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Rev &amp; Initial FY20 Allocations" sheetId="1" r:id="rId1"/>
    <sheet name="FY19 &amp; Rev FY20 Compared" sheetId="2" r:id="rId2"/>
    <sheet name="Revised ES90" sheetId="3" r:id="rId3"/>
    <sheet name="Revised ES10 " sheetId="4" r:id="rId4"/>
    <sheet name="FY19 &amp; FY20 Summary" sheetId="5" r:id="rId5"/>
    <sheet name="ES90" sheetId="6" r:id="rId6"/>
    <sheet name="ES10" sheetId="7" r:id="rId7"/>
  </sheets>
  <definedNames>
    <definedName name="_xlnm.Print_Area" localSheetId="6">'ES10'!$A$1:$N$43</definedName>
    <definedName name="_xlnm.Print_Area" localSheetId="5">'ES90'!$A$1:$O$42</definedName>
    <definedName name="_xlnm.Print_Area" localSheetId="4">'FY19 &amp; FY20 Summary'!$A$1:$I$36</definedName>
    <definedName name="_xlnm.Print_Area" localSheetId="1">'FY19 &amp; Rev FY20 Compared'!$A$1:$I$36</definedName>
    <definedName name="_xlnm.Print_Area" localSheetId="0">'Rev &amp; Initial FY20 Allocations'!$A$1:$I$36</definedName>
    <definedName name="_xlnm.Print_Area" localSheetId="3">'Revised ES10 '!$A$1:$N$43</definedName>
    <definedName name="_xlnm.Print_Area" localSheetId="2">'Revised ES90'!$A$1:$O$42</definedName>
  </definedNames>
  <calcPr fullCalcOnLoad="1"/>
</workbook>
</file>

<file path=xl/sharedStrings.xml><?xml version="1.0" encoding="utf-8"?>
<sst xmlns="http://schemas.openxmlformats.org/spreadsheetml/2006/main" count="458" uniqueCount="77">
  <si>
    <t>Hold</t>
  </si>
  <si>
    <t>Weighted</t>
  </si>
  <si>
    <t>Harmless</t>
  </si>
  <si>
    <t>Formula</t>
  </si>
  <si>
    <t>Labor</t>
  </si>
  <si>
    <t>Upper</t>
  </si>
  <si>
    <t>Lower</t>
  </si>
  <si>
    <t>Allocation</t>
  </si>
  <si>
    <t>Share</t>
  </si>
  <si>
    <t>Franklin/Hampshire</t>
  </si>
  <si>
    <t>Berkshire</t>
  </si>
  <si>
    <t>Hampden</t>
  </si>
  <si>
    <t>Boston</t>
  </si>
  <si>
    <t>Metro North</t>
  </si>
  <si>
    <t>Metro South/West</t>
  </si>
  <si>
    <t>Brockton</t>
  </si>
  <si>
    <t>South Coastal</t>
  </si>
  <si>
    <t>Bristol</t>
  </si>
  <si>
    <t>Cape &amp; Islands</t>
  </si>
  <si>
    <t>North Shore</t>
  </si>
  <si>
    <t>Greater Lowell</t>
  </si>
  <si>
    <t>Central MA</t>
  </si>
  <si>
    <t>Greater New Bedford</t>
  </si>
  <si>
    <t>North Central</t>
  </si>
  <si>
    <t>South Shore</t>
  </si>
  <si>
    <t>Unemployed</t>
  </si>
  <si>
    <t xml:space="preserve">Force </t>
  </si>
  <si>
    <t>Force</t>
  </si>
  <si>
    <t>Number of</t>
  </si>
  <si>
    <t xml:space="preserve">Commonwealth of Massachusetts </t>
  </si>
  <si>
    <t>Wagner-Peyser 90% Funds</t>
  </si>
  <si>
    <t>Wagner-Peyser 10% Funds</t>
  </si>
  <si>
    <t>Workforce</t>
  </si>
  <si>
    <t>Area</t>
  </si>
  <si>
    <t>90%</t>
  </si>
  <si>
    <t>10%</t>
  </si>
  <si>
    <t>Total</t>
  </si>
  <si>
    <t xml:space="preserve">Change </t>
  </si>
  <si>
    <t>from</t>
  </si>
  <si>
    <t xml:space="preserve">% Change </t>
  </si>
  <si>
    <t>Wagner-Peyser 90% and 10% Funds</t>
  </si>
  <si>
    <t>Based on 80% Local Share of State Wagner-Peyser 90% Allotment</t>
  </si>
  <si>
    <t>Merrimack Valley</t>
  </si>
  <si>
    <t xml:space="preserve">Note: The allocation methodology for ES Wagner Peyser 90% and 10% funds is based on two factors: </t>
  </si>
  <si>
    <t xml:space="preserve">1) Number of individuals in the local workforce area's labor force (2/3 weight). </t>
  </si>
  <si>
    <t>2) Number of unemployed individuals in the local workforce area (1/3 weight).</t>
  </si>
  <si>
    <t xml:space="preserve"> </t>
  </si>
  <si>
    <t>Date:</t>
  </si>
  <si>
    <t xml:space="preserve">Date: </t>
  </si>
  <si>
    <r>
      <t>Based on 62%</t>
    </r>
    <r>
      <rPr>
        <b/>
        <sz val="14"/>
        <color indexed="10"/>
        <rFont val="Arial Narrow"/>
        <family val="2"/>
      </rPr>
      <t xml:space="preserve"> </t>
    </r>
    <r>
      <rPr>
        <b/>
        <sz val="14"/>
        <rFont val="Arial Narrow"/>
        <family val="2"/>
      </rPr>
      <t>Local Share of State Wagner-Peyser 10% Allotment</t>
    </r>
  </si>
  <si>
    <t>Formula Allocations</t>
  </si>
  <si>
    <t>Final</t>
  </si>
  <si>
    <t>FY 2019</t>
  </si>
  <si>
    <t>FY2019</t>
  </si>
  <si>
    <t xml:space="preserve">Hold Harmless:  Share cannot be less than 90% and not more than 110% of prior year's share.  </t>
  </si>
  <si>
    <t>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t>
  </si>
  <si>
    <t>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t>
  </si>
  <si>
    <t>FY 2020</t>
  </si>
  <si>
    <t>FISCAL YEAR 2020</t>
  </si>
  <si>
    <t xml:space="preserve">* Labor force and unemployed data are for calendar year 2018 (CY18) January 2018 to December 2018, not seasonally adjusted. </t>
  </si>
  <si>
    <t>MassHire Department of Career Services</t>
  </si>
  <si>
    <t>FY2020</t>
  </si>
  <si>
    <t>Change 
from 
FY 2019</t>
  </si>
  <si>
    <t>% Change 
from 
FY 2019</t>
  </si>
  <si>
    <t>CY 2018</t>
  </si>
  <si>
    <t>MassHire</t>
  </si>
  <si>
    <t>FISCAL YEAR 2020 AND REVISED FISCAL YEAR 2019 COMPARED</t>
  </si>
  <si>
    <t>REVISED</t>
  </si>
  <si>
    <t xml:space="preserve">1. FY 2020 State allotments published in Training and Employment Guidance Letter (TEGL) 16-18, April 10, 2019. </t>
  </si>
  <si>
    <t>2. Source for FY2019 State Allotments: TEGL 27-16, issued May 21, 2018.  Revised FY19 State Allotments published in TEGL 16-17, Change 2, May 22, 2019.</t>
  </si>
  <si>
    <t>ATTACHMENT Q</t>
  </si>
  <si>
    <t>Initial</t>
  </si>
  <si>
    <t>Revised</t>
  </si>
  <si>
    <t>REVISED FISCAL YEAR 2020 AND REVISED FISCAL YEAR 2019 COMPARED</t>
  </si>
  <si>
    <t>REVISED FISCAL YEAR 2020</t>
  </si>
  <si>
    <t xml:space="preserve">1. Revised FY 2020 State allotments published in Training and Employment Guidance Letter (TEGL) 16-18, Change 1, September 9, 2019. </t>
  </si>
  <si>
    <t xml:space="preserve"> FISCAL YEAR 2020 REVISED AND INITIAL ALLOCATIONS COMPARED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</si>
</sst>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409]dddd\,\ mmmm\ dd\,\ yyyy"/>
    <numFmt numFmtId="166" formatCode="&quot;$&quot;#,##0"/>
    <numFmt numFmtId="167" formatCode="0.0%"/>
    <numFmt numFmtId="168" formatCode="mm/dd/yy;@"/>
    <numFmt numFmtId="169" formatCode="m/d/yy;@"/>
    <numFmt numFmtId="170" formatCode="[$-409]mmmm\ d\,\ yyyy;@"/>
    <numFmt numFmtId="171" formatCode="0.0000%"/>
    <numFmt numFmtId="172" formatCode="0.00000%"/>
    <numFmt numFmtId="173" formatCode="0.000%"/>
    <numFmt numFmtId="174" formatCode="&quot;$&quot;#,##0.00"/>
    <numFmt numFmtId="175" formatCode="#,##0.0000_);\(#,##0.0000\)"/>
    <numFmt numFmtId="176" formatCode="_(&quot;$&quot;* #,##0.0_);_(&quot;$&quot;* \(#,##0.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0"/>
    <numFmt numFmtId="183" formatCode="#,##0.000_);\(#,##0.000\)"/>
    <numFmt numFmtId="184" formatCode="&quot;$&quot;#,##0.0000"/>
    <numFmt numFmtId="185" formatCode="0.0000000%"/>
    <numFmt numFmtId="186" formatCode="0.000000%"/>
    <numFmt numFmtId="187" formatCode="#,##0.00000_);\(#,##0.00000\)"/>
  </numFmts>
  <fonts count="58">
    <font>
      <sz val="12"/>
      <name val="Times New Roman"/>
      <family val="0"/>
    </font>
    <font>
      <b/>
      <sz val="16"/>
      <name val="Arial Narrow"/>
      <family val="2"/>
    </font>
    <font>
      <b/>
      <sz val="20"/>
      <name val="Arial Narrow"/>
      <family val="2"/>
    </font>
    <font>
      <b/>
      <sz val="14"/>
      <name val="Arial Narrow"/>
      <family val="2"/>
    </font>
    <font>
      <b/>
      <sz val="16"/>
      <color indexed="12"/>
      <name val="Arial Narrow"/>
      <family val="2"/>
    </font>
    <font>
      <u val="single"/>
      <sz val="12"/>
      <color indexed="12"/>
      <name val="Times New Roman"/>
      <family val="1"/>
    </font>
    <font>
      <u val="single"/>
      <sz val="12"/>
      <color indexed="36"/>
      <name val="Times New Roman"/>
      <family val="1"/>
    </font>
    <font>
      <b/>
      <sz val="16"/>
      <color indexed="10"/>
      <name val="Arial Narrow"/>
      <family val="2"/>
    </font>
    <font>
      <b/>
      <sz val="20"/>
      <color indexed="10"/>
      <name val="Arial Narrow"/>
      <family val="2"/>
    </font>
    <font>
      <b/>
      <sz val="12"/>
      <name val="Arial Narrow"/>
      <family val="2"/>
    </font>
    <font>
      <b/>
      <sz val="15"/>
      <name val="Arial Narrow"/>
      <family val="2"/>
    </font>
    <font>
      <b/>
      <sz val="15"/>
      <color indexed="10"/>
      <name val="Arial Narrow"/>
      <family val="2"/>
    </font>
    <font>
      <i/>
      <sz val="15"/>
      <color indexed="10"/>
      <name val="Arial Narrow"/>
      <family val="2"/>
    </font>
    <font>
      <b/>
      <u val="single"/>
      <sz val="15"/>
      <name val="Arial Narrow"/>
      <family val="2"/>
    </font>
    <font>
      <b/>
      <sz val="11"/>
      <color indexed="12"/>
      <name val="Arial Narrow"/>
      <family val="2"/>
    </font>
    <font>
      <b/>
      <sz val="11"/>
      <color indexed="10"/>
      <name val="Arial Narrow"/>
      <family val="2"/>
    </font>
    <font>
      <b/>
      <sz val="14"/>
      <color indexed="10"/>
      <name val="Arial Narrow"/>
      <family val="2"/>
    </font>
    <font>
      <sz val="14"/>
      <name val="Times New Roman"/>
      <family val="1"/>
    </font>
    <font>
      <b/>
      <sz val="12"/>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6"/>
      <name val="Calibri"/>
      <family val="2"/>
    </font>
    <font>
      <b/>
      <sz val="2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Narrow"/>
      <family val="2"/>
    </font>
    <font>
      <b/>
      <sz val="12"/>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thin">
        <color indexed="8"/>
      </left>
      <right style="thin">
        <color indexed="8"/>
      </right>
      <top style="double">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color indexed="63"/>
      </right>
      <top style="medium">
        <color indexed="8"/>
      </top>
      <bottom style="medium">
        <color indexed="8"/>
      </bottom>
    </border>
    <border>
      <left style="medium">
        <color indexed="8"/>
      </left>
      <right style="thin">
        <color indexed="8"/>
      </right>
      <top style="double">
        <color indexed="8"/>
      </top>
      <bottom>
        <color indexed="63"/>
      </bottom>
    </border>
    <border>
      <left>
        <color indexed="63"/>
      </left>
      <right>
        <color indexed="63"/>
      </right>
      <top style="medium">
        <color indexed="8"/>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double">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ouble">
        <color indexed="8"/>
      </bottom>
    </border>
    <border>
      <left>
        <color indexed="63"/>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color indexed="63"/>
      </left>
      <right style="thin">
        <color indexed="8"/>
      </right>
      <top style="double">
        <color indexed="8"/>
      </top>
      <bottom>
        <color indexed="63"/>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double">
        <color indexed="8"/>
      </top>
      <bottom>
        <color indexed="63"/>
      </bottom>
    </border>
    <border>
      <left style="double">
        <color indexed="8"/>
      </left>
      <right style="thin">
        <color indexed="8"/>
      </right>
      <top style="medium">
        <color indexed="8"/>
      </top>
      <bottom style="medium">
        <color indexed="8"/>
      </bottom>
    </border>
    <border>
      <left>
        <color indexed="63"/>
      </left>
      <right>
        <color indexed="63"/>
      </right>
      <top>
        <color indexed="63"/>
      </top>
      <bottom style="medium">
        <color indexed="8"/>
      </bottom>
    </border>
  </borders>
  <cellStyleXfs count="64">
    <xf numFmtId="37"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2">
    <xf numFmtId="37" fontId="0" fillId="0" borderId="0" xfId="0" applyAlignment="1">
      <alignment/>
    </xf>
    <xf numFmtId="37" fontId="1" fillId="33" borderId="0" xfId="0" applyFont="1" applyFill="1" applyBorder="1" applyAlignment="1">
      <alignment/>
    </xf>
    <xf numFmtId="37" fontId="1" fillId="0" borderId="0" xfId="0" applyFont="1" applyAlignment="1">
      <alignment/>
    </xf>
    <xf numFmtId="37" fontId="1" fillId="33" borderId="0" xfId="0" applyFont="1" applyFill="1" applyAlignment="1">
      <alignment/>
    </xf>
    <xf numFmtId="37" fontId="1" fillId="0" borderId="10" xfId="0" applyFont="1" applyBorder="1" applyAlignment="1">
      <alignment/>
    </xf>
    <xf numFmtId="37" fontId="4" fillId="0" borderId="0" xfId="0" applyFont="1" applyAlignment="1">
      <alignment/>
    </xf>
    <xf numFmtId="37" fontId="1" fillId="0" borderId="11" xfId="0" applyFont="1" applyBorder="1" applyAlignment="1">
      <alignment/>
    </xf>
    <xf numFmtId="37" fontId="1" fillId="0" borderId="0" xfId="0" applyFont="1" applyBorder="1" applyAlignment="1">
      <alignment/>
    </xf>
    <xf numFmtId="37" fontId="3" fillId="33" borderId="0" xfId="0" applyFont="1" applyFill="1" applyBorder="1" applyAlignment="1">
      <alignment/>
    </xf>
    <xf numFmtId="37" fontId="1" fillId="0" borderId="0" xfId="0" applyFont="1" applyFill="1" applyAlignment="1">
      <alignment/>
    </xf>
    <xf numFmtId="37" fontId="3" fillId="0" borderId="0" xfId="0" applyFont="1" applyFill="1" applyBorder="1" applyAlignment="1">
      <alignment/>
    </xf>
    <xf numFmtId="10" fontId="1" fillId="0" borderId="12" xfId="0" applyNumberFormat="1" applyFont="1" applyFill="1" applyBorder="1" applyAlignment="1" applyProtection="1">
      <alignment/>
      <protection/>
    </xf>
    <xf numFmtId="37" fontId="1" fillId="0" borderId="12" xfId="0" applyFont="1" applyFill="1" applyBorder="1" applyAlignment="1" applyProtection="1">
      <alignment/>
      <protection/>
    </xf>
    <xf numFmtId="37" fontId="1" fillId="0" borderId="0" xfId="0" applyFont="1" applyFill="1" applyBorder="1" applyAlignment="1">
      <alignment/>
    </xf>
    <xf numFmtId="175" fontId="9" fillId="0" borderId="0" xfId="0" applyNumberFormat="1" applyFont="1" applyAlignment="1">
      <alignment/>
    </xf>
    <xf numFmtId="37" fontId="7" fillId="0" borderId="0" xfId="0" applyFont="1" applyFill="1" applyBorder="1" applyAlignment="1">
      <alignment horizontal="right"/>
    </xf>
    <xf numFmtId="37" fontId="1" fillId="0" borderId="0" xfId="0" applyFont="1" applyFill="1" applyBorder="1" applyAlignment="1">
      <alignment horizontal="right"/>
    </xf>
    <xf numFmtId="37" fontId="1" fillId="0" borderId="13" xfId="0" applyFont="1" applyFill="1" applyBorder="1" applyAlignment="1">
      <alignment vertical="center"/>
    </xf>
    <xf numFmtId="37" fontId="3" fillId="0" borderId="13" xfId="0" applyFont="1" applyFill="1" applyBorder="1" applyAlignment="1">
      <alignment vertical="center"/>
    </xf>
    <xf numFmtId="37" fontId="1" fillId="0" borderId="14" xfId="0" applyFont="1" applyFill="1" applyBorder="1" applyAlignment="1">
      <alignment/>
    </xf>
    <xf numFmtId="37" fontId="1" fillId="33" borderId="14" xfId="0" applyFont="1" applyFill="1" applyBorder="1" applyAlignment="1">
      <alignment/>
    </xf>
    <xf numFmtId="37" fontId="1" fillId="33" borderId="15" xfId="0" applyFont="1" applyFill="1" applyBorder="1" applyAlignment="1">
      <alignment/>
    </xf>
    <xf numFmtId="10" fontId="1" fillId="0" borderId="16" xfId="0" applyNumberFormat="1" applyFont="1" applyFill="1" applyBorder="1" applyAlignment="1" applyProtection="1">
      <alignment/>
      <protection/>
    </xf>
    <xf numFmtId="37" fontId="1" fillId="0" borderId="16" xfId="0" applyFont="1" applyFill="1" applyBorder="1" applyAlignment="1" applyProtection="1">
      <alignment/>
      <protection/>
    </xf>
    <xf numFmtId="37" fontId="1" fillId="0" borderId="0" xfId="0" applyFont="1" applyFill="1" applyBorder="1" applyAlignment="1">
      <alignment vertical="center"/>
    </xf>
    <xf numFmtId="37" fontId="3" fillId="0" borderId="0" xfId="0" applyFont="1" applyFill="1" applyBorder="1" applyAlignment="1">
      <alignment vertical="center"/>
    </xf>
    <xf numFmtId="37" fontId="1" fillId="0" borderId="17" xfId="0" applyFont="1" applyFill="1" applyBorder="1" applyAlignment="1">
      <alignment/>
    </xf>
    <xf numFmtId="37" fontId="1" fillId="0" borderId="18" xfId="0" applyFont="1" applyFill="1" applyBorder="1" applyAlignment="1">
      <alignment/>
    </xf>
    <xf numFmtId="37" fontId="10" fillId="33" borderId="12" xfId="0" applyFont="1" applyFill="1" applyBorder="1" applyAlignment="1">
      <alignment/>
    </xf>
    <xf numFmtId="37" fontId="10" fillId="0" borderId="12" xfId="0" applyFont="1" applyFill="1" applyBorder="1" applyAlignment="1">
      <alignment/>
    </xf>
    <xf numFmtId="37" fontId="10" fillId="33" borderId="12" xfId="0" applyFont="1" applyFill="1" applyBorder="1" applyAlignment="1">
      <alignment horizontal="center"/>
    </xf>
    <xf numFmtId="37" fontId="10" fillId="33" borderId="19" xfId="0" applyFont="1" applyFill="1" applyBorder="1" applyAlignment="1">
      <alignment/>
    </xf>
    <xf numFmtId="37" fontId="12" fillId="0" borderId="12" xfId="0" applyFont="1" applyFill="1" applyBorder="1" applyAlignment="1">
      <alignment horizontal="center"/>
    </xf>
    <xf numFmtId="37" fontId="10" fillId="0" borderId="20" xfId="0" applyFont="1" applyFill="1" applyBorder="1" applyAlignment="1">
      <alignment horizontal="center"/>
    </xf>
    <xf numFmtId="37" fontId="10" fillId="0" borderId="12" xfId="0" applyFont="1" applyFill="1" applyBorder="1" applyAlignment="1">
      <alignment horizontal="center"/>
    </xf>
    <xf numFmtId="37" fontId="10" fillId="33" borderId="19" xfId="0" applyFont="1" applyFill="1" applyBorder="1" applyAlignment="1">
      <alignment horizontal="center"/>
    </xf>
    <xf numFmtId="37" fontId="10" fillId="0" borderId="21" xfId="0" applyFont="1" applyFill="1" applyBorder="1" applyAlignment="1">
      <alignment/>
    </xf>
    <xf numFmtId="37" fontId="10" fillId="33" borderId="22" xfId="0" applyFont="1" applyFill="1" applyBorder="1" applyAlignment="1">
      <alignment/>
    </xf>
    <xf numFmtId="37" fontId="10" fillId="33" borderId="22" xfId="0" applyFont="1" applyFill="1" applyBorder="1" applyAlignment="1">
      <alignment horizontal="center"/>
    </xf>
    <xf numFmtId="37" fontId="10" fillId="33" borderId="23" xfId="0" applyFont="1" applyFill="1" applyBorder="1" applyAlignment="1">
      <alignment/>
    </xf>
    <xf numFmtId="42" fontId="1" fillId="0" borderId="24" xfId="0" applyNumberFormat="1" applyFont="1" applyFill="1" applyBorder="1" applyAlignment="1">
      <alignment/>
    </xf>
    <xf numFmtId="42" fontId="1" fillId="0" borderId="25" xfId="0" applyNumberFormat="1" applyFont="1" applyFill="1" applyBorder="1" applyAlignment="1" applyProtection="1">
      <alignment/>
      <protection/>
    </xf>
    <xf numFmtId="170" fontId="3" fillId="0" borderId="13" xfId="0" applyNumberFormat="1" applyFont="1" applyFill="1" applyBorder="1" applyAlignment="1">
      <alignment vertical="center"/>
    </xf>
    <xf numFmtId="37" fontId="1" fillId="33" borderId="18" xfId="0" applyFont="1" applyFill="1" applyBorder="1" applyAlignment="1">
      <alignment/>
    </xf>
    <xf numFmtId="42" fontId="1" fillId="0" borderId="0" xfId="0" applyNumberFormat="1" applyFont="1" applyAlignment="1">
      <alignment/>
    </xf>
    <xf numFmtId="42" fontId="1" fillId="0" borderId="0" xfId="0" applyNumberFormat="1" applyFont="1" applyFill="1" applyAlignment="1">
      <alignment/>
    </xf>
    <xf numFmtId="37" fontId="1" fillId="0" borderId="0" xfId="0" applyFont="1" applyAlignment="1">
      <alignment horizontal="center" vertical="center"/>
    </xf>
    <xf numFmtId="37" fontId="8" fillId="0" borderId="0" xfId="0" applyFont="1" applyFill="1" applyBorder="1" applyAlignment="1" applyProtection="1">
      <alignment horizontal="center"/>
      <protection/>
    </xf>
    <xf numFmtId="37" fontId="1" fillId="0" borderId="12" xfId="0" applyFont="1" applyBorder="1" applyAlignment="1">
      <alignment/>
    </xf>
    <xf numFmtId="37" fontId="10" fillId="0" borderId="12" xfId="0" applyFont="1" applyBorder="1" applyAlignment="1">
      <alignment horizontal="center" vertical="center"/>
    </xf>
    <xf numFmtId="37" fontId="10" fillId="0" borderId="26" xfId="0" applyFont="1" applyBorder="1" applyAlignment="1">
      <alignment horizontal="center" vertical="center"/>
    </xf>
    <xf numFmtId="37" fontId="1" fillId="0" borderId="13" xfId="0" applyFont="1" applyBorder="1" applyAlignment="1">
      <alignment/>
    </xf>
    <xf numFmtId="37" fontId="1" fillId="33" borderId="27" xfId="0" applyFont="1" applyFill="1" applyBorder="1" applyAlignment="1">
      <alignment/>
    </xf>
    <xf numFmtId="37" fontId="15" fillId="0" borderId="0" xfId="0" applyFont="1" applyFill="1" applyBorder="1" applyAlignment="1">
      <alignment horizontal="center"/>
    </xf>
    <xf numFmtId="14" fontId="3" fillId="0" borderId="0" xfId="0" applyNumberFormat="1" applyFont="1" applyFill="1" applyBorder="1" applyAlignment="1">
      <alignment vertical="center"/>
    </xf>
    <xf numFmtId="37" fontId="1" fillId="33" borderId="13" xfId="0" applyFont="1" applyFill="1" applyBorder="1" applyAlignment="1">
      <alignment/>
    </xf>
    <xf numFmtId="37" fontId="1" fillId="34" borderId="18" xfId="0" applyFont="1" applyFill="1" applyBorder="1" applyAlignment="1">
      <alignment/>
    </xf>
    <xf numFmtId="37" fontId="1" fillId="34" borderId="28" xfId="0" applyFont="1" applyFill="1" applyBorder="1" applyAlignment="1">
      <alignment/>
    </xf>
    <xf numFmtId="37" fontId="1" fillId="0" borderId="29" xfId="0" applyFont="1" applyBorder="1" applyAlignment="1">
      <alignment/>
    </xf>
    <xf numFmtId="42" fontId="1" fillId="0" borderId="20" xfId="0" applyNumberFormat="1" applyFont="1" applyBorder="1" applyAlignment="1">
      <alignment/>
    </xf>
    <xf numFmtId="175" fontId="9" fillId="0" borderId="12" xfId="0" applyNumberFormat="1" applyFont="1" applyBorder="1" applyAlignment="1">
      <alignment/>
    </xf>
    <xf numFmtId="167" fontId="1" fillId="0" borderId="29" xfId="0" applyNumberFormat="1" applyFont="1" applyBorder="1" applyAlignment="1">
      <alignment/>
    </xf>
    <xf numFmtId="10" fontId="9" fillId="0" borderId="16" xfId="0" applyNumberFormat="1" applyFont="1" applyBorder="1" applyAlignment="1">
      <alignment/>
    </xf>
    <xf numFmtId="167" fontId="1" fillId="0" borderId="30" xfId="0" applyNumberFormat="1" applyFont="1" applyBorder="1" applyAlignment="1">
      <alignment/>
    </xf>
    <xf numFmtId="37" fontId="10" fillId="0" borderId="31" xfId="0" applyFont="1" applyFill="1" applyBorder="1" applyAlignment="1" applyProtection="1">
      <alignment horizontal="center"/>
      <protection/>
    </xf>
    <xf numFmtId="37" fontId="10" fillId="0" borderId="26" xfId="0" applyFont="1" applyFill="1" applyBorder="1" applyAlignment="1" applyProtection="1">
      <alignment horizontal="center"/>
      <protection/>
    </xf>
    <xf numFmtId="37" fontId="10" fillId="33" borderId="26" xfId="0" applyFont="1" applyFill="1" applyBorder="1" applyAlignment="1" applyProtection="1">
      <alignment horizontal="center"/>
      <protection/>
    </xf>
    <xf numFmtId="37" fontId="10" fillId="33" borderId="26" xfId="0" applyFont="1" applyFill="1" applyBorder="1" applyAlignment="1">
      <alignment horizontal="center"/>
    </xf>
    <xf numFmtId="37" fontId="10" fillId="33" borderId="32" xfId="0" applyFont="1" applyFill="1" applyBorder="1" applyAlignment="1">
      <alignment horizontal="center"/>
    </xf>
    <xf numFmtId="10" fontId="1" fillId="33" borderId="19" xfId="0" applyNumberFormat="1" applyFont="1" applyFill="1" applyBorder="1" applyAlignment="1" applyProtection="1">
      <alignment/>
      <protection/>
    </xf>
    <xf numFmtId="10" fontId="1" fillId="0" borderId="33" xfId="0" applyNumberFormat="1" applyFont="1" applyFill="1" applyBorder="1" applyAlignment="1" applyProtection="1">
      <alignment/>
      <protection/>
    </xf>
    <xf numFmtId="37" fontId="14" fillId="33" borderId="20" xfId="0" applyFont="1" applyFill="1" applyBorder="1" applyAlignment="1">
      <alignment horizontal="center"/>
    </xf>
    <xf numFmtId="37" fontId="10" fillId="33" borderId="20" xfId="0" applyFont="1" applyFill="1" applyBorder="1" applyAlignment="1">
      <alignment horizontal="center"/>
    </xf>
    <xf numFmtId="37" fontId="11" fillId="33" borderId="20" xfId="0" applyFont="1" applyFill="1" applyBorder="1" applyAlignment="1">
      <alignment horizontal="center"/>
    </xf>
    <xf numFmtId="37" fontId="1" fillId="33" borderId="34" xfId="0" applyFont="1" applyFill="1" applyBorder="1" applyAlignment="1">
      <alignment/>
    </xf>
    <xf numFmtId="42" fontId="1" fillId="0" borderId="12" xfId="0" applyNumberFormat="1" applyFont="1" applyBorder="1" applyAlignment="1">
      <alignment/>
    </xf>
    <xf numFmtId="42" fontId="1" fillId="0" borderId="16" xfId="0" applyNumberFormat="1" applyFont="1" applyBorder="1" applyAlignment="1">
      <alignment/>
    </xf>
    <xf numFmtId="42" fontId="1" fillId="0" borderId="20" xfId="0" applyNumberFormat="1" applyFont="1" applyFill="1" applyBorder="1" applyAlignment="1">
      <alignment/>
    </xf>
    <xf numFmtId="37" fontId="7" fillId="34" borderId="35" xfId="0" applyFont="1" applyFill="1" applyBorder="1" applyAlignment="1" applyProtection="1">
      <alignment horizontal="center"/>
      <protection/>
    </xf>
    <xf numFmtId="42" fontId="1" fillId="33" borderId="24" xfId="0" applyNumberFormat="1" applyFont="1" applyFill="1" applyBorder="1" applyAlignment="1">
      <alignment/>
    </xf>
    <xf numFmtId="42" fontId="1" fillId="0" borderId="17" xfId="0" applyNumberFormat="1" applyFont="1" applyBorder="1" applyAlignment="1">
      <alignment/>
    </xf>
    <xf numFmtId="175" fontId="9" fillId="0" borderId="17" xfId="0" applyNumberFormat="1" applyFont="1" applyBorder="1" applyAlignment="1">
      <alignment/>
    </xf>
    <xf numFmtId="167" fontId="1" fillId="0" borderId="36" xfId="0" applyNumberFormat="1" applyFont="1" applyBorder="1" applyAlignment="1">
      <alignment/>
    </xf>
    <xf numFmtId="49" fontId="1" fillId="0" borderId="20" xfId="0" applyNumberFormat="1" applyFont="1" applyFill="1" applyBorder="1" applyAlignment="1">
      <alignment horizontal="center"/>
    </xf>
    <xf numFmtId="49" fontId="1" fillId="0" borderId="12" xfId="0" applyNumberFormat="1" applyFont="1" applyFill="1" applyBorder="1" applyAlignment="1">
      <alignment horizontal="center"/>
    </xf>
    <xf numFmtId="37" fontId="1" fillId="33" borderId="37" xfId="0" applyFont="1" applyFill="1" applyBorder="1" applyAlignment="1">
      <alignment/>
    </xf>
    <xf numFmtId="37" fontId="10" fillId="33" borderId="38" xfId="0" applyFont="1" applyFill="1" applyBorder="1" applyAlignment="1">
      <alignment horizontal="center"/>
    </xf>
    <xf numFmtId="37" fontId="10" fillId="33" borderId="29" xfId="0" applyFont="1" applyFill="1" applyBorder="1" applyAlignment="1">
      <alignment horizontal="center"/>
    </xf>
    <xf numFmtId="37" fontId="10" fillId="33" borderId="39" xfId="0" applyFont="1" applyFill="1" applyBorder="1" applyAlignment="1">
      <alignment horizontal="center"/>
    </xf>
    <xf numFmtId="37" fontId="1" fillId="33" borderId="13" xfId="57" applyFont="1" applyFill="1" applyBorder="1">
      <alignment/>
      <protection/>
    </xf>
    <xf numFmtId="42" fontId="1" fillId="0" borderId="0" xfId="0" applyNumberFormat="1" applyFont="1" applyFill="1" applyBorder="1" applyAlignment="1">
      <alignment/>
    </xf>
    <xf numFmtId="170" fontId="16" fillId="33" borderId="13" xfId="0" applyNumberFormat="1" applyFont="1" applyFill="1" applyBorder="1" applyAlignment="1">
      <alignment/>
    </xf>
    <xf numFmtId="37" fontId="7" fillId="34" borderId="40" xfId="0" applyFont="1" applyFill="1" applyBorder="1" applyAlignment="1" applyProtection="1">
      <alignment horizontal="center"/>
      <protection/>
    </xf>
    <xf numFmtId="170" fontId="3" fillId="0" borderId="13" xfId="57" applyNumberFormat="1" applyFont="1" applyFill="1" applyBorder="1" applyAlignment="1">
      <alignment vertical="center"/>
      <protection/>
    </xf>
    <xf numFmtId="37" fontId="1" fillId="33" borderId="41" xfId="0" applyFont="1" applyFill="1" applyBorder="1" applyAlignment="1">
      <alignment/>
    </xf>
    <xf numFmtId="42" fontId="1" fillId="33" borderId="0" xfId="0" applyNumberFormat="1" applyFont="1" applyFill="1" applyBorder="1" applyAlignment="1">
      <alignment/>
    </xf>
    <xf numFmtId="37" fontId="7" fillId="34" borderId="13" xfId="0" applyFont="1" applyFill="1" applyBorder="1" applyAlignment="1" applyProtection="1">
      <alignment horizontal="center"/>
      <protection/>
    </xf>
    <xf numFmtId="37" fontId="7" fillId="34" borderId="41" xfId="0" applyFont="1" applyFill="1" applyBorder="1" applyAlignment="1" applyProtection="1">
      <alignment horizontal="center"/>
      <protection/>
    </xf>
    <xf numFmtId="37" fontId="14" fillId="33" borderId="42" xfId="0" applyFont="1" applyFill="1" applyBorder="1" applyAlignment="1">
      <alignment horizontal="center"/>
    </xf>
    <xf numFmtId="37" fontId="1" fillId="33" borderId="12" xfId="0" applyFont="1" applyFill="1" applyBorder="1" applyAlignment="1">
      <alignment horizontal="center"/>
    </xf>
    <xf numFmtId="37" fontId="1" fillId="33" borderId="26" xfId="0" applyFont="1" applyFill="1" applyBorder="1" applyAlignment="1">
      <alignment/>
    </xf>
    <xf numFmtId="37" fontId="56" fillId="0" borderId="18" xfId="0" applyFont="1" applyFill="1" applyBorder="1" applyAlignment="1">
      <alignment horizontal="center"/>
    </xf>
    <xf numFmtId="37" fontId="56" fillId="0" borderId="0" xfId="0" applyFont="1" applyFill="1" applyBorder="1" applyAlignment="1">
      <alignment horizontal="center"/>
    </xf>
    <xf numFmtId="10" fontId="1" fillId="0" borderId="0" xfId="0" applyNumberFormat="1" applyFont="1" applyAlignment="1">
      <alignment/>
    </xf>
    <xf numFmtId="37" fontId="7" fillId="0" borderId="43" xfId="0" applyFont="1" applyFill="1" applyBorder="1" applyAlignment="1" applyProtection="1">
      <alignment horizontal="right"/>
      <protection/>
    </xf>
    <xf numFmtId="37" fontId="10" fillId="0" borderId="44" xfId="0" applyFont="1" applyFill="1" applyBorder="1" applyAlignment="1">
      <alignment/>
    </xf>
    <xf numFmtId="37" fontId="10" fillId="0" borderId="44" xfId="0" applyFont="1" applyFill="1" applyBorder="1" applyAlignment="1">
      <alignment horizontal="center"/>
    </xf>
    <xf numFmtId="37" fontId="10" fillId="0" borderId="45" xfId="0" applyFont="1" applyFill="1" applyBorder="1" applyAlignment="1" applyProtection="1">
      <alignment horizontal="center"/>
      <protection/>
    </xf>
    <xf numFmtId="37" fontId="1" fillId="0" borderId="46" xfId="0" applyFont="1" applyFill="1" applyBorder="1" applyAlignment="1">
      <alignment/>
    </xf>
    <xf numFmtId="42" fontId="1" fillId="0" borderId="44" xfId="0" applyNumberFormat="1" applyFont="1" applyBorder="1" applyAlignment="1">
      <alignment/>
    </xf>
    <xf numFmtId="42" fontId="1" fillId="33" borderId="47" xfId="0" applyNumberFormat="1" applyFont="1" applyFill="1" applyBorder="1" applyAlignment="1">
      <alignment/>
    </xf>
    <xf numFmtId="42" fontId="1" fillId="0" borderId="48" xfId="0" applyNumberFormat="1" applyFont="1" applyFill="1" applyBorder="1" applyAlignment="1" applyProtection="1">
      <alignment/>
      <protection/>
    </xf>
    <xf numFmtId="37" fontId="10" fillId="0" borderId="49" xfId="0" applyFont="1" applyFill="1" applyBorder="1" applyAlignment="1">
      <alignment horizontal="center"/>
    </xf>
    <xf numFmtId="37" fontId="1" fillId="33" borderId="49" xfId="0" applyFont="1" applyFill="1" applyBorder="1" applyAlignment="1">
      <alignment/>
    </xf>
    <xf numFmtId="37" fontId="1" fillId="33" borderId="50" xfId="0" applyFont="1" applyFill="1" applyBorder="1" applyAlignment="1">
      <alignment/>
    </xf>
    <xf numFmtId="37" fontId="10" fillId="33" borderId="49" xfId="0" applyFont="1" applyFill="1" applyBorder="1" applyAlignment="1" applyProtection="1">
      <alignment horizontal="center"/>
      <protection/>
    </xf>
    <xf numFmtId="42" fontId="1" fillId="0" borderId="44" xfId="0" applyNumberFormat="1" applyFont="1" applyFill="1" applyBorder="1" applyAlignment="1">
      <alignment/>
    </xf>
    <xf numFmtId="37" fontId="7" fillId="34" borderId="43" xfId="0" applyFont="1" applyFill="1" applyBorder="1" applyAlignment="1" applyProtection="1">
      <alignment horizontal="center"/>
      <protection/>
    </xf>
    <xf numFmtId="37" fontId="1" fillId="0" borderId="43" xfId="0" applyFont="1" applyFill="1" applyBorder="1" applyAlignment="1" applyProtection="1">
      <alignment horizontal="right"/>
      <protection/>
    </xf>
    <xf numFmtId="37" fontId="1" fillId="33" borderId="51" xfId="0" applyFont="1" applyFill="1" applyBorder="1" applyAlignment="1">
      <alignment/>
    </xf>
    <xf numFmtId="37" fontId="7" fillId="0" borderId="52" xfId="0" applyFont="1" applyFill="1" applyBorder="1" applyAlignment="1" applyProtection="1">
      <alignment horizontal="right"/>
      <protection/>
    </xf>
    <xf numFmtId="37" fontId="3" fillId="0" borderId="0" xfId="0" applyFont="1" applyFill="1" applyBorder="1" applyAlignment="1">
      <alignment horizontal="left" indent="1"/>
    </xf>
    <xf numFmtId="37" fontId="3" fillId="33" borderId="0" xfId="0" applyFont="1" applyFill="1" applyBorder="1" applyAlignment="1">
      <alignment horizontal="left" indent="1"/>
    </xf>
    <xf numFmtId="37" fontId="3" fillId="33" borderId="0" xfId="0" applyFont="1" applyFill="1" applyBorder="1" applyAlignment="1">
      <alignment horizontal="left" vertical="top" indent="1"/>
    </xf>
    <xf numFmtId="171" fontId="1" fillId="0" borderId="0" xfId="0" applyNumberFormat="1" applyFont="1" applyBorder="1" applyAlignment="1">
      <alignment/>
    </xf>
    <xf numFmtId="10" fontId="1" fillId="0" borderId="0" xfId="0" applyNumberFormat="1" applyFont="1" applyFill="1" applyBorder="1" applyAlignment="1" applyProtection="1">
      <alignment/>
      <protection/>
    </xf>
    <xf numFmtId="10" fontId="1" fillId="0" borderId="0" xfId="0" applyNumberFormat="1" applyFont="1" applyBorder="1" applyAlignment="1">
      <alignment/>
    </xf>
    <xf numFmtId="43" fontId="9" fillId="0" borderId="12" xfId="0" applyNumberFormat="1" applyFont="1" applyBorder="1" applyAlignment="1">
      <alignment/>
    </xf>
    <xf numFmtId="184" fontId="1" fillId="0" borderId="0" xfId="0" applyNumberFormat="1" applyFont="1" applyBorder="1" applyAlignment="1">
      <alignment/>
    </xf>
    <xf numFmtId="167" fontId="1" fillId="0" borderId="53" xfId="0" applyNumberFormat="1" applyFont="1" applyBorder="1" applyAlignment="1">
      <alignment/>
    </xf>
    <xf numFmtId="37" fontId="57" fillId="0" borderId="18" xfId="0" applyFont="1" applyFill="1" applyBorder="1" applyAlignment="1">
      <alignment horizontal="center"/>
    </xf>
    <xf numFmtId="37" fontId="18" fillId="0" borderId="0" xfId="0" applyFont="1" applyFill="1" applyBorder="1" applyAlignment="1">
      <alignment horizontal="center"/>
    </xf>
    <xf numFmtId="37" fontId="1" fillId="33" borderId="51" xfId="0" applyFont="1" applyFill="1" applyBorder="1" applyAlignment="1" applyProtection="1">
      <alignment horizontal="left" indent="1"/>
      <protection/>
    </xf>
    <xf numFmtId="170" fontId="3" fillId="33" borderId="13" xfId="0" applyNumberFormat="1" applyFont="1" applyFill="1" applyBorder="1" applyAlignment="1">
      <alignment vertical="center"/>
    </xf>
    <xf numFmtId="37" fontId="13" fillId="33" borderId="54" xfId="0" applyFont="1" applyFill="1" applyBorder="1" applyAlignment="1" applyProtection="1">
      <alignment/>
      <protection/>
    </xf>
    <xf numFmtId="37" fontId="7" fillId="34" borderId="55" xfId="0" applyFont="1" applyFill="1" applyBorder="1" applyAlignment="1" applyProtection="1">
      <alignment horizontal="center"/>
      <protection/>
    </xf>
    <xf numFmtId="37" fontId="10" fillId="0" borderId="50" xfId="0" applyFont="1" applyFill="1" applyBorder="1" applyAlignment="1" applyProtection="1">
      <alignment horizontal="center"/>
      <protection/>
    </xf>
    <xf numFmtId="37" fontId="7" fillId="34" borderId="54" xfId="0" applyFont="1" applyFill="1" applyBorder="1" applyAlignment="1" applyProtection="1">
      <alignment horizontal="center"/>
      <protection/>
    </xf>
    <xf numFmtId="37" fontId="1" fillId="33" borderId="49" xfId="0" applyFont="1" applyFill="1" applyBorder="1" applyAlignment="1" applyProtection="1">
      <alignment horizontal="left" indent="1"/>
      <protection/>
    </xf>
    <xf numFmtId="173" fontId="1" fillId="0" borderId="12" xfId="0" applyNumberFormat="1" applyFont="1" applyFill="1" applyBorder="1" applyAlignment="1" applyProtection="1">
      <alignment/>
      <protection/>
    </xf>
    <xf numFmtId="37" fontId="10" fillId="33" borderId="51" xfId="0" applyFont="1" applyFill="1" applyBorder="1" applyAlignment="1" applyProtection="1">
      <alignment horizontal="center"/>
      <protection/>
    </xf>
    <xf numFmtId="37" fontId="10" fillId="0" borderId="51" xfId="0" applyFont="1" applyFill="1" applyBorder="1" applyAlignment="1">
      <alignment horizontal="center"/>
    </xf>
    <xf numFmtId="37" fontId="10" fillId="0" borderId="56" xfId="0" applyFont="1" applyFill="1" applyBorder="1" applyAlignment="1" applyProtection="1">
      <alignment horizontal="center"/>
      <protection/>
    </xf>
    <xf numFmtId="10" fontId="1" fillId="0" borderId="17" xfId="0" applyNumberFormat="1" applyFont="1" applyFill="1" applyBorder="1" applyAlignment="1">
      <alignment/>
    </xf>
    <xf numFmtId="37" fontId="0" fillId="0" borderId="0" xfId="0" applyAlignment="1">
      <alignment/>
    </xf>
    <xf numFmtId="37" fontId="1" fillId="33" borderId="0" xfId="0" applyFont="1" applyFill="1" applyBorder="1" applyAlignment="1">
      <alignment horizontal="left" indent="1"/>
    </xf>
    <xf numFmtId="37" fontId="1" fillId="0" borderId="0" xfId="0" applyFont="1" applyAlignment="1">
      <alignment horizontal="left" indent="1"/>
    </xf>
    <xf numFmtId="37" fontId="1" fillId="0" borderId="0" xfId="0" applyFont="1" applyAlignment="1">
      <alignment wrapText="1"/>
    </xf>
    <xf numFmtId="37" fontId="7" fillId="0" borderId="0" xfId="0" applyFont="1" applyFill="1" applyBorder="1" applyAlignment="1" applyProtection="1">
      <alignment horizontal="right"/>
      <protection/>
    </xf>
    <xf numFmtId="42" fontId="1" fillId="0" borderId="0" xfId="0" applyNumberFormat="1" applyFont="1" applyFill="1" applyBorder="1" applyAlignment="1" applyProtection="1">
      <alignment/>
      <protection/>
    </xf>
    <xf numFmtId="42" fontId="1" fillId="33" borderId="0" xfId="0" applyNumberFormat="1" applyFont="1" applyFill="1" applyBorder="1" applyAlignment="1" applyProtection="1">
      <alignment/>
      <protection/>
    </xf>
    <xf numFmtId="167" fontId="1" fillId="33" borderId="0" xfId="0" applyNumberFormat="1" applyFont="1" applyFill="1" applyBorder="1" applyAlignment="1" applyProtection="1">
      <alignment/>
      <protection/>
    </xf>
    <xf numFmtId="187" fontId="9" fillId="0" borderId="0" xfId="0" applyNumberFormat="1" applyFont="1" applyAlignment="1">
      <alignment/>
    </xf>
    <xf numFmtId="37" fontId="10" fillId="33" borderId="49" xfId="0" applyFont="1" applyFill="1" applyBorder="1" applyAlignment="1">
      <alignment horizontal="center"/>
    </xf>
    <xf numFmtId="37" fontId="10" fillId="0" borderId="23" xfId="0" applyFont="1" applyFill="1" applyBorder="1" applyAlignment="1">
      <alignment horizontal="center"/>
    </xf>
    <xf numFmtId="37" fontId="10" fillId="0" borderId="19" xfId="0" applyFont="1" applyFill="1" applyBorder="1" applyAlignment="1">
      <alignment horizontal="center"/>
    </xf>
    <xf numFmtId="49" fontId="1" fillId="0" borderId="19" xfId="0" applyNumberFormat="1" applyFont="1" applyFill="1" applyBorder="1" applyAlignment="1">
      <alignment horizontal="center"/>
    </xf>
    <xf numFmtId="37" fontId="10" fillId="0" borderId="32" xfId="0" applyFont="1" applyFill="1" applyBorder="1" applyAlignment="1" applyProtection="1">
      <alignment horizontal="center"/>
      <protection/>
    </xf>
    <xf numFmtId="42" fontId="1" fillId="33" borderId="19" xfId="0" applyNumberFormat="1" applyFont="1" applyFill="1" applyBorder="1" applyAlignment="1" applyProtection="1">
      <alignment/>
      <protection/>
    </xf>
    <xf numFmtId="42" fontId="1" fillId="33" borderId="33" xfId="0" applyNumberFormat="1" applyFont="1" applyFill="1" applyBorder="1" applyAlignment="1" applyProtection="1">
      <alignment/>
      <protection/>
    </xf>
    <xf numFmtId="37" fontId="10" fillId="0" borderId="22" xfId="0" applyFont="1" applyFill="1" applyBorder="1" applyAlignment="1">
      <alignment/>
    </xf>
    <xf numFmtId="42" fontId="1" fillId="0" borderId="12" xfId="0" applyNumberFormat="1" applyFont="1" applyFill="1" applyBorder="1" applyAlignment="1">
      <alignment/>
    </xf>
    <xf numFmtId="42" fontId="1" fillId="33" borderId="17" xfId="0" applyNumberFormat="1" applyFont="1" applyFill="1" applyBorder="1" applyAlignment="1">
      <alignment/>
    </xf>
    <xf numFmtId="42" fontId="1" fillId="0" borderId="16" xfId="0" applyNumberFormat="1" applyFont="1" applyFill="1" applyBorder="1" applyAlignment="1" applyProtection="1">
      <alignment/>
      <protection/>
    </xf>
    <xf numFmtId="37" fontId="13" fillId="33" borderId="55" xfId="0" applyFont="1" applyFill="1" applyBorder="1" applyAlignment="1" applyProtection="1">
      <alignment/>
      <protection/>
    </xf>
    <xf numFmtId="167" fontId="1" fillId="33" borderId="29" xfId="0" applyNumberFormat="1" applyFont="1" applyFill="1" applyBorder="1" applyAlignment="1" applyProtection="1">
      <alignment horizontal="center"/>
      <protection/>
    </xf>
    <xf numFmtId="167" fontId="1" fillId="33" borderId="30" xfId="0" applyNumberFormat="1" applyFont="1" applyFill="1" applyBorder="1" applyAlignment="1" applyProtection="1">
      <alignment horizontal="center"/>
      <protection/>
    </xf>
    <xf numFmtId="37" fontId="10" fillId="0" borderId="57" xfId="0" applyFont="1" applyFill="1" applyBorder="1" applyAlignment="1">
      <alignment/>
    </xf>
    <xf numFmtId="37" fontId="10" fillId="0" borderId="58" xfId="0" applyFont="1" applyFill="1" applyBorder="1" applyAlignment="1">
      <alignment horizontal="center"/>
    </xf>
    <xf numFmtId="49" fontId="1" fillId="0" borderId="58" xfId="0" applyNumberFormat="1" applyFont="1" applyFill="1" applyBorder="1" applyAlignment="1">
      <alignment horizontal="center"/>
    </xf>
    <xf numFmtId="37" fontId="10" fillId="0" borderId="59" xfId="0" applyFont="1" applyFill="1" applyBorder="1" applyAlignment="1" applyProtection="1">
      <alignment horizontal="center"/>
      <protection/>
    </xf>
    <xf numFmtId="37" fontId="1" fillId="33" borderId="60" xfId="0" applyFont="1" applyFill="1" applyBorder="1" applyAlignment="1">
      <alignment/>
    </xf>
    <xf numFmtId="42" fontId="1" fillId="0" borderId="58" xfId="0" applyNumberFormat="1" applyFont="1" applyBorder="1" applyAlignment="1">
      <alignment/>
    </xf>
    <xf numFmtId="42" fontId="1" fillId="0" borderId="61" xfId="0" applyNumberFormat="1" applyFont="1" applyFill="1" applyBorder="1" applyAlignment="1" applyProtection="1">
      <alignment/>
      <protection/>
    </xf>
    <xf numFmtId="37" fontId="10" fillId="33" borderId="57" xfId="0" applyFont="1" applyFill="1" applyBorder="1" applyAlignment="1">
      <alignment/>
    </xf>
    <xf numFmtId="37" fontId="10" fillId="33" borderId="58" xfId="0" applyFont="1" applyFill="1" applyBorder="1" applyAlignment="1">
      <alignment horizontal="center"/>
    </xf>
    <xf numFmtId="37" fontId="10" fillId="33" borderId="59" xfId="0" applyFont="1" applyFill="1" applyBorder="1" applyAlignment="1" applyProtection="1">
      <alignment horizontal="center"/>
      <protection/>
    </xf>
    <xf numFmtId="42" fontId="1" fillId="33" borderId="58" xfId="0" applyNumberFormat="1" applyFont="1" applyFill="1" applyBorder="1" applyAlignment="1" applyProtection="1">
      <alignment/>
      <protection/>
    </xf>
    <xf numFmtId="42" fontId="1" fillId="33" borderId="61" xfId="0" applyNumberFormat="1" applyFont="1" applyFill="1" applyBorder="1" applyAlignment="1" applyProtection="1">
      <alignment/>
      <protection/>
    </xf>
    <xf numFmtId="37" fontId="36" fillId="0" borderId="0" xfId="0" applyFont="1" applyAlignment="1">
      <alignment horizontal="center"/>
    </xf>
    <xf numFmtId="37" fontId="37" fillId="0" borderId="0" xfId="0" applyFont="1" applyAlignment="1">
      <alignment/>
    </xf>
    <xf numFmtId="37" fontId="36" fillId="0" borderId="0" xfId="0" applyFont="1" applyAlignment="1">
      <alignment horizontal="center"/>
    </xf>
    <xf numFmtId="37" fontId="3" fillId="33" borderId="62" xfId="57" applyFont="1" applyFill="1" applyBorder="1" applyAlignment="1">
      <alignment horizontal="left" vertical="top" wrapText="1" indent="1"/>
      <protection/>
    </xf>
    <xf numFmtId="37" fontId="0" fillId="0" borderId="62" xfId="0" applyBorder="1" applyAlignment="1">
      <alignment horizontal="left" wrapText="1" indent="1"/>
    </xf>
    <xf numFmtId="37" fontId="3" fillId="0" borderId="52" xfId="0" applyFont="1" applyFill="1" applyBorder="1" applyAlignment="1">
      <alignment horizontal="center" vertical="center"/>
    </xf>
    <xf numFmtId="37" fontId="0" fillId="0" borderId="13" xfId="0" applyBorder="1" applyAlignment="1">
      <alignment horizontal="center" vertical="center"/>
    </xf>
    <xf numFmtId="37" fontId="2" fillId="0" borderId="0" xfId="0" applyFont="1" applyBorder="1" applyAlignment="1">
      <alignment horizontal="center"/>
    </xf>
    <xf numFmtId="37" fontId="0" fillId="0" borderId="0" xfId="0" applyAlignment="1">
      <alignment horizontal="center"/>
    </xf>
    <xf numFmtId="37" fontId="8" fillId="0" borderId="0" xfId="0" applyFont="1" applyFill="1" applyBorder="1" applyAlignment="1" applyProtection="1">
      <alignment horizontal="center"/>
      <protection/>
    </xf>
    <xf numFmtId="37" fontId="38" fillId="0" borderId="0" xfId="0" applyFont="1" applyBorder="1" applyAlignment="1">
      <alignment horizontal="center"/>
    </xf>
    <xf numFmtId="37" fontId="2" fillId="0" borderId="0" xfId="0" applyFont="1" applyFill="1" applyBorder="1" applyAlignment="1" applyProtection="1">
      <alignment horizontal="center"/>
      <protection/>
    </xf>
    <xf numFmtId="37" fontId="3" fillId="33" borderId="0" xfId="0" applyFont="1" applyFill="1" applyAlignment="1">
      <alignment horizontal="left" vertical="top" wrapText="1" indent="1"/>
    </xf>
    <xf numFmtId="37" fontId="17" fillId="0" borderId="0" xfId="0" applyFont="1" applyAlignment="1">
      <alignment horizontal="left" vertical="top" wrapText="1" indent="1"/>
    </xf>
    <xf numFmtId="37" fontId="3" fillId="33" borderId="0" xfId="0" applyFont="1" applyFill="1" applyAlignment="1">
      <alignment horizontal="left" vertical="top" indent="1"/>
    </xf>
    <xf numFmtId="37" fontId="17" fillId="0" borderId="0" xfId="0" applyFont="1" applyAlignment="1">
      <alignment horizontal="left" vertical="top" indent="1"/>
    </xf>
    <xf numFmtId="37" fontId="36" fillId="0" borderId="0" xfId="0" applyFont="1" applyAlignment="1">
      <alignment horizontal="center"/>
    </xf>
    <xf numFmtId="37" fontId="0" fillId="0" borderId="0" xfId="0" applyAlignment="1">
      <alignment/>
    </xf>
    <xf numFmtId="170" fontId="3" fillId="0" borderId="13" xfId="0" applyNumberFormat="1" applyFont="1" applyBorder="1" applyAlignment="1">
      <alignment horizontal="center" vertical="center"/>
    </xf>
    <xf numFmtId="37" fontId="17" fillId="0" borderId="13" xfId="0" applyFont="1" applyBorder="1" applyAlignment="1">
      <alignment horizontal="center" vertical="center"/>
    </xf>
    <xf numFmtId="37" fontId="17" fillId="0" borderId="41" xfId="0" applyFont="1" applyBorder="1" applyAlignment="1">
      <alignment horizontal="center" vertical="center"/>
    </xf>
    <xf numFmtId="37" fontId="10" fillId="0" borderId="12" xfId="0" applyFont="1" applyBorder="1" applyAlignment="1">
      <alignment horizontal="center" vertical="center" wrapText="1"/>
    </xf>
    <xf numFmtId="37" fontId="10" fillId="0" borderId="12" xfId="0" applyFont="1" applyBorder="1" applyAlignment="1">
      <alignment horizontal="center" vertical="center"/>
    </xf>
    <xf numFmtId="37" fontId="10" fillId="0" borderId="26" xfId="0" applyFont="1" applyBorder="1" applyAlignment="1">
      <alignment horizontal="center" vertical="center"/>
    </xf>
    <xf numFmtId="37" fontId="10" fillId="0" borderId="29" xfId="0" applyFont="1" applyBorder="1" applyAlignment="1">
      <alignment horizontal="center" vertical="center" wrapText="1"/>
    </xf>
    <xf numFmtId="37" fontId="10" fillId="0" borderId="29" xfId="0" applyFont="1" applyBorder="1" applyAlignment="1">
      <alignment horizontal="center" vertical="center"/>
    </xf>
    <xf numFmtId="37" fontId="10" fillId="0" borderId="39" xfId="0" applyFont="1" applyBorder="1" applyAlignment="1">
      <alignment horizontal="center" vertical="center"/>
    </xf>
    <xf numFmtId="37" fontId="3" fillId="33" borderId="0" xfId="0" applyFont="1" applyFill="1" applyBorder="1" applyAlignment="1">
      <alignment horizontal="left" vertical="top" wrapText="1" indent="1"/>
    </xf>
    <xf numFmtId="37" fontId="0" fillId="0" borderId="0" xfId="0" applyAlignment="1">
      <alignment horizontal="left" vertical="top" wrapText="1" indent="1"/>
    </xf>
    <xf numFmtId="170" fontId="3" fillId="33" borderId="13" xfId="0" applyNumberFormat="1" applyFont="1" applyFill="1" applyBorder="1" applyAlignment="1">
      <alignment horizontal="center"/>
    </xf>
    <xf numFmtId="37" fontId="0" fillId="0" borderId="41" xfId="0" applyBorder="1" applyAlignment="1">
      <alignment horizontal="center"/>
    </xf>
    <xf numFmtId="37" fontId="3" fillId="33" borderId="0" xfId="0" applyFont="1" applyFill="1" applyBorder="1" applyAlignment="1">
      <alignment horizontal="left" wrapText="1" indent="1"/>
    </xf>
    <xf numFmtId="37" fontId="0" fillId="0" borderId="0" xfId="0" applyAlignment="1">
      <alignment horizontal="left" wrapText="1" indent="1"/>
    </xf>
    <xf numFmtId="170" fontId="3" fillId="0" borderId="13" xfId="57" applyNumberFormat="1" applyFont="1" applyFill="1" applyBorder="1" applyAlignment="1">
      <alignment horizontal="left" vertical="center"/>
      <protection/>
    </xf>
    <xf numFmtId="37" fontId="0" fillId="0" borderId="41" xfId="0" applyBorder="1" applyAlignment="1">
      <alignment horizontal="left"/>
    </xf>
    <xf numFmtId="170" fontId="3" fillId="33" borderId="13" xfId="0" applyNumberFormat="1" applyFont="1" applyFill="1" applyBorder="1" applyAlignment="1">
      <alignment horizontal="left" vertical="center"/>
    </xf>
    <xf numFmtId="37" fontId="0" fillId="0" borderId="13" xfId="0" applyBorder="1" applyAlignment="1">
      <alignment horizontal="left"/>
    </xf>
    <xf numFmtId="37" fontId="0" fillId="0" borderId="13" xfId="0" applyBorder="1" applyAlignment="1">
      <alignment horizontal="left" vertical="center"/>
    </xf>
    <xf numFmtId="37" fontId="0" fillId="0" borderId="41" xfId="0" applyBorder="1" applyAlignment="1">
      <alignment horizontal="left" vertical="center"/>
    </xf>
    <xf numFmtId="42" fontId="1" fillId="0" borderId="19" xfId="0" applyNumberFormat="1" applyFont="1" applyFill="1" applyBorder="1" applyAlignment="1" applyProtection="1">
      <alignment/>
      <protection/>
    </xf>
    <xf numFmtId="42" fontId="1" fillId="0" borderId="17" xfId="0" applyNumberFormat="1" applyFont="1" applyFill="1" applyBorder="1" applyAlignment="1">
      <alignment/>
    </xf>
    <xf numFmtId="42" fontId="1" fillId="0" borderId="33" xfId="0" applyNumberFormat="1" applyFont="1" applyFill="1" applyBorder="1" applyAlignment="1" applyProtection="1">
      <alignment/>
      <protection/>
    </xf>
    <xf numFmtId="42" fontId="1" fillId="0" borderId="58"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Version DRAFT ESTIMATES 80% 20% Split  FY12 Wagner Peyser Allocations 5.12.1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tabColor rgb="FFFF0000"/>
  </sheetPr>
  <dimension ref="A1:CF39"/>
  <sheetViews>
    <sheetView tabSelected="1" defaultGridColor="0" zoomScale="87" zoomScaleNormal="87" zoomScalePageLayoutView="0" colorId="22" workbookViewId="0" topLeftCell="A1">
      <selection activeCell="J6" sqref="J6"/>
    </sheetView>
  </sheetViews>
  <sheetFormatPr defaultColWidth="9.625" defaultRowHeight="15.75"/>
  <cols>
    <col min="1" max="1" width="25.875" style="3" customWidth="1"/>
    <col min="2" max="3" width="15.875" style="9" customWidth="1"/>
    <col min="4" max="4" width="16.25390625" style="9" customWidth="1"/>
    <col min="5" max="6" width="15.875" style="3" customWidth="1"/>
    <col min="7" max="7" width="16.125" style="3" customWidth="1"/>
    <col min="8" max="8" width="15.75390625" style="3" customWidth="1"/>
    <col min="9" max="9" width="12.625" style="3" customWidth="1"/>
    <col min="10" max="10" width="12.625" style="2" customWidth="1"/>
    <col min="11" max="16384" width="9.625" style="2" customWidth="1"/>
  </cols>
  <sheetData>
    <row r="1" spans="1:9" ht="33" customHeight="1">
      <c r="A1" s="189" t="s">
        <v>70</v>
      </c>
      <c r="B1" s="189"/>
      <c r="C1" s="189"/>
      <c r="D1" s="189"/>
      <c r="E1" s="189"/>
      <c r="F1" s="189"/>
      <c r="G1" s="189"/>
      <c r="H1" s="189"/>
      <c r="I1" s="189"/>
    </row>
    <row r="2" spans="1:9" ht="31.5" customHeight="1">
      <c r="A2" s="190" t="s">
        <v>29</v>
      </c>
      <c r="B2" s="187"/>
      <c r="C2" s="187"/>
      <c r="D2" s="187"/>
      <c r="E2" s="187"/>
      <c r="F2" s="187"/>
      <c r="G2" s="187"/>
      <c r="H2" s="187"/>
      <c r="I2" s="187"/>
    </row>
    <row r="3" spans="1:9" ht="24.75">
      <c r="A3" s="190" t="s">
        <v>40</v>
      </c>
      <c r="B3" s="187"/>
      <c r="C3" s="187"/>
      <c r="D3" s="187"/>
      <c r="E3" s="187"/>
      <c r="F3" s="187"/>
      <c r="G3" s="187"/>
      <c r="H3" s="187"/>
      <c r="I3" s="187"/>
    </row>
    <row r="4" spans="1:9" ht="18" customHeight="1">
      <c r="A4" s="190"/>
      <c r="B4" s="187"/>
      <c r="C4" s="187"/>
      <c r="D4" s="187"/>
      <c r="E4" s="187"/>
      <c r="F4" s="187"/>
      <c r="G4" s="187"/>
      <c r="H4" s="187"/>
      <c r="I4" s="187"/>
    </row>
    <row r="5" spans="1:9" ht="35.25" customHeight="1" thickBot="1">
      <c r="A5" s="186" t="s">
        <v>76</v>
      </c>
      <c r="B5" s="187"/>
      <c r="C5" s="187"/>
      <c r="D5" s="187"/>
      <c r="E5" s="187"/>
      <c r="F5" s="187"/>
      <c r="G5" s="187"/>
      <c r="H5" s="187"/>
      <c r="I5" s="187"/>
    </row>
    <row r="6" spans="1:84" s="4" customFormat="1" ht="25.5" thickBot="1">
      <c r="A6" s="188"/>
      <c r="B6" s="188"/>
      <c r="C6" s="188"/>
      <c r="D6" s="188"/>
      <c r="E6" s="188"/>
      <c r="F6" s="188"/>
      <c r="G6" s="188"/>
      <c r="H6" s="188"/>
      <c r="I6" s="188"/>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35"/>
      <c r="B7" s="78"/>
      <c r="C7" s="78"/>
      <c r="D7" s="78"/>
      <c r="E7" s="78"/>
      <c r="F7" s="78"/>
      <c r="G7" s="78"/>
      <c r="H7" s="78"/>
      <c r="I7" s="92"/>
    </row>
    <row r="8" spans="1:9" ht="20.25" customHeight="1">
      <c r="A8" s="164"/>
      <c r="B8" s="36"/>
      <c r="C8" s="160"/>
      <c r="D8" s="154"/>
      <c r="E8" s="167"/>
      <c r="F8" s="160"/>
      <c r="G8" s="154"/>
      <c r="H8" s="174"/>
      <c r="I8" s="86"/>
    </row>
    <row r="9" spans="1:9" ht="20.25">
      <c r="A9" s="140" t="s">
        <v>65</v>
      </c>
      <c r="B9" s="33" t="s">
        <v>57</v>
      </c>
      <c r="C9" s="34" t="s">
        <v>57</v>
      </c>
      <c r="D9" s="155" t="s">
        <v>57</v>
      </c>
      <c r="E9" s="168" t="s">
        <v>57</v>
      </c>
      <c r="F9" s="34" t="s">
        <v>57</v>
      </c>
      <c r="G9" s="155" t="s">
        <v>57</v>
      </c>
      <c r="H9" s="175" t="s">
        <v>37</v>
      </c>
      <c r="I9" s="87" t="s">
        <v>39</v>
      </c>
    </row>
    <row r="10" spans="1:9" ht="20.25">
      <c r="A10" s="140" t="s">
        <v>32</v>
      </c>
      <c r="B10" s="83" t="s">
        <v>34</v>
      </c>
      <c r="C10" s="84" t="s">
        <v>35</v>
      </c>
      <c r="D10" s="156" t="s">
        <v>36</v>
      </c>
      <c r="E10" s="169" t="s">
        <v>34</v>
      </c>
      <c r="F10" s="84" t="s">
        <v>35</v>
      </c>
      <c r="G10" s="156" t="s">
        <v>36</v>
      </c>
      <c r="H10" s="175" t="s">
        <v>38</v>
      </c>
      <c r="I10" s="87" t="s">
        <v>38</v>
      </c>
    </row>
    <row r="11" spans="1:9" ht="20.25">
      <c r="A11" s="141" t="s">
        <v>33</v>
      </c>
      <c r="B11" s="33" t="s">
        <v>67</v>
      </c>
      <c r="C11" s="34" t="s">
        <v>67</v>
      </c>
      <c r="D11" s="155" t="s">
        <v>67</v>
      </c>
      <c r="E11" s="168" t="s">
        <v>71</v>
      </c>
      <c r="F11" s="34" t="s">
        <v>71</v>
      </c>
      <c r="G11" s="155" t="s">
        <v>71</v>
      </c>
      <c r="H11" s="175" t="s">
        <v>72</v>
      </c>
      <c r="I11" s="87" t="s">
        <v>72</v>
      </c>
    </row>
    <row r="12" spans="1:9" ht="21" thickBot="1">
      <c r="A12" s="142"/>
      <c r="B12" s="64" t="s">
        <v>7</v>
      </c>
      <c r="C12" s="65" t="s">
        <v>7</v>
      </c>
      <c r="D12" s="157" t="s">
        <v>7</v>
      </c>
      <c r="E12" s="170" t="s">
        <v>7</v>
      </c>
      <c r="F12" s="65" t="s">
        <v>7</v>
      </c>
      <c r="G12" s="157" t="s">
        <v>7</v>
      </c>
      <c r="H12" s="176"/>
      <c r="I12" s="88"/>
    </row>
    <row r="13" spans="1:9" ht="21" thickTop="1">
      <c r="A13" s="119"/>
      <c r="B13" s="74"/>
      <c r="C13" s="20"/>
      <c r="D13" s="52"/>
      <c r="E13" s="171"/>
      <c r="F13" s="20"/>
      <c r="G13" s="52"/>
      <c r="H13" s="171"/>
      <c r="I13" s="85"/>
    </row>
    <row r="14" spans="1:9" ht="20.25">
      <c r="A14" s="132" t="s">
        <v>10</v>
      </c>
      <c r="B14" s="77">
        <v>184822</v>
      </c>
      <c r="C14" s="161">
        <v>15915</v>
      </c>
      <c r="D14" s="218">
        <v>200737</v>
      </c>
      <c r="E14" s="172">
        <v>184302</v>
      </c>
      <c r="F14" s="75">
        <v>15870</v>
      </c>
      <c r="G14" s="158">
        <f>E14+F14</f>
        <v>200172</v>
      </c>
      <c r="H14" s="177">
        <f>D14-G14</f>
        <v>565</v>
      </c>
      <c r="I14" s="165">
        <f>H14/D14</f>
        <v>0.0028146280954681998</v>
      </c>
    </row>
    <row r="15" spans="1:9" ht="20.25">
      <c r="A15" s="132" t="s">
        <v>12</v>
      </c>
      <c r="B15" s="77">
        <v>991678</v>
      </c>
      <c r="C15" s="161">
        <v>85394</v>
      </c>
      <c r="D15" s="218">
        <v>1077072</v>
      </c>
      <c r="E15" s="172">
        <v>988889</v>
      </c>
      <c r="F15" s="75">
        <v>85154</v>
      </c>
      <c r="G15" s="158">
        <f aca="true" t="shared" si="0" ref="G15:G31">E15+F15</f>
        <v>1074043</v>
      </c>
      <c r="H15" s="177">
        <f aca="true" t="shared" si="1" ref="H15:H31">D15-G15</f>
        <v>3029</v>
      </c>
      <c r="I15" s="165">
        <f aca="true" t="shared" si="2" ref="I15:I31">H15/D15</f>
        <v>0.002812253962594887</v>
      </c>
    </row>
    <row r="16" spans="1:9" ht="20.25">
      <c r="A16" s="132" t="s">
        <v>17</v>
      </c>
      <c r="B16" s="77">
        <v>557446</v>
      </c>
      <c r="C16" s="161">
        <v>48002</v>
      </c>
      <c r="D16" s="218">
        <v>605448</v>
      </c>
      <c r="E16" s="172">
        <v>555878</v>
      </c>
      <c r="F16" s="75">
        <v>47867</v>
      </c>
      <c r="G16" s="158">
        <f t="shared" si="0"/>
        <v>603745</v>
      </c>
      <c r="H16" s="177">
        <f t="shared" si="1"/>
        <v>1703</v>
      </c>
      <c r="I16" s="165">
        <f t="shared" si="2"/>
        <v>0.002812793171337588</v>
      </c>
    </row>
    <row r="17" spans="1:9" ht="20.25">
      <c r="A17" s="132" t="s">
        <v>15</v>
      </c>
      <c r="B17" s="77">
        <v>370637</v>
      </c>
      <c r="C17" s="161">
        <v>31916</v>
      </c>
      <c r="D17" s="218">
        <v>402553</v>
      </c>
      <c r="E17" s="172">
        <v>369595</v>
      </c>
      <c r="F17" s="75">
        <v>31826</v>
      </c>
      <c r="G17" s="158">
        <f t="shared" si="0"/>
        <v>401421</v>
      </c>
      <c r="H17" s="177">
        <f t="shared" si="1"/>
        <v>1132</v>
      </c>
      <c r="I17" s="165">
        <f t="shared" si="2"/>
        <v>0.0028120520776146246</v>
      </c>
    </row>
    <row r="18" spans="1:11" ht="20.25">
      <c r="A18" s="132" t="s">
        <v>18</v>
      </c>
      <c r="B18" s="77">
        <v>382561</v>
      </c>
      <c r="C18" s="161">
        <v>32943</v>
      </c>
      <c r="D18" s="218">
        <v>415504</v>
      </c>
      <c r="E18" s="172">
        <v>381485</v>
      </c>
      <c r="F18" s="75">
        <v>32850</v>
      </c>
      <c r="G18" s="158">
        <f t="shared" si="0"/>
        <v>414335</v>
      </c>
      <c r="H18" s="177">
        <f t="shared" si="1"/>
        <v>1169</v>
      </c>
      <c r="I18" s="165">
        <f t="shared" si="2"/>
        <v>0.002813450652701298</v>
      </c>
      <c r="K18" s="2" t="s">
        <v>46</v>
      </c>
    </row>
    <row r="19" spans="1:9" ht="20.25">
      <c r="A19" s="132" t="s">
        <v>21</v>
      </c>
      <c r="B19" s="77">
        <v>859521</v>
      </c>
      <c r="C19" s="161">
        <v>74014</v>
      </c>
      <c r="D19" s="218">
        <v>933535</v>
      </c>
      <c r="E19" s="172">
        <v>857103</v>
      </c>
      <c r="F19" s="161">
        <v>73806</v>
      </c>
      <c r="G19" s="158">
        <f t="shared" si="0"/>
        <v>930909</v>
      </c>
      <c r="H19" s="177">
        <f t="shared" si="1"/>
        <v>2626</v>
      </c>
      <c r="I19" s="165">
        <f t="shared" si="2"/>
        <v>0.002812963627501915</v>
      </c>
    </row>
    <row r="20" spans="1:9" ht="20.25">
      <c r="A20" s="132" t="s">
        <v>9</v>
      </c>
      <c r="B20" s="77">
        <v>359707</v>
      </c>
      <c r="C20" s="161">
        <v>30975</v>
      </c>
      <c r="D20" s="218">
        <v>390682</v>
      </c>
      <c r="E20" s="172">
        <v>358695</v>
      </c>
      <c r="F20" s="75">
        <v>30888</v>
      </c>
      <c r="G20" s="158">
        <f t="shared" si="0"/>
        <v>389583</v>
      </c>
      <c r="H20" s="177">
        <f t="shared" si="1"/>
        <v>1099</v>
      </c>
      <c r="I20" s="165">
        <f t="shared" si="2"/>
        <v>0.002813029522732043</v>
      </c>
    </row>
    <row r="21" spans="1:9" ht="20.25">
      <c r="A21" s="132" t="s">
        <v>20</v>
      </c>
      <c r="B21" s="77">
        <v>421314</v>
      </c>
      <c r="C21" s="161">
        <v>36280</v>
      </c>
      <c r="D21" s="218">
        <v>457594</v>
      </c>
      <c r="E21" s="172">
        <v>420129</v>
      </c>
      <c r="F21" s="161">
        <v>36178</v>
      </c>
      <c r="G21" s="158">
        <f t="shared" si="0"/>
        <v>456307</v>
      </c>
      <c r="H21" s="177">
        <f t="shared" si="1"/>
        <v>1287</v>
      </c>
      <c r="I21" s="165">
        <f t="shared" si="2"/>
        <v>0.0028125368776688504</v>
      </c>
    </row>
    <row r="22" spans="1:9" ht="20.25">
      <c r="A22" s="132" t="s">
        <v>22</v>
      </c>
      <c r="B22" s="77">
        <v>349771</v>
      </c>
      <c r="C22" s="161">
        <v>30119</v>
      </c>
      <c r="D22" s="218">
        <v>379890</v>
      </c>
      <c r="E22" s="172">
        <v>348787</v>
      </c>
      <c r="F22" s="75">
        <v>30034</v>
      </c>
      <c r="G22" s="158">
        <f t="shared" si="0"/>
        <v>378821</v>
      </c>
      <c r="H22" s="177">
        <f t="shared" si="1"/>
        <v>1069</v>
      </c>
      <c r="I22" s="165">
        <f t="shared" si="2"/>
        <v>0.0028139724657137593</v>
      </c>
    </row>
    <row r="23" spans="1:9" ht="20.25">
      <c r="A23" s="132" t="s">
        <v>11</v>
      </c>
      <c r="B23" s="77">
        <v>680661</v>
      </c>
      <c r="C23" s="161">
        <v>58612</v>
      </c>
      <c r="D23" s="218">
        <v>739273</v>
      </c>
      <c r="E23" s="172">
        <v>678746</v>
      </c>
      <c r="F23" s="75">
        <v>58448</v>
      </c>
      <c r="G23" s="158">
        <f t="shared" si="0"/>
        <v>737194</v>
      </c>
      <c r="H23" s="177">
        <f t="shared" si="1"/>
        <v>2079</v>
      </c>
      <c r="I23" s="165">
        <f t="shared" si="2"/>
        <v>0.0028122222778324112</v>
      </c>
    </row>
    <row r="24" spans="1:9" ht="20.25">
      <c r="A24" s="132" t="s">
        <v>42</v>
      </c>
      <c r="B24" s="77">
        <v>518693</v>
      </c>
      <c r="C24" s="161">
        <v>44665</v>
      </c>
      <c r="D24" s="218">
        <v>563358</v>
      </c>
      <c r="E24" s="172">
        <v>517234</v>
      </c>
      <c r="F24" s="75">
        <v>44540</v>
      </c>
      <c r="G24" s="158">
        <f t="shared" si="0"/>
        <v>561774</v>
      </c>
      <c r="H24" s="177">
        <f t="shared" si="1"/>
        <v>1584</v>
      </c>
      <c r="I24" s="165">
        <f t="shared" si="2"/>
        <v>0.0028117112031780856</v>
      </c>
    </row>
    <row r="25" spans="1:9" ht="20.25">
      <c r="A25" s="132" t="s">
        <v>13</v>
      </c>
      <c r="B25" s="77">
        <v>1169544</v>
      </c>
      <c r="C25" s="161">
        <v>100711</v>
      </c>
      <c r="D25" s="218">
        <v>1270255</v>
      </c>
      <c r="E25" s="172">
        <v>1166255</v>
      </c>
      <c r="F25" s="75">
        <v>100428</v>
      </c>
      <c r="G25" s="158">
        <f t="shared" si="0"/>
        <v>1266683</v>
      </c>
      <c r="H25" s="177">
        <f t="shared" si="1"/>
        <v>3572</v>
      </c>
      <c r="I25" s="165">
        <f t="shared" si="2"/>
        <v>0.0028120338042361575</v>
      </c>
    </row>
    <row r="26" spans="1:9" ht="20.25">
      <c r="A26" s="132" t="s">
        <v>14</v>
      </c>
      <c r="B26" s="77">
        <v>1308657</v>
      </c>
      <c r="C26" s="161">
        <v>112690</v>
      </c>
      <c r="D26" s="218">
        <v>1421347</v>
      </c>
      <c r="E26" s="172">
        <v>1304977</v>
      </c>
      <c r="F26" s="161">
        <v>112373</v>
      </c>
      <c r="G26" s="158">
        <f t="shared" si="0"/>
        <v>1417350</v>
      </c>
      <c r="H26" s="177">
        <f t="shared" si="1"/>
        <v>3997</v>
      </c>
      <c r="I26" s="165">
        <f t="shared" si="2"/>
        <v>0.0028121211780093107</v>
      </c>
    </row>
    <row r="27" spans="1:9" ht="20.25">
      <c r="A27" s="132" t="s">
        <v>23</v>
      </c>
      <c r="B27" s="77">
        <v>378587</v>
      </c>
      <c r="C27" s="161">
        <v>32600</v>
      </c>
      <c r="D27" s="218">
        <v>411187</v>
      </c>
      <c r="E27" s="172">
        <v>377522</v>
      </c>
      <c r="F27" s="75">
        <v>32509</v>
      </c>
      <c r="G27" s="158">
        <f t="shared" si="0"/>
        <v>410031</v>
      </c>
      <c r="H27" s="177">
        <f t="shared" si="1"/>
        <v>1156</v>
      </c>
      <c r="I27" s="165">
        <f t="shared" si="2"/>
        <v>0.002811372927646059</v>
      </c>
    </row>
    <row r="28" spans="1:9" ht="20.25">
      <c r="A28" s="132" t="s">
        <v>19</v>
      </c>
      <c r="B28" s="77">
        <v>613092</v>
      </c>
      <c r="C28" s="161">
        <v>52794</v>
      </c>
      <c r="D28" s="218">
        <v>665886</v>
      </c>
      <c r="E28" s="172">
        <v>611367</v>
      </c>
      <c r="F28" s="75">
        <v>52646</v>
      </c>
      <c r="G28" s="158">
        <f t="shared" si="0"/>
        <v>664013</v>
      </c>
      <c r="H28" s="177">
        <f t="shared" si="1"/>
        <v>1873</v>
      </c>
      <c r="I28" s="165">
        <f t="shared" si="2"/>
        <v>0.002812793781518158</v>
      </c>
    </row>
    <row r="29" spans="1:9" ht="20.25">
      <c r="A29" s="132" t="s">
        <v>24</v>
      </c>
      <c r="B29" s="77">
        <v>789964</v>
      </c>
      <c r="C29" s="161">
        <v>68025</v>
      </c>
      <c r="D29" s="218">
        <v>857989</v>
      </c>
      <c r="E29" s="172">
        <v>787742</v>
      </c>
      <c r="F29" s="75">
        <v>67833</v>
      </c>
      <c r="G29" s="158">
        <f t="shared" si="0"/>
        <v>855575</v>
      </c>
      <c r="H29" s="177">
        <f t="shared" si="1"/>
        <v>2414</v>
      </c>
      <c r="I29" s="165">
        <f t="shared" si="2"/>
        <v>0.0028135558847491053</v>
      </c>
    </row>
    <row r="30" spans="1:9" ht="21" thickBot="1">
      <c r="A30" s="119"/>
      <c r="B30" s="40"/>
      <c r="C30" s="219"/>
      <c r="D30" s="218"/>
      <c r="E30" s="172"/>
      <c r="F30" s="162"/>
      <c r="G30" s="158"/>
      <c r="H30" s="177"/>
      <c r="I30" s="165"/>
    </row>
    <row r="31" spans="1:9" ht="21" thickBot="1">
      <c r="A31" s="120"/>
      <c r="B31" s="41">
        <v>9936655</v>
      </c>
      <c r="C31" s="163">
        <v>855656</v>
      </c>
      <c r="D31" s="220">
        <v>10792311</v>
      </c>
      <c r="E31" s="173">
        <v>9908706</v>
      </c>
      <c r="F31" s="163">
        <v>853250</v>
      </c>
      <c r="G31" s="159">
        <f t="shared" si="0"/>
        <v>10761956</v>
      </c>
      <c r="H31" s="178">
        <f t="shared" si="1"/>
        <v>30355</v>
      </c>
      <c r="I31" s="166">
        <f t="shared" si="2"/>
        <v>0.0028126505991163523</v>
      </c>
    </row>
    <row r="32" spans="1:9" ht="5.25" customHeight="1">
      <c r="A32" s="148"/>
      <c r="B32" s="149"/>
      <c r="C32" s="149"/>
      <c r="D32" s="150"/>
      <c r="E32" s="149"/>
      <c r="F32" s="149"/>
      <c r="G32" s="150"/>
      <c r="H32" s="150"/>
      <c r="I32" s="151"/>
    </row>
    <row r="33" spans="1:9" s="5" customFormat="1" ht="60" customHeight="1">
      <c r="A33" s="191" t="s">
        <v>56</v>
      </c>
      <c r="B33" s="192"/>
      <c r="C33" s="192"/>
      <c r="D33" s="192"/>
      <c r="E33" s="192"/>
      <c r="F33" s="192"/>
      <c r="G33" s="192"/>
      <c r="H33" s="192"/>
      <c r="I33" s="192"/>
    </row>
    <row r="34" spans="1:13" ht="21.75" customHeight="1">
      <c r="A34" s="193" t="s">
        <v>75</v>
      </c>
      <c r="B34" s="194"/>
      <c r="C34" s="194"/>
      <c r="D34" s="194"/>
      <c r="E34" s="194"/>
      <c r="F34" s="194"/>
      <c r="G34" s="194"/>
      <c r="H34" s="194"/>
      <c r="I34" s="194"/>
      <c r="J34" s="147"/>
      <c r="K34" s="147"/>
      <c r="L34" s="147"/>
      <c r="M34" s="147"/>
    </row>
    <row r="35" spans="1:9" ht="36" customHeight="1" thickBot="1">
      <c r="A35" s="182" t="s">
        <v>69</v>
      </c>
      <c r="B35" s="183"/>
      <c r="C35" s="183"/>
      <c r="D35" s="183"/>
      <c r="E35" s="183"/>
      <c r="F35" s="183"/>
      <c r="G35" s="183"/>
      <c r="H35" s="183"/>
      <c r="I35" s="183"/>
    </row>
    <row r="36" spans="1:9" ht="19.5" customHeight="1" thickBot="1">
      <c r="A36" s="184" t="s">
        <v>60</v>
      </c>
      <c r="B36" s="185"/>
      <c r="C36" s="185"/>
      <c r="D36" s="91"/>
      <c r="E36" s="89"/>
      <c r="F36" s="89"/>
      <c r="G36" s="55" t="s">
        <v>47</v>
      </c>
      <c r="H36" s="212">
        <v>43724</v>
      </c>
      <c r="I36" s="213"/>
    </row>
    <row r="37" spans="1:9" ht="20.25">
      <c r="A37" s="1"/>
      <c r="B37" s="13"/>
      <c r="C37" s="1"/>
      <c r="D37" s="1"/>
      <c r="E37" s="1"/>
      <c r="F37" s="1"/>
      <c r="G37" s="1"/>
      <c r="H37" s="1"/>
      <c r="I37" s="1"/>
    </row>
    <row r="38" spans="1:9" ht="20.25">
      <c r="A38" s="1"/>
      <c r="B38" s="13"/>
      <c r="C38" s="1"/>
      <c r="D38" s="1"/>
      <c r="E38" s="1"/>
      <c r="F38" s="1"/>
      <c r="G38" s="1"/>
      <c r="H38" s="1"/>
      <c r="I38" s="1"/>
    </row>
    <row r="39" spans="1:9" ht="20.25">
      <c r="A39" s="1"/>
      <c r="B39" s="13"/>
      <c r="C39" s="1"/>
      <c r="D39" s="1"/>
      <c r="E39" s="1"/>
      <c r="F39" s="1"/>
      <c r="G39" s="1"/>
      <c r="H39" s="1"/>
      <c r="I39" s="1"/>
    </row>
  </sheetData>
  <sheetProtection/>
  <mergeCells count="11">
    <mergeCell ref="A33:I33"/>
    <mergeCell ref="A34:I34"/>
    <mergeCell ref="A35:I35"/>
    <mergeCell ref="A36:C36"/>
    <mergeCell ref="H36:I36"/>
    <mergeCell ref="A1:I1"/>
    <mergeCell ref="A2:I2"/>
    <mergeCell ref="A3:I3"/>
    <mergeCell ref="A4:I4"/>
    <mergeCell ref="A5:I5"/>
    <mergeCell ref="A6:I6"/>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worksheet>
</file>

<file path=xl/worksheets/sheet2.xml><?xml version="1.0" encoding="utf-8"?>
<worksheet xmlns="http://schemas.openxmlformats.org/spreadsheetml/2006/main" xmlns:r="http://schemas.openxmlformats.org/officeDocument/2006/relationships">
  <sheetPr transitionEvaluation="1">
    <tabColor rgb="FFFF0000"/>
  </sheetPr>
  <dimension ref="A1:CF39"/>
  <sheetViews>
    <sheetView defaultGridColor="0" zoomScale="87" zoomScaleNormal="87" zoomScalePageLayoutView="0" colorId="22" workbookViewId="0" topLeftCell="A11">
      <selection activeCell="J22" sqref="J22"/>
    </sheetView>
  </sheetViews>
  <sheetFormatPr defaultColWidth="9.625" defaultRowHeight="15.75"/>
  <cols>
    <col min="1" max="1" width="25.875" style="3" customWidth="1"/>
    <col min="2" max="3" width="15.875" style="9" customWidth="1"/>
    <col min="4" max="4" width="16.25390625" style="9" customWidth="1"/>
    <col min="5" max="6" width="15.875" style="3" customWidth="1"/>
    <col min="7" max="7" width="16.125" style="3" customWidth="1"/>
    <col min="8" max="8" width="15.75390625" style="3" customWidth="1"/>
    <col min="9" max="9" width="12.625" style="3" customWidth="1"/>
    <col min="10" max="10" width="12.625" style="2" customWidth="1"/>
    <col min="11" max="16384" width="9.625" style="2" customWidth="1"/>
  </cols>
  <sheetData>
    <row r="1" spans="1:9" ht="33" customHeight="1">
      <c r="A1" s="189" t="s">
        <v>70</v>
      </c>
      <c r="B1" s="189"/>
      <c r="C1" s="189"/>
      <c r="D1" s="189"/>
      <c r="E1" s="189"/>
      <c r="F1" s="189"/>
      <c r="G1" s="189"/>
      <c r="H1" s="189"/>
      <c r="I1" s="189"/>
    </row>
    <row r="2" spans="1:9" ht="31.5" customHeight="1">
      <c r="A2" s="190" t="s">
        <v>29</v>
      </c>
      <c r="B2" s="187"/>
      <c r="C2" s="187"/>
      <c r="D2" s="187"/>
      <c r="E2" s="187"/>
      <c r="F2" s="187"/>
      <c r="G2" s="187"/>
      <c r="H2" s="187"/>
      <c r="I2" s="187"/>
    </row>
    <row r="3" spans="1:9" ht="24.75">
      <c r="A3" s="190" t="s">
        <v>40</v>
      </c>
      <c r="B3" s="187"/>
      <c r="C3" s="187"/>
      <c r="D3" s="187"/>
      <c r="E3" s="187"/>
      <c r="F3" s="187"/>
      <c r="G3" s="187"/>
      <c r="H3" s="187"/>
      <c r="I3" s="187"/>
    </row>
    <row r="4" spans="1:9" ht="18" customHeight="1">
      <c r="A4" s="190"/>
      <c r="B4" s="187"/>
      <c r="C4" s="187"/>
      <c r="D4" s="187"/>
      <c r="E4" s="187"/>
      <c r="F4" s="187"/>
      <c r="G4" s="187"/>
      <c r="H4" s="187"/>
      <c r="I4" s="187"/>
    </row>
    <row r="5" spans="1:9" ht="35.25" customHeight="1" thickBot="1">
      <c r="A5" s="186" t="s">
        <v>73</v>
      </c>
      <c r="B5" s="187"/>
      <c r="C5" s="187"/>
      <c r="D5" s="187"/>
      <c r="E5" s="187"/>
      <c r="F5" s="187"/>
      <c r="G5" s="187"/>
      <c r="H5" s="187"/>
      <c r="I5" s="187"/>
    </row>
    <row r="6" spans="1:84" s="4" customFormat="1" ht="25.5" thickBot="1">
      <c r="A6" s="188"/>
      <c r="B6" s="188"/>
      <c r="C6" s="188"/>
      <c r="D6" s="188"/>
      <c r="E6" s="188"/>
      <c r="F6" s="188"/>
      <c r="G6" s="188"/>
      <c r="H6" s="188"/>
      <c r="I6" s="188"/>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35"/>
      <c r="B7" s="78"/>
      <c r="C7" s="78"/>
      <c r="D7" s="78"/>
      <c r="E7" s="78"/>
      <c r="F7" s="78"/>
      <c r="G7" s="78"/>
      <c r="H7" s="78"/>
      <c r="I7" s="92"/>
    </row>
    <row r="8" spans="1:9" ht="20.25" customHeight="1">
      <c r="A8" s="164"/>
      <c r="B8" s="36"/>
      <c r="C8" s="160"/>
      <c r="D8" s="154"/>
      <c r="E8" s="167"/>
      <c r="F8" s="160"/>
      <c r="G8" s="154"/>
      <c r="H8" s="174"/>
      <c r="I8" s="86"/>
    </row>
    <row r="9" spans="1:9" ht="20.25">
      <c r="A9" s="140" t="s">
        <v>65</v>
      </c>
      <c r="B9" s="33" t="s">
        <v>52</v>
      </c>
      <c r="C9" s="34" t="s">
        <v>52</v>
      </c>
      <c r="D9" s="155" t="s">
        <v>52</v>
      </c>
      <c r="E9" s="168" t="s">
        <v>57</v>
      </c>
      <c r="F9" s="34" t="s">
        <v>57</v>
      </c>
      <c r="G9" s="155" t="s">
        <v>57</v>
      </c>
      <c r="H9" s="175" t="s">
        <v>37</v>
      </c>
      <c r="I9" s="87" t="s">
        <v>39</v>
      </c>
    </row>
    <row r="10" spans="1:9" ht="20.25">
      <c r="A10" s="140" t="s">
        <v>32</v>
      </c>
      <c r="B10" s="83" t="s">
        <v>34</v>
      </c>
      <c r="C10" s="84" t="s">
        <v>35</v>
      </c>
      <c r="D10" s="156" t="s">
        <v>36</v>
      </c>
      <c r="E10" s="169" t="s">
        <v>34</v>
      </c>
      <c r="F10" s="84" t="s">
        <v>35</v>
      </c>
      <c r="G10" s="156" t="s">
        <v>36</v>
      </c>
      <c r="H10" s="175" t="s">
        <v>38</v>
      </c>
      <c r="I10" s="87" t="s">
        <v>38</v>
      </c>
    </row>
    <row r="11" spans="1:9" ht="20.25">
      <c r="A11" s="141" t="s">
        <v>33</v>
      </c>
      <c r="B11" s="33" t="s">
        <v>67</v>
      </c>
      <c r="C11" s="34" t="s">
        <v>67</v>
      </c>
      <c r="D11" s="155" t="s">
        <v>67</v>
      </c>
      <c r="E11" s="168" t="s">
        <v>67</v>
      </c>
      <c r="F11" s="34" t="s">
        <v>67</v>
      </c>
      <c r="G11" s="155" t="s">
        <v>67</v>
      </c>
      <c r="H11" s="175" t="s">
        <v>52</v>
      </c>
      <c r="I11" s="87" t="s">
        <v>52</v>
      </c>
    </row>
    <row r="12" spans="1:9" ht="21" thickBot="1">
      <c r="A12" s="142"/>
      <c r="B12" s="64" t="s">
        <v>7</v>
      </c>
      <c r="C12" s="65" t="s">
        <v>7</v>
      </c>
      <c r="D12" s="157" t="s">
        <v>7</v>
      </c>
      <c r="E12" s="170" t="s">
        <v>7</v>
      </c>
      <c r="F12" s="65" t="s">
        <v>7</v>
      </c>
      <c r="G12" s="157" t="s">
        <v>7</v>
      </c>
      <c r="H12" s="176"/>
      <c r="I12" s="88"/>
    </row>
    <row r="13" spans="1:9" ht="21" thickTop="1">
      <c r="A13" s="119"/>
      <c r="B13" s="74"/>
      <c r="C13" s="20"/>
      <c r="D13" s="52"/>
      <c r="E13" s="171"/>
      <c r="F13" s="20"/>
      <c r="G13" s="52"/>
      <c r="H13" s="171"/>
      <c r="I13" s="85"/>
    </row>
    <row r="14" spans="1:9" ht="20.25">
      <c r="A14" s="132" t="s">
        <v>10</v>
      </c>
      <c r="B14" s="59">
        <v>182099</v>
      </c>
      <c r="C14" s="75">
        <v>15681</v>
      </c>
      <c r="D14" s="158">
        <v>197780</v>
      </c>
      <c r="E14" s="221">
        <v>184822</v>
      </c>
      <c r="F14" s="161">
        <v>15915</v>
      </c>
      <c r="G14" s="218">
        <f>E14+F14</f>
        <v>200737</v>
      </c>
      <c r="H14" s="177">
        <f>G14-D14</f>
        <v>2957</v>
      </c>
      <c r="I14" s="165">
        <f>H14/D14</f>
        <v>0.014950955607240368</v>
      </c>
    </row>
    <row r="15" spans="1:9" ht="20.25">
      <c r="A15" s="132" t="s">
        <v>12</v>
      </c>
      <c r="B15" s="59">
        <v>959895</v>
      </c>
      <c r="C15" s="75">
        <v>82658</v>
      </c>
      <c r="D15" s="158">
        <v>1042553</v>
      </c>
      <c r="E15" s="221">
        <v>991678</v>
      </c>
      <c r="F15" s="161">
        <v>85394</v>
      </c>
      <c r="G15" s="218">
        <f aca="true" t="shared" si="0" ref="G15:G31">E15+F15</f>
        <v>1077072</v>
      </c>
      <c r="H15" s="177">
        <f aca="true" t="shared" si="1" ref="H15:H31">G15-D15</f>
        <v>34519</v>
      </c>
      <c r="I15" s="165">
        <f aca="true" t="shared" si="2" ref="I15:I31">H15/D15</f>
        <v>0.03311006730593073</v>
      </c>
    </row>
    <row r="16" spans="1:9" ht="20.25">
      <c r="A16" s="132" t="s">
        <v>17</v>
      </c>
      <c r="B16" s="59">
        <v>543392</v>
      </c>
      <c r="C16" s="75">
        <v>46792</v>
      </c>
      <c r="D16" s="158">
        <v>590184</v>
      </c>
      <c r="E16" s="221">
        <v>557446</v>
      </c>
      <c r="F16" s="161">
        <v>48002</v>
      </c>
      <c r="G16" s="218">
        <f t="shared" si="0"/>
        <v>605448</v>
      </c>
      <c r="H16" s="177">
        <f t="shared" si="1"/>
        <v>15264</v>
      </c>
      <c r="I16" s="165">
        <f t="shared" si="2"/>
        <v>0.02586312065389777</v>
      </c>
    </row>
    <row r="17" spans="1:9" ht="20.25">
      <c r="A17" s="132" t="s">
        <v>15</v>
      </c>
      <c r="B17" s="59">
        <v>362261</v>
      </c>
      <c r="C17" s="75">
        <v>31195</v>
      </c>
      <c r="D17" s="158">
        <v>393456</v>
      </c>
      <c r="E17" s="221">
        <v>370637</v>
      </c>
      <c r="F17" s="161">
        <v>31916</v>
      </c>
      <c r="G17" s="218">
        <f t="shared" si="0"/>
        <v>402553</v>
      </c>
      <c r="H17" s="177">
        <f t="shared" si="1"/>
        <v>9097</v>
      </c>
      <c r="I17" s="165">
        <f t="shared" si="2"/>
        <v>0.023120755560977594</v>
      </c>
    </row>
    <row r="18" spans="1:11" ht="20.25">
      <c r="A18" s="132" t="s">
        <v>18</v>
      </c>
      <c r="B18" s="59">
        <v>370979</v>
      </c>
      <c r="C18" s="75">
        <v>31945</v>
      </c>
      <c r="D18" s="158">
        <v>402924</v>
      </c>
      <c r="E18" s="221">
        <v>382561</v>
      </c>
      <c r="F18" s="161">
        <v>32943</v>
      </c>
      <c r="G18" s="218">
        <f t="shared" si="0"/>
        <v>415504</v>
      </c>
      <c r="H18" s="177">
        <f t="shared" si="1"/>
        <v>12580</v>
      </c>
      <c r="I18" s="165">
        <f t="shared" si="2"/>
        <v>0.03122176886956349</v>
      </c>
      <c r="K18" s="2" t="s">
        <v>46</v>
      </c>
    </row>
    <row r="19" spans="1:9" ht="20.25">
      <c r="A19" s="132" t="s">
        <v>21</v>
      </c>
      <c r="B19" s="59">
        <v>837850</v>
      </c>
      <c r="C19" s="161">
        <v>72148</v>
      </c>
      <c r="D19" s="158">
        <v>909998</v>
      </c>
      <c r="E19" s="221">
        <v>859521</v>
      </c>
      <c r="F19" s="161">
        <v>74014</v>
      </c>
      <c r="G19" s="218">
        <f t="shared" si="0"/>
        <v>933535</v>
      </c>
      <c r="H19" s="177">
        <f t="shared" si="1"/>
        <v>23537</v>
      </c>
      <c r="I19" s="165">
        <f t="shared" si="2"/>
        <v>0.02586489201075167</v>
      </c>
    </row>
    <row r="20" spans="1:9" ht="20.25">
      <c r="A20" s="132" t="s">
        <v>9</v>
      </c>
      <c r="B20" s="59">
        <v>353544</v>
      </c>
      <c r="C20" s="75">
        <v>30444</v>
      </c>
      <c r="D20" s="158">
        <v>383988</v>
      </c>
      <c r="E20" s="221">
        <v>359707</v>
      </c>
      <c r="F20" s="161">
        <v>30975</v>
      </c>
      <c r="G20" s="218">
        <f t="shared" si="0"/>
        <v>390682</v>
      </c>
      <c r="H20" s="177">
        <f t="shared" si="1"/>
        <v>6694</v>
      </c>
      <c r="I20" s="165">
        <f t="shared" si="2"/>
        <v>0.017432836442805504</v>
      </c>
    </row>
    <row r="21" spans="1:9" ht="20.25">
      <c r="A21" s="132" t="s">
        <v>20</v>
      </c>
      <c r="B21" s="59">
        <v>410692</v>
      </c>
      <c r="C21" s="161">
        <v>35365</v>
      </c>
      <c r="D21" s="158">
        <v>446057</v>
      </c>
      <c r="E21" s="221">
        <v>421314</v>
      </c>
      <c r="F21" s="161">
        <v>36280</v>
      </c>
      <c r="G21" s="218">
        <f t="shared" si="0"/>
        <v>457594</v>
      </c>
      <c r="H21" s="177">
        <f t="shared" si="1"/>
        <v>11537</v>
      </c>
      <c r="I21" s="165">
        <f t="shared" si="2"/>
        <v>0.02586440746362012</v>
      </c>
    </row>
    <row r="22" spans="1:9" ht="20.25">
      <c r="A22" s="132" t="s">
        <v>22</v>
      </c>
      <c r="B22" s="59">
        <v>344826</v>
      </c>
      <c r="C22" s="75">
        <v>29693</v>
      </c>
      <c r="D22" s="158">
        <v>374519</v>
      </c>
      <c r="E22" s="221">
        <v>349771</v>
      </c>
      <c r="F22" s="161">
        <v>30119</v>
      </c>
      <c r="G22" s="218">
        <f t="shared" si="0"/>
        <v>379890</v>
      </c>
      <c r="H22" s="177">
        <f t="shared" si="1"/>
        <v>5371</v>
      </c>
      <c r="I22" s="165">
        <f t="shared" si="2"/>
        <v>0.014341061468176514</v>
      </c>
    </row>
    <row r="23" spans="1:9" ht="20.25">
      <c r="A23" s="132" t="s">
        <v>11</v>
      </c>
      <c r="B23" s="59">
        <v>660594</v>
      </c>
      <c r="C23" s="75">
        <v>56885</v>
      </c>
      <c r="D23" s="158">
        <v>717479</v>
      </c>
      <c r="E23" s="221">
        <v>680661</v>
      </c>
      <c r="F23" s="161">
        <v>58612</v>
      </c>
      <c r="G23" s="218">
        <f t="shared" si="0"/>
        <v>739273</v>
      </c>
      <c r="H23" s="177">
        <f t="shared" si="1"/>
        <v>21794</v>
      </c>
      <c r="I23" s="165">
        <f t="shared" si="2"/>
        <v>0.030375801939847718</v>
      </c>
    </row>
    <row r="24" spans="1:9" ht="20.25">
      <c r="A24" s="132" t="s">
        <v>42</v>
      </c>
      <c r="B24" s="59">
        <v>507553</v>
      </c>
      <c r="C24" s="75">
        <v>43706</v>
      </c>
      <c r="D24" s="158">
        <v>551259</v>
      </c>
      <c r="E24" s="221">
        <v>518693</v>
      </c>
      <c r="F24" s="161">
        <v>44665</v>
      </c>
      <c r="G24" s="218">
        <f t="shared" si="0"/>
        <v>563358</v>
      </c>
      <c r="H24" s="177">
        <f t="shared" si="1"/>
        <v>12099</v>
      </c>
      <c r="I24" s="165">
        <f t="shared" si="2"/>
        <v>0.02194794098599751</v>
      </c>
    </row>
    <row r="25" spans="1:9" ht="20.25">
      <c r="A25" s="132" t="s">
        <v>13</v>
      </c>
      <c r="B25" s="59">
        <v>1138120</v>
      </c>
      <c r="C25" s="75">
        <v>98005</v>
      </c>
      <c r="D25" s="158">
        <v>1236125</v>
      </c>
      <c r="E25" s="221">
        <v>1169544</v>
      </c>
      <c r="F25" s="161">
        <v>100711</v>
      </c>
      <c r="G25" s="218">
        <f t="shared" si="0"/>
        <v>1270255</v>
      </c>
      <c r="H25" s="177">
        <f t="shared" si="1"/>
        <v>34130</v>
      </c>
      <c r="I25" s="165">
        <f t="shared" si="2"/>
        <v>0.027610476286783293</v>
      </c>
    </row>
    <row r="26" spans="1:9" ht="20.25">
      <c r="A26" s="132" t="s">
        <v>14</v>
      </c>
      <c r="B26" s="59">
        <v>1280506</v>
      </c>
      <c r="C26" s="161">
        <v>110266</v>
      </c>
      <c r="D26" s="158">
        <v>1390772</v>
      </c>
      <c r="E26" s="221">
        <v>1308657</v>
      </c>
      <c r="F26" s="161">
        <v>112690</v>
      </c>
      <c r="G26" s="218">
        <f t="shared" si="0"/>
        <v>1421347</v>
      </c>
      <c r="H26" s="177">
        <f t="shared" si="1"/>
        <v>30575</v>
      </c>
      <c r="I26" s="165">
        <f t="shared" si="2"/>
        <v>0.021984192951828192</v>
      </c>
    </row>
    <row r="27" spans="1:9" ht="20.25">
      <c r="A27" s="132" t="s">
        <v>23</v>
      </c>
      <c r="B27" s="59">
        <v>368073</v>
      </c>
      <c r="C27" s="75">
        <v>31695</v>
      </c>
      <c r="D27" s="158">
        <v>399768</v>
      </c>
      <c r="E27" s="221">
        <v>378587</v>
      </c>
      <c r="F27" s="161">
        <v>32600</v>
      </c>
      <c r="G27" s="218">
        <f t="shared" si="0"/>
        <v>411187</v>
      </c>
      <c r="H27" s="177">
        <f t="shared" si="1"/>
        <v>11419</v>
      </c>
      <c r="I27" s="165">
        <f t="shared" si="2"/>
        <v>0.028564067158952194</v>
      </c>
    </row>
    <row r="28" spans="1:9" ht="20.25">
      <c r="A28" s="132" t="s">
        <v>19</v>
      </c>
      <c r="B28" s="59">
        <v>596665</v>
      </c>
      <c r="C28" s="75">
        <v>51380</v>
      </c>
      <c r="D28" s="158">
        <v>648045</v>
      </c>
      <c r="E28" s="221">
        <v>613092</v>
      </c>
      <c r="F28" s="161">
        <v>52794</v>
      </c>
      <c r="G28" s="218">
        <f t="shared" si="0"/>
        <v>665886</v>
      </c>
      <c r="H28" s="177">
        <f t="shared" si="1"/>
        <v>17841</v>
      </c>
      <c r="I28" s="165">
        <f t="shared" si="2"/>
        <v>0.027530495567437446</v>
      </c>
    </row>
    <row r="29" spans="1:9" ht="20.25">
      <c r="A29" s="132" t="s">
        <v>24</v>
      </c>
      <c r="B29" s="59">
        <v>769079</v>
      </c>
      <c r="C29" s="75">
        <v>66226</v>
      </c>
      <c r="D29" s="158">
        <v>835305</v>
      </c>
      <c r="E29" s="221">
        <v>789964</v>
      </c>
      <c r="F29" s="161">
        <v>68025</v>
      </c>
      <c r="G29" s="218">
        <f t="shared" si="0"/>
        <v>857989</v>
      </c>
      <c r="H29" s="177">
        <f t="shared" si="1"/>
        <v>22684</v>
      </c>
      <c r="I29" s="165">
        <f t="shared" si="2"/>
        <v>0.027156547608358624</v>
      </c>
    </row>
    <row r="30" spans="1:9" ht="21" thickBot="1">
      <c r="A30" s="119"/>
      <c r="B30" s="79"/>
      <c r="C30" s="162"/>
      <c r="D30" s="158"/>
      <c r="E30" s="221"/>
      <c r="F30" s="219"/>
      <c r="G30" s="218"/>
      <c r="H30" s="177"/>
      <c r="I30" s="165"/>
    </row>
    <row r="31" spans="1:9" ht="21" thickBot="1">
      <c r="A31" s="120"/>
      <c r="B31" s="41">
        <v>9686128</v>
      </c>
      <c r="C31" s="163">
        <v>834084</v>
      </c>
      <c r="D31" s="159">
        <v>10520212</v>
      </c>
      <c r="E31" s="173">
        <v>9936655</v>
      </c>
      <c r="F31" s="163">
        <v>855656</v>
      </c>
      <c r="G31" s="220">
        <f t="shared" si="0"/>
        <v>10792311</v>
      </c>
      <c r="H31" s="178">
        <f t="shared" si="1"/>
        <v>272099</v>
      </c>
      <c r="I31" s="166">
        <f t="shared" si="2"/>
        <v>0.025864402732568507</v>
      </c>
    </row>
    <row r="32" spans="1:9" ht="5.25" customHeight="1">
      <c r="A32" s="148"/>
      <c r="B32" s="149"/>
      <c r="C32" s="149"/>
      <c r="D32" s="150"/>
      <c r="E32" s="149"/>
      <c r="F32" s="149"/>
      <c r="G32" s="150"/>
      <c r="H32" s="150"/>
      <c r="I32" s="151"/>
    </row>
    <row r="33" spans="1:9" s="5" customFormat="1" ht="60" customHeight="1">
      <c r="A33" s="191" t="s">
        <v>56</v>
      </c>
      <c r="B33" s="192"/>
      <c r="C33" s="192"/>
      <c r="D33" s="192"/>
      <c r="E33" s="192"/>
      <c r="F33" s="192"/>
      <c r="G33" s="192"/>
      <c r="H33" s="192"/>
      <c r="I33" s="192"/>
    </row>
    <row r="34" spans="1:13" ht="21.75" customHeight="1">
      <c r="A34" s="193" t="s">
        <v>75</v>
      </c>
      <c r="B34" s="194"/>
      <c r="C34" s="194"/>
      <c r="D34" s="194"/>
      <c r="E34" s="194"/>
      <c r="F34" s="194"/>
      <c r="G34" s="194"/>
      <c r="H34" s="194"/>
      <c r="I34" s="194"/>
      <c r="J34" s="147"/>
      <c r="K34" s="147"/>
      <c r="L34" s="147"/>
      <c r="M34" s="147"/>
    </row>
    <row r="35" spans="1:9" ht="36" customHeight="1" thickBot="1">
      <c r="A35" s="182" t="s">
        <v>69</v>
      </c>
      <c r="B35" s="183"/>
      <c r="C35" s="183"/>
      <c r="D35" s="183"/>
      <c r="E35" s="183"/>
      <c r="F35" s="183"/>
      <c r="G35" s="183"/>
      <c r="H35" s="183"/>
      <c r="I35" s="183"/>
    </row>
    <row r="36" spans="1:9" ht="19.5" customHeight="1" thickBot="1">
      <c r="A36" s="184" t="s">
        <v>60</v>
      </c>
      <c r="B36" s="185"/>
      <c r="C36" s="185"/>
      <c r="D36" s="91"/>
      <c r="E36" s="89"/>
      <c r="F36" s="89"/>
      <c r="G36" s="55" t="s">
        <v>47</v>
      </c>
      <c r="H36" s="212">
        <v>43724</v>
      </c>
      <c r="I36" s="213"/>
    </row>
    <row r="37" spans="1:9" ht="20.25">
      <c r="A37" s="1"/>
      <c r="B37" s="13"/>
      <c r="C37" s="1"/>
      <c r="D37" s="1"/>
      <c r="E37" s="1"/>
      <c r="F37" s="1"/>
      <c r="G37" s="1"/>
      <c r="H37" s="1"/>
      <c r="I37" s="1"/>
    </row>
    <row r="38" spans="1:9" ht="20.25">
      <c r="A38" s="1"/>
      <c r="B38" s="13"/>
      <c r="C38" s="1"/>
      <c r="D38" s="1"/>
      <c r="E38" s="1"/>
      <c r="F38" s="1"/>
      <c r="G38" s="1"/>
      <c r="H38" s="1"/>
      <c r="I38" s="1"/>
    </row>
    <row r="39" spans="1:9" ht="20.25">
      <c r="A39" s="1"/>
      <c r="B39" s="13"/>
      <c r="C39" s="1"/>
      <c r="D39" s="1"/>
      <c r="E39" s="1"/>
      <c r="F39" s="1"/>
      <c r="G39" s="1"/>
      <c r="H39" s="1"/>
      <c r="I39" s="1"/>
    </row>
  </sheetData>
  <sheetProtection/>
  <mergeCells count="11">
    <mergeCell ref="A33:I33"/>
    <mergeCell ref="A34:I34"/>
    <mergeCell ref="A35:I35"/>
    <mergeCell ref="A36:C36"/>
    <mergeCell ref="H36:I36"/>
    <mergeCell ref="A1:I1"/>
    <mergeCell ref="A2:I2"/>
    <mergeCell ref="A3:I3"/>
    <mergeCell ref="A4:I4"/>
    <mergeCell ref="A5:I5"/>
    <mergeCell ref="A6:I6"/>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worksheet>
</file>

<file path=xl/worksheets/sheet3.xml><?xml version="1.0" encoding="utf-8"?>
<worksheet xmlns="http://schemas.openxmlformats.org/spreadsheetml/2006/main" xmlns:r="http://schemas.openxmlformats.org/officeDocument/2006/relationships">
  <sheetPr transitionEvaluation="1">
    <tabColor rgb="FFFF0000"/>
  </sheetPr>
  <dimension ref="A1:CO44"/>
  <sheetViews>
    <sheetView defaultGridColor="0" zoomScale="87" zoomScaleNormal="87" zoomScalePageLayoutView="0" colorId="22" workbookViewId="0" topLeftCell="A10">
      <selection activeCell="L14" sqref="L14:L31"/>
    </sheetView>
  </sheetViews>
  <sheetFormatPr defaultColWidth="9.625" defaultRowHeight="15.75"/>
  <cols>
    <col min="1" max="1" width="23.875" style="3" customWidth="1"/>
    <col min="2" max="2" width="15.875" style="9" customWidth="1"/>
    <col min="3" max="3" width="10.50390625" style="9" customWidth="1"/>
    <col min="4" max="4" width="12.375" style="9" customWidth="1"/>
    <col min="5" max="5" width="10.50390625" style="3" customWidth="1"/>
    <col min="6" max="6" width="13.25390625" style="9" customWidth="1"/>
    <col min="7" max="7" width="13.00390625" style="3" bestFit="1" customWidth="1"/>
    <col min="8" max="8" width="10.875" style="3" customWidth="1"/>
    <col min="9" max="10" width="11.625" style="3" bestFit="1" customWidth="1"/>
    <col min="11" max="11" width="12.625" style="3" customWidth="1"/>
    <col min="12" max="12" width="15.875" style="3" customWidth="1"/>
    <col min="13" max="13" width="14.125" style="2" customWidth="1"/>
    <col min="14" max="14" width="0.12890625" style="2" customWidth="1"/>
    <col min="15" max="15" width="11.125" style="2" customWidth="1"/>
    <col min="16" max="16" width="11.875" style="2" customWidth="1"/>
    <col min="17" max="17" width="19.875" style="2" hidden="1" customWidth="1"/>
    <col min="18" max="18" width="15.25390625" style="2" customWidth="1"/>
    <col min="19" max="19" width="16.875" style="2" customWidth="1"/>
    <col min="20" max="20" width="13.50390625" style="2" customWidth="1"/>
    <col min="21" max="16384" width="9.625" style="2" customWidth="1"/>
  </cols>
  <sheetData>
    <row r="1" spans="1:16" s="180" customFormat="1" ht="33" customHeight="1">
      <c r="A1" s="189" t="s">
        <v>70</v>
      </c>
      <c r="B1" s="195"/>
      <c r="C1" s="195"/>
      <c r="D1" s="195"/>
      <c r="E1" s="195"/>
      <c r="F1" s="195"/>
      <c r="G1" s="195"/>
      <c r="H1" s="195"/>
      <c r="I1" s="195"/>
      <c r="J1" s="195"/>
      <c r="K1" s="195"/>
      <c r="L1" s="195"/>
      <c r="M1" s="195"/>
      <c r="N1" s="195"/>
      <c r="O1" s="195"/>
      <c r="P1" s="181"/>
    </row>
    <row r="2" spans="1:15" ht="32.25" customHeight="1">
      <c r="A2" s="190" t="s">
        <v>29</v>
      </c>
      <c r="B2" s="196"/>
      <c r="C2" s="196"/>
      <c r="D2" s="196"/>
      <c r="E2" s="196"/>
      <c r="F2" s="196"/>
      <c r="G2" s="196"/>
      <c r="H2" s="196"/>
      <c r="I2" s="196"/>
      <c r="J2" s="196"/>
      <c r="K2" s="196"/>
      <c r="L2" s="196"/>
      <c r="M2" s="196"/>
      <c r="N2" s="196"/>
      <c r="O2" s="196"/>
    </row>
    <row r="3" spans="1:15" ht="24.75">
      <c r="A3" s="190" t="s">
        <v>30</v>
      </c>
      <c r="B3" s="196"/>
      <c r="C3" s="196"/>
      <c r="D3" s="196"/>
      <c r="E3" s="196"/>
      <c r="F3" s="196"/>
      <c r="G3" s="196"/>
      <c r="H3" s="196"/>
      <c r="I3" s="196"/>
      <c r="J3" s="196"/>
      <c r="K3" s="196"/>
      <c r="L3" s="196"/>
      <c r="M3" s="196"/>
      <c r="N3" s="196"/>
      <c r="O3" s="196"/>
    </row>
    <row r="4" spans="1:15" ht="24.75">
      <c r="A4" s="190" t="s">
        <v>50</v>
      </c>
      <c r="B4" s="196"/>
      <c r="C4" s="196"/>
      <c r="D4" s="196"/>
      <c r="E4" s="196"/>
      <c r="F4" s="196"/>
      <c r="G4" s="196"/>
      <c r="H4" s="196"/>
      <c r="I4" s="196"/>
      <c r="J4" s="196"/>
      <c r="K4" s="196"/>
      <c r="L4" s="196"/>
      <c r="M4" s="196"/>
      <c r="N4" s="196"/>
      <c r="O4" s="196"/>
    </row>
    <row r="5" spans="1:15" ht="35.25" customHeight="1" thickBot="1">
      <c r="A5" s="186" t="s">
        <v>74</v>
      </c>
      <c r="B5" s="196"/>
      <c r="C5" s="196"/>
      <c r="D5" s="196"/>
      <c r="E5" s="196"/>
      <c r="F5" s="196"/>
      <c r="G5" s="196"/>
      <c r="H5" s="196"/>
      <c r="I5" s="196"/>
      <c r="J5" s="196"/>
      <c r="K5" s="196"/>
      <c r="L5" s="196"/>
      <c r="M5" s="196"/>
      <c r="N5" s="196"/>
      <c r="O5" s="196"/>
    </row>
    <row r="6" spans="1:93" s="4" customFormat="1" ht="25.5" thickBot="1">
      <c r="A6" s="188"/>
      <c r="B6" s="188"/>
      <c r="C6" s="188"/>
      <c r="D6" s="188"/>
      <c r="E6" s="188"/>
      <c r="F6" s="188"/>
      <c r="G6" s="188"/>
      <c r="H6" s="188"/>
      <c r="I6" s="188"/>
      <c r="J6" s="188"/>
      <c r="K6" s="188"/>
      <c r="L6" s="188"/>
      <c r="M6" s="7"/>
      <c r="N6" s="7"/>
      <c r="O6" s="7"/>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15" s="7" customFormat="1" ht="21" thickBot="1">
      <c r="A7" s="137"/>
      <c r="B7" s="78"/>
      <c r="C7" s="78"/>
      <c r="D7" s="78"/>
      <c r="E7" s="78"/>
      <c r="F7" s="78"/>
      <c r="G7" s="78"/>
      <c r="H7" s="78"/>
      <c r="I7" s="78"/>
      <c r="J7" s="78"/>
      <c r="K7" s="78"/>
      <c r="L7" s="78"/>
      <c r="M7" s="56"/>
      <c r="N7" s="56"/>
      <c r="O7" s="57"/>
    </row>
    <row r="8" spans="1:15" ht="20.25">
      <c r="A8" s="134"/>
      <c r="B8" s="71"/>
      <c r="C8" s="39"/>
      <c r="D8" s="34"/>
      <c r="E8" s="37"/>
      <c r="F8" s="29"/>
      <c r="G8" s="37"/>
      <c r="H8" s="37"/>
      <c r="I8" s="38" t="s">
        <v>57</v>
      </c>
      <c r="J8" s="38" t="s">
        <v>57</v>
      </c>
      <c r="K8" s="39"/>
      <c r="L8" s="71"/>
      <c r="M8" s="200" t="s">
        <v>62</v>
      </c>
      <c r="N8" s="49"/>
      <c r="O8" s="203" t="s">
        <v>63</v>
      </c>
    </row>
    <row r="9" spans="1:15" ht="20.25">
      <c r="A9" s="153" t="s">
        <v>65</v>
      </c>
      <c r="B9" s="71"/>
      <c r="C9" s="31"/>
      <c r="D9" s="32"/>
      <c r="E9" s="28"/>
      <c r="F9" s="32"/>
      <c r="G9" s="28"/>
      <c r="H9" s="30" t="s">
        <v>57</v>
      </c>
      <c r="I9" s="30" t="s">
        <v>0</v>
      </c>
      <c r="J9" s="30" t="s">
        <v>0</v>
      </c>
      <c r="K9" s="35" t="s">
        <v>51</v>
      </c>
      <c r="L9" s="72" t="s">
        <v>72</v>
      </c>
      <c r="M9" s="201"/>
      <c r="N9" s="49"/>
      <c r="O9" s="204"/>
    </row>
    <row r="10" spans="1:15" ht="20.25">
      <c r="A10" s="115" t="s">
        <v>32</v>
      </c>
      <c r="B10" s="72" t="s">
        <v>53</v>
      </c>
      <c r="C10" s="35" t="s">
        <v>52</v>
      </c>
      <c r="D10" s="34" t="s">
        <v>64</v>
      </c>
      <c r="E10" s="30" t="s">
        <v>4</v>
      </c>
      <c r="F10" s="34" t="s">
        <v>64</v>
      </c>
      <c r="G10" s="30"/>
      <c r="H10" s="30" t="s">
        <v>1</v>
      </c>
      <c r="I10" s="30" t="s">
        <v>2</v>
      </c>
      <c r="J10" s="30" t="s">
        <v>2</v>
      </c>
      <c r="K10" s="35" t="s">
        <v>57</v>
      </c>
      <c r="L10" s="72" t="s">
        <v>61</v>
      </c>
      <c r="M10" s="201"/>
      <c r="N10" s="49"/>
      <c r="O10" s="204"/>
    </row>
    <row r="11" spans="1:15" ht="20.25">
      <c r="A11" s="112" t="s">
        <v>33</v>
      </c>
      <c r="B11" s="72" t="s">
        <v>7</v>
      </c>
      <c r="C11" s="35" t="s">
        <v>3</v>
      </c>
      <c r="D11" s="34" t="s">
        <v>4</v>
      </c>
      <c r="E11" s="30" t="s">
        <v>27</v>
      </c>
      <c r="F11" s="34" t="s">
        <v>28</v>
      </c>
      <c r="G11" s="30" t="s">
        <v>25</v>
      </c>
      <c r="H11" s="30" t="s">
        <v>3</v>
      </c>
      <c r="I11" s="30" t="s">
        <v>5</v>
      </c>
      <c r="J11" s="30" t="s">
        <v>6</v>
      </c>
      <c r="K11" s="35" t="s">
        <v>3</v>
      </c>
      <c r="L11" s="72" t="s">
        <v>7</v>
      </c>
      <c r="M11" s="201"/>
      <c r="N11" s="49"/>
      <c r="O11" s="204"/>
    </row>
    <row r="12" spans="1:15" ht="21" thickBot="1">
      <c r="A12" s="136"/>
      <c r="B12" s="72"/>
      <c r="C12" s="68" t="s">
        <v>8</v>
      </c>
      <c r="D12" s="65" t="s">
        <v>27</v>
      </c>
      <c r="E12" s="66" t="s">
        <v>8</v>
      </c>
      <c r="F12" s="65" t="s">
        <v>25</v>
      </c>
      <c r="G12" s="66" t="s">
        <v>8</v>
      </c>
      <c r="H12" s="66" t="s">
        <v>8</v>
      </c>
      <c r="I12" s="67" t="s">
        <v>8</v>
      </c>
      <c r="J12" s="67" t="s">
        <v>8</v>
      </c>
      <c r="K12" s="68" t="s">
        <v>8</v>
      </c>
      <c r="L12" s="73"/>
      <c r="M12" s="202"/>
      <c r="N12" s="50"/>
      <c r="O12" s="205"/>
    </row>
    <row r="13" spans="1:15" ht="21" thickTop="1">
      <c r="A13" s="113"/>
      <c r="B13" s="74"/>
      <c r="C13" s="52"/>
      <c r="D13" s="19"/>
      <c r="E13" s="20"/>
      <c r="F13" s="19"/>
      <c r="G13" s="20"/>
      <c r="H13" s="20"/>
      <c r="I13" s="20"/>
      <c r="J13" s="20"/>
      <c r="K13" s="52"/>
      <c r="L13" s="74"/>
      <c r="M13" s="48"/>
      <c r="N13" s="48"/>
      <c r="O13" s="58"/>
    </row>
    <row r="14" spans="1:20" ht="20.25">
      <c r="A14" s="138" t="s">
        <v>10</v>
      </c>
      <c r="B14" s="59">
        <v>182099</v>
      </c>
      <c r="C14" s="69">
        <v>0.0188</v>
      </c>
      <c r="D14" s="12">
        <v>66109</v>
      </c>
      <c r="E14" s="11">
        <f>ROUND(D14/$D$31,5)</f>
        <v>0.01737</v>
      </c>
      <c r="F14" s="12">
        <v>2669</v>
      </c>
      <c r="G14" s="11">
        <f>ROUND(F14/$F$31,5)</f>
        <v>0.02101</v>
      </c>
      <c r="H14" s="11">
        <f>ROUND((E14*2+G14)/3,5)</f>
        <v>0.01858</v>
      </c>
      <c r="I14" s="11">
        <f>ROUND(C14*1.1,5)</f>
        <v>0.02068</v>
      </c>
      <c r="J14" s="11">
        <f>ROUND(C14*0.9,5)</f>
        <v>0.01692</v>
      </c>
      <c r="K14" s="11">
        <v>0.0186</v>
      </c>
      <c r="L14" s="59">
        <f>ROUND(+K14*$L$31,0)</f>
        <v>184822</v>
      </c>
      <c r="M14" s="75">
        <f aca="true" t="shared" si="0" ref="M14:M31">L14-B14</f>
        <v>2723</v>
      </c>
      <c r="N14" s="127"/>
      <c r="O14" s="61">
        <f aca="true" t="shared" si="1" ref="O14:O31">M14/B14</f>
        <v>0.014953404466801027</v>
      </c>
      <c r="P14" s="152"/>
      <c r="Q14" s="128"/>
      <c r="R14" s="124"/>
      <c r="S14" s="124"/>
      <c r="T14" s="126"/>
    </row>
    <row r="15" spans="1:20" ht="20.25">
      <c r="A15" s="138" t="s">
        <v>12</v>
      </c>
      <c r="B15" s="59">
        <v>959895</v>
      </c>
      <c r="C15" s="69">
        <v>0.0991</v>
      </c>
      <c r="D15" s="12">
        <v>394317</v>
      </c>
      <c r="E15" s="11">
        <f aca="true" t="shared" si="2" ref="E15:E29">ROUND(D15/$D$31,5)</f>
        <v>0.10362</v>
      </c>
      <c r="F15" s="12">
        <v>11724</v>
      </c>
      <c r="G15" s="11">
        <f aca="true" t="shared" si="3" ref="G15:G29">ROUND(F15/$F$31,5)</f>
        <v>0.09228</v>
      </c>
      <c r="H15" s="11">
        <f aca="true" t="shared" si="4" ref="H15:H29">ROUND((E15*2+G15)/3,5)</f>
        <v>0.09984</v>
      </c>
      <c r="I15" s="11">
        <f aca="true" t="shared" si="5" ref="I15:I29">ROUND(C15*1.1,5)</f>
        <v>0.10901</v>
      </c>
      <c r="J15" s="11">
        <f aca="true" t="shared" si="6" ref="J15:J29">ROUND(C15*0.9,5)</f>
        <v>0.08919</v>
      </c>
      <c r="K15" s="11">
        <v>0.0998</v>
      </c>
      <c r="L15" s="59">
        <f aca="true" t="shared" si="7" ref="L15:L29">ROUND(+K15*$L$31,0)</f>
        <v>991678</v>
      </c>
      <c r="M15" s="75">
        <f t="shared" si="0"/>
        <v>31783</v>
      </c>
      <c r="N15" s="60">
        <v>0.0001</v>
      </c>
      <c r="O15" s="61">
        <f t="shared" si="1"/>
        <v>0.033110913172794944</v>
      </c>
      <c r="P15" s="152"/>
      <c r="Q15" s="128"/>
      <c r="R15" s="124"/>
      <c r="S15" s="124"/>
      <c r="T15" s="126"/>
    </row>
    <row r="16" spans="1:20" ht="20.25">
      <c r="A16" s="138" t="s">
        <v>17</v>
      </c>
      <c r="B16" s="59">
        <v>543392</v>
      </c>
      <c r="C16" s="69">
        <v>0.0561</v>
      </c>
      <c r="D16" s="12">
        <v>199618</v>
      </c>
      <c r="E16" s="11">
        <f t="shared" si="2"/>
        <v>0.05246</v>
      </c>
      <c r="F16" s="12">
        <v>8037</v>
      </c>
      <c r="G16" s="11">
        <f t="shared" si="3"/>
        <v>0.06326</v>
      </c>
      <c r="H16" s="11">
        <f t="shared" si="4"/>
        <v>0.05606</v>
      </c>
      <c r="I16" s="11">
        <f t="shared" si="5"/>
        <v>0.06171</v>
      </c>
      <c r="J16" s="11">
        <f t="shared" si="6"/>
        <v>0.05049</v>
      </c>
      <c r="K16" s="11">
        <v>0.0561</v>
      </c>
      <c r="L16" s="59">
        <f t="shared" si="7"/>
        <v>557446</v>
      </c>
      <c r="M16" s="75">
        <f t="shared" si="0"/>
        <v>14054</v>
      </c>
      <c r="N16" s="60"/>
      <c r="O16" s="61">
        <f t="shared" si="1"/>
        <v>0.025863465049172606</v>
      </c>
      <c r="P16" s="152"/>
      <c r="Q16" s="128"/>
      <c r="R16" s="124"/>
      <c r="S16" s="124"/>
      <c r="T16" s="126"/>
    </row>
    <row r="17" spans="1:20" ht="20.25">
      <c r="A17" s="138" t="s">
        <v>15</v>
      </c>
      <c r="B17" s="59">
        <v>362261</v>
      </c>
      <c r="C17" s="69">
        <v>0.0374</v>
      </c>
      <c r="D17" s="12">
        <v>137402</v>
      </c>
      <c r="E17" s="11">
        <f t="shared" si="2"/>
        <v>0.03611</v>
      </c>
      <c r="F17" s="12">
        <v>5053</v>
      </c>
      <c r="G17" s="11">
        <f t="shared" si="3"/>
        <v>0.03977</v>
      </c>
      <c r="H17" s="11">
        <f t="shared" si="4"/>
        <v>0.03733</v>
      </c>
      <c r="I17" s="11">
        <f t="shared" si="5"/>
        <v>0.04114</v>
      </c>
      <c r="J17" s="11">
        <f t="shared" si="6"/>
        <v>0.03366</v>
      </c>
      <c r="K17" s="11">
        <v>0.0373</v>
      </c>
      <c r="L17" s="59">
        <f t="shared" si="7"/>
        <v>370637</v>
      </c>
      <c r="M17" s="75">
        <f t="shared" si="0"/>
        <v>8376</v>
      </c>
      <c r="N17" s="60"/>
      <c r="O17" s="61">
        <f t="shared" si="1"/>
        <v>0.023121451108454955</v>
      </c>
      <c r="P17" s="152"/>
      <c r="Q17" s="128"/>
      <c r="R17" s="124"/>
      <c r="S17" s="124"/>
      <c r="T17" s="126"/>
    </row>
    <row r="18" spans="1:20" ht="20.25">
      <c r="A18" s="138" t="s">
        <v>18</v>
      </c>
      <c r="B18" s="59">
        <v>370979</v>
      </c>
      <c r="C18" s="69">
        <v>0.0383</v>
      </c>
      <c r="D18" s="12">
        <v>133530</v>
      </c>
      <c r="E18" s="11">
        <f t="shared" si="2"/>
        <v>0.03509</v>
      </c>
      <c r="F18" s="12">
        <v>5755</v>
      </c>
      <c r="G18" s="11">
        <f t="shared" si="3"/>
        <v>0.0453</v>
      </c>
      <c r="H18" s="11">
        <f t="shared" si="4"/>
        <v>0.03849</v>
      </c>
      <c r="I18" s="11">
        <f t="shared" si="5"/>
        <v>0.04213</v>
      </c>
      <c r="J18" s="11">
        <f t="shared" si="6"/>
        <v>0.03447</v>
      </c>
      <c r="K18" s="11">
        <v>0.0385</v>
      </c>
      <c r="L18" s="59">
        <f t="shared" si="7"/>
        <v>382561</v>
      </c>
      <c r="M18" s="75">
        <f t="shared" si="0"/>
        <v>11582</v>
      </c>
      <c r="N18" s="60"/>
      <c r="O18" s="61">
        <f t="shared" si="1"/>
        <v>0.03122009601621655</v>
      </c>
      <c r="P18" s="152"/>
      <c r="Q18" s="128"/>
      <c r="R18" s="124"/>
      <c r="S18" s="124"/>
      <c r="T18" s="126"/>
    </row>
    <row r="19" spans="1:20" ht="20.25">
      <c r="A19" s="138" t="s">
        <v>21</v>
      </c>
      <c r="B19" s="59">
        <v>837850</v>
      </c>
      <c r="C19" s="69">
        <v>0.0865</v>
      </c>
      <c r="D19" s="12">
        <v>323987</v>
      </c>
      <c r="E19" s="11">
        <f t="shared" si="2"/>
        <v>0.08514</v>
      </c>
      <c r="F19" s="12">
        <v>11326</v>
      </c>
      <c r="G19" s="11">
        <f t="shared" si="3"/>
        <v>0.08915</v>
      </c>
      <c r="H19" s="11">
        <f t="shared" si="4"/>
        <v>0.08648</v>
      </c>
      <c r="I19" s="11">
        <f t="shared" si="5"/>
        <v>0.09515</v>
      </c>
      <c r="J19" s="11">
        <f t="shared" si="6"/>
        <v>0.07785</v>
      </c>
      <c r="K19" s="11">
        <v>0.0865</v>
      </c>
      <c r="L19" s="59">
        <f t="shared" si="7"/>
        <v>859521</v>
      </c>
      <c r="M19" s="75">
        <f t="shared" si="0"/>
        <v>21671</v>
      </c>
      <c r="N19" s="60"/>
      <c r="O19" s="61">
        <f t="shared" si="1"/>
        <v>0.02586501163692785</v>
      </c>
      <c r="P19" s="152"/>
      <c r="Q19" s="128"/>
      <c r="R19" s="124"/>
      <c r="S19" s="124"/>
      <c r="T19" s="126"/>
    </row>
    <row r="20" spans="1:20" ht="20.25">
      <c r="A20" s="138" t="s">
        <v>9</v>
      </c>
      <c r="B20" s="59">
        <v>353544</v>
      </c>
      <c r="C20" s="69">
        <v>0.0365</v>
      </c>
      <c r="D20" s="12">
        <v>141268</v>
      </c>
      <c r="E20" s="11">
        <f t="shared" si="2"/>
        <v>0.03712</v>
      </c>
      <c r="F20" s="12">
        <v>4362</v>
      </c>
      <c r="G20" s="11">
        <f t="shared" si="3"/>
        <v>0.03433</v>
      </c>
      <c r="H20" s="11">
        <f t="shared" si="4"/>
        <v>0.03619</v>
      </c>
      <c r="I20" s="11">
        <f t="shared" si="5"/>
        <v>0.04015</v>
      </c>
      <c r="J20" s="11">
        <f t="shared" si="6"/>
        <v>0.03285</v>
      </c>
      <c r="K20" s="11">
        <v>0.0362</v>
      </c>
      <c r="L20" s="59">
        <f t="shared" si="7"/>
        <v>359707</v>
      </c>
      <c r="M20" s="75">
        <f t="shared" si="0"/>
        <v>6163</v>
      </c>
      <c r="N20" s="60"/>
      <c r="O20" s="61">
        <f t="shared" si="1"/>
        <v>0.017432059375919264</v>
      </c>
      <c r="P20" s="152"/>
      <c r="Q20" s="128"/>
      <c r="R20" s="124"/>
      <c r="S20" s="124"/>
      <c r="T20" s="126"/>
    </row>
    <row r="21" spans="1:20" ht="20.25">
      <c r="A21" s="138" t="s">
        <v>20</v>
      </c>
      <c r="B21" s="59">
        <v>410692</v>
      </c>
      <c r="C21" s="69">
        <v>0.0424</v>
      </c>
      <c r="D21" s="12">
        <v>161473</v>
      </c>
      <c r="E21" s="11">
        <f t="shared" si="2"/>
        <v>0.04243</v>
      </c>
      <c r="F21" s="12">
        <v>5368</v>
      </c>
      <c r="G21" s="11">
        <f t="shared" si="3"/>
        <v>0.04225</v>
      </c>
      <c r="H21" s="11">
        <f t="shared" si="4"/>
        <v>0.04237</v>
      </c>
      <c r="I21" s="11">
        <f t="shared" si="5"/>
        <v>0.04664</v>
      </c>
      <c r="J21" s="11">
        <f t="shared" si="6"/>
        <v>0.03816</v>
      </c>
      <c r="K21" s="11">
        <v>0.0424</v>
      </c>
      <c r="L21" s="59">
        <f t="shared" si="7"/>
        <v>421314</v>
      </c>
      <c r="M21" s="75">
        <f t="shared" si="0"/>
        <v>10622</v>
      </c>
      <c r="N21" s="60"/>
      <c r="O21" s="61">
        <f t="shared" si="1"/>
        <v>0.02586366425447781</v>
      </c>
      <c r="P21" s="152"/>
      <c r="Q21" s="128"/>
      <c r="R21" s="124"/>
      <c r="S21" s="124"/>
      <c r="T21" s="126"/>
    </row>
    <row r="22" spans="1:20" ht="20.25">
      <c r="A22" s="138" t="s">
        <v>22</v>
      </c>
      <c r="B22" s="59">
        <v>344826</v>
      </c>
      <c r="C22" s="69">
        <v>0.0356</v>
      </c>
      <c r="D22" s="12">
        <v>117703</v>
      </c>
      <c r="E22" s="11">
        <f t="shared" si="2"/>
        <v>0.03093</v>
      </c>
      <c r="F22" s="12">
        <v>5568</v>
      </c>
      <c r="G22" s="11">
        <f t="shared" si="3"/>
        <v>0.04383</v>
      </c>
      <c r="H22" s="11">
        <f t="shared" si="4"/>
        <v>0.03523</v>
      </c>
      <c r="I22" s="11">
        <f t="shared" si="5"/>
        <v>0.03916</v>
      </c>
      <c r="J22" s="11">
        <f t="shared" si="6"/>
        <v>0.03204</v>
      </c>
      <c r="K22" s="11">
        <v>0.0352</v>
      </c>
      <c r="L22" s="59">
        <f>ROUND(+K22*$L$31,0)+1</f>
        <v>349771</v>
      </c>
      <c r="M22" s="75">
        <f t="shared" si="0"/>
        <v>4945</v>
      </c>
      <c r="N22" s="60"/>
      <c r="O22" s="61">
        <f t="shared" si="1"/>
        <v>0.014340565966603446</v>
      </c>
      <c r="P22" s="152"/>
      <c r="Q22" s="128"/>
      <c r="R22" s="124"/>
      <c r="S22" s="124"/>
      <c r="T22" s="126"/>
    </row>
    <row r="23" spans="1:20" ht="20.25">
      <c r="A23" s="138" t="s">
        <v>11</v>
      </c>
      <c r="B23" s="59">
        <v>660594</v>
      </c>
      <c r="C23" s="69">
        <v>0.0682</v>
      </c>
      <c r="D23" s="12">
        <v>231264</v>
      </c>
      <c r="E23" s="11">
        <f t="shared" si="2"/>
        <v>0.06077</v>
      </c>
      <c r="F23" s="12">
        <v>10659</v>
      </c>
      <c r="G23" s="11">
        <f t="shared" si="3"/>
        <v>0.0839</v>
      </c>
      <c r="H23" s="11">
        <f t="shared" si="4"/>
        <v>0.06848</v>
      </c>
      <c r="I23" s="11">
        <f t="shared" si="5"/>
        <v>0.07502</v>
      </c>
      <c r="J23" s="11">
        <f t="shared" si="6"/>
        <v>0.06138</v>
      </c>
      <c r="K23" s="11">
        <v>0.0685</v>
      </c>
      <c r="L23" s="59">
        <f t="shared" si="7"/>
        <v>680661</v>
      </c>
      <c r="M23" s="75">
        <f t="shared" si="0"/>
        <v>20067</v>
      </c>
      <c r="N23" s="60"/>
      <c r="O23" s="61">
        <f t="shared" si="1"/>
        <v>0.030377205969173197</v>
      </c>
      <c r="P23" s="152"/>
      <c r="Q23" s="128"/>
      <c r="R23" s="124"/>
      <c r="S23" s="124"/>
      <c r="T23" s="126"/>
    </row>
    <row r="24" spans="1:20" ht="20.25">
      <c r="A24" s="138" t="s">
        <v>42</v>
      </c>
      <c r="B24" s="59">
        <v>507553</v>
      </c>
      <c r="C24" s="69">
        <v>0.0524</v>
      </c>
      <c r="D24" s="12">
        <v>191318</v>
      </c>
      <c r="E24" s="11">
        <f t="shared" si="2"/>
        <v>0.05027</v>
      </c>
      <c r="F24" s="12">
        <v>7119</v>
      </c>
      <c r="G24" s="11">
        <f t="shared" si="3"/>
        <v>0.05603</v>
      </c>
      <c r="H24" s="11">
        <f t="shared" si="4"/>
        <v>0.05219</v>
      </c>
      <c r="I24" s="11">
        <f t="shared" si="5"/>
        <v>0.05764</v>
      </c>
      <c r="J24" s="11">
        <f t="shared" si="6"/>
        <v>0.04716</v>
      </c>
      <c r="K24" s="11">
        <v>0.0522</v>
      </c>
      <c r="L24" s="59">
        <f t="shared" si="7"/>
        <v>518693</v>
      </c>
      <c r="M24" s="75">
        <f t="shared" si="0"/>
        <v>11140</v>
      </c>
      <c r="N24" s="60"/>
      <c r="O24" s="61">
        <f t="shared" si="1"/>
        <v>0.021948446763195174</v>
      </c>
      <c r="P24" s="152"/>
      <c r="Q24" s="128"/>
      <c r="R24" s="124"/>
      <c r="S24" s="124"/>
      <c r="T24" s="126"/>
    </row>
    <row r="25" spans="1:20" ht="20.25">
      <c r="A25" s="138" t="s">
        <v>13</v>
      </c>
      <c r="B25" s="59">
        <v>1138120</v>
      </c>
      <c r="C25" s="69">
        <v>0.1175</v>
      </c>
      <c r="D25" s="12">
        <v>484784</v>
      </c>
      <c r="E25" s="11">
        <f t="shared" si="2"/>
        <v>0.12739</v>
      </c>
      <c r="F25" s="12">
        <v>12504</v>
      </c>
      <c r="G25" s="11">
        <f t="shared" si="3"/>
        <v>0.09842</v>
      </c>
      <c r="H25" s="11">
        <f t="shared" si="4"/>
        <v>0.11773</v>
      </c>
      <c r="I25" s="11">
        <f t="shared" si="5"/>
        <v>0.12925</v>
      </c>
      <c r="J25" s="11">
        <f t="shared" si="6"/>
        <v>0.10575</v>
      </c>
      <c r="K25" s="11">
        <v>0.1177</v>
      </c>
      <c r="L25" s="59">
        <f t="shared" si="7"/>
        <v>1169544</v>
      </c>
      <c r="M25" s="75">
        <f t="shared" si="0"/>
        <v>31424</v>
      </c>
      <c r="N25" s="60">
        <v>0.0001</v>
      </c>
      <c r="O25" s="61">
        <f t="shared" si="1"/>
        <v>0.027610445295750886</v>
      </c>
      <c r="P25" s="152"/>
      <c r="Q25" s="128"/>
      <c r="R25" s="124"/>
      <c r="S25" s="124"/>
      <c r="T25" s="126"/>
    </row>
    <row r="26" spans="1:20" ht="20.25">
      <c r="A26" s="138" t="s">
        <v>14</v>
      </c>
      <c r="B26" s="59">
        <v>1280506</v>
      </c>
      <c r="C26" s="69">
        <v>0.1322</v>
      </c>
      <c r="D26" s="12">
        <v>536597</v>
      </c>
      <c r="E26" s="11">
        <f t="shared" si="2"/>
        <v>0.14101</v>
      </c>
      <c r="F26" s="12">
        <v>14372</v>
      </c>
      <c r="G26" s="11">
        <f t="shared" si="3"/>
        <v>0.11312</v>
      </c>
      <c r="H26" s="11">
        <f t="shared" si="4"/>
        <v>0.13171</v>
      </c>
      <c r="I26" s="11">
        <f t="shared" si="5"/>
        <v>0.14542</v>
      </c>
      <c r="J26" s="11">
        <f t="shared" si="6"/>
        <v>0.11898</v>
      </c>
      <c r="K26" s="11">
        <v>0.1317</v>
      </c>
      <c r="L26" s="59">
        <f t="shared" si="7"/>
        <v>1308657</v>
      </c>
      <c r="M26" s="75">
        <f t="shared" si="0"/>
        <v>28151</v>
      </c>
      <c r="N26" s="60">
        <v>0.0001</v>
      </c>
      <c r="O26" s="61">
        <f t="shared" si="1"/>
        <v>0.02198427809006752</v>
      </c>
      <c r="P26" s="152"/>
      <c r="Q26" s="128"/>
      <c r="R26" s="124"/>
      <c r="S26" s="124"/>
      <c r="T26" s="126"/>
    </row>
    <row r="27" spans="1:20" ht="20.25">
      <c r="A27" s="138" t="s">
        <v>23</v>
      </c>
      <c r="B27" s="59">
        <v>368073</v>
      </c>
      <c r="C27" s="69">
        <v>0.038</v>
      </c>
      <c r="D27" s="12">
        <v>141573</v>
      </c>
      <c r="E27" s="11">
        <f t="shared" si="2"/>
        <v>0.0372</v>
      </c>
      <c r="F27" s="12">
        <v>5062</v>
      </c>
      <c r="G27" s="11">
        <f t="shared" si="3"/>
        <v>0.03984</v>
      </c>
      <c r="H27" s="11">
        <f t="shared" si="4"/>
        <v>0.03808</v>
      </c>
      <c r="I27" s="11">
        <f t="shared" si="5"/>
        <v>0.0418</v>
      </c>
      <c r="J27" s="11">
        <f t="shared" si="6"/>
        <v>0.0342</v>
      </c>
      <c r="K27" s="11">
        <v>0.0381</v>
      </c>
      <c r="L27" s="59">
        <f t="shared" si="7"/>
        <v>378587</v>
      </c>
      <c r="M27" s="75">
        <f t="shared" si="0"/>
        <v>10514</v>
      </c>
      <c r="N27" s="60"/>
      <c r="O27" s="61">
        <f t="shared" si="1"/>
        <v>0.028564985750109354</v>
      </c>
      <c r="P27" s="152"/>
      <c r="Q27" s="128"/>
      <c r="R27" s="124"/>
      <c r="S27" s="124"/>
      <c r="T27" s="126"/>
    </row>
    <row r="28" spans="1:20" ht="20.25">
      <c r="A28" s="138" t="s">
        <v>19</v>
      </c>
      <c r="B28" s="59">
        <v>596665</v>
      </c>
      <c r="C28" s="69">
        <v>0.0616</v>
      </c>
      <c r="D28" s="12">
        <v>238569</v>
      </c>
      <c r="E28" s="11">
        <f t="shared" si="2"/>
        <v>0.06269</v>
      </c>
      <c r="F28" s="12">
        <v>7584</v>
      </c>
      <c r="G28" s="11">
        <f t="shared" si="3"/>
        <v>0.05969</v>
      </c>
      <c r="H28" s="11">
        <f t="shared" si="4"/>
        <v>0.06169</v>
      </c>
      <c r="I28" s="11">
        <f t="shared" si="5"/>
        <v>0.06776</v>
      </c>
      <c r="J28" s="11">
        <f t="shared" si="6"/>
        <v>0.05544</v>
      </c>
      <c r="K28" s="11">
        <v>0.0617</v>
      </c>
      <c r="L28" s="59">
        <f t="shared" si="7"/>
        <v>613092</v>
      </c>
      <c r="M28" s="75">
        <f t="shared" si="0"/>
        <v>16427</v>
      </c>
      <c r="N28" s="60"/>
      <c r="O28" s="61">
        <f t="shared" si="1"/>
        <v>0.027531361819446425</v>
      </c>
      <c r="P28" s="152"/>
      <c r="Q28" s="128"/>
      <c r="R28" s="124"/>
      <c r="S28" s="124"/>
      <c r="T28" s="126"/>
    </row>
    <row r="29" spans="1:20" ht="20.25">
      <c r="A29" s="138" t="s">
        <v>24</v>
      </c>
      <c r="B29" s="59">
        <v>769079</v>
      </c>
      <c r="C29" s="69">
        <v>0.0794</v>
      </c>
      <c r="D29" s="12">
        <v>305939</v>
      </c>
      <c r="E29" s="11">
        <f t="shared" si="2"/>
        <v>0.08039</v>
      </c>
      <c r="F29" s="12">
        <v>9886</v>
      </c>
      <c r="G29" s="11">
        <f t="shared" si="3"/>
        <v>0.07781</v>
      </c>
      <c r="H29" s="11">
        <f t="shared" si="4"/>
        <v>0.07953</v>
      </c>
      <c r="I29" s="11">
        <f t="shared" si="5"/>
        <v>0.08734</v>
      </c>
      <c r="J29" s="11">
        <f t="shared" si="6"/>
        <v>0.07146</v>
      </c>
      <c r="K29" s="11">
        <v>0.0795</v>
      </c>
      <c r="L29" s="59">
        <f t="shared" si="7"/>
        <v>789964</v>
      </c>
      <c r="M29" s="75">
        <f t="shared" si="0"/>
        <v>20885</v>
      </c>
      <c r="N29" s="60"/>
      <c r="O29" s="61">
        <f t="shared" si="1"/>
        <v>0.027155857850753955</v>
      </c>
      <c r="P29" s="152"/>
      <c r="Q29" s="128"/>
      <c r="R29" s="124"/>
      <c r="S29" s="124"/>
      <c r="T29" s="126"/>
    </row>
    <row r="30" spans="1:20" ht="21" thickBot="1">
      <c r="A30" s="114"/>
      <c r="B30" s="79"/>
      <c r="C30" s="21"/>
      <c r="D30" s="26"/>
      <c r="E30" s="26"/>
      <c r="F30" s="26"/>
      <c r="G30" s="26"/>
      <c r="H30" s="11"/>
      <c r="I30" s="143"/>
      <c r="J30" s="26"/>
      <c r="K30" s="139"/>
      <c r="L30" s="59"/>
      <c r="M30" s="80"/>
      <c r="N30" s="81"/>
      <c r="O30" s="82"/>
      <c r="P30" s="14"/>
      <c r="Q30" s="124"/>
      <c r="R30" s="124"/>
      <c r="S30" s="95"/>
      <c r="T30" s="7"/>
    </row>
    <row r="31" spans="1:20" ht="21" thickBot="1">
      <c r="A31" s="104"/>
      <c r="B31" s="41">
        <v>9686128</v>
      </c>
      <c r="C31" s="70">
        <v>0.9999999999999999</v>
      </c>
      <c r="D31" s="23">
        <f aca="true" t="shared" si="8" ref="D31:K31">SUM(D14:D29)</f>
        <v>3805451</v>
      </c>
      <c r="E31" s="22">
        <f>SUM(E14:E29)</f>
        <v>0.99999</v>
      </c>
      <c r="F31" s="23">
        <f t="shared" si="8"/>
        <v>127048</v>
      </c>
      <c r="G31" s="22">
        <f t="shared" si="8"/>
        <v>0.99999</v>
      </c>
      <c r="H31" s="22">
        <f t="shared" si="8"/>
        <v>0.99998</v>
      </c>
      <c r="I31" s="22">
        <f t="shared" si="8"/>
        <v>1.0999999999999999</v>
      </c>
      <c r="J31" s="22">
        <f t="shared" si="8"/>
        <v>0.9</v>
      </c>
      <c r="K31" s="22">
        <f t="shared" si="8"/>
        <v>1</v>
      </c>
      <c r="L31" s="41">
        <v>9936655</v>
      </c>
      <c r="M31" s="76">
        <f t="shared" si="0"/>
        <v>250527</v>
      </c>
      <c r="N31" s="62">
        <f>SUM(N14:N30)</f>
        <v>0.00030000000000000003</v>
      </c>
      <c r="O31" s="63">
        <f t="shared" si="1"/>
        <v>0.02586451469565548</v>
      </c>
      <c r="P31" s="126"/>
      <c r="Q31" s="128"/>
      <c r="R31" s="124"/>
      <c r="S31" s="125"/>
      <c r="T31" s="126"/>
    </row>
    <row r="32" spans="1:20" ht="20.25">
      <c r="A32" s="15"/>
      <c r="B32" s="130"/>
      <c r="C32" s="102"/>
      <c r="D32" s="13"/>
      <c r="E32" s="102"/>
      <c r="F32" s="13"/>
      <c r="G32" s="102"/>
      <c r="H32" s="102"/>
      <c r="I32" s="101"/>
      <c r="J32" s="102"/>
      <c r="K32" s="102"/>
      <c r="L32" s="131"/>
      <c r="M32" s="131"/>
      <c r="Q32" s="7"/>
      <c r="R32" s="7"/>
      <c r="S32" s="7"/>
      <c r="T32" s="7"/>
    </row>
    <row r="33" spans="1:12" s="5" customFormat="1" ht="23.25" customHeight="1">
      <c r="A33" s="121" t="s">
        <v>59</v>
      </c>
      <c r="B33" s="24"/>
      <c r="C33" s="24"/>
      <c r="D33" s="24"/>
      <c r="E33" s="24"/>
      <c r="F33" s="24"/>
      <c r="G33" s="24"/>
      <c r="H33" s="13"/>
      <c r="I33" s="13"/>
      <c r="J33" s="13"/>
      <c r="K33" s="13"/>
      <c r="L33" s="13"/>
    </row>
    <row r="34" spans="1:12" ht="3" customHeight="1">
      <c r="A34" s="7"/>
      <c r="B34" s="1"/>
      <c r="C34" s="1"/>
      <c r="D34" s="1"/>
      <c r="E34" s="1"/>
      <c r="F34" s="1"/>
      <c r="G34" s="1"/>
      <c r="H34" s="1"/>
      <c r="I34" s="1"/>
      <c r="J34" s="1"/>
      <c r="K34" s="1"/>
      <c r="L34" s="1"/>
    </row>
    <row r="35" spans="1:12" ht="19.5" customHeight="1">
      <c r="A35" s="122" t="s">
        <v>43</v>
      </c>
      <c r="B35" s="1"/>
      <c r="C35" s="1"/>
      <c r="D35" s="1"/>
      <c r="E35" s="1"/>
      <c r="F35" s="1"/>
      <c r="G35" s="1"/>
      <c r="H35" s="24"/>
      <c r="I35" s="24"/>
      <c r="J35" s="24"/>
      <c r="K35" s="25"/>
      <c r="L35" s="54"/>
    </row>
    <row r="36" spans="1:12" ht="20.25" customHeight="1">
      <c r="A36" s="122" t="s">
        <v>44</v>
      </c>
      <c r="B36" s="8"/>
      <c r="C36" s="8"/>
      <c r="D36" s="8"/>
      <c r="E36" s="1"/>
      <c r="F36" s="1"/>
      <c r="G36" s="1"/>
      <c r="H36" s="1"/>
      <c r="I36" s="1"/>
      <c r="J36" s="1"/>
      <c r="K36" s="1"/>
      <c r="L36" s="1"/>
    </row>
    <row r="37" spans="1:12" ht="20.25">
      <c r="A37" s="123" t="s">
        <v>45</v>
      </c>
      <c r="B37" s="8"/>
      <c r="C37" s="8"/>
      <c r="D37" s="8"/>
      <c r="E37" s="1"/>
      <c r="F37" s="1"/>
      <c r="G37" s="1"/>
      <c r="H37" s="1"/>
      <c r="I37" s="1"/>
      <c r="J37" s="1"/>
      <c r="K37" s="1"/>
      <c r="L37" s="1"/>
    </row>
    <row r="38" spans="1:13" ht="26.25" customHeight="1">
      <c r="A38" s="123" t="s">
        <v>54</v>
      </c>
      <c r="B38" s="121"/>
      <c r="C38" s="122"/>
      <c r="D38" s="122"/>
      <c r="E38" s="145"/>
      <c r="F38" s="145"/>
      <c r="G38" s="145"/>
      <c r="H38" s="145"/>
      <c r="I38" s="145"/>
      <c r="J38" s="145"/>
      <c r="K38" s="145"/>
      <c r="L38" s="145"/>
      <c r="M38" s="146"/>
    </row>
    <row r="39" spans="1:15" ht="50.25" customHeight="1">
      <c r="A39" s="206" t="s">
        <v>56</v>
      </c>
      <c r="B39" s="207"/>
      <c r="C39" s="207"/>
      <c r="D39" s="207"/>
      <c r="E39" s="207"/>
      <c r="F39" s="207"/>
      <c r="G39" s="207"/>
      <c r="H39" s="207"/>
      <c r="I39" s="207"/>
      <c r="J39" s="207"/>
      <c r="K39" s="207"/>
      <c r="L39" s="207"/>
      <c r="M39" s="207"/>
      <c r="N39" s="144"/>
      <c r="O39" s="144"/>
    </row>
    <row r="40" spans="1:12" ht="9" customHeight="1" thickBot="1">
      <c r="A40" s="1"/>
      <c r="B40" s="13"/>
      <c r="C40" s="1"/>
      <c r="D40" s="1"/>
      <c r="E40" s="1"/>
      <c r="F40" s="1"/>
      <c r="G40" s="1"/>
      <c r="H40" s="1"/>
      <c r="I40" s="1"/>
      <c r="J40" s="1"/>
      <c r="K40" s="1"/>
      <c r="L40" s="1"/>
    </row>
    <row r="41" spans="1:15" ht="27" customHeight="1" thickBot="1">
      <c r="A41" s="184" t="s">
        <v>60</v>
      </c>
      <c r="B41" s="185"/>
      <c r="C41" s="17"/>
      <c r="D41" s="51"/>
      <c r="E41" s="18" t="s">
        <v>41</v>
      </c>
      <c r="F41" s="17"/>
      <c r="G41" s="17"/>
      <c r="H41" s="17"/>
      <c r="I41" s="17"/>
      <c r="J41" s="18"/>
      <c r="K41" s="42" t="s">
        <v>47</v>
      </c>
      <c r="L41" s="214">
        <v>43724</v>
      </c>
      <c r="M41" s="216"/>
      <c r="N41" s="216"/>
      <c r="O41" s="217"/>
    </row>
    <row r="42" spans="1:12" ht="20.25">
      <c r="A42" s="43"/>
      <c r="B42" s="27"/>
      <c r="C42" s="43"/>
      <c r="D42" s="43"/>
      <c r="E42" s="43"/>
      <c r="F42" s="43"/>
      <c r="G42" s="43"/>
      <c r="H42" s="43"/>
      <c r="I42" s="43"/>
      <c r="J42" s="43"/>
      <c r="K42" s="43"/>
      <c r="L42" s="43"/>
    </row>
    <row r="43" spans="1:12" ht="20.25">
      <c r="A43" s="1"/>
      <c r="B43" s="13"/>
      <c r="C43" s="1"/>
      <c r="D43" s="1"/>
      <c r="E43" s="1"/>
      <c r="F43" s="1"/>
      <c r="G43" s="1"/>
      <c r="H43" s="1"/>
      <c r="I43" s="1"/>
      <c r="J43" s="1"/>
      <c r="K43" s="1"/>
      <c r="L43" s="1"/>
    </row>
    <row r="44" spans="1:12" ht="20.25">
      <c r="A44" s="1"/>
      <c r="B44" s="13"/>
      <c r="C44" s="1"/>
      <c r="D44" s="1"/>
      <c r="E44" s="1"/>
      <c r="F44" s="1"/>
      <c r="G44" s="1"/>
      <c r="H44" s="1"/>
      <c r="I44" s="1"/>
      <c r="J44" s="1"/>
      <c r="K44" s="1"/>
      <c r="L44" s="1"/>
    </row>
  </sheetData>
  <sheetProtection/>
  <mergeCells count="11">
    <mergeCell ref="M8:M12"/>
    <mergeCell ref="O8:O12"/>
    <mergeCell ref="A39:M39"/>
    <mergeCell ref="A41:B41"/>
    <mergeCell ref="L41:O41"/>
    <mergeCell ref="A1:O1"/>
    <mergeCell ref="A2:O2"/>
    <mergeCell ref="A3:O3"/>
    <mergeCell ref="A4:O4"/>
    <mergeCell ref="A5:O5"/>
    <mergeCell ref="A6:L6"/>
  </mergeCells>
  <printOptions horizontalCentered="1" verticalCentered="1"/>
  <pageMargins left="0.35" right="0.33" top="0.45" bottom="0.5" header="0.3" footer="0.29"/>
  <pageSetup horizontalDpi="600" verticalDpi="600" orientation="landscape" scale="60" r:id="rId1"/>
  <headerFooter alignWithMargins="0">
    <oddHeader>&amp;C&amp;"Arial Narrow,Bold"&amp;11
</oddHeader>
  </headerFooter>
</worksheet>
</file>

<file path=xl/worksheets/sheet4.xml><?xml version="1.0" encoding="utf-8"?>
<worksheet xmlns="http://schemas.openxmlformats.org/spreadsheetml/2006/main" xmlns:r="http://schemas.openxmlformats.org/officeDocument/2006/relationships">
  <sheetPr transitionEvaluation="1">
    <tabColor rgb="FFFF0000"/>
  </sheetPr>
  <dimension ref="A1:CN43"/>
  <sheetViews>
    <sheetView defaultGridColor="0" zoomScale="87" zoomScaleNormal="87" zoomScalePageLayoutView="0" colorId="22" workbookViewId="0" topLeftCell="A10">
      <selection activeCell="L14" sqref="L14:L31"/>
    </sheetView>
  </sheetViews>
  <sheetFormatPr defaultColWidth="9.625" defaultRowHeight="15.75"/>
  <cols>
    <col min="1" max="1" width="26.75390625" style="3" customWidth="1"/>
    <col min="2" max="2" width="15.125" style="9" bestFit="1" customWidth="1"/>
    <col min="3" max="3" width="10.50390625" style="3" bestFit="1" customWidth="1"/>
    <col min="4" max="4" width="12.375" style="3" bestFit="1" customWidth="1"/>
    <col min="5" max="5" width="10.50390625" style="3" customWidth="1"/>
    <col min="6" max="6" width="14.125" style="3" customWidth="1"/>
    <col min="7" max="7" width="13.00390625" style="3" bestFit="1" customWidth="1"/>
    <col min="8" max="8" width="11.75390625" style="3" bestFit="1" customWidth="1"/>
    <col min="9" max="10" width="11.625" style="3" bestFit="1" customWidth="1"/>
    <col min="11" max="11" width="10.875" style="3" customWidth="1"/>
    <col min="12" max="12" width="14.75390625" style="3" customWidth="1"/>
    <col min="13" max="13" width="11.75390625" style="3" customWidth="1"/>
    <col min="14" max="14" width="12.25390625" style="3" customWidth="1"/>
    <col min="15" max="15" width="9.625" style="2" customWidth="1"/>
    <col min="16" max="16" width="16.125" style="2" customWidth="1"/>
    <col min="17" max="17" width="14.75390625" style="2" customWidth="1"/>
    <col min="18" max="16384" width="9.625" style="2" customWidth="1"/>
  </cols>
  <sheetData>
    <row r="1" spans="1:14" ht="33" customHeight="1">
      <c r="A1" s="189" t="s">
        <v>70</v>
      </c>
      <c r="B1" s="195"/>
      <c r="C1" s="195"/>
      <c r="D1" s="195"/>
      <c r="E1" s="195"/>
      <c r="F1" s="195"/>
      <c r="G1" s="195"/>
      <c r="H1" s="195"/>
      <c r="I1" s="195"/>
      <c r="J1" s="195"/>
      <c r="K1" s="195"/>
      <c r="L1" s="195"/>
      <c r="M1" s="195"/>
      <c r="N1" s="195"/>
    </row>
    <row r="2" spans="1:14" ht="30" customHeight="1">
      <c r="A2" s="190" t="s">
        <v>29</v>
      </c>
      <c r="B2" s="196"/>
      <c r="C2" s="196"/>
      <c r="D2" s="196"/>
      <c r="E2" s="196"/>
      <c r="F2" s="196"/>
      <c r="G2" s="196"/>
      <c r="H2" s="196"/>
      <c r="I2" s="196"/>
      <c r="J2" s="196"/>
      <c r="K2" s="196"/>
      <c r="L2" s="196"/>
      <c r="M2" s="196"/>
      <c r="N2" s="196"/>
    </row>
    <row r="3" spans="1:14" ht="24.75">
      <c r="A3" s="190" t="s">
        <v>31</v>
      </c>
      <c r="B3" s="196"/>
      <c r="C3" s="196"/>
      <c r="D3" s="196"/>
      <c r="E3" s="196"/>
      <c r="F3" s="196"/>
      <c r="G3" s="196"/>
      <c r="H3" s="196"/>
      <c r="I3" s="196"/>
      <c r="J3" s="196"/>
      <c r="K3" s="196"/>
      <c r="L3" s="196"/>
      <c r="M3" s="196"/>
      <c r="N3" s="196"/>
    </row>
    <row r="4" spans="1:14" ht="24.75">
      <c r="A4" s="190" t="s">
        <v>50</v>
      </c>
      <c r="B4" s="196"/>
      <c r="C4" s="196"/>
      <c r="D4" s="196"/>
      <c r="E4" s="196"/>
      <c r="F4" s="196"/>
      <c r="G4" s="196"/>
      <c r="H4" s="196"/>
      <c r="I4" s="196"/>
      <c r="J4" s="196"/>
      <c r="K4" s="196"/>
      <c r="L4" s="196"/>
      <c r="M4" s="196"/>
      <c r="N4" s="196"/>
    </row>
    <row r="5" spans="1:14" ht="35.25" customHeight="1" thickBot="1">
      <c r="A5" s="186" t="s">
        <v>74</v>
      </c>
      <c r="B5" s="196"/>
      <c r="C5" s="196"/>
      <c r="D5" s="196"/>
      <c r="E5" s="196"/>
      <c r="F5" s="196"/>
      <c r="G5" s="196"/>
      <c r="H5" s="196"/>
      <c r="I5" s="196"/>
      <c r="J5" s="196"/>
      <c r="K5" s="196"/>
      <c r="L5" s="196"/>
      <c r="M5" s="196"/>
      <c r="N5" s="196"/>
    </row>
    <row r="6" spans="1:92" s="4" customFormat="1" ht="25.5" thickBot="1">
      <c r="A6" s="188"/>
      <c r="B6" s="188"/>
      <c r="C6" s="188"/>
      <c r="D6" s="188"/>
      <c r="E6" s="188"/>
      <c r="F6" s="188"/>
      <c r="G6" s="188"/>
      <c r="H6" s="188"/>
      <c r="I6" s="188"/>
      <c r="J6" s="188"/>
      <c r="K6" s="188"/>
      <c r="L6" s="188"/>
      <c r="M6" s="47"/>
      <c r="N6" s="47"/>
      <c r="O6" s="6"/>
      <c r="P6" s="7"/>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row>
    <row r="7" spans="1:14" s="7" customFormat="1" ht="21" thickBot="1">
      <c r="A7" s="117"/>
      <c r="B7" s="96"/>
      <c r="C7" s="96"/>
      <c r="D7" s="96"/>
      <c r="E7" s="96"/>
      <c r="F7" s="96"/>
      <c r="G7" s="96"/>
      <c r="H7" s="96"/>
      <c r="I7" s="96"/>
      <c r="J7" s="96"/>
      <c r="K7" s="96"/>
      <c r="L7" s="97"/>
      <c r="M7" s="96"/>
      <c r="N7" s="97"/>
    </row>
    <row r="8" spans="1:14" ht="20.25">
      <c r="A8" s="134"/>
      <c r="B8" s="105"/>
      <c r="C8" s="28"/>
      <c r="D8" s="29"/>
      <c r="E8" s="28"/>
      <c r="F8" s="29"/>
      <c r="G8" s="28"/>
      <c r="H8" s="28"/>
      <c r="I8" s="30" t="s">
        <v>57</v>
      </c>
      <c r="J8" s="30" t="s">
        <v>57</v>
      </c>
      <c r="K8" s="31"/>
      <c r="L8" s="98"/>
      <c r="M8" s="200" t="s">
        <v>62</v>
      </c>
      <c r="N8" s="203" t="s">
        <v>63</v>
      </c>
    </row>
    <row r="9" spans="1:14" ht="20.25">
      <c r="A9" s="115" t="s">
        <v>65</v>
      </c>
      <c r="B9" s="105"/>
      <c r="C9" s="28"/>
      <c r="D9" s="32"/>
      <c r="E9" s="28"/>
      <c r="F9" s="32"/>
      <c r="G9" s="28"/>
      <c r="H9" s="30" t="s">
        <v>57</v>
      </c>
      <c r="I9" s="30" t="s">
        <v>0</v>
      </c>
      <c r="J9" s="30" t="s">
        <v>0</v>
      </c>
      <c r="K9" s="31"/>
      <c r="L9" s="99" t="s">
        <v>72</v>
      </c>
      <c r="M9" s="201"/>
      <c r="N9" s="204"/>
    </row>
    <row r="10" spans="1:14" ht="20.25">
      <c r="A10" s="115" t="s">
        <v>32</v>
      </c>
      <c r="B10" s="106" t="s">
        <v>53</v>
      </c>
      <c r="C10" s="30" t="s">
        <v>52</v>
      </c>
      <c r="D10" s="34" t="s">
        <v>64</v>
      </c>
      <c r="E10" s="30" t="s">
        <v>4</v>
      </c>
      <c r="F10" s="34" t="s">
        <v>64</v>
      </c>
      <c r="G10" s="30"/>
      <c r="H10" s="30" t="s">
        <v>1</v>
      </c>
      <c r="I10" s="30" t="s">
        <v>2</v>
      </c>
      <c r="J10" s="30" t="s">
        <v>2</v>
      </c>
      <c r="K10" s="35" t="s">
        <v>57</v>
      </c>
      <c r="L10" s="30" t="s">
        <v>61</v>
      </c>
      <c r="M10" s="201"/>
      <c r="N10" s="204"/>
    </row>
    <row r="11" spans="1:17" ht="20.25">
      <c r="A11" s="112" t="s">
        <v>33</v>
      </c>
      <c r="B11" s="106" t="s">
        <v>7</v>
      </c>
      <c r="C11" s="30" t="s">
        <v>3</v>
      </c>
      <c r="D11" s="34" t="s">
        <v>4</v>
      </c>
      <c r="E11" s="30" t="s">
        <v>27</v>
      </c>
      <c r="F11" s="34" t="s">
        <v>28</v>
      </c>
      <c r="G11" s="30" t="s">
        <v>25</v>
      </c>
      <c r="H11" s="30" t="s">
        <v>3</v>
      </c>
      <c r="I11" s="30" t="s">
        <v>5</v>
      </c>
      <c r="J11" s="30" t="s">
        <v>6</v>
      </c>
      <c r="K11" s="35" t="s">
        <v>3</v>
      </c>
      <c r="L11" s="30" t="s">
        <v>7</v>
      </c>
      <c r="M11" s="201"/>
      <c r="N11" s="204"/>
      <c r="P11" s="46"/>
      <c r="Q11" s="46"/>
    </row>
    <row r="12" spans="1:17" ht="21" thickBot="1">
      <c r="A12" s="136"/>
      <c r="B12" s="107"/>
      <c r="C12" s="66" t="s">
        <v>8</v>
      </c>
      <c r="D12" s="65" t="s">
        <v>26</v>
      </c>
      <c r="E12" s="66" t="s">
        <v>8</v>
      </c>
      <c r="F12" s="65" t="s">
        <v>25</v>
      </c>
      <c r="G12" s="66" t="s">
        <v>8</v>
      </c>
      <c r="H12" s="66" t="s">
        <v>8</v>
      </c>
      <c r="I12" s="67" t="s">
        <v>8</v>
      </c>
      <c r="J12" s="67" t="s">
        <v>8</v>
      </c>
      <c r="K12" s="68" t="s">
        <v>8</v>
      </c>
      <c r="L12" s="100"/>
      <c r="M12" s="202"/>
      <c r="N12" s="205"/>
      <c r="P12" s="46"/>
      <c r="Q12" s="46"/>
    </row>
    <row r="13" spans="1:14" ht="21" thickTop="1">
      <c r="A13" s="113"/>
      <c r="B13" s="108"/>
      <c r="C13" s="20"/>
      <c r="D13" s="19"/>
      <c r="E13" s="20"/>
      <c r="F13" s="19"/>
      <c r="G13" s="20"/>
      <c r="H13" s="20"/>
      <c r="I13" s="20"/>
      <c r="J13" s="20"/>
      <c r="K13" s="52"/>
      <c r="L13" s="74"/>
      <c r="M13" s="48"/>
      <c r="N13" s="58"/>
    </row>
    <row r="14" spans="1:17" ht="20.25">
      <c r="A14" s="138" t="s">
        <v>10</v>
      </c>
      <c r="B14" s="109">
        <v>15681</v>
      </c>
      <c r="C14" s="69">
        <v>0.0188</v>
      </c>
      <c r="D14" s="12">
        <v>66109</v>
      </c>
      <c r="E14" s="11">
        <f>ROUND(D14/$D$31,5)</f>
        <v>0.01737</v>
      </c>
      <c r="F14" s="12">
        <v>2669</v>
      </c>
      <c r="G14" s="11">
        <f>ROUND(F14/$F$31,5)</f>
        <v>0.02101</v>
      </c>
      <c r="H14" s="11">
        <f>ROUND((E14*2+G14)/3,5)</f>
        <v>0.01858</v>
      </c>
      <c r="I14" s="11">
        <f>ROUND(C14*1.1,5)</f>
        <v>0.02068</v>
      </c>
      <c r="J14" s="11">
        <f>ROUND(C14*0.9,5)</f>
        <v>0.01692</v>
      </c>
      <c r="K14" s="69">
        <v>0.0186</v>
      </c>
      <c r="L14" s="77">
        <f>ROUND(K14*$L$31,0)</f>
        <v>15915</v>
      </c>
      <c r="M14" s="75">
        <f>L14-B14</f>
        <v>234</v>
      </c>
      <c r="N14" s="61">
        <f>M14/B14</f>
        <v>0.014922517696575474</v>
      </c>
      <c r="P14" s="103"/>
      <c r="Q14" s="44"/>
    </row>
    <row r="15" spans="1:17" ht="20.25" customHeight="1">
      <c r="A15" s="138" t="s">
        <v>12</v>
      </c>
      <c r="B15" s="109">
        <v>82658</v>
      </c>
      <c r="C15" s="69">
        <v>0.0991</v>
      </c>
      <c r="D15" s="12">
        <v>394317</v>
      </c>
      <c r="E15" s="11">
        <f aca="true" t="shared" si="0" ref="E15:E29">ROUND(D15/$D$31,5)</f>
        <v>0.10362</v>
      </c>
      <c r="F15" s="12">
        <v>11724</v>
      </c>
      <c r="G15" s="11">
        <f aca="true" t="shared" si="1" ref="G15:G29">ROUND(F15/$F$31,5)</f>
        <v>0.09228</v>
      </c>
      <c r="H15" s="11">
        <f aca="true" t="shared" si="2" ref="H15:H29">ROUND((E15*2+G15)/3,5)</f>
        <v>0.09984</v>
      </c>
      <c r="I15" s="11">
        <f aca="true" t="shared" si="3" ref="I15:I29">ROUND(C15*1.1,5)</f>
        <v>0.10901</v>
      </c>
      <c r="J15" s="11">
        <f aca="true" t="shared" si="4" ref="J15:J29">ROUND(C15*0.9,5)</f>
        <v>0.08919</v>
      </c>
      <c r="K15" s="69">
        <v>0.0998</v>
      </c>
      <c r="L15" s="77">
        <f aca="true" t="shared" si="5" ref="L15:L29">ROUND(K15*$L$31,0)</f>
        <v>85394</v>
      </c>
      <c r="M15" s="75">
        <f aca="true" t="shared" si="6" ref="M15:M31">L15-B15</f>
        <v>2736</v>
      </c>
      <c r="N15" s="61">
        <f aca="true" t="shared" si="7" ref="N15:N31">M15/B15</f>
        <v>0.03310024438045924</v>
      </c>
      <c r="P15" s="103"/>
      <c r="Q15" s="44"/>
    </row>
    <row r="16" spans="1:17" ht="20.25">
      <c r="A16" s="138" t="s">
        <v>17</v>
      </c>
      <c r="B16" s="109">
        <v>46792</v>
      </c>
      <c r="C16" s="69">
        <v>0.0561</v>
      </c>
      <c r="D16" s="12">
        <v>199618</v>
      </c>
      <c r="E16" s="11">
        <f t="shared" si="0"/>
        <v>0.05246</v>
      </c>
      <c r="F16" s="12">
        <v>8037</v>
      </c>
      <c r="G16" s="11">
        <f t="shared" si="1"/>
        <v>0.06326</v>
      </c>
      <c r="H16" s="11">
        <f t="shared" si="2"/>
        <v>0.05606</v>
      </c>
      <c r="I16" s="11">
        <f t="shared" si="3"/>
        <v>0.06171</v>
      </c>
      <c r="J16" s="11">
        <f t="shared" si="4"/>
        <v>0.05049</v>
      </c>
      <c r="K16" s="69">
        <v>0.0561</v>
      </c>
      <c r="L16" s="77">
        <f t="shared" si="5"/>
        <v>48002</v>
      </c>
      <c r="M16" s="75">
        <f t="shared" si="6"/>
        <v>1210</v>
      </c>
      <c r="N16" s="61">
        <f t="shared" si="7"/>
        <v>0.025859121217302102</v>
      </c>
      <c r="P16" s="103"/>
      <c r="Q16" s="44"/>
    </row>
    <row r="17" spans="1:17" ht="20.25">
      <c r="A17" s="138" t="s">
        <v>15</v>
      </c>
      <c r="B17" s="109">
        <v>31195</v>
      </c>
      <c r="C17" s="69">
        <v>0.0374</v>
      </c>
      <c r="D17" s="12">
        <v>137402</v>
      </c>
      <c r="E17" s="11">
        <f t="shared" si="0"/>
        <v>0.03611</v>
      </c>
      <c r="F17" s="12">
        <v>5053</v>
      </c>
      <c r="G17" s="11">
        <f t="shared" si="1"/>
        <v>0.03977</v>
      </c>
      <c r="H17" s="11">
        <f t="shared" si="2"/>
        <v>0.03733</v>
      </c>
      <c r="I17" s="11">
        <f t="shared" si="3"/>
        <v>0.04114</v>
      </c>
      <c r="J17" s="11">
        <f t="shared" si="4"/>
        <v>0.03366</v>
      </c>
      <c r="K17" s="69">
        <v>0.0373</v>
      </c>
      <c r="L17" s="77">
        <f t="shared" si="5"/>
        <v>31916</v>
      </c>
      <c r="M17" s="75">
        <f t="shared" si="6"/>
        <v>721</v>
      </c>
      <c r="N17" s="61">
        <f t="shared" si="7"/>
        <v>0.023112678313832347</v>
      </c>
      <c r="P17" s="103"/>
      <c r="Q17" s="44"/>
    </row>
    <row r="18" spans="1:17" ht="20.25">
      <c r="A18" s="138" t="s">
        <v>18</v>
      </c>
      <c r="B18" s="109">
        <v>31945</v>
      </c>
      <c r="C18" s="69">
        <v>0.0383</v>
      </c>
      <c r="D18" s="12">
        <v>133530</v>
      </c>
      <c r="E18" s="11">
        <f t="shared" si="0"/>
        <v>0.03509</v>
      </c>
      <c r="F18" s="12">
        <v>5755</v>
      </c>
      <c r="G18" s="11">
        <f t="shared" si="1"/>
        <v>0.0453</v>
      </c>
      <c r="H18" s="11">
        <f t="shared" si="2"/>
        <v>0.03849</v>
      </c>
      <c r="I18" s="11">
        <f t="shared" si="3"/>
        <v>0.04213</v>
      </c>
      <c r="J18" s="11">
        <f t="shared" si="4"/>
        <v>0.03447</v>
      </c>
      <c r="K18" s="69">
        <v>0.0385</v>
      </c>
      <c r="L18" s="77">
        <f t="shared" si="5"/>
        <v>32943</v>
      </c>
      <c r="M18" s="75">
        <f t="shared" si="6"/>
        <v>998</v>
      </c>
      <c r="N18" s="61">
        <f t="shared" si="7"/>
        <v>0.031241195805290344</v>
      </c>
      <c r="P18" s="103"/>
      <c r="Q18" s="44"/>
    </row>
    <row r="19" spans="1:17" ht="20.25">
      <c r="A19" s="138" t="s">
        <v>21</v>
      </c>
      <c r="B19" s="116">
        <v>72148</v>
      </c>
      <c r="C19" s="69">
        <v>0.0865</v>
      </c>
      <c r="D19" s="12">
        <v>323987</v>
      </c>
      <c r="E19" s="11">
        <f t="shared" si="0"/>
        <v>0.08514</v>
      </c>
      <c r="F19" s="12">
        <v>11326</v>
      </c>
      <c r="G19" s="11">
        <f t="shared" si="1"/>
        <v>0.08915</v>
      </c>
      <c r="H19" s="11">
        <f t="shared" si="2"/>
        <v>0.08648</v>
      </c>
      <c r="I19" s="11">
        <f t="shared" si="3"/>
        <v>0.09515</v>
      </c>
      <c r="J19" s="11">
        <f t="shared" si="4"/>
        <v>0.07785</v>
      </c>
      <c r="K19" s="69">
        <v>0.0865</v>
      </c>
      <c r="L19" s="77">
        <f t="shared" si="5"/>
        <v>74014</v>
      </c>
      <c r="M19" s="75">
        <f t="shared" si="6"/>
        <v>1866</v>
      </c>
      <c r="N19" s="61">
        <f t="shared" si="7"/>
        <v>0.02586350279980041</v>
      </c>
      <c r="P19" s="103"/>
      <c r="Q19" s="45"/>
    </row>
    <row r="20" spans="1:17" ht="20.25">
      <c r="A20" s="138" t="s">
        <v>9</v>
      </c>
      <c r="B20" s="109">
        <v>30444</v>
      </c>
      <c r="C20" s="69">
        <v>0.0365</v>
      </c>
      <c r="D20" s="12">
        <v>141268</v>
      </c>
      <c r="E20" s="11">
        <f t="shared" si="0"/>
        <v>0.03712</v>
      </c>
      <c r="F20" s="12">
        <v>4362</v>
      </c>
      <c r="G20" s="11">
        <f t="shared" si="1"/>
        <v>0.03433</v>
      </c>
      <c r="H20" s="11">
        <f t="shared" si="2"/>
        <v>0.03619</v>
      </c>
      <c r="I20" s="11">
        <f t="shared" si="3"/>
        <v>0.04015</v>
      </c>
      <c r="J20" s="11">
        <f t="shared" si="4"/>
        <v>0.03285</v>
      </c>
      <c r="K20" s="69">
        <v>0.0362</v>
      </c>
      <c r="L20" s="77">
        <f t="shared" si="5"/>
        <v>30975</v>
      </c>
      <c r="M20" s="75">
        <f t="shared" si="6"/>
        <v>531</v>
      </c>
      <c r="N20" s="61">
        <f t="shared" si="7"/>
        <v>0.01744186046511628</v>
      </c>
      <c r="P20" s="103"/>
      <c r="Q20" s="44"/>
    </row>
    <row r="21" spans="1:17" ht="20.25">
      <c r="A21" s="138" t="s">
        <v>20</v>
      </c>
      <c r="B21" s="116">
        <v>35365</v>
      </c>
      <c r="C21" s="69">
        <v>0.0424</v>
      </c>
      <c r="D21" s="12">
        <v>161473</v>
      </c>
      <c r="E21" s="11">
        <f t="shared" si="0"/>
        <v>0.04243</v>
      </c>
      <c r="F21" s="12">
        <v>5368</v>
      </c>
      <c r="G21" s="11">
        <f t="shared" si="1"/>
        <v>0.04225</v>
      </c>
      <c r="H21" s="11">
        <f t="shared" si="2"/>
        <v>0.04237</v>
      </c>
      <c r="I21" s="11">
        <f t="shared" si="3"/>
        <v>0.04664</v>
      </c>
      <c r="J21" s="11">
        <f t="shared" si="4"/>
        <v>0.03816</v>
      </c>
      <c r="K21" s="69">
        <v>0.0424</v>
      </c>
      <c r="L21" s="77">
        <f t="shared" si="5"/>
        <v>36280</v>
      </c>
      <c r="M21" s="75">
        <f t="shared" si="6"/>
        <v>915</v>
      </c>
      <c r="N21" s="61">
        <f t="shared" si="7"/>
        <v>0.02587303831471794</v>
      </c>
      <c r="P21" s="103"/>
      <c r="Q21" s="90"/>
    </row>
    <row r="22" spans="1:17" ht="20.25">
      <c r="A22" s="138" t="s">
        <v>22</v>
      </c>
      <c r="B22" s="109">
        <v>29693</v>
      </c>
      <c r="C22" s="69">
        <v>0.0356</v>
      </c>
      <c r="D22" s="12">
        <v>117703</v>
      </c>
      <c r="E22" s="11">
        <f t="shared" si="0"/>
        <v>0.03093</v>
      </c>
      <c r="F22" s="12">
        <v>5568</v>
      </c>
      <c r="G22" s="11">
        <f t="shared" si="1"/>
        <v>0.04383</v>
      </c>
      <c r="H22" s="11">
        <f t="shared" si="2"/>
        <v>0.03523</v>
      </c>
      <c r="I22" s="11">
        <f t="shared" si="3"/>
        <v>0.03916</v>
      </c>
      <c r="J22" s="11">
        <f t="shared" si="4"/>
        <v>0.03204</v>
      </c>
      <c r="K22" s="69">
        <v>0.0352</v>
      </c>
      <c r="L22" s="77">
        <f t="shared" si="5"/>
        <v>30119</v>
      </c>
      <c r="M22" s="75">
        <f t="shared" si="6"/>
        <v>426</v>
      </c>
      <c r="N22" s="61">
        <f t="shared" si="7"/>
        <v>0.014346815747819352</v>
      </c>
      <c r="P22" s="103"/>
      <c r="Q22" s="44"/>
    </row>
    <row r="23" spans="1:17" ht="20.25">
      <c r="A23" s="138" t="s">
        <v>11</v>
      </c>
      <c r="B23" s="109">
        <v>56885</v>
      </c>
      <c r="C23" s="69">
        <v>0.0682</v>
      </c>
      <c r="D23" s="12">
        <v>231264</v>
      </c>
      <c r="E23" s="11">
        <f t="shared" si="0"/>
        <v>0.06077</v>
      </c>
      <c r="F23" s="12">
        <v>10659</v>
      </c>
      <c r="G23" s="11">
        <f t="shared" si="1"/>
        <v>0.0839</v>
      </c>
      <c r="H23" s="11">
        <f t="shared" si="2"/>
        <v>0.06848</v>
      </c>
      <c r="I23" s="11">
        <f t="shared" si="3"/>
        <v>0.07502</v>
      </c>
      <c r="J23" s="11">
        <f t="shared" si="4"/>
        <v>0.06138</v>
      </c>
      <c r="K23" s="69">
        <v>0.0685</v>
      </c>
      <c r="L23" s="77">
        <f t="shared" si="5"/>
        <v>58612</v>
      </c>
      <c r="M23" s="75">
        <f t="shared" si="6"/>
        <v>1727</v>
      </c>
      <c r="N23" s="61">
        <f t="shared" si="7"/>
        <v>0.03035949723125604</v>
      </c>
      <c r="P23" s="103"/>
      <c r="Q23" s="44"/>
    </row>
    <row r="24" spans="1:17" ht="20.25">
      <c r="A24" s="138" t="s">
        <v>42</v>
      </c>
      <c r="B24" s="109">
        <v>43706</v>
      </c>
      <c r="C24" s="69">
        <v>0.0524</v>
      </c>
      <c r="D24" s="12">
        <v>191318</v>
      </c>
      <c r="E24" s="11">
        <f t="shared" si="0"/>
        <v>0.05027</v>
      </c>
      <c r="F24" s="12">
        <v>7119</v>
      </c>
      <c r="G24" s="11">
        <f t="shared" si="1"/>
        <v>0.05603</v>
      </c>
      <c r="H24" s="11">
        <f t="shared" si="2"/>
        <v>0.05219</v>
      </c>
      <c r="I24" s="11">
        <f t="shared" si="3"/>
        <v>0.05764</v>
      </c>
      <c r="J24" s="11">
        <f t="shared" si="4"/>
        <v>0.04716</v>
      </c>
      <c r="K24" s="69">
        <v>0.0522</v>
      </c>
      <c r="L24" s="77">
        <f>ROUND(K24*$L$31,0)</f>
        <v>44665</v>
      </c>
      <c r="M24" s="75">
        <f t="shared" si="6"/>
        <v>959</v>
      </c>
      <c r="N24" s="61">
        <f t="shared" si="7"/>
        <v>0.02194206745069327</v>
      </c>
      <c r="P24" s="103"/>
      <c r="Q24" s="44"/>
    </row>
    <row r="25" spans="1:17" ht="20.25">
      <c r="A25" s="138" t="s">
        <v>13</v>
      </c>
      <c r="B25" s="109">
        <v>98005</v>
      </c>
      <c r="C25" s="69">
        <v>0.1175</v>
      </c>
      <c r="D25" s="12">
        <v>484784</v>
      </c>
      <c r="E25" s="11">
        <f t="shared" si="0"/>
        <v>0.12739</v>
      </c>
      <c r="F25" s="12">
        <v>12504</v>
      </c>
      <c r="G25" s="11">
        <f t="shared" si="1"/>
        <v>0.09842</v>
      </c>
      <c r="H25" s="11">
        <f t="shared" si="2"/>
        <v>0.11773</v>
      </c>
      <c r="I25" s="11">
        <f t="shared" si="3"/>
        <v>0.12925</v>
      </c>
      <c r="J25" s="11">
        <f t="shared" si="4"/>
        <v>0.10575</v>
      </c>
      <c r="K25" s="69">
        <v>0.1177</v>
      </c>
      <c r="L25" s="77">
        <f t="shared" si="5"/>
        <v>100711</v>
      </c>
      <c r="M25" s="75">
        <f t="shared" si="6"/>
        <v>2706</v>
      </c>
      <c r="N25" s="61">
        <f t="shared" si="7"/>
        <v>0.02761083618182746</v>
      </c>
      <c r="P25" s="103"/>
      <c r="Q25" s="44"/>
    </row>
    <row r="26" spans="1:17" ht="20.25">
      <c r="A26" s="138" t="s">
        <v>14</v>
      </c>
      <c r="B26" s="116">
        <v>110266</v>
      </c>
      <c r="C26" s="69">
        <v>0.1322</v>
      </c>
      <c r="D26" s="12">
        <v>536597</v>
      </c>
      <c r="E26" s="11">
        <f t="shared" si="0"/>
        <v>0.14101</v>
      </c>
      <c r="F26" s="12">
        <v>14372</v>
      </c>
      <c r="G26" s="11">
        <f t="shared" si="1"/>
        <v>0.11312</v>
      </c>
      <c r="H26" s="11">
        <f t="shared" si="2"/>
        <v>0.13171</v>
      </c>
      <c r="I26" s="11">
        <f t="shared" si="3"/>
        <v>0.14542</v>
      </c>
      <c r="J26" s="11">
        <f t="shared" si="4"/>
        <v>0.11898</v>
      </c>
      <c r="K26" s="69">
        <v>0.1317</v>
      </c>
      <c r="L26" s="77">
        <f t="shared" si="5"/>
        <v>112690</v>
      </c>
      <c r="M26" s="75">
        <f t="shared" si="6"/>
        <v>2424</v>
      </c>
      <c r="N26" s="61">
        <f t="shared" si="7"/>
        <v>0.021983204251537193</v>
      </c>
      <c r="P26" s="103"/>
      <c r="Q26" s="45"/>
    </row>
    <row r="27" spans="1:17" ht="20.25">
      <c r="A27" s="138" t="s">
        <v>23</v>
      </c>
      <c r="B27" s="109">
        <v>31695</v>
      </c>
      <c r="C27" s="69">
        <v>0.038</v>
      </c>
      <c r="D27" s="12">
        <v>141573</v>
      </c>
      <c r="E27" s="11">
        <f t="shared" si="0"/>
        <v>0.0372</v>
      </c>
      <c r="F27" s="12">
        <v>5062</v>
      </c>
      <c r="G27" s="11">
        <f t="shared" si="1"/>
        <v>0.03984</v>
      </c>
      <c r="H27" s="11">
        <f t="shared" si="2"/>
        <v>0.03808</v>
      </c>
      <c r="I27" s="11">
        <f t="shared" si="3"/>
        <v>0.0418</v>
      </c>
      <c r="J27" s="11">
        <f t="shared" si="4"/>
        <v>0.0342</v>
      </c>
      <c r="K27" s="69">
        <v>0.0381</v>
      </c>
      <c r="L27" s="77">
        <f t="shared" si="5"/>
        <v>32600</v>
      </c>
      <c r="M27" s="75">
        <f t="shared" si="6"/>
        <v>905</v>
      </c>
      <c r="N27" s="61">
        <f t="shared" si="7"/>
        <v>0.02855339958984067</v>
      </c>
      <c r="P27" s="103"/>
      <c r="Q27" s="44"/>
    </row>
    <row r="28" spans="1:17" ht="20.25">
      <c r="A28" s="138" t="s">
        <v>19</v>
      </c>
      <c r="B28" s="109">
        <v>51380</v>
      </c>
      <c r="C28" s="69">
        <v>0.0616</v>
      </c>
      <c r="D28" s="12">
        <v>238569</v>
      </c>
      <c r="E28" s="11">
        <f t="shared" si="0"/>
        <v>0.06269</v>
      </c>
      <c r="F28" s="12">
        <v>7584</v>
      </c>
      <c r="G28" s="11">
        <f t="shared" si="1"/>
        <v>0.05969</v>
      </c>
      <c r="H28" s="11">
        <f t="shared" si="2"/>
        <v>0.06169</v>
      </c>
      <c r="I28" s="11">
        <f t="shared" si="3"/>
        <v>0.06776</v>
      </c>
      <c r="J28" s="11">
        <f t="shared" si="4"/>
        <v>0.05544</v>
      </c>
      <c r="K28" s="69">
        <v>0.0617</v>
      </c>
      <c r="L28" s="77">
        <f t="shared" si="5"/>
        <v>52794</v>
      </c>
      <c r="M28" s="75">
        <f t="shared" si="6"/>
        <v>1414</v>
      </c>
      <c r="N28" s="61">
        <f t="shared" si="7"/>
        <v>0.027520435967302453</v>
      </c>
      <c r="P28" s="103"/>
      <c r="Q28" s="44"/>
    </row>
    <row r="29" spans="1:17" ht="20.25">
      <c r="A29" s="138" t="s">
        <v>16</v>
      </c>
      <c r="B29" s="109">
        <v>66226</v>
      </c>
      <c r="C29" s="69">
        <v>0.0794</v>
      </c>
      <c r="D29" s="12">
        <v>305939</v>
      </c>
      <c r="E29" s="11">
        <f t="shared" si="0"/>
        <v>0.08039</v>
      </c>
      <c r="F29" s="12">
        <v>9886</v>
      </c>
      <c r="G29" s="11">
        <f t="shared" si="1"/>
        <v>0.07781</v>
      </c>
      <c r="H29" s="11">
        <f t="shared" si="2"/>
        <v>0.07953</v>
      </c>
      <c r="I29" s="11">
        <f t="shared" si="3"/>
        <v>0.08734</v>
      </c>
      <c r="J29" s="11">
        <f t="shared" si="4"/>
        <v>0.07146</v>
      </c>
      <c r="K29" s="69">
        <v>0.0795</v>
      </c>
      <c r="L29" s="77">
        <f t="shared" si="5"/>
        <v>68025</v>
      </c>
      <c r="M29" s="75">
        <f t="shared" si="6"/>
        <v>1799</v>
      </c>
      <c r="N29" s="61">
        <f t="shared" si="7"/>
        <v>0.027164557726572645</v>
      </c>
      <c r="P29" s="103"/>
      <c r="Q29" s="44"/>
    </row>
    <row r="30" spans="1:17" ht="21" thickBot="1">
      <c r="A30" s="114"/>
      <c r="B30" s="110"/>
      <c r="C30" s="21"/>
      <c r="D30" s="26"/>
      <c r="E30" s="26"/>
      <c r="F30" s="26"/>
      <c r="G30" s="26"/>
      <c r="H30" s="11"/>
      <c r="I30" s="143"/>
      <c r="J30" s="26"/>
      <c r="K30" s="21"/>
      <c r="L30" s="40"/>
      <c r="M30" s="80"/>
      <c r="N30" s="61"/>
      <c r="P30" s="44"/>
      <c r="Q30" s="44"/>
    </row>
    <row r="31" spans="1:17" ht="21" thickBot="1">
      <c r="A31" s="118"/>
      <c r="B31" s="111">
        <v>834084</v>
      </c>
      <c r="C31" s="70">
        <v>0.9999999999999999</v>
      </c>
      <c r="D31" s="23">
        <f aca="true" t="shared" si="8" ref="D31:K31">SUM(D14:D29)</f>
        <v>3805451</v>
      </c>
      <c r="E31" s="22">
        <f>SUM(E14:E29)</f>
        <v>0.99999</v>
      </c>
      <c r="F31" s="23">
        <f t="shared" si="8"/>
        <v>127048</v>
      </c>
      <c r="G31" s="22">
        <f t="shared" si="8"/>
        <v>0.99999</v>
      </c>
      <c r="H31" s="22">
        <f t="shared" si="8"/>
        <v>0.99998</v>
      </c>
      <c r="I31" s="22">
        <f t="shared" si="8"/>
        <v>1.0999999999999999</v>
      </c>
      <c r="J31" s="22">
        <f t="shared" si="8"/>
        <v>0.9</v>
      </c>
      <c r="K31" s="70">
        <f t="shared" si="8"/>
        <v>1</v>
      </c>
      <c r="L31" s="41">
        <v>855656</v>
      </c>
      <c r="M31" s="76">
        <f t="shared" si="6"/>
        <v>21572</v>
      </c>
      <c r="N31" s="129">
        <f t="shared" si="7"/>
        <v>0.02586310251725246</v>
      </c>
      <c r="P31" s="103"/>
      <c r="Q31" s="44"/>
    </row>
    <row r="32" spans="1:14" ht="14.25" customHeight="1">
      <c r="A32" s="16"/>
      <c r="B32" s="130"/>
      <c r="C32" s="102"/>
      <c r="D32" s="101"/>
      <c r="E32" s="101"/>
      <c r="F32" s="101"/>
      <c r="G32" s="101"/>
      <c r="H32" s="101"/>
      <c r="I32" s="101"/>
      <c r="J32" s="101"/>
      <c r="K32" s="101"/>
      <c r="L32" s="101"/>
      <c r="M32" s="101"/>
      <c r="N32" s="53"/>
    </row>
    <row r="33" spans="1:14" s="5" customFormat="1" ht="22.5" customHeight="1">
      <c r="A33" s="121" t="s">
        <v>59</v>
      </c>
      <c r="B33" s="25"/>
      <c r="C33" s="24"/>
      <c r="D33" s="24"/>
      <c r="E33" s="24"/>
      <c r="F33" s="24"/>
      <c r="G33" s="24"/>
      <c r="H33" s="13"/>
      <c r="I33" s="13"/>
      <c r="J33" s="13"/>
      <c r="K33" s="13"/>
      <c r="L33" s="13"/>
      <c r="M33" s="13"/>
      <c r="N33" s="13"/>
    </row>
    <row r="34" spans="1:14" ht="14.25" customHeight="1">
      <c r="A34" s="7"/>
      <c r="B34" s="13"/>
      <c r="C34" s="1"/>
      <c r="D34" s="1"/>
      <c r="E34" s="1"/>
      <c r="F34" s="1"/>
      <c r="G34" s="1"/>
      <c r="H34" s="1"/>
      <c r="I34" s="1"/>
      <c r="J34" s="1"/>
      <c r="K34" s="1"/>
      <c r="L34" s="1"/>
      <c r="M34" s="1"/>
      <c r="N34" s="1"/>
    </row>
    <row r="35" spans="1:14" ht="20.25" customHeight="1">
      <c r="A35" s="122" t="s">
        <v>43</v>
      </c>
      <c r="B35" s="13"/>
      <c r="C35" s="1"/>
      <c r="D35" s="1"/>
      <c r="E35" s="1"/>
      <c r="F35" s="1"/>
      <c r="G35" s="1"/>
      <c r="H35" s="24"/>
      <c r="I35" s="24"/>
      <c r="J35" s="24"/>
      <c r="K35" s="25"/>
      <c r="L35" s="54"/>
      <c r="M35" s="54"/>
      <c r="N35" s="54"/>
    </row>
    <row r="36" spans="1:14" ht="20.25" customHeight="1">
      <c r="A36" s="122" t="s">
        <v>44</v>
      </c>
      <c r="B36" s="10"/>
      <c r="C36" s="8"/>
      <c r="D36" s="8"/>
      <c r="E36" s="1"/>
      <c r="F36" s="1"/>
      <c r="G36" s="1"/>
      <c r="H36" s="1"/>
      <c r="I36" s="1"/>
      <c r="J36" s="1"/>
      <c r="K36" s="1"/>
      <c r="L36" s="1"/>
      <c r="M36" s="1"/>
      <c r="N36" s="1"/>
    </row>
    <row r="37" spans="1:14" ht="21" customHeight="1">
      <c r="A37" s="123" t="s">
        <v>45</v>
      </c>
      <c r="B37" s="10"/>
      <c r="C37" s="8"/>
      <c r="D37" s="8"/>
      <c r="E37" s="1"/>
      <c r="F37" s="1"/>
      <c r="G37" s="1"/>
      <c r="H37" s="1"/>
      <c r="I37" s="1"/>
      <c r="J37" s="1"/>
      <c r="K37" s="1"/>
      <c r="L37" s="1"/>
      <c r="M37" s="1"/>
      <c r="N37" s="1"/>
    </row>
    <row r="38" spans="1:14" ht="20.25">
      <c r="A38" s="122" t="s">
        <v>54</v>
      </c>
      <c r="B38" s="10"/>
      <c r="C38" s="8"/>
      <c r="D38" s="8"/>
      <c r="E38" s="1"/>
      <c r="F38" s="1"/>
      <c r="G38" s="1"/>
      <c r="H38" s="1"/>
      <c r="I38" s="1"/>
      <c r="J38" s="1"/>
      <c r="K38" s="1"/>
      <c r="L38" s="1"/>
      <c r="M38" s="1"/>
      <c r="N38" s="1"/>
    </row>
    <row r="39" spans="1:14" ht="42" customHeight="1">
      <c r="A39" s="210" t="s">
        <v>55</v>
      </c>
      <c r="B39" s="211"/>
      <c r="C39" s="211"/>
      <c r="D39" s="211"/>
      <c r="E39" s="211"/>
      <c r="F39" s="211"/>
      <c r="G39" s="211"/>
      <c r="H39" s="211"/>
      <c r="I39" s="211"/>
      <c r="J39" s="211"/>
      <c r="K39" s="211"/>
      <c r="L39" s="211"/>
      <c r="M39" s="211"/>
      <c r="N39" s="211"/>
    </row>
    <row r="40" spans="1:14" ht="26.25" customHeight="1" thickBot="1">
      <c r="A40" s="1"/>
      <c r="B40" s="13"/>
      <c r="C40" s="1"/>
      <c r="D40" s="1"/>
      <c r="E40" s="1"/>
      <c r="F40" s="1"/>
      <c r="G40" s="1"/>
      <c r="H40" s="1"/>
      <c r="I40" s="1"/>
      <c r="J40" s="1"/>
      <c r="K40" s="1"/>
      <c r="L40" s="1"/>
      <c r="M40" s="1"/>
      <c r="N40" s="1"/>
    </row>
    <row r="41" spans="1:14" ht="27" customHeight="1" thickBot="1">
      <c r="A41" s="184" t="s">
        <v>60</v>
      </c>
      <c r="B41" s="185"/>
      <c r="C41" s="17"/>
      <c r="D41" s="51"/>
      <c r="E41" s="18" t="s">
        <v>49</v>
      </c>
      <c r="F41" s="18"/>
      <c r="G41" s="18"/>
      <c r="H41" s="18"/>
      <c r="I41" s="18"/>
      <c r="J41" s="18"/>
      <c r="K41" s="42" t="s">
        <v>48</v>
      </c>
      <c r="L41" s="214">
        <v>43724</v>
      </c>
      <c r="M41" s="215"/>
      <c r="N41" s="213"/>
    </row>
    <row r="42" spans="1:14" ht="20.25">
      <c r="A42" s="43"/>
      <c r="B42" s="27"/>
      <c r="C42" s="43"/>
      <c r="D42" s="43"/>
      <c r="E42" s="43"/>
      <c r="F42" s="43"/>
      <c r="G42" s="43"/>
      <c r="H42" s="43"/>
      <c r="I42" s="43"/>
      <c r="J42" s="43"/>
      <c r="K42" s="43"/>
      <c r="L42" s="1"/>
      <c r="M42" s="1"/>
      <c r="N42" s="1"/>
    </row>
    <row r="43" spans="1:14" ht="20.25">
      <c r="A43" s="1"/>
      <c r="B43" s="13"/>
      <c r="C43" s="1"/>
      <c r="D43" s="1"/>
      <c r="E43" s="1"/>
      <c r="F43" s="1"/>
      <c r="G43" s="1"/>
      <c r="H43" s="1"/>
      <c r="I43" s="1"/>
      <c r="J43" s="1"/>
      <c r="K43" s="1"/>
      <c r="L43" s="1"/>
      <c r="M43" s="1"/>
      <c r="N43" s="1"/>
    </row>
  </sheetData>
  <sheetProtection/>
  <mergeCells count="11">
    <mergeCell ref="M8:M12"/>
    <mergeCell ref="N8:N12"/>
    <mergeCell ref="A39:N39"/>
    <mergeCell ref="A41:B41"/>
    <mergeCell ref="L41:N41"/>
    <mergeCell ref="A1:N1"/>
    <mergeCell ref="A2:N2"/>
    <mergeCell ref="A3:N3"/>
    <mergeCell ref="A4:N4"/>
    <mergeCell ref="A5:N5"/>
    <mergeCell ref="A6:L6"/>
  </mergeCells>
  <printOptions horizontalCentered="1" verticalCentered="1"/>
  <pageMargins left="0.35" right="0.5" top="0.44" bottom="0.27" header="0.58" footer="0.43"/>
  <pageSetup horizontalDpi="600" verticalDpi="600" orientation="landscape" scale="60" r:id="rId1"/>
  <headerFooter alignWithMargins="0">
    <oddHeader>&amp;C&amp;"Arial Narrow,Bold"&amp;11
</oddHeader>
    <oddFooter xml:space="preserve">&amp;C&amp;"Arial Narrow,Bold"&amp;11 </oddFooter>
  </headerFooter>
</worksheet>
</file>

<file path=xl/worksheets/sheet5.xml><?xml version="1.0" encoding="utf-8"?>
<worksheet xmlns="http://schemas.openxmlformats.org/spreadsheetml/2006/main" xmlns:r="http://schemas.openxmlformats.org/officeDocument/2006/relationships">
  <sheetPr transitionEvaluation="1"/>
  <dimension ref="A1:CF39"/>
  <sheetViews>
    <sheetView defaultGridColor="0" zoomScale="87" zoomScaleNormal="87" zoomScalePageLayoutView="0" colorId="22" workbookViewId="0" topLeftCell="A4">
      <selection activeCell="A2" sqref="A2:I2"/>
    </sheetView>
  </sheetViews>
  <sheetFormatPr defaultColWidth="9.625" defaultRowHeight="15.75"/>
  <cols>
    <col min="1" max="1" width="25.875" style="3" customWidth="1"/>
    <col min="2" max="3" width="15.875" style="9" customWidth="1"/>
    <col min="4" max="4" width="16.25390625" style="9" customWidth="1"/>
    <col min="5" max="6" width="15.875" style="3" customWidth="1"/>
    <col min="7" max="7" width="16.125" style="3" customWidth="1"/>
    <col min="8" max="8" width="15.75390625" style="3" customWidth="1"/>
    <col min="9" max="9" width="12.625" style="3" customWidth="1"/>
    <col min="10" max="10" width="12.625" style="2" customWidth="1"/>
    <col min="11" max="16384" width="9.625" style="2" customWidth="1"/>
  </cols>
  <sheetData>
    <row r="1" spans="1:9" ht="33" customHeight="1">
      <c r="A1" s="189" t="s">
        <v>70</v>
      </c>
      <c r="B1" s="189"/>
      <c r="C1" s="189"/>
      <c r="D1" s="189"/>
      <c r="E1" s="189"/>
      <c r="F1" s="189"/>
      <c r="G1" s="189"/>
      <c r="H1" s="189"/>
      <c r="I1" s="189"/>
    </row>
    <row r="2" spans="1:9" ht="31.5" customHeight="1">
      <c r="A2" s="190" t="s">
        <v>29</v>
      </c>
      <c r="B2" s="187"/>
      <c r="C2" s="187"/>
      <c r="D2" s="187"/>
      <c r="E2" s="187"/>
      <c r="F2" s="187"/>
      <c r="G2" s="187"/>
      <c r="H2" s="187"/>
      <c r="I2" s="187"/>
    </row>
    <row r="3" spans="1:9" ht="24.75">
      <c r="A3" s="190" t="s">
        <v>40</v>
      </c>
      <c r="B3" s="187"/>
      <c r="C3" s="187"/>
      <c r="D3" s="187"/>
      <c r="E3" s="187"/>
      <c r="F3" s="187"/>
      <c r="G3" s="187"/>
      <c r="H3" s="187"/>
      <c r="I3" s="187"/>
    </row>
    <row r="4" spans="1:9" ht="18" customHeight="1">
      <c r="A4" s="190"/>
      <c r="B4" s="187"/>
      <c r="C4" s="187"/>
      <c r="D4" s="187"/>
      <c r="E4" s="187"/>
      <c r="F4" s="187"/>
      <c r="G4" s="187"/>
      <c r="H4" s="187"/>
      <c r="I4" s="187"/>
    </row>
    <row r="5" spans="1:9" ht="35.25" customHeight="1" thickBot="1">
      <c r="A5" s="186" t="s">
        <v>66</v>
      </c>
      <c r="B5" s="187"/>
      <c r="C5" s="187"/>
      <c r="D5" s="187"/>
      <c r="E5" s="187"/>
      <c r="F5" s="187"/>
      <c r="G5" s="187"/>
      <c r="H5" s="187"/>
      <c r="I5" s="187"/>
    </row>
    <row r="6" spans="1:84" s="4" customFormat="1" ht="25.5" thickBot="1">
      <c r="A6" s="188"/>
      <c r="B6" s="188"/>
      <c r="C6" s="188"/>
      <c r="D6" s="188"/>
      <c r="E6" s="188"/>
      <c r="F6" s="188"/>
      <c r="G6" s="188"/>
      <c r="H6" s="188"/>
      <c r="I6" s="188"/>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35"/>
      <c r="B7" s="78"/>
      <c r="C7" s="78"/>
      <c r="D7" s="78"/>
      <c r="E7" s="78"/>
      <c r="F7" s="78"/>
      <c r="G7" s="78"/>
      <c r="H7" s="78"/>
      <c r="I7" s="92"/>
    </row>
    <row r="8" spans="1:9" ht="20.25" customHeight="1">
      <c r="A8" s="164"/>
      <c r="B8" s="36"/>
      <c r="C8" s="160"/>
      <c r="D8" s="154"/>
      <c r="E8" s="167"/>
      <c r="F8" s="160"/>
      <c r="G8" s="154"/>
      <c r="H8" s="174"/>
      <c r="I8" s="86"/>
    </row>
    <row r="9" spans="1:9" ht="20.25">
      <c r="A9" s="140" t="s">
        <v>65</v>
      </c>
      <c r="B9" s="33" t="s">
        <v>52</v>
      </c>
      <c r="C9" s="34" t="s">
        <v>52</v>
      </c>
      <c r="D9" s="155" t="s">
        <v>52</v>
      </c>
      <c r="E9" s="168" t="s">
        <v>57</v>
      </c>
      <c r="F9" s="34" t="s">
        <v>57</v>
      </c>
      <c r="G9" s="155" t="s">
        <v>57</v>
      </c>
      <c r="H9" s="175" t="s">
        <v>37</v>
      </c>
      <c r="I9" s="87" t="s">
        <v>39</v>
      </c>
    </row>
    <row r="10" spans="1:9" ht="20.25">
      <c r="A10" s="140" t="s">
        <v>32</v>
      </c>
      <c r="B10" s="83" t="s">
        <v>34</v>
      </c>
      <c r="C10" s="84" t="s">
        <v>35</v>
      </c>
      <c r="D10" s="156" t="s">
        <v>36</v>
      </c>
      <c r="E10" s="169" t="s">
        <v>34</v>
      </c>
      <c r="F10" s="84" t="s">
        <v>35</v>
      </c>
      <c r="G10" s="156" t="s">
        <v>36</v>
      </c>
      <c r="H10" s="175" t="s">
        <v>38</v>
      </c>
      <c r="I10" s="87" t="s">
        <v>38</v>
      </c>
    </row>
    <row r="11" spans="1:9" ht="20.25">
      <c r="A11" s="141" t="s">
        <v>33</v>
      </c>
      <c r="B11" s="33" t="s">
        <v>67</v>
      </c>
      <c r="C11" s="34" t="s">
        <v>67</v>
      </c>
      <c r="D11" s="155" t="s">
        <v>67</v>
      </c>
      <c r="E11" s="168"/>
      <c r="F11" s="34"/>
      <c r="G11" s="155"/>
      <c r="H11" s="175" t="s">
        <v>52</v>
      </c>
      <c r="I11" s="87" t="s">
        <v>52</v>
      </c>
    </row>
    <row r="12" spans="1:9" ht="21" thickBot="1">
      <c r="A12" s="142"/>
      <c r="B12" s="64" t="s">
        <v>7</v>
      </c>
      <c r="C12" s="65" t="s">
        <v>7</v>
      </c>
      <c r="D12" s="157" t="s">
        <v>7</v>
      </c>
      <c r="E12" s="170" t="s">
        <v>7</v>
      </c>
      <c r="F12" s="65" t="s">
        <v>7</v>
      </c>
      <c r="G12" s="157" t="s">
        <v>7</v>
      </c>
      <c r="H12" s="176"/>
      <c r="I12" s="88"/>
    </row>
    <row r="13" spans="1:9" ht="21" thickTop="1">
      <c r="A13" s="119"/>
      <c r="B13" s="74"/>
      <c r="C13" s="20"/>
      <c r="D13" s="52"/>
      <c r="E13" s="171"/>
      <c r="F13" s="20"/>
      <c r="G13" s="52"/>
      <c r="H13" s="171"/>
      <c r="I13" s="85"/>
    </row>
    <row r="14" spans="1:9" ht="20.25">
      <c r="A14" s="132" t="s">
        <v>10</v>
      </c>
      <c r="B14" s="59">
        <v>182099</v>
      </c>
      <c r="C14" s="75">
        <v>15681</v>
      </c>
      <c r="D14" s="158">
        <v>197780</v>
      </c>
      <c r="E14" s="172">
        <v>184302</v>
      </c>
      <c r="F14" s="75">
        <v>15870</v>
      </c>
      <c r="G14" s="158">
        <f>E14+F14</f>
        <v>200172</v>
      </c>
      <c r="H14" s="177">
        <f>G14-D14</f>
        <v>2392</v>
      </c>
      <c r="I14" s="165">
        <f>H14/D14</f>
        <v>0.012094246132065932</v>
      </c>
    </row>
    <row r="15" spans="1:9" ht="20.25">
      <c r="A15" s="132" t="s">
        <v>12</v>
      </c>
      <c r="B15" s="59">
        <v>959895</v>
      </c>
      <c r="C15" s="75">
        <v>82658</v>
      </c>
      <c r="D15" s="158">
        <v>1042553</v>
      </c>
      <c r="E15" s="172">
        <v>988889</v>
      </c>
      <c r="F15" s="75">
        <v>85154</v>
      </c>
      <c r="G15" s="158">
        <f aca="true" t="shared" si="0" ref="G15:G31">E15+F15</f>
        <v>1074043</v>
      </c>
      <c r="H15" s="177">
        <f aca="true" t="shared" si="1" ref="H15:H31">G15-D15</f>
        <v>31490</v>
      </c>
      <c r="I15" s="165">
        <f aca="true" t="shared" si="2" ref="I15:I31">H15/D15</f>
        <v>0.030204699425352956</v>
      </c>
    </row>
    <row r="16" spans="1:9" ht="20.25">
      <c r="A16" s="132" t="s">
        <v>17</v>
      </c>
      <c r="B16" s="59">
        <v>543392</v>
      </c>
      <c r="C16" s="75">
        <v>46792</v>
      </c>
      <c r="D16" s="158">
        <v>590184</v>
      </c>
      <c r="E16" s="172">
        <v>555878</v>
      </c>
      <c r="F16" s="75">
        <v>47867</v>
      </c>
      <c r="G16" s="158">
        <f t="shared" si="0"/>
        <v>603745</v>
      </c>
      <c r="H16" s="177">
        <f t="shared" si="1"/>
        <v>13561</v>
      </c>
      <c r="I16" s="165">
        <f t="shared" si="2"/>
        <v>0.022977579873395416</v>
      </c>
    </row>
    <row r="17" spans="1:9" ht="20.25">
      <c r="A17" s="132" t="s">
        <v>15</v>
      </c>
      <c r="B17" s="59">
        <v>362261</v>
      </c>
      <c r="C17" s="75">
        <v>31195</v>
      </c>
      <c r="D17" s="158">
        <v>393456</v>
      </c>
      <c r="E17" s="172">
        <v>369595</v>
      </c>
      <c r="F17" s="75">
        <v>31826</v>
      </c>
      <c r="G17" s="158">
        <f t="shared" si="0"/>
        <v>401421</v>
      </c>
      <c r="H17" s="177">
        <f t="shared" si="1"/>
        <v>7965</v>
      </c>
      <c r="I17" s="165">
        <f t="shared" si="2"/>
        <v>0.020243686714651703</v>
      </c>
    </row>
    <row r="18" spans="1:11" ht="20.25">
      <c r="A18" s="132" t="s">
        <v>18</v>
      </c>
      <c r="B18" s="59">
        <v>370979</v>
      </c>
      <c r="C18" s="75">
        <v>31945</v>
      </c>
      <c r="D18" s="158">
        <v>402924</v>
      </c>
      <c r="E18" s="172">
        <v>381485</v>
      </c>
      <c r="F18" s="75">
        <v>32850</v>
      </c>
      <c r="G18" s="158">
        <f t="shared" si="0"/>
        <v>414335</v>
      </c>
      <c r="H18" s="177">
        <f t="shared" si="1"/>
        <v>11411</v>
      </c>
      <c r="I18" s="165">
        <f t="shared" si="2"/>
        <v>0.02832047731085763</v>
      </c>
      <c r="K18" s="2" t="s">
        <v>46</v>
      </c>
    </row>
    <row r="19" spans="1:9" ht="20.25">
      <c r="A19" s="132" t="s">
        <v>21</v>
      </c>
      <c r="B19" s="59">
        <v>837850</v>
      </c>
      <c r="C19" s="161">
        <v>72148</v>
      </c>
      <c r="D19" s="158">
        <v>909998</v>
      </c>
      <c r="E19" s="172">
        <v>857103</v>
      </c>
      <c r="F19" s="161">
        <v>73806</v>
      </c>
      <c r="G19" s="158">
        <f t="shared" si="0"/>
        <v>930909</v>
      </c>
      <c r="H19" s="177">
        <f t="shared" si="1"/>
        <v>20911</v>
      </c>
      <c r="I19" s="165">
        <f t="shared" si="2"/>
        <v>0.022979171382794247</v>
      </c>
    </row>
    <row r="20" spans="1:9" ht="20.25">
      <c r="A20" s="132" t="s">
        <v>9</v>
      </c>
      <c r="B20" s="59">
        <v>353544</v>
      </c>
      <c r="C20" s="75">
        <v>30444</v>
      </c>
      <c r="D20" s="158">
        <v>383988</v>
      </c>
      <c r="E20" s="172">
        <v>358695</v>
      </c>
      <c r="F20" s="75">
        <v>30888</v>
      </c>
      <c r="G20" s="158">
        <f t="shared" si="0"/>
        <v>389583</v>
      </c>
      <c r="H20" s="177">
        <f t="shared" si="1"/>
        <v>5595</v>
      </c>
      <c r="I20" s="165">
        <f t="shared" si="2"/>
        <v>0.01457076783649489</v>
      </c>
    </row>
    <row r="21" spans="1:9" ht="20.25">
      <c r="A21" s="132" t="s">
        <v>20</v>
      </c>
      <c r="B21" s="59">
        <v>410692</v>
      </c>
      <c r="C21" s="161">
        <v>35365</v>
      </c>
      <c r="D21" s="158">
        <v>446057</v>
      </c>
      <c r="E21" s="172">
        <v>420129</v>
      </c>
      <c r="F21" s="161">
        <v>36178</v>
      </c>
      <c r="G21" s="158">
        <f t="shared" si="0"/>
        <v>456307</v>
      </c>
      <c r="H21" s="177">
        <f t="shared" si="1"/>
        <v>10250</v>
      </c>
      <c r="I21" s="165">
        <f t="shared" si="2"/>
        <v>0.022979125986140783</v>
      </c>
    </row>
    <row r="22" spans="1:9" ht="20.25">
      <c r="A22" s="132" t="s">
        <v>22</v>
      </c>
      <c r="B22" s="59">
        <v>344826</v>
      </c>
      <c r="C22" s="75">
        <v>29693</v>
      </c>
      <c r="D22" s="158">
        <v>374519</v>
      </c>
      <c r="E22" s="172">
        <v>348787</v>
      </c>
      <c r="F22" s="75">
        <v>30034</v>
      </c>
      <c r="G22" s="158">
        <f t="shared" si="0"/>
        <v>378821</v>
      </c>
      <c r="H22" s="177">
        <f t="shared" si="1"/>
        <v>4302</v>
      </c>
      <c r="I22" s="165">
        <f t="shared" si="2"/>
        <v>0.011486733650362197</v>
      </c>
    </row>
    <row r="23" spans="1:9" ht="20.25">
      <c r="A23" s="132" t="s">
        <v>11</v>
      </c>
      <c r="B23" s="59">
        <v>660594</v>
      </c>
      <c r="C23" s="75">
        <v>56885</v>
      </c>
      <c r="D23" s="158">
        <v>717479</v>
      </c>
      <c r="E23" s="172">
        <v>678746</v>
      </c>
      <c r="F23" s="75">
        <v>58448</v>
      </c>
      <c r="G23" s="158">
        <f t="shared" si="0"/>
        <v>737194</v>
      </c>
      <c r="H23" s="177">
        <f t="shared" si="1"/>
        <v>19715</v>
      </c>
      <c r="I23" s="165">
        <f t="shared" si="2"/>
        <v>0.027478156155093043</v>
      </c>
    </row>
    <row r="24" spans="1:9" ht="20.25">
      <c r="A24" s="132" t="s">
        <v>42</v>
      </c>
      <c r="B24" s="59">
        <v>507553</v>
      </c>
      <c r="C24" s="75">
        <v>43706</v>
      </c>
      <c r="D24" s="158">
        <v>551259</v>
      </c>
      <c r="E24" s="172">
        <v>517234</v>
      </c>
      <c r="F24" s="75">
        <v>44540</v>
      </c>
      <c r="G24" s="158">
        <f t="shared" si="0"/>
        <v>561774</v>
      </c>
      <c r="H24" s="177">
        <f t="shared" si="1"/>
        <v>10515</v>
      </c>
      <c r="I24" s="165">
        <f t="shared" si="2"/>
        <v>0.019074518511262403</v>
      </c>
    </row>
    <row r="25" spans="1:9" ht="20.25">
      <c r="A25" s="132" t="s">
        <v>13</v>
      </c>
      <c r="B25" s="59">
        <v>1138120</v>
      </c>
      <c r="C25" s="75">
        <v>98005</v>
      </c>
      <c r="D25" s="158">
        <v>1236125</v>
      </c>
      <c r="E25" s="172">
        <v>1166255</v>
      </c>
      <c r="F25" s="75">
        <v>100428</v>
      </c>
      <c r="G25" s="158">
        <f t="shared" si="0"/>
        <v>1266683</v>
      </c>
      <c r="H25" s="177">
        <f t="shared" si="1"/>
        <v>30558</v>
      </c>
      <c r="I25" s="165">
        <f t="shared" si="2"/>
        <v>0.02472080088987764</v>
      </c>
    </row>
    <row r="26" spans="1:9" ht="20.25">
      <c r="A26" s="132" t="s">
        <v>14</v>
      </c>
      <c r="B26" s="59">
        <v>1280506</v>
      </c>
      <c r="C26" s="161">
        <v>110266</v>
      </c>
      <c r="D26" s="158">
        <v>1390772</v>
      </c>
      <c r="E26" s="172">
        <v>1304977</v>
      </c>
      <c r="F26" s="161">
        <v>112373</v>
      </c>
      <c r="G26" s="158">
        <f t="shared" si="0"/>
        <v>1417350</v>
      </c>
      <c r="H26" s="177">
        <f t="shared" si="1"/>
        <v>26578</v>
      </c>
      <c r="I26" s="165">
        <f t="shared" si="2"/>
        <v>0.019110249559237603</v>
      </c>
    </row>
    <row r="27" spans="1:9" ht="20.25">
      <c r="A27" s="132" t="s">
        <v>23</v>
      </c>
      <c r="B27" s="59">
        <v>368073</v>
      </c>
      <c r="C27" s="75">
        <v>31695</v>
      </c>
      <c r="D27" s="158">
        <v>399768</v>
      </c>
      <c r="E27" s="172">
        <v>377522</v>
      </c>
      <c r="F27" s="75">
        <v>32509</v>
      </c>
      <c r="G27" s="158">
        <f t="shared" si="0"/>
        <v>410031</v>
      </c>
      <c r="H27" s="177">
        <f t="shared" si="1"/>
        <v>10263</v>
      </c>
      <c r="I27" s="165">
        <f t="shared" si="2"/>
        <v>0.025672389986191993</v>
      </c>
    </row>
    <row r="28" spans="1:9" ht="20.25">
      <c r="A28" s="132" t="s">
        <v>19</v>
      </c>
      <c r="B28" s="59">
        <v>596665</v>
      </c>
      <c r="C28" s="75">
        <v>51380</v>
      </c>
      <c r="D28" s="158">
        <v>648045</v>
      </c>
      <c r="E28" s="172">
        <v>611367</v>
      </c>
      <c r="F28" s="75">
        <v>52646</v>
      </c>
      <c r="G28" s="158">
        <f t="shared" si="0"/>
        <v>664013</v>
      </c>
      <c r="H28" s="177">
        <f t="shared" si="1"/>
        <v>15968</v>
      </c>
      <c r="I28" s="165">
        <f t="shared" si="2"/>
        <v>0.02464026417918509</v>
      </c>
    </row>
    <row r="29" spans="1:9" ht="20.25">
      <c r="A29" s="132" t="s">
        <v>24</v>
      </c>
      <c r="B29" s="59">
        <v>769079</v>
      </c>
      <c r="C29" s="75">
        <v>66226</v>
      </c>
      <c r="D29" s="158">
        <v>835305</v>
      </c>
      <c r="E29" s="172">
        <v>787742</v>
      </c>
      <c r="F29" s="75">
        <v>67833</v>
      </c>
      <c r="G29" s="158">
        <f t="shared" si="0"/>
        <v>855575</v>
      </c>
      <c r="H29" s="177">
        <f t="shared" si="1"/>
        <v>20270</v>
      </c>
      <c r="I29" s="165">
        <f t="shared" si="2"/>
        <v>0.024266585259276552</v>
      </c>
    </row>
    <row r="30" spans="1:9" ht="21" thickBot="1">
      <c r="A30" s="119"/>
      <c r="B30" s="79"/>
      <c r="C30" s="162"/>
      <c r="D30" s="158"/>
      <c r="E30" s="172"/>
      <c r="F30" s="162"/>
      <c r="G30" s="158"/>
      <c r="H30" s="177"/>
      <c r="I30" s="165"/>
    </row>
    <row r="31" spans="1:9" ht="21" thickBot="1">
      <c r="A31" s="120"/>
      <c r="B31" s="41">
        <v>9686128</v>
      </c>
      <c r="C31" s="163">
        <v>834084</v>
      </c>
      <c r="D31" s="159">
        <v>10520212</v>
      </c>
      <c r="E31" s="173">
        <v>9908706</v>
      </c>
      <c r="F31" s="163">
        <v>853250</v>
      </c>
      <c r="G31" s="159">
        <f t="shared" si="0"/>
        <v>10761956</v>
      </c>
      <c r="H31" s="178">
        <f t="shared" si="1"/>
        <v>241744</v>
      </c>
      <c r="I31" s="166">
        <f t="shared" si="2"/>
        <v>0.02297900460561061</v>
      </c>
    </row>
    <row r="32" spans="1:9" ht="5.25" customHeight="1">
      <c r="A32" s="148"/>
      <c r="B32" s="149"/>
      <c r="C32" s="149"/>
      <c r="D32" s="150"/>
      <c r="E32" s="149"/>
      <c r="F32" s="149"/>
      <c r="G32" s="150"/>
      <c r="H32" s="150"/>
      <c r="I32" s="151"/>
    </row>
    <row r="33" spans="1:9" s="5" customFormat="1" ht="60" customHeight="1">
      <c r="A33" s="191" t="s">
        <v>56</v>
      </c>
      <c r="B33" s="192"/>
      <c r="C33" s="192"/>
      <c r="D33" s="192"/>
      <c r="E33" s="192"/>
      <c r="F33" s="192"/>
      <c r="G33" s="192"/>
      <c r="H33" s="192"/>
      <c r="I33" s="192"/>
    </row>
    <row r="34" spans="1:13" ht="21.75" customHeight="1">
      <c r="A34" s="193" t="s">
        <v>68</v>
      </c>
      <c r="B34" s="194"/>
      <c r="C34" s="194"/>
      <c r="D34" s="194"/>
      <c r="E34" s="194"/>
      <c r="F34" s="194"/>
      <c r="G34" s="194"/>
      <c r="H34" s="194"/>
      <c r="I34" s="194"/>
      <c r="J34" s="147"/>
      <c r="K34" s="147"/>
      <c r="L34" s="147"/>
      <c r="M34" s="147"/>
    </row>
    <row r="35" spans="1:9" ht="36" customHeight="1" thickBot="1">
      <c r="A35" s="182" t="s">
        <v>69</v>
      </c>
      <c r="B35" s="183"/>
      <c r="C35" s="183"/>
      <c r="D35" s="183"/>
      <c r="E35" s="183"/>
      <c r="F35" s="183"/>
      <c r="G35" s="183"/>
      <c r="H35" s="183"/>
      <c r="I35" s="183"/>
    </row>
    <row r="36" spans="1:9" ht="19.5" customHeight="1" thickBot="1">
      <c r="A36" s="184" t="s">
        <v>60</v>
      </c>
      <c r="B36" s="185"/>
      <c r="C36" s="185"/>
      <c r="D36" s="91"/>
      <c r="E36" s="89"/>
      <c r="F36" s="89"/>
      <c r="G36" s="55" t="s">
        <v>47</v>
      </c>
      <c r="H36" s="93">
        <v>43607</v>
      </c>
      <c r="I36" s="94"/>
    </row>
    <row r="37" spans="1:9" ht="20.25">
      <c r="A37" s="1"/>
      <c r="B37" s="13"/>
      <c r="C37" s="1"/>
      <c r="D37" s="1"/>
      <c r="E37" s="1"/>
      <c r="F37" s="1"/>
      <c r="G37" s="1"/>
      <c r="H37" s="1"/>
      <c r="I37" s="1"/>
    </row>
    <row r="38" spans="1:9" ht="20.25">
      <c r="A38" s="1"/>
      <c r="B38" s="13"/>
      <c r="C38" s="1"/>
      <c r="D38" s="1"/>
      <c r="E38" s="1"/>
      <c r="F38" s="1"/>
      <c r="G38" s="1"/>
      <c r="H38" s="1"/>
      <c r="I38" s="1"/>
    </row>
    <row r="39" spans="1:9" ht="20.25">
      <c r="A39" s="1"/>
      <c r="B39" s="13"/>
      <c r="C39" s="1"/>
      <c r="D39" s="1"/>
      <c r="E39" s="1"/>
      <c r="F39" s="1"/>
      <c r="G39" s="1"/>
      <c r="H39" s="1"/>
      <c r="I39" s="1"/>
    </row>
  </sheetData>
  <sheetProtection/>
  <mergeCells count="10">
    <mergeCell ref="A35:I35"/>
    <mergeCell ref="A36:C36"/>
    <mergeCell ref="A5:I5"/>
    <mergeCell ref="A6:I6"/>
    <mergeCell ref="A1:I1"/>
    <mergeCell ref="A2:I2"/>
    <mergeCell ref="A3:I3"/>
    <mergeCell ref="A4:I4"/>
    <mergeCell ref="A33:I33"/>
    <mergeCell ref="A34:I34"/>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ignoredErrors>
    <ignoredError sqref="E10:F10 B10:C10" numberStoredAsText="1"/>
  </ignoredErrors>
</worksheet>
</file>

<file path=xl/worksheets/sheet6.xml><?xml version="1.0" encoding="utf-8"?>
<worksheet xmlns="http://schemas.openxmlformats.org/spreadsheetml/2006/main" xmlns:r="http://schemas.openxmlformats.org/officeDocument/2006/relationships">
  <sheetPr transitionEvaluation="1"/>
  <dimension ref="A1:CO44"/>
  <sheetViews>
    <sheetView defaultGridColor="0" zoomScale="87" zoomScaleNormal="87" zoomScalePageLayoutView="0" colorId="22" workbookViewId="0" topLeftCell="A25">
      <selection activeCell="M44" sqref="M44"/>
    </sheetView>
  </sheetViews>
  <sheetFormatPr defaultColWidth="9.625" defaultRowHeight="15.75"/>
  <cols>
    <col min="1" max="1" width="23.875" style="3" customWidth="1"/>
    <col min="2" max="2" width="15.875" style="9" customWidth="1"/>
    <col min="3" max="3" width="10.50390625" style="9" customWidth="1"/>
    <col min="4" max="4" width="12.375" style="9" customWidth="1"/>
    <col min="5" max="5" width="10.50390625" style="3" customWidth="1"/>
    <col min="6" max="6" width="13.25390625" style="9" customWidth="1"/>
    <col min="7" max="7" width="13.00390625" style="3" bestFit="1" customWidth="1"/>
    <col min="8" max="8" width="10.875" style="3" customWidth="1"/>
    <col min="9" max="10" width="11.625" style="3" bestFit="1" customWidth="1"/>
    <col min="11" max="11" width="12.625" style="3" customWidth="1"/>
    <col min="12" max="12" width="15.875" style="3" customWidth="1"/>
    <col min="13" max="13" width="14.125" style="2" customWidth="1"/>
    <col min="14" max="14" width="0.12890625" style="2" customWidth="1"/>
    <col min="15" max="15" width="11.125" style="2" customWidth="1"/>
    <col min="16" max="16" width="11.875" style="2" customWidth="1"/>
    <col min="17" max="17" width="19.875" style="2" hidden="1" customWidth="1"/>
    <col min="18" max="18" width="15.25390625" style="2" customWidth="1"/>
    <col min="19" max="19" width="16.875" style="2" customWidth="1"/>
    <col min="20" max="20" width="13.50390625" style="2" customWidth="1"/>
    <col min="21" max="16384" width="9.625" style="2" customWidth="1"/>
  </cols>
  <sheetData>
    <row r="1" spans="1:16" s="180" customFormat="1" ht="33" customHeight="1">
      <c r="A1" s="189" t="s">
        <v>70</v>
      </c>
      <c r="B1" s="195"/>
      <c r="C1" s="195"/>
      <c r="D1" s="195"/>
      <c r="E1" s="195"/>
      <c r="F1" s="195"/>
      <c r="G1" s="195"/>
      <c r="H1" s="195"/>
      <c r="I1" s="195"/>
      <c r="J1" s="195"/>
      <c r="K1" s="195"/>
      <c r="L1" s="195"/>
      <c r="M1" s="195"/>
      <c r="N1" s="195"/>
      <c r="O1" s="195"/>
      <c r="P1" s="179"/>
    </row>
    <row r="2" spans="1:15" ht="32.25" customHeight="1">
      <c r="A2" s="190" t="s">
        <v>29</v>
      </c>
      <c r="B2" s="196"/>
      <c r="C2" s="196"/>
      <c r="D2" s="196"/>
      <c r="E2" s="196"/>
      <c r="F2" s="196"/>
      <c r="G2" s="196"/>
      <c r="H2" s="196"/>
      <c r="I2" s="196"/>
      <c r="J2" s="196"/>
      <c r="K2" s="196"/>
      <c r="L2" s="196"/>
      <c r="M2" s="196"/>
      <c r="N2" s="196"/>
      <c r="O2" s="196"/>
    </row>
    <row r="3" spans="1:15" ht="24.75">
      <c r="A3" s="190" t="s">
        <v>30</v>
      </c>
      <c r="B3" s="196"/>
      <c r="C3" s="196"/>
      <c r="D3" s="196"/>
      <c r="E3" s="196"/>
      <c r="F3" s="196"/>
      <c r="G3" s="196"/>
      <c r="H3" s="196"/>
      <c r="I3" s="196"/>
      <c r="J3" s="196"/>
      <c r="K3" s="196"/>
      <c r="L3" s="196"/>
      <c r="M3" s="196"/>
      <c r="N3" s="196"/>
      <c r="O3" s="196"/>
    </row>
    <row r="4" spans="1:15" ht="24.75">
      <c r="A4" s="190" t="s">
        <v>50</v>
      </c>
      <c r="B4" s="196"/>
      <c r="C4" s="196"/>
      <c r="D4" s="196"/>
      <c r="E4" s="196"/>
      <c r="F4" s="196"/>
      <c r="G4" s="196"/>
      <c r="H4" s="196"/>
      <c r="I4" s="196"/>
      <c r="J4" s="196"/>
      <c r="K4" s="196"/>
      <c r="L4" s="196"/>
      <c r="M4" s="196"/>
      <c r="N4" s="196"/>
      <c r="O4" s="196"/>
    </row>
    <row r="5" spans="1:15" ht="35.25" customHeight="1" thickBot="1">
      <c r="A5" s="186" t="s">
        <v>58</v>
      </c>
      <c r="B5" s="196"/>
      <c r="C5" s="196"/>
      <c r="D5" s="196"/>
      <c r="E5" s="196"/>
      <c r="F5" s="196"/>
      <c r="G5" s="196"/>
      <c r="H5" s="196"/>
      <c r="I5" s="196"/>
      <c r="J5" s="196"/>
      <c r="K5" s="196"/>
      <c r="L5" s="196"/>
      <c r="M5" s="196"/>
      <c r="N5" s="196"/>
      <c r="O5" s="196"/>
    </row>
    <row r="6" spans="1:93" s="4" customFormat="1" ht="25.5" thickBot="1">
      <c r="A6" s="188"/>
      <c r="B6" s="188"/>
      <c r="C6" s="188"/>
      <c r="D6" s="188"/>
      <c r="E6" s="188"/>
      <c r="F6" s="188"/>
      <c r="G6" s="188"/>
      <c r="H6" s="188"/>
      <c r="I6" s="188"/>
      <c r="J6" s="188"/>
      <c r="K6" s="188"/>
      <c r="L6" s="188"/>
      <c r="M6" s="7"/>
      <c r="N6" s="7"/>
      <c r="O6" s="7"/>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15" s="7" customFormat="1" ht="21" thickBot="1">
      <c r="A7" s="137"/>
      <c r="B7" s="78"/>
      <c r="C7" s="78"/>
      <c r="D7" s="78"/>
      <c r="E7" s="78"/>
      <c r="F7" s="78"/>
      <c r="G7" s="78"/>
      <c r="H7" s="78"/>
      <c r="I7" s="78"/>
      <c r="J7" s="78"/>
      <c r="K7" s="78"/>
      <c r="L7" s="78"/>
      <c r="M7" s="56"/>
      <c r="N7" s="56"/>
      <c r="O7" s="57"/>
    </row>
    <row r="8" spans="1:15" ht="20.25">
      <c r="A8" s="134"/>
      <c r="B8" s="71"/>
      <c r="C8" s="39"/>
      <c r="D8" s="34"/>
      <c r="E8" s="37"/>
      <c r="F8" s="29"/>
      <c r="G8" s="37"/>
      <c r="H8" s="37"/>
      <c r="I8" s="38" t="s">
        <v>57</v>
      </c>
      <c r="J8" s="38" t="s">
        <v>57</v>
      </c>
      <c r="K8" s="39"/>
      <c r="L8" s="71"/>
      <c r="M8" s="200" t="s">
        <v>62</v>
      </c>
      <c r="N8" s="49"/>
      <c r="O8" s="203" t="s">
        <v>63</v>
      </c>
    </row>
    <row r="9" spans="1:15" ht="20.25">
      <c r="A9" s="153" t="s">
        <v>65</v>
      </c>
      <c r="B9" s="71"/>
      <c r="C9" s="31"/>
      <c r="D9" s="32"/>
      <c r="E9" s="28"/>
      <c r="F9" s="32"/>
      <c r="G9" s="28"/>
      <c r="H9" s="30" t="s">
        <v>57</v>
      </c>
      <c r="I9" s="30" t="s">
        <v>0</v>
      </c>
      <c r="J9" s="30" t="s">
        <v>0</v>
      </c>
      <c r="K9" s="35" t="s">
        <v>51</v>
      </c>
      <c r="L9" s="71"/>
      <c r="M9" s="201"/>
      <c r="N9" s="49"/>
      <c r="O9" s="204"/>
    </row>
    <row r="10" spans="1:15" ht="20.25">
      <c r="A10" s="115" t="s">
        <v>32</v>
      </c>
      <c r="B10" s="72" t="s">
        <v>53</v>
      </c>
      <c r="C10" s="35" t="s">
        <v>52</v>
      </c>
      <c r="D10" s="34" t="s">
        <v>64</v>
      </c>
      <c r="E10" s="30" t="s">
        <v>4</v>
      </c>
      <c r="F10" s="34" t="s">
        <v>64</v>
      </c>
      <c r="G10" s="30"/>
      <c r="H10" s="30" t="s">
        <v>1</v>
      </c>
      <c r="I10" s="30" t="s">
        <v>2</v>
      </c>
      <c r="J10" s="30" t="s">
        <v>2</v>
      </c>
      <c r="K10" s="35" t="s">
        <v>57</v>
      </c>
      <c r="L10" s="72" t="s">
        <v>61</v>
      </c>
      <c r="M10" s="201"/>
      <c r="N10" s="49"/>
      <c r="O10" s="204"/>
    </row>
    <row r="11" spans="1:15" ht="20.25">
      <c r="A11" s="112" t="s">
        <v>33</v>
      </c>
      <c r="B11" s="72" t="s">
        <v>7</v>
      </c>
      <c r="C11" s="35" t="s">
        <v>3</v>
      </c>
      <c r="D11" s="34" t="s">
        <v>4</v>
      </c>
      <c r="E11" s="30" t="s">
        <v>27</v>
      </c>
      <c r="F11" s="34" t="s">
        <v>28</v>
      </c>
      <c r="G11" s="30" t="s">
        <v>25</v>
      </c>
      <c r="H11" s="30" t="s">
        <v>3</v>
      </c>
      <c r="I11" s="30" t="s">
        <v>5</v>
      </c>
      <c r="J11" s="30" t="s">
        <v>6</v>
      </c>
      <c r="K11" s="35" t="s">
        <v>3</v>
      </c>
      <c r="L11" s="72" t="s">
        <v>7</v>
      </c>
      <c r="M11" s="201"/>
      <c r="N11" s="49"/>
      <c r="O11" s="204"/>
    </row>
    <row r="12" spans="1:15" ht="21" thickBot="1">
      <c r="A12" s="136"/>
      <c r="B12" s="72"/>
      <c r="C12" s="68" t="s">
        <v>8</v>
      </c>
      <c r="D12" s="65" t="s">
        <v>27</v>
      </c>
      <c r="E12" s="66" t="s">
        <v>8</v>
      </c>
      <c r="F12" s="65" t="s">
        <v>25</v>
      </c>
      <c r="G12" s="66" t="s">
        <v>8</v>
      </c>
      <c r="H12" s="66" t="s">
        <v>8</v>
      </c>
      <c r="I12" s="67" t="s">
        <v>8</v>
      </c>
      <c r="J12" s="67" t="s">
        <v>8</v>
      </c>
      <c r="K12" s="68" t="s">
        <v>8</v>
      </c>
      <c r="L12" s="73"/>
      <c r="M12" s="202"/>
      <c r="N12" s="50"/>
      <c r="O12" s="205"/>
    </row>
    <row r="13" spans="1:15" ht="21" thickTop="1">
      <c r="A13" s="113"/>
      <c r="B13" s="74"/>
      <c r="C13" s="52"/>
      <c r="D13" s="19"/>
      <c r="E13" s="20"/>
      <c r="F13" s="19"/>
      <c r="G13" s="20"/>
      <c r="H13" s="20"/>
      <c r="I13" s="20"/>
      <c r="J13" s="20"/>
      <c r="K13" s="52"/>
      <c r="L13" s="74"/>
      <c r="M13" s="48"/>
      <c r="N13" s="48"/>
      <c r="O13" s="58"/>
    </row>
    <row r="14" spans="1:20" ht="20.25">
      <c r="A14" s="138" t="s">
        <v>10</v>
      </c>
      <c r="B14" s="59">
        <v>182099</v>
      </c>
      <c r="C14" s="69">
        <v>0.0188</v>
      </c>
      <c r="D14" s="12">
        <v>66109</v>
      </c>
      <c r="E14" s="11">
        <f>ROUND(D14/$D$31,5)</f>
        <v>0.01737</v>
      </c>
      <c r="F14" s="12">
        <v>2669</v>
      </c>
      <c r="G14" s="11">
        <f>ROUND(F14/$F$31,5)</f>
        <v>0.02101</v>
      </c>
      <c r="H14" s="11">
        <f>ROUND((E14*2+G14)/3,5)</f>
        <v>0.01858</v>
      </c>
      <c r="I14" s="11">
        <f>ROUND(C14*1.1,5)</f>
        <v>0.02068</v>
      </c>
      <c r="J14" s="11">
        <f>ROUND(C14*0.9,5)</f>
        <v>0.01692</v>
      </c>
      <c r="K14" s="11">
        <v>0.0186</v>
      </c>
      <c r="L14" s="59">
        <f>ROUND(+K14*$L$31,0)</f>
        <v>184302</v>
      </c>
      <c r="M14" s="75">
        <f aca="true" t="shared" si="0" ref="M14:M31">L14-B14</f>
        <v>2203</v>
      </c>
      <c r="N14" s="127"/>
      <c r="O14" s="61">
        <f aca="true" t="shared" si="1" ref="O14:O31">M14/B14</f>
        <v>0.012097814924848571</v>
      </c>
      <c r="P14" s="152"/>
      <c r="Q14" s="128"/>
      <c r="R14" s="124"/>
      <c r="S14" s="124"/>
      <c r="T14" s="126"/>
    </row>
    <row r="15" spans="1:20" ht="20.25">
      <c r="A15" s="138" t="s">
        <v>12</v>
      </c>
      <c r="B15" s="59">
        <v>959895</v>
      </c>
      <c r="C15" s="69">
        <v>0.0991</v>
      </c>
      <c r="D15" s="12">
        <v>394317</v>
      </c>
      <c r="E15" s="11">
        <f aca="true" t="shared" si="2" ref="E15:E29">ROUND(D15/$D$31,5)</f>
        <v>0.10362</v>
      </c>
      <c r="F15" s="12">
        <v>11724</v>
      </c>
      <c r="G15" s="11">
        <f aca="true" t="shared" si="3" ref="G15:G29">ROUND(F15/$F$31,5)</f>
        <v>0.09228</v>
      </c>
      <c r="H15" s="11">
        <f aca="true" t="shared" si="4" ref="H15:H29">ROUND((E15*2+G15)/3,5)</f>
        <v>0.09984</v>
      </c>
      <c r="I15" s="11">
        <f aca="true" t="shared" si="5" ref="I15:I29">ROUND(C15*1.1,5)</f>
        <v>0.10901</v>
      </c>
      <c r="J15" s="11">
        <f aca="true" t="shared" si="6" ref="J15:J29">ROUND(C15*0.9,5)</f>
        <v>0.08919</v>
      </c>
      <c r="K15" s="11">
        <v>0.0998</v>
      </c>
      <c r="L15" s="59">
        <f aca="true" t="shared" si="7" ref="L15:L29">ROUND(+K15*$L$31,0)</f>
        <v>988889</v>
      </c>
      <c r="M15" s="75">
        <f t="shared" si="0"/>
        <v>28994</v>
      </c>
      <c r="N15" s="60">
        <v>0.0001</v>
      </c>
      <c r="O15" s="61">
        <f t="shared" si="1"/>
        <v>0.03020538704754166</v>
      </c>
      <c r="P15" s="152"/>
      <c r="Q15" s="128"/>
      <c r="R15" s="124"/>
      <c r="S15" s="124"/>
      <c r="T15" s="126"/>
    </row>
    <row r="16" spans="1:20" ht="20.25">
      <c r="A16" s="138" t="s">
        <v>17</v>
      </c>
      <c r="B16" s="59">
        <v>543392</v>
      </c>
      <c r="C16" s="69">
        <v>0.0561</v>
      </c>
      <c r="D16" s="12">
        <v>199618</v>
      </c>
      <c r="E16" s="11">
        <f t="shared" si="2"/>
        <v>0.05246</v>
      </c>
      <c r="F16" s="12">
        <v>8037</v>
      </c>
      <c r="G16" s="11">
        <f t="shared" si="3"/>
        <v>0.06326</v>
      </c>
      <c r="H16" s="11">
        <f t="shared" si="4"/>
        <v>0.05606</v>
      </c>
      <c r="I16" s="11">
        <f t="shared" si="5"/>
        <v>0.06171</v>
      </c>
      <c r="J16" s="11">
        <f t="shared" si="6"/>
        <v>0.05049</v>
      </c>
      <c r="K16" s="11">
        <v>0.0561</v>
      </c>
      <c r="L16" s="59">
        <f t="shared" si="7"/>
        <v>555878</v>
      </c>
      <c r="M16" s="75">
        <f t="shared" si="0"/>
        <v>12486</v>
      </c>
      <c r="N16" s="60"/>
      <c r="O16" s="61">
        <f t="shared" si="1"/>
        <v>0.022977887050232612</v>
      </c>
      <c r="P16" s="152"/>
      <c r="Q16" s="128"/>
      <c r="R16" s="124"/>
      <c r="S16" s="124"/>
      <c r="T16" s="126"/>
    </row>
    <row r="17" spans="1:20" ht="20.25">
      <c r="A17" s="138" t="s">
        <v>15</v>
      </c>
      <c r="B17" s="59">
        <v>362261</v>
      </c>
      <c r="C17" s="69">
        <v>0.0374</v>
      </c>
      <c r="D17" s="12">
        <v>137402</v>
      </c>
      <c r="E17" s="11">
        <f t="shared" si="2"/>
        <v>0.03611</v>
      </c>
      <c r="F17" s="12">
        <v>5053</v>
      </c>
      <c r="G17" s="11">
        <f t="shared" si="3"/>
        <v>0.03977</v>
      </c>
      <c r="H17" s="11">
        <f t="shared" si="4"/>
        <v>0.03733</v>
      </c>
      <c r="I17" s="11">
        <f t="shared" si="5"/>
        <v>0.04114</v>
      </c>
      <c r="J17" s="11">
        <f t="shared" si="6"/>
        <v>0.03366</v>
      </c>
      <c r="K17" s="11">
        <v>0.0373</v>
      </c>
      <c r="L17" s="59">
        <f t="shared" si="7"/>
        <v>369595</v>
      </c>
      <c r="M17" s="75">
        <f t="shared" si="0"/>
        <v>7334</v>
      </c>
      <c r="N17" s="60"/>
      <c r="O17" s="61">
        <f t="shared" si="1"/>
        <v>0.020245071923281833</v>
      </c>
      <c r="P17" s="152"/>
      <c r="Q17" s="128"/>
      <c r="R17" s="124"/>
      <c r="S17" s="124"/>
      <c r="T17" s="126"/>
    </row>
    <row r="18" spans="1:20" ht="20.25">
      <c r="A18" s="138" t="s">
        <v>18</v>
      </c>
      <c r="B18" s="59">
        <v>370979</v>
      </c>
      <c r="C18" s="69">
        <v>0.0383</v>
      </c>
      <c r="D18" s="12">
        <v>133530</v>
      </c>
      <c r="E18" s="11">
        <f t="shared" si="2"/>
        <v>0.03509</v>
      </c>
      <c r="F18" s="12">
        <v>5755</v>
      </c>
      <c r="G18" s="11">
        <f t="shared" si="3"/>
        <v>0.0453</v>
      </c>
      <c r="H18" s="11">
        <f t="shared" si="4"/>
        <v>0.03849</v>
      </c>
      <c r="I18" s="11">
        <f t="shared" si="5"/>
        <v>0.04213</v>
      </c>
      <c r="J18" s="11">
        <f t="shared" si="6"/>
        <v>0.03447</v>
      </c>
      <c r="K18" s="11">
        <v>0.0385</v>
      </c>
      <c r="L18" s="59">
        <f t="shared" si="7"/>
        <v>381485</v>
      </c>
      <c r="M18" s="75">
        <f t="shared" si="0"/>
        <v>10506</v>
      </c>
      <c r="N18" s="60"/>
      <c r="O18" s="61">
        <f t="shared" si="1"/>
        <v>0.028319662298944146</v>
      </c>
      <c r="P18" s="152"/>
      <c r="Q18" s="128"/>
      <c r="R18" s="124"/>
      <c r="S18" s="124"/>
      <c r="T18" s="126"/>
    </row>
    <row r="19" spans="1:20" ht="20.25">
      <c r="A19" s="138" t="s">
        <v>21</v>
      </c>
      <c r="B19" s="59">
        <v>837850</v>
      </c>
      <c r="C19" s="69">
        <v>0.0865</v>
      </c>
      <c r="D19" s="12">
        <v>323987</v>
      </c>
      <c r="E19" s="11">
        <f t="shared" si="2"/>
        <v>0.08514</v>
      </c>
      <c r="F19" s="12">
        <v>11326</v>
      </c>
      <c r="G19" s="11">
        <f t="shared" si="3"/>
        <v>0.08915</v>
      </c>
      <c r="H19" s="11">
        <f t="shared" si="4"/>
        <v>0.08648</v>
      </c>
      <c r="I19" s="11">
        <f t="shared" si="5"/>
        <v>0.09515</v>
      </c>
      <c r="J19" s="11">
        <f t="shared" si="6"/>
        <v>0.07785</v>
      </c>
      <c r="K19" s="11">
        <v>0.0865</v>
      </c>
      <c r="L19" s="59">
        <f t="shared" si="7"/>
        <v>857103</v>
      </c>
      <c r="M19" s="75">
        <f t="shared" si="0"/>
        <v>19253</v>
      </c>
      <c r="N19" s="60"/>
      <c r="O19" s="61">
        <f t="shared" si="1"/>
        <v>0.022979053529868114</v>
      </c>
      <c r="P19" s="152"/>
      <c r="Q19" s="128"/>
      <c r="R19" s="124"/>
      <c r="S19" s="124"/>
      <c r="T19" s="126"/>
    </row>
    <row r="20" spans="1:20" ht="20.25">
      <c r="A20" s="138" t="s">
        <v>9</v>
      </c>
      <c r="B20" s="59">
        <v>353544</v>
      </c>
      <c r="C20" s="69">
        <v>0.0365</v>
      </c>
      <c r="D20" s="12">
        <v>141268</v>
      </c>
      <c r="E20" s="11">
        <f t="shared" si="2"/>
        <v>0.03712</v>
      </c>
      <c r="F20" s="12">
        <v>4362</v>
      </c>
      <c r="G20" s="11">
        <f t="shared" si="3"/>
        <v>0.03433</v>
      </c>
      <c r="H20" s="11">
        <f t="shared" si="4"/>
        <v>0.03619</v>
      </c>
      <c r="I20" s="11">
        <f t="shared" si="5"/>
        <v>0.04015</v>
      </c>
      <c r="J20" s="11">
        <f t="shared" si="6"/>
        <v>0.03285</v>
      </c>
      <c r="K20" s="11">
        <v>0.0362</v>
      </c>
      <c r="L20" s="59">
        <f t="shared" si="7"/>
        <v>358695</v>
      </c>
      <c r="M20" s="75">
        <f t="shared" si="0"/>
        <v>5151</v>
      </c>
      <c r="N20" s="60"/>
      <c r="O20" s="61">
        <f t="shared" si="1"/>
        <v>0.014569615097413618</v>
      </c>
      <c r="P20" s="152"/>
      <c r="Q20" s="128"/>
      <c r="R20" s="124"/>
      <c r="S20" s="124"/>
      <c r="T20" s="126"/>
    </row>
    <row r="21" spans="1:20" ht="20.25">
      <c r="A21" s="138" t="s">
        <v>20</v>
      </c>
      <c r="B21" s="59">
        <v>410692</v>
      </c>
      <c r="C21" s="69">
        <v>0.0424</v>
      </c>
      <c r="D21" s="12">
        <v>161473</v>
      </c>
      <c r="E21" s="11">
        <f t="shared" si="2"/>
        <v>0.04243</v>
      </c>
      <c r="F21" s="12">
        <v>5368</v>
      </c>
      <c r="G21" s="11">
        <f t="shared" si="3"/>
        <v>0.04225</v>
      </c>
      <c r="H21" s="11">
        <f t="shared" si="4"/>
        <v>0.04237</v>
      </c>
      <c r="I21" s="11">
        <f t="shared" si="5"/>
        <v>0.04664</v>
      </c>
      <c r="J21" s="11">
        <f t="shared" si="6"/>
        <v>0.03816</v>
      </c>
      <c r="K21" s="11">
        <v>0.0424</v>
      </c>
      <c r="L21" s="59">
        <f t="shared" si="7"/>
        <v>420129</v>
      </c>
      <c r="M21" s="75">
        <f t="shared" si="0"/>
        <v>9437</v>
      </c>
      <c r="N21" s="60"/>
      <c r="O21" s="61">
        <f t="shared" si="1"/>
        <v>0.022978290300273683</v>
      </c>
      <c r="P21" s="152"/>
      <c r="Q21" s="128"/>
      <c r="R21" s="124"/>
      <c r="S21" s="124"/>
      <c r="T21" s="126"/>
    </row>
    <row r="22" spans="1:20" ht="20.25">
      <c r="A22" s="138" t="s">
        <v>22</v>
      </c>
      <c r="B22" s="59">
        <v>344826</v>
      </c>
      <c r="C22" s="69">
        <v>0.0356</v>
      </c>
      <c r="D22" s="12">
        <v>117703</v>
      </c>
      <c r="E22" s="11">
        <f t="shared" si="2"/>
        <v>0.03093</v>
      </c>
      <c r="F22" s="12">
        <v>5568</v>
      </c>
      <c r="G22" s="11">
        <f t="shared" si="3"/>
        <v>0.04383</v>
      </c>
      <c r="H22" s="11">
        <f t="shared" si="4"/>
        <v>0.03523</v>
      </c>
      <c r="I22" s="11">
        <f t="shared" si="5"/>
        <v>0.03916</v>
      </c>
      <c r="J22" s="11">
        <f t="shared" si="6"/>
        <v>0.03204</v>
      </c>
      <c r="K22" s="11">
        <v>0.0352</v>
      </c>
      <c r="L22" s="59">
        <f>ROUND(+K22*$L$31,0)+1</f>
        <v>348787</v>
      </c>
      <c r="M22" s="75">
        <f t="shared" si="0"/>
        <v>3961</v>
      </c>
      <c r="N22" s="60"/>
      <c r="O22" s="61">
        <f t="shared" si="1"/>
        <v>0.011486952839983064</v>
      </c>
      <c r="P22" s="152"/>
      <c r="Q22" s="128"/>
      <c r="R22" s="124"/>
      <c r="S22" s="124"/>
      <c r="T22" s="126"/>
    </row>
    <row r="23" spans="1:20" ht="20.25">
      <c r="A23" s="138" t="s">
        <v>11</v>
      </c>
      <c r="B23" s="59">
        <v>660594</v>
      </c>
      <c r="C23" s="69">
        <v>0.0682</v>
      </c>
      <c r="D23" s="12">
        <v>231264</v>
      </c>
      <c r="E23" s="11">
        <f t="shared" si="2"/>
        <v>0.06077</v>
      </c>
      <c r="F23" s="12">
        <v>10659</v>
      </c>
      <c r="G23" s="11">
        <f t="shared" si="3"/>
        <v>0.0839</v>
      </c>
      <c r="H23" s="11">
        <f t="shared" si="4"/>
        <v>0.06848</v>
      </c>
      <c r="I23" s="11">
        <f t="shared" si="5"/>
        <v>0.07502</v>
      </c>
      <c r="J23" s="11">
        <f t="shared" si="6"/>
        <v>0.06138</v>
      </c>
      <c r="K23" s="11">
        <v>0.0685</v>
      </c>
      <c r="L23" s="59">
        <f t="shared" si="7"/>
        <v>678746</v>
      </c>
      <c r="M23" s="75">
        <f t="shared" si="0"/>
        <v>18152</v>
      </c>
      <c r="N23" s="60"/>
      <c r="O23" s="61">
        <f t="shared" si="1"/>
        <v>0.02747829983318044</v>
      </c>
      <c r="P23" s="152"/>
      <c r="Q23" s="128"/>
      <c r="R23" s="124"/>
      <c r="S23" s="124"/>
      <c r="T23" s="126"/>
    </row>
    <row r="24" spans="1:20" ht="20.25">
      <c r="A24" s="138" t="s">
        <v>42</v>
      </c>
      <c r="B24" s="59">
        <v>507553</v>
      </c>
      <c r="C24" s="69">
        <v>0.0524</v>
      </c>
      <c r="D24" s="12">
        <v>191318</v>
      </c>
      <c r="E24" s="11">
        <f t="shared" si="2"/>
        <v>0.05027</v>
      </c>
      <c r="F24" s="12">
        <v>7119</v>
      </c>
      <c r="G24" s="11">
        <f t="shared" si="3"/>
        <v>0.05603</v>
      </c>
      <c r="H24" s="11">
        <f t="shared" si="4"/>
        <v>0.05219</v>
      </c>
      <c r="I24" s="11">
        <f t="shared" si="5"/>
        <v>0.05764</v>
      </c>
      <c r="J24" s="11">
        <f t="shared" si="6"/>
        <v>0.04716</v>
      </c>
      <c r="K24" s="11">
        <v>0.0522</v>
      </c>
      <c r="L24" s="59">
        <f t="shared" si="7"/>
        <v>517234</v>
      </c>
      <c r="M24" s="75">
        <f t="shared" si="0"/>
        <v>9681</v>
      </c>
      <c r="N24" s="60"/>
      <c r="O24" s="61">
        <f t="shared" si="1"/>
        <v>0.019073870117997528</v>
      </c>
      <c r="P24" s="152"/>
      <c r="Q24" s="128"/>
      <c r="R24" s="124"/>
      <c r="S24" s="124"/>
      <c r="T24" s="126"/>
    </row>
    <row r="25" spans="1:20" ht="20.25">
      <c r="A25" s="138" t="s">
        <v>13</v>
      </c>
      <c r="B25" s="59">
        <v>1138120</v>
      </c>
      <c r="C25" s="69">
        <v>0.1175</v>
      </c>
      <c r="D25" s="12">
        <v>484784</v>
      </c>
      <c r="E25" s="11">
        <f t="shared" si="2"/>
        <v>0.12739</v>
      </c>
      <c r="F25" s="12">
        <v>12504</v>
      </c>
      <c r="G25" s="11">
        <f t="shared" si="3"/>
        <v>0.09842</v>
      </c>
      <c r="H25" s="11">
        <f t="shared" si="4"/>
        <v>0.11773</v>
      </c>
      <c r="I25" s="11">
        <f t="shared" si="5"/>
        <v>0.12925</v>
      </c>
      <c r="J25" s="11">
        <f t="shared" si="6"/>
        <v>0.10575</v>
      </c>
      <c r="K25" s="11">
        <v>0.1177</v>
      </c>
      <c r="L25" s="59">
        <f t="shared" si="7"/>
        <v>1166255</v>
      </c>
      <c r="M25" s="75">
        <f t="shared" si="0"/>
        <v>28135</v>
      </c>
      <c r="N25" s="60">
        <v>0.0001</v>
      </c>
      <c r="O25" s="61">
        <f t="shared" si="1"/>
        <v>0.024720591853231645</v>
      </c>
      <c r="P25" s="152"/>
      <c r="Q25" s="128"/>
      <c r="R25" s="124"/>
      <c r="S25" s="124"/>
      <c r="T25" s="126"/>
    </row>
    <row r="26" spans="1:20" ht="20.25">
      <c r="A26" s="138" t="s">
        <v>14</v>
      </c>
      <c r="B26" s="59">
        <v>1280506</v>
      </c>
      <c r="C26" s="69">
        <v>0.1322</v>
      </c>
      <c r="D26" s="12">
        <v>536597</v>
      </c>
      <c r="E26" s="11">
        <f t="shared" si="2"/>
        <v>0.14101</v>
      </c>
      <c r="F26" s="12">
        <v>14372</v>
      </c>
      <c r="G26" s="11">
        <f t="shared" si="3"/>
        <v>0.11312</v>
      </c>
      <c r="H26" s="11">
        <f t="shared" si="4"/>
        <v>0.13171</v>
      </c>
      <c r="I26" s="11">
        <f t="shared" si="5"/>
        <v>0.14542</v>
      </c>
      <c r="J26" s="11">
        <f t="shared" si="6"/>
        <v>0.11898</v>
      </c>
      <c r="K26" s="11">
        <v>0.1317</v>
      </c>
      <c r="L26" s="59">
        <f t="shared" si="7"/>
        <v>1304977</v>
      </c>
      <c r="M26" s="75">
        <f t="shared" si="0"/>
        <v>24471</v>
      </c>
      <c r="N26" s="60">
        <v>0.0001</v>
      </c>
      <c r="O26" s="61">
        <f t="shared" si="1"/>
        <v>0.019110414164400635</v>
      </c>
      <c r="P26" s="152"/>
      <c r="Q26" s="128"/>
      <c r="R26" s="124"/>
      <c r="S26" s="124"/>
      <c r="T26" s="126"/>
    </row>
    <row r="27" spans="1:20" ht="20.25">
      <c r="A27" s="138" t="s">
        <v>23</v>
      </c>
      <c r="B27" s="59">
        <v>368073</v>
      </c>
      <c r="C27" s="69">
        <v>0.038</v>
      </c>
      <c r="D27" s="12">
        <v>141573</v>
      </c>
      <c r="E27" s="11">
        <f t="shared" si="2"/>
        <v>0.0372</v>
      </c>
      <c r="F27" s="12">
        <v>5062</v>
      </c>
      <c r="G27" s="11">
        <f t="shared" si="3"/>
        <v>0.03984</v>
      </c>
      <c r="H27" s="11">
        <f t="shared" si="4"/>
        <v>0.03808</v>
      </c>
      <c r="I27" s="11">
        <f t="shared" si="5"/>
        <v>0.0418</v>
      </c>
      <c r="J27" s="11">
        <f t="shared" si="6"/>
        <v>0.0342</v>
      </c>
      <c r="K27" s="11">
        <v>0.0381</v>
      </c>
      <c r="L27" s="59">
        <f t="shared" si="7"/>
        <v>377522</v>
      </c>
      <c r="M27" s="75">
        <f t="shared" si="0"/>
        <v>9449</v>
      </c>
      <c r="N27" s="60"/>
      <c r="O27" s="61">
        <f t="shared" si="1"/>
        <v>0.02567153798295447</v>
      </c>
      <c r="P27" s="152"/>
      <c r="Q27" s="128"/>
      <c r="R27" s="124"/>
      <c r="S27" s="124"/>
      <c r="T27" s="126"/>
    </row>
    <row r="28" spans="1:20" ht="20.25">
      <c r="A28" s="138" t="s">
        <v>19</v>
      </c>
      <c r="B28" s="59">
        <v>596665</v>
      </c>
      <c r="C28" s="69">
        <v>0.0616</v>
      </c>
      <c r="D28" s="12">
        <v>238569</v>
      </c>
      <c r="E28" s="11">
        <f t="shared" si="2"/>
        <v>0.06269</v>
      </c>
      <c r="F28" s="12">
        <v>7584</v>
      </c>
      <c r="G28" s="11">
        <f t="shared" si="3"/>
        <v>0.05969</v>
      </c>
      <c r="H28" s="11">
        <f t="shared" si="4"/>
        <v>0.06169</v>
      </c>
      <c r="I28" s="11">
        <f t="shared" si="5"/>
        <v>0.06776</v>
      </c>
      <c r="J28" s="11">
        <f t="shared" si="6"/>
        <v>0.05544</v>
      </c>
      <c r="K28" s="11">
        <v>0.0617</v>
      </c>
      <c r="L28" s="59">
        <f t="shared" si="7"/>
        <v>611367</v>
      </c>
      <c r="M28" s="75">
        <f t="shared" si="0"/>
        <v>14702</v>
      </c>
      <c r="N28" s="60"/>
      <c r="O28" s="61">
        <f t="shared" si="1"/>
        <v>0.02464029229131925</v>
      </c>
      <c r="P28" s="152"/>
      <c r="Q28" s="128"/>
      <c r="R28" s="124"/>
      <c r="S28" s="124"/>
      <c r="T28" s="126"/>
    </row>
    <row r="29" spans="1:20" ht="20.25">
      <c r="A29" s="138" t="s">
        <v>24</v>
      </c>
      <c r="B29" s="59">
        <v>769079</v>
      </c>
      <c r="C29" s="69">
        <v>0.0794</v>
      </c>
      <c r="D29" s="12">
        <v>305939</v>
      </c>
      <c r="E29" s="11">
        <f t="shared" si="2"/>
        <v>0.08039</v>
      </c>
      <c r="F29" s="12">
        <v>9886</v>
      </c>
      <c r="G29" s="11">
        <f t="shared" si="3"/>
        <v>0.07781</v>
      </c>
      <c r="H29" s="11">
        <f t="shared" si="4"/>
        <v>0.07953</v>
      </c>
      <c r="I29" s="11">
        <f t="shared" si="5"/>
        <v>0.08734</v>
      </c>
      <c r="J29" s="11">
        <f t="shared" si="6"/>
        <v>0.07146</v>
      </c>
      <c r="K29" s="11">
        <v>0.0795</v>
      </c>
      <c r="L29" s="59">
        <f t="shared" si="7"/>
        <v>787742</v>
      </c>
      <c r="M29" s="75">
        <f t="shared" si="0"/>
        <v>18663</v>
      </c>
      <c r="N29" s="60"/>
      <c r="O29" s="61">
        <f t="shared" si="1"/>
        <v>0.024266687817506395</v>
      </c>
      <c r="P29" s="152"/>
      <c r="Q29" s="128"/>
      <c r="R29" s="124"/>
      <c r="S29" s="124"/>
      <c r="T29" s="126"/>
    </row>
    <row r="30" spans="1:20" ht="21" thickBot="1">
      <c r="A30" s="114"/>
      <c r="B30" s="79"/>
      <c r="C30" s="21"/>
      <c r="D30" s="26"/>
      <c r="E30" s="26"/>
      <c r="F30" s="26"/>
      <c r="G30" s="26"/>
      <c r="H30" s="11"/>
      <c r="I30" s="143"/>
      <c r="J30" s="26"/>
      <c r="K30" s="139"/>
      <c r="L30" s="59"/>
      <c r="M30" s="80"/>
      <c r="N30" s="81"/>
      <c r="O30" s="82"/>
      <c r="P30" s="14"/>
      <c r="Q30" s="124"/>
      <c r="R30" s="124"/>
      <c r="S30" s="95"/>
      <c r="T30" s="7"/>
    </row>
    <row r="31" spans="1:20" ht="21" thickBot="1">
      <c r="A31" s="104"/>
      <c r="B31" s="41">
        <v>9686128</v>
      </c>
      <c r="C31" s="70">
        <v>0.9999999999999999</v>
      </c>
      <c r="D31" s="23">
        <f aca="true" t="shared" si="8" ref="D31:K31">SUM(D14:D29)</f>
        <v>3805451</v>
      </c>
      <c r="E31" s="22">
        <f>SUM(E14:E29)</f>
        <v>0.99999</v>
      </c>
      <c r="F31" s="23">
        <f t="shared" si="8"/>
        <v>127048</v>
      </c>
      <c r="G31" s="22">
        <f t="shared" si="8"/>
        <v>0.99999</v>
      </c>
      <c r="H31" s="22">
        <f t="shared" si="8"/>
        <v>0.99998</v>
      </c>
      <c r="I31" s="22">
        <f t="shared" si="8"/>
        <v>1.0999999999999999</v>
      </c>
      <c r="J31" s="22">
        <f t="shared" si="8"/>
        <v>0.9</v>
      </c>
      <c r="K31" s="22">
        <f t="shared" si="8"/>
        <v>1</v>
      </c>
      <c r="L31" s="41">
        <v>9908706</v>
      </c>
      <c r="M31" s="76">
        <f t="shared" si="0"/>
        <v>222578</v>
      </c>
      <c r="N31" s="62">
        <f>SUM(N14:N30)</f>
        <v>0.00030000000000000003</v>
      </c>
      <c r="O31" s="63">
        <f t="shared" si="1"/>
        <v>0.02297904797458799</v>
      </c>
      <c r="P31" s="126"/>
      <c r="Q31" s="128"/>
      <c r="R31" s="124"/>
      <c r="S31" s="125"/>
      <c r="T31" s="126"/>
    </row>
    <row r="32" spans="1:20" ht="20.25">
      <c r="A32" s="15"/>
      <c r="B32" s="130"/>
      <c r="C32" s="102"/>
      <c r="D32" s="13"/>
      <c r="E32" s="102"/>
      <c r="F32" s="13"/>
      <c r="G32" s="102"/>
      <c r="H32" s="102"/>
      <c r="I32" s="101"/>
      <c r="J32" s="102"/>
      <c r="K32" s="102"/>
      <c r="L32" s="131"/>
      <c r="M32" s="131"/>
      <c r="Q32" s="7"/>
      <c r="R32" s="7"/>
      <c r="S32" s="7"/>
      <c r="T32" s="7"/>
    </row>
    <row r="33" spans="1:12" s="5" customFormat="1" ht="23.25" customHeight="1">
      <c r="A33" s="121" t="s">
        <v>59</v>
      </c>
      <c r="B33" s="24"/>
      <c r="C33" s="24"/>
      <c r="D33" s="24"/>
      <c r="E33" s="24"/>
      <c r="F33" s="24"/>
      <c r="G33" s="24"/>
      <c r="H33" s="13"/>
      <c r="I33" s="13"/>
      <c r="J33" s="13"/>
      <c r="K33" s="13"/>
      <c r="L33" s="13"/>
    </row>
    <row r="34" spans="1:12" ht="3" customHeight="1">
      <c r="A34" s="7"/>
      <c r="B34" s="1"/>
      <c r="C34" s="1"/>
      <c r="D34" s="1"/>
      <c r="E34" s="1"/>
      <c r="F34" s="1"/>
      <c r="G34" s="1"/>
      <c r="H34" s="1"/>
      <c r="I34" s="1"/>
      <c r="J34" s="1"/>
      <c r="K34" s="1"/>
      <c r="L34" s="1"/>
    </row>
    <row r="35" spans="1:12" ht="19.5" customHeight="1">
      <c r="A35" s="122" t="s">
        <v>43</v>
      </c>
      <c r="B35" s="1"/>
      <c r="C35" s="1"/>
      <c r="D35" s="1"/>
      <c r="E35" s="1"/>
      <c r="F35" s="1"/>
      <c r="G35" s="1"/>
      <c r="H35" s="24"/>
      <c r="I35" s="24"/>
      <c r="J35" s="24"/>
      <c r="K35" s="25"/>
      <c r="L35" s="54"/>
    </row>
    <row r="36" spans="1:12" ht="20.25" customHeight="1">
      <c r="A36" s="122" t="s">
        <v>44</v>
      </c>
      <c r="B36" s="8"/>
      <c r="C36" s="8"/>
      <c r="D36" s="8"/>
      <c r="E36" s="1"/>
      <c r="F36" s="1"/>
      <c r="G36" s="1"/>
      <c r="H36" s="1"/>
      <c r="I36" s="1"/>
      <c r="J36" s="1"/>
      <c r="K36" s="1"/>
      <c r="L36" s="1"/>
    </row>
    <row r="37" spans="1:12" ht="20.25">
      <c r="A37" s="123" t="s">
        <v>45</v>
      </c>
      <c r="B37" s="8"/>
      <c r="C37" s="8"/>
      <c r="D37" s="8"/>
      <c r="E37" s="1"/>
      <c r="F37" s="1"/>
      <c r="G37" s="1"/>
      <c r="H37" s="1"/>
      <c r="I37" s="1"/>
      <c r="J37" s="1"/>
      <c r="K37" s="1"/>
      <c r="L37" s="1"/>
    </row>
    <row r="38" spans="1:13" ht="26.25" customHeight="1">
      <c r="A38" s="123" t="s">
        <v>54</v>
      </c>
      <c r="B38" s="121"/>
      <c r="C38" s="122"/>
      <c r="D38" s="122"/>
      <c r="E38" s="145"/>
      <c r="F38" s="145"/>
      <c r="G38" s="145"/>
      <c r="H38" s="145"/>
      <c r="I38" s="145"/>
      <c r="J38" s="145"/>
      <c r="K38" s="145"/>
      <c r="L38" s="145"/>
      <c r="M38" s="146"/>
    </row>
    <row r="39" spans="1:15" ht="50.25" customHeight="1">
      <c r="A39" s="206" t="s">
        <v>56</v>
      </c>
      <c r="B39" s="207"/>
      <c r="C39" s="207"/>
      <c r="D39" s="207"/>
      <c r="E39" s="207"/>
      <c r="F39" s="207"/>
      <c r="G39" s="207"/>
      <c r="H39" s="207"/>
      <c r="I39" s="207"/>
      <c r="J39" s="207"/>
      <c r="K39" s="207"/>
      <c r="L39" s="207"/>
      <c r="M39" s="207"/>
      <c r="N39" s="144"/>
      <c r="O39" s="144"/>
    </row>
    <row r="40" spans="1:12" ht="9" customHeight="1" thickBot="1">
      <c r="A40" s="1"/>
      <c r="B40" s="13"/>
      <c r="C40" s="1"/>
      <c r="D40" s="1"/>
      <c r="E40" s="1"/>
      <c r="F40" s="1"/>
      <c r="G40" s="1"/>
      <c r="H40" s="1"/>
      <c r="I40" s="1"/>
      <c r="J40" s="1"/>
      <c r="K40" s="1"/>
      <c r="L40" s="1"/>
    </row>
    <row r="41" spans="1:15" ht="27" customHeight="1" thickBot="1">
      <c r="A41" s="184" t="s">
        <v>60</v>
      </c>
      <c r="B41" s="185"/>
      <c r="C41" s="17"/>
      <c r="D41" s="51"/>
      <c r="E41" s="18" t="s">
        <v>41</v>
      </c>
      <c r="F41" s="17"/>
      <c r="G41" s="17"/>
      <c r="H41" s="17"/>
      <c r="I41" s="17"/>
      <c r="J41" s="18"/>
      <c r="K41" s="42" t="s">
        <v>47</v>
      </c>
      <c r="L41" s="133">
        <v>43607</v>
      </c>
      <c r="M41" s="197"/>
      <c r="N41" s="198"/>
      <c r="O41" s="199"/>
    </row>
    <row r="42" spans="1:12" ht="20.25">
      <c r="A42" s="43"/>
      <c r="B42" s="27"/>
      <c r="C42" s="43"/>
      <c r="D42" s="43"/>
      <c r="E42" s="43"/>
      <c r="F42" s="43"/>
      <c r="G42" s="43"/>
      <c r="H42" s="43"/>
      <c r="I42" s="43"/>
      <c r="J42" s="43"/>
      <c r="K42" s="43"/>
      <c r="L42" s="43"/>
    </row>
    <row r="43" spans="1:12" ht="20.25">
      <c r="A43" s="1"/>
      <c r="B43" s="13"/>
      <c r="C43" s="1"/>
      <c r="D43" s="1"/>
      <c r="E43" s="1"/>
      <c r="F43" s="1"/>
      <c r="G43" s="1"/>
      <c r="H43" s="1"/>
      <c r="I43" s="1"/>
      <c r="J43" s="1"/>
      <c r="K43" s="1"/>
      <c r="L43" s="1"/>
    </row>
    <row r="44" spans="1:12" ht="20.25">
      <c r="A44" s="1"/>
      <c r="B44" s="13"/>
      <c r="C44" s="1"/>
      <c r="D44" s="1"/>
      <c r="E44" s="1"/>
      <c r="F44" s="1"/>
      <c r="G44" s="1"/>
      <c r="H44" s="1"/>
      <c r="I44" s="1"/>
      <c r="J44" s="1"/>
      <c r="K44" s="1"/>
      <c r="L44" s="1"/>
    </row>
  </sheetData>
  <sheetProtection/>
  <mergeCells count="11">
    <mergeCell ref="A41:B41"/>
    <mergeCell ref="A1:O1"/>
    <mergeCell ref="A2:O2"/>
    <mergeCell ref="A3:O3"/>
    <mergeCell ref="A4:O4"/>
    <mergeCell ref="A5:O5"/>
    <mergeCell ref="M41:O41"/>
    <mergeCell ref="M8:M12"/>
    <mergeCell ref="O8:O12"/>
    <mergeCell ref="A6:L6"/>
    <mergeCell ref="A39:M39"/>
  </mergeCells>
  <printOptions horizontalCentered="1" verticalCentered="1"/>
  <pageMargins left="0.35" right="0.33" top="0.45" bottom="0.5" header="0.3" footer="0.29"/>
  <pageSetup horizontalDpi="600" verticalDpi="600" orientation="landscape" scale="60" r:id="rId1"/>
  <headerFooter alignWithMargins="0">
    <oddHeader>&amp;C&amp;"Arial Narrow,Bold"&amp;11
</oddHeader>
  </headerFooter>
</worksheet>
</file>

<file path=xl/worksheets/sheet7.xml><?xml version="1.0" encoding="utf-8"?>
<worksheet xmlns="http://schemas.openxmlformats.org/spreadsheetml/2006/main" xmlns:r="http://schemas.openxmlformats.org/officeDocument/2006/relationships">
  <sheetPr transitionEvaluation="1"/>
  <dimension ref="A1:CN43"/>
  <sheetViews>
    <sheetView defaultGridColor="0" zoomScale="87" zoomScaleNormal="87" zoomScalePageLayoutView="0" colorId="22" workbookViewId="0" topLeftCell="A1">
      <selection activeCell="L37" sqref="L37"/>
    </sheetView>
  </sheetViews>
  <sheetFormatPr defaultColWidth="9.625" defaultRowHeight="15.75"/>
  <cols>
    <col min="1" max="1" width="26.75390625" style="3" customWidth="1"/>
    <col min="2" max="2" width="15.125" style="9" bestFit="1" customWidth="1"/>
    <col min="3" max="3" width="10.50390625" style="3" bestFit="1" customWidth="1"/>
    <col min="4" max="4" width="12.375" style="3" bestFit="1" customWidth="1"/>
    <col min="5" max="5" width="10.50390625" style="3" customWidth="1"/>
    <col min="6" max="6" width="14.125" style="3" customWidth="1"/>
    <col min="7" max="7" width="13.00390625" style="3" bestFit="1" customWidth="1"/>
    <col min="8" max="8" width="11.75390625" style="3" bestFit="1" customWidth="1"/>
    <col min="9" max="10" width="11.625" style="3" bestFit="1" customWidth="1"/>
    <col min="11" max="11" width="10.875" style="3" customWidth="1"/>
    <col min="12" max="12" width="14.75390625" style="3" customWidth="1"/>
    <col min="13" max="13" width="11.75390625" style="3" customWidth="1"/>
    <col min="14" max="14" width="12.25390625" style="3" customWidth="1"/>
    <col min="15" max="15" width="9.625" style="2" customWidth="1"/>
    <col min="16" max="16" width="16.125" style="2" customWidth="1"/>
    <col min="17" max="17" width="14.75390625" style="2" customWidth="1"/>
    <col min="18" max="16384" width="9.625" style="2" customWidth="1"/>
  </cols>
  <sheetData>
    <row r="1" spans="1:14" ht="33" customHeight="1">
      <c r="A1" s="189" t="s">
        <v>70</v>
      </c>
      <c r="B1" s="195"/>
      <c r="C1" s="195"/>
      <c r="D1" s="195"/>
      <c r="E1" s="195"/>
      <c r="F1" s="195"/>
      <c r="G1" s="195"/>
      <c r="H1" s="195"/>
      <c r="I1" s="195"/>
      <c r="J1" s="195"/>
      <c r="K1" s="195"/>
      <c r="L1" s="195"/>
      <c r="M1" s="195"/>
      <c r="N1" s="195"/>
    </row>
    <row r="2" spans="1:14" ht="30" customHeight="1">
      <c r="A2" s="190" t="s">
        <v>29</v>
      </c>
      <c r="B2" s="196"/>
      <c r="C2" s="196"/>
      <c r="D2" s="196"/>
      <c r="E2" s="196"/>
      <c r="F2" s="196"/>
      <c r="G2" s="196"/>
      <c r="H2" s="196"/>
      <c r="I2" s="196"/>
      <c r="J2" s="196"/>
      <c r="K2" s="196"/>
      <c r="L2" s="196"/>
      <c r="M2" s="196"/>
      <c r="N2" s="196"/>
    </row>
    <row r="3" spans="1:14" ht="24.75">
      <c r="A3" s="190" t="s">
        <v>31</v>
      </c>
      <c r="B3" s="196"/>
      <c r="C3" s="196"/>
      <c r="D3" s="196"/>
      <c r="E3" s="196"/>
      <c r="F3" s="196"/>
      <c r="G3" s="196"/>
      <c r="H3" s="196"/>
      <c r="I3" s="196"/>
      <c r="J3" s="196"/>
      <c r="K3" s="196"/>
      <c r="L3" s="196"/>
      <c r="M3" s="196"/>
      <c r="N3" s="196"/>
    </row>
    <row r="4" spans="1:14" ht="24.75">
      <c r="A4" s="190" t="s">
        <v>50</v>
      </c>
      <c r="B4" s="196"/>
      <c r="C4" s="196"/>
      <c r="D4" s="196"/>
      <c r="E4" s="196"/>
      <c r="F4" s="196"/>
      <c r="G4" s="196"/>
      <c r="H4" s="196"/>
      <c r="I4" s="196"/>
      <c r="J4" s="196"/>
      <c r="K4" s="196"/>
      <c r="L4" s="196"/>
      <c r="M4" s="196"/>
      <c r="N4" s="196"/>
    </row>
    <row r="5" spans="1:14" ht="35.25" customHeight="1" thickBot="1">
      <c r="A5" s="186" t="s">
        <v>58</v>
      </c>
      <c r="B5" s="196"/>
      <c r="C5" s="196"/>
      <c r="D5" s="196"/>
      <c r="E5" s="196"/>
      <c r="F5" s="196"/>
      <c r="G5" s="196"/>
      <c r="H5" s="196"/>
      <c r="I5" s="196"/>
      <c r="J5" s="196"/>
      <c r="K5" s="196"/>
      <c r="L5" s="196"/>
      <c r="M5" s="196"/>
      <c r="N5" s="196"/>
    </row>
    <row r="6" spans="1:92" s="4" customFormat="1" ht="25.5" thickBot="1">
      <c r="A6" s="188"/>
      <c r="B6" s="188"/>
      <c r="C6" s="188"/>
      <c r="D6" s="188"/>
      <c r="E6" s="188"/>
      <c r="F6" s="188"/>
      <c r="G6" s="188"/>
      <c r="H6" s="188"/>
      <c r="I6" s="188"/>
      <c r="J6" s="188"/>
      <c r="K6" s="188"/>
      <c r="L6" s="188"/>
      <c r="M6" s="47"/>
      <c r="N6" s="47"/>
      <c r="O6" s="6"/>
      <c r="P6" s="7"/>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row>
    <row r="7" spans="1:14" s="7" customFormat="1" ht="21" thickBot="1">
      <c r="A7" s="117"/>
      <c r="B7" s="96"/>
      <c r="C7" s="96"/>
      <c r="D7" s="96"/>
      <c r="E7" s="96"/>
      <c r="F7" s="96"/>
      <c r="G7" s="96"/>
      <c r="H7" s="96"/>
      <c r="I7" s="96"/>
      <c r="J7" s="96"/>
      <c r="K7" s="96"/>
      <c r="L7" s="97"/>
      <c r="M7" s="96"/>
      <c r="N7" s="97"/>
    </row>
    <row r="8" spans="1:14" ht="20.25">
      <c r="A8" s="134"/>
      <c r="B8" s="105"/>
      <c r="C8" s="28"/>
      <c r="D8" s="29"/>
      <c r="E8" s="28"/>
      <c r="F8" s="29"/>
      <c r="G8" s="28"/>
      <c r="H8" s="28"/>
      <c r="I8" s="30" t="s">
        <v>57</v>
      </c>
      <c r="J8" s="30" t="s">
        <v>57</v>
      </c>
      <c r="K8" s="31"/>
      <c r="L8" s="98"/>
      <c r="M8" s="200" t="s">
        <v>62</v>
      </c>
      <c r="N8" s="203" t="s">
        <v>63</v>
      </c>
    </row>
    <row r="9" spans="1:14" ht="20.25">
      <c r="A9" s="115" t="s">
        <v>65</v>
      </c>
      <c r="B9" s="105"/>
      <c r="C9" s="28"/>
      <c r="D9" s="32"/>
      <c r="E9" s="28"/>
      <c r="F9" s="32"/>
      <c r="G9" s="28"/>
      <c r="H9" s="30" t="s">
        <v>57</v>
      </c>
      <c r="I9" s="30" t="s">
        <v>0</v>
      </c>
      <c r="J9" s="30" t="s">
        <v>0</v>
      </c>
      <c r="K9" s="31"/>
      <c r="L9" s="99"/>
      <c r="M9" s="201"/>
      <c r="N9" s="204"/>
    </row>
    <row r="10" spans="1:14" ht="20.25">
      <c r="A10" s="115" t="s">
        <v>32</v>
      </c>
      <c r="B10" s="106" t="s">
        <v>53</v>
      </c>
      <c r="C10" s="30" t="s">
        <v>52</v>
      </c>
      <c r="D10" s="34" t="s">
        <v>64</v>
      </c>
      <c r="E10" s="30" t="s">
        <v>4</v>
      </c>
      <c r="F10" s="34" t="s">
        <v>64</v>
      </c>
      <c r="G10" s="30"/>
      <c r="H10" s="30" t="s">
        <v>1</v>
      </c>
      <c r="I10" s="30" t="s">
        <v>2</v>
      </c>
      <c r="J10" s="30" t="s">
        <v>2</v>
      </c>
      <c r="K10" s="35" t="s">
        <v>57</v>
      </c>
      <c r="L10" s="30" t="s">
        <v>61</v>
      </c>
      <c r="M10" s="201"/>
      <c r="N10" s="204"/>
    </row>
    <row r="11" spans="1:17" ht="20.25">
      <c r="A11" s="112" t="s">
        <v>33</v>
      </c>
      <c r="B11" s="106" t="s">
        <v>7</v>
      </c>
      <c r="C11" s="30" t="s">
        <v>3</v>
      </c>
      <c r="D11" s="34" t="s">
        <v>4</v>
      </c>
      <c r="E11" s="30" t="s">
        <v>27</v>
      </c>
      <c r="F11" s="34" t="s">
        <v>28</v>
      </c>
      <c r="G11" s="30" t="s">
        <v>25</v>
      </c>
      <c r="H11" s="30" t="s">
        <v>3</v>
      </c>
      <c r="I11" s="30" t="s">
        <v>5</v>
      </c>
      <c r="J11" s="30" t="s">
        <v>6</v>
      </c>
      <c r="K11" s="35" t="s">
        <v>3</v>
      </c>
      <c r="L11" s="30" t="s">
        <v>7</v>
      </c>
      <c r="M11" s="201"/>
      <c r="N11" s="204"/>
      <c r="P11" s="46"/>
      <c r="Q11" s="46"/>
    </row>
    <row r="12" spans="1:17" ht="21" thickBot="1">
      <c r="A12" s="136"/>
      <c r="B12" s="107"/>
      <c r="C12" s="66" t="s">
        <v>8</v>
      </c>
      <c r="D12" s="65" t="s">
        <v>26</v>
      </c>
      <c r="E12" s="66" t="s">
        <v>8</v>
      </c>
      <c r="F12" s="65" t="s">
        <v>25</v>
      </c>
      <c r="G12" s="66" t="s">
        <v>8</v>
      </c>
      <c r="H12" s="66" t="s">
        <v>8</v>
      </c>
      <c r="I12" s="67" t="s">
        <v>8</v>
      </c>
      <c r="J12" s="67" t="s">
        <v>8</v>
      </c>
      <c r="K12" s="68" t="s">
        <v>8</v>
      </c>
      <c r="L12" s="100"/>
      <c r="M12" s="202"/>
      <c r="N12" s="205"/>
      <c r="P12" s="46"/>
      <c r="Q12" s="46"/>
    </row>
    <row r="13" spans="1:14" ht="21" thickTop="1">
      <c r="A13" s="113"/>
      <c r="B13" s="108"/>
      <c r="C13" s="20"/>
      <c r="D13" s="19"/>
      <c r="E13" s="20"/>
      <c r="F13" s="19"/>
      <c r="G13" s="20"/>
      <c r="H13" s="20"/>
      <c r="I13" s="20"/>
      <c r="J13" s="20"/>
      <c r="K13" s="52"/>
      <c r="L13" s="74"/>
      <c r="M13" s="48"/>
      <c r="N13" s="58"/>
    </row>
    <row r="14" spans="1:17" ht="20.25">
      <c r="A14" s="138" t="s">
        <v>10</v>
      </c>
      <c r="B14" s="109">
        <v>15681</v>
      </c>
      <c r="C14" s="69">
        <v>0.0188</v>
      </c>
      <c r="D14" s="12">
        <v>66109</v>
      </c>
      <c r="E14" s="11">
        <f>ROUND(D14/$D$31,5)</f>
        <v>0.01737</v>
      </c>
      <c r="F14" s="12">
        <v>2669</v>
      </c>
      <c r="G14" s="11">
        <f>ROUND(F14/$F$31,5)</f>
        <v>0.02101</v>
      </c>
      <c r="H14" s="11">
        <f>ROUND((E14*2+G14)/3,5)</f>
        <v>0.01858</v>
      </c>
      <c r="I14" s="11">
        <f>ROUND(C14*1.1,5)</f>
        <v>0.02068</v>
      </c>
      <c r="J14" s="11">
        <f>ROUND(C14*0.9,5)</f>
        <v>0.01692</v>
      </c>
      <c r="K14" s="69">
        <v>0.0186</v>
      </c>
      <c r="L14" s="77">
        <f>ROUND(K14*$L$31,0)</f>
        <v>15870</v>
      </c>
      <c r="M14" s="75">
        <f>L14-B14</f>
        <v>189</v>
      </c>
      <c r="N14" s="61">
        <f>M14/B14</f>
        <v>0.012052802754926343</v>
      </c>
      <c r="P14" s="103"/>
      <c r="Q14" s="44"/>
    </row>
    <row r="15" spans="1:17" ht="20.25" customHeight="1">
      <c r="A15" s="138" t="s">
        <v>12</v>
      </c>
      <c r="B15" s="109">
        <v>82658</v>
      </c>
      <c r="C15" s="69">
        <v>0.0991</v>
      </c>
      <c r="D15" s="12">
        <v>394317</v>
      </c>
      <c r="E15" s="11">
        <f aca="true" t="shared" si="0" ref="E15:E29">ROUND(D15/$D$31,5)</f>
        <v>0.10362</v>
      </c>
      <c r="F15" s="12">
        <v>11724</v>
      </c>
      <c r="G15" s="11">
        <f aca="true" t="shared" si="1" ref="G15:G29">ROUND(F15/$F$31,5)</f>
        <v>0.09228</v>
      </c>
      <c r="H15" s="11">
        <f aca="true" t="shared" si="2" ref="H15:H29">ROUND((E15*2+G15)/3,5)</f>
        <v>0.09984</v>
      </c>
      <c r="I15" s="11">
        <f aca="true" t="shared" si="3" ref="I15:I29">ROUND(C15*1.1,5)</f>
        <v>0.10901</v>
      </c>
      <c r="J15" s="11">
        <f aca="true" t="shared" si="4" ref="J15:J29">ROUND(C15*0.9,5)</f>
        <v>0.08919</v>
      </c>
      <c r="K15" s="69">
        <v>0.0998</v>
      </c>
      <c r="L15" s="77">
        <f aca="true" t="shared" si="5" ref="L15:L29">ROUND(K15*$L$31,0)</f>
        <v>85154</v>
      </c>
      <c r="M15" s="75">
        <f aca="true" t="shared" si="6" ref="M15:M31">L15-B15</f>
        <v>2496</v>
      </c>
      <c r="N15" s="61">
        <f aca="true" t="shared" si="7" ref="N15:N31">M15/B15</f>
        <v>0.030196714171647026</v>
      </c>
      <c r="P15" s="103"/>
      <c r="Q15" s="44"/>
    </row>
    <row r="16" spans="1:17" ht="20.25">
      <c r="A16" s="138" t="s">
        <v>17</v>
      </c>
      <c r="B16" s="109">
        <v>46792</v>
      </c>
      <c r="C16" s="69">
        <v>0.0561</v>
      </c>
      <c r="D16" s="12">
        <v>199618</v>
      </c>
      <c r="E16" s="11">
        <f t="shared" si="0"/>
        <v>0.05246</v>
      </c>
      <c r="F16" s="12">
        <v>8037</v>
      </c>
      <c r="G16" s="11">
        <f t="shared" si="1"/>
        <v>0.06326</v>
      </c>
      <c r="H16" s="11">
        <f t="shared" si="2"/>
        <v>0.05606</v>
      </c>
      <c r="I16" s="11">
        <f t="shared" si="3"/>
        <v>0.06171</v>
      </c>
      <c r="J16" s="11">
        <f t="shared" si="4"/>
        <v>0.05049</v>
      </c>
      <c r="K16" s="69">
        <v>0.0561</v>
      </c>
      <c r="L16" s="77">
        <f t="shared" si="5"/>
        <v>47867</v>
      </c>
      <c r="M16" s="75">
        <f t="shared" si="6"/>
        <v>1075</v>
      </c>
      <c r="N16" s="61">
        <f t="shared" si="7"/>
        <v>0.022974012651735338</v>
      </c>
      <c r="P16" s="103"/>
      <c r="Q16" s="44"/>
    </row>
    <row r="17" spans="1:17" ht="20.25">
      <c r="A17" s="138" t="s">
        <v>15</v>
      </c>
      <c r="B17" s="109">
        <v>31195</v>
      </c>
      <c r="C17" s="69">
        <v>0.0374</v>
      </c>
      <c r="D17" s="12">
        <v>137402</v>
      </c>
      <c r="E17" s="11">
        <f t="shared" si="0"/>
        <v>0.03611</v>
      </c>
      <c r="F17" s="12">
        <v>5053</v>
      </c>
      <c r="G17" s="11">
        <f t="shared" si="1"/>
        <v>0.03977</v>
      </c>
      <c r="H17" s="11">
        <f t="shared" si="2"/>
        <v>0.03733</v>
      </c>
      <c r="I17" s="11">
        <f t="shared" si="3"/>
        <v>0.04114</v>
      </c>
      <c r="J17" s="11">
        <f t="shared" si="4"/>
        <v>0.03366</v>
      </c>
      <c r="K17" s="69">
        <v>0.0373</v>
      </c>
      <c r="L17" s="77">
        <f t="shared" si="5"/>
        <v>31826</v>
      </c>
      <c r="M17" s="75">
        <f t="shared" si="6"/>
        <v>631</v>
      </c>
      <c r="N17" s="61">
        <f t="shared" si="7"/>
        <v>0.02022760057701555</v>
      </c>
      <c r="P17" s="103"/>
      <c r="Q17" s="44"/>
    </row>
    <row r="18" spans="1:17" ht="20.25">
      <c r="A18" s="138" t="s">
        <v>18</v>
      </c>
      <c r="B18" s="109">
        <v>31945</v>
      </c>
      <c r="C18" s="69">
        <v>0.0383</v>
      </c>
      <c r="D18" s="12">
        <v>133530</v>
      </c>
      <c r="E18" s="11">
        <f t="shared" si="0"/>
        <v>0.03509</v>
      </c>
      <c r="F18" s="12">
        <v>5755</v>
      </c>
      <c r="G18" s="11">
        <f t="shared" si="1"/>
        <v>0.0453</v>
      </c>
      <c r="H18" s="11">
        <f t="shared" si="2"/>
        <v>0.03849</v>
      </c>
      <c r="I18" s="11">
        <f t="shared" si="3"/>
        <v>0.04213</v>
      </c>
      <c r="J18" s="11">
        <f t="shared" si="4"/>
        <v>0.03447</v>
      </c>
      <c r="K18" s="69">
        <v>0.0385</v>
      </c>
      <c r="L18" s="77">
        <f t="shared" si="5"/>
        <v>32850</v>
      </c>
      <c r="M18" s="75">
        <f t="shared" si="6"/>
        <v>905</v>
      </c>
      <c r="N18" s="61">
        <f t="shared" si="7"/>
        <v>0.02832994208796369</v>
      </c>
      <c r="P18" s="103"/>
      <c r="Q18" s="44"/>
    </row>
    <row r="19" spans="1:17" ht="20.25">
      <c r="A19" s="138" t="s">
        <v>21</v>
      </c>
      <c r="B19" s="116">
        <v>72148</v>
      </c>
      <c r="C19" s="69">
        <v>0.0865</v>
      </c>
      <c r="D19" s="12">
        <v>323987</v>
      </c>
      <c r="E19" s="11">
        <f t="shared" si="0"/>
        <v>0.08514</v>
      </c>
      <c r="F19" s="12">
        <v>11326</v>
      </c>
      <c r="G19" s="11">
        <f t="shared" si="1"/>
        <v>0.08915</v>
      </c>
      <c r="H19" s="11">
        <f t="shared" si="2"/>
        <v>0.08648</v>
      </c>
      <c r="I19" s="11">
        <f t="shared" si="3"/>
        <v>0.09515</v>
      </c>
      <c r="J19" s="11">
        <f t="shared" si="4"/>
        <v>0.07785</v>
      </c>
      <c r="K19" s="69">
        <v>0.0865</v>
      </c>
      <c r="L19" s="77">
        <f t="shared" si="5"/>
        <v>73806</v>
      </c>
      <c r="M19" s="75">
        <f t="shared" si="6"/>
        <v>1658</v>
      </c>
      <c r="N19" s="61">
        <f t="shared" si="7"/>
        <v>0.022980540001108832</v>
      </c>
      <c r="P19" s="103"/>
      <c r="Q19" s="45"/>
    </row>
    <row r="20" spans="1:17" ht="20.25">
      <c r="A20" s="138" t="s">
        <v>9</v>
      </c>
      <c r="B20" s="109">
        <v>30444</v>
      </c>
      <c r="C20" s="69">
        <v>0.0365</v>
      </c>
      <c r="D20" s="12">
        <v>141268</v>
      </c>
      <c r="E20" s="11">
        <f t="shared" si="0"/>
        <v>0.03712</v>
      </c>
      <c r="F20" s="12">
        <v>4362</v>
      </c>
      <c r="G20" s="11">
        <f t="shared" si="1"/>
        <v>0.03433</v>
      </c>
      <c r="H20" s="11">
        <f t="shared" si="2"/>
        <v>0.03619</v>
      </c>
      <c r="I20" s="11">
        <f t="shared" si="3"/>
        <v>0.04015</v>
      </c>
      <c r="J20" s="11">
        <f t="shared" si="4"/>
        <v>0.03285</v>
      </c>
      <c r="K20" s="69">
        <v>0.0362</v>
      </c>
      <c r="L20" s="77">
        <f t="shared" si="5"/>
        <v>30888</v>
      </c>
      <c r="M20" s="75">
        <f t="shared" si="6"/>
        <v>444</v>
      </c>
      <c r="N20" s="61">
        <f t="shared" si="7"/>
        <v>0.014584154513204573</v>
      </c>
      <c r="P20" s="103"/>
      <c r="Q20" s="44"/>
    </row>
    <row r="21" spans="1:17" ht="20.25">
      <c r="A21" s="138" t="s">
        <v>20</v>
      </c>
      <c r="B21" s="116">
        <v>35365</v>
      </c>
      <c r="C21" s="69">
        <v>0.0424</v>
      </c>
      <c r="D21" s="12">
        <v>161473</v>
      </c>
      <c r="E21" s="11">
        <f t="shared" si="0"/>
        <v>0.04243</v>
      </c>
      <c r="F21" s="12">
        <v>5368</v>
      </c>
      <c r="G21" s="11">
        <f t="shared" si="1"/>
        <v>0.04225</v>
      </c>
      <c r="H21" s="11">
        <f t="shared" si="2"/>
        <v>0.04237</v>
      </c>
      <c r="I21" s="11">
        <f t="shared" si="3"/>
        <v>0.04664</v>
      </c>
      <c r="J21" s="11">
        <f t="shared" si="4"/>
        <v>0.03816</v>
      </c>
      <c r="K21" s="69">
        <v>0.0424</v>
      </c>
      <c r="L21" s="77">
        <f t="shared" si="5"/>
        <v>36178</v>
      </c>
      <c r="M21" s="75">
        <f t="shared" si="6"/>
        <v>813</v>
      </c>
      <c r="N21" s="61">
        <f t="shared" si="7"/>
        <v>0.022988830764880532</v>
      </c>
      <c r="P21" s="103"/>
      <c r="Q21" s="90"/>
    </row>
    <row r="22" spans="1:17" ht="20.25">
      <c r="A22" s="138" t="s">
        <v>22</v>
      </c>
      <c r="B22" s="109">
        <v>29693</v>
      </c>
      <c r="C22" s="69">
        <v>0.0356</v>
      </c>
      <c r="D22" s="12">
        <v>117703</v>
      </c>
      <c r="E22" s="11">
        <f t="shared" si="0"/>
        <v>0.03093</v>
      </c>
      <c r="F22" s="12">
        <v>5568</v>
      </c>
      <c r="G22" s="11">
        <f t="shared" si="1"/>
        <v>0.04383</v>
      </c>
      <c r="H22" s="11">
        <f t="shared" si="2"/>
        <v>0.03523</v>
      </c>
      <c r="I22" s="11">
        <f t="shared" si="3"/>
        <v>0.03916</v>
      </c>
      <c r="J22" s="11">
        <f t="shared" si="4"/>
        <v>0.03204</v>
      </c>
      <c r="K22" s="69">
        <v>0.0352</v>
      </c>
      <c r="L22" s="77">
        <f t="shared" si="5"/>
        <v>30034</v>
      </c>
      <c r="M22" s="75">
        <f t="shared" si="6"/>
        <v>341</v>
      </c>
      <c r="N22" s="61">
        <f t="shared" si="7"/>
        <v>0.011484188192503283</v>
      </c>
      <c r="P22" s="103"/>
      <c r="Q22" s="44"/>
    </row>
    <row r="23" spans="1:17" ht="20.25">
      <c r="A23" s="138" t="s">
        <v>11</v>
      </c>
      <c r="B23" s="109">
        <v>56885</v>
      </c>
      <c r="C23" s="69">
        <v>0.0682</v>
      </c>
      <c r="D23" s="12">
        <v>231264</v>
      </c>
      <c r="E23" s="11">
        <f t="shared" si="0"/>
        <v>0.06077</v>
      </c>
      <c r="F23" s="12">
        <v>10659</v>
      </c>
      <c r="G23" s="11">
        <f t="shared" si="1"/>
        <v>0.0839</v>
      </c>
      <c r="H23" s="11">
        <f t="shared" si="2"/>
        <v>0.06848</v>
      </c>
      <c r="I23" s="11">
        <f t="shared" si="3"/>
        <v>0.07502</v>
      </c>
      <c r="J23" s="11">
        <f t="shared" si="4"/>
        <v>0.06138</v>
      </c>
      <c r="K23" s="69">
        <v>0.0685</v>
      </c>
      <c r="L23" s="77">
        <f t="shared" si="5"/>
        <v>58448</v>
      </c>
      <c r="M23" s="75">
        <f t="shared" si="6"/>
        <v>1563</v>
      </c>
      <c r="N23" s="61">
        <f t="shared" si="7"/>
        <v>0.027476487650522984</v>
      </c>
      <c r="P23" s="103"/>
      <c r="Q23" s="44"/>
    </row>
    <row r="24" spans="1:17" ht="20.25">
      <c r="A24" s="138" t="s">
        <v>42</v>
      </c>
      <c r="B24" s="109">
        <v>43706</v>
      </c>
      <c r="C24" s="69">
        <v>0.0524</v>
      </c>
      <c r="D24" s="12">
        <v>191318</v>
      </c>
      <c r="E24" s="11">
        <f t="shared" si="0"/>
        <v>0.05027</v>
      </c>
      <c r="F24" s="12">
        <v>7119</v>
      </c>
      <c r="G24" s="11">
        <f t="shared" si="1"/>
        <v>0.05603</v>
      </c>
      <c r="H24" s="11">
        <f t="shared" si="2"/>
        <v>0.05219</v>
      </c>
      <c r="I24" s="11">
        <f t="shared" si="3"/>
        <v>0.05764</v>
      </c>
      <c r="J24" s="11">
        <f t="shared" si="4"/>
        <v>0.04716</v>
      </c>
      <c r="K24" s="69">
        <v>0.0522</v>
      </c>
      <c r="L24" s="77">
        <f>ROUND(K24*$L$31,0)</f>
        <v>44540</v>
      </c>
      <c r="M24" s="75">
        <f t="shared" si="6"/>
        <v>834</v>
      </c>
      <c r="N24" s="61">
        <f t="shared" si="7"/>
        <v>0.019082048231364116</v>
      </c>
      <c r="P24" s="103"/>
      <c r="Q24" s="44"/>
    </row>
    <row r="25" spans="1:17" ht="20.25">
      <c r="A25" s="138" t="s">
        <v>13</v>
      </c>
      <c r="B25" s="109">
        <v>98005</v>
      </c>
      <c r="C25" s="69">
        <v>0.1175</v>
      </c>
      <c r="D25" s="12">
        <v>484784</v>
      </c>
      <c r="E25" s="11">
        <f t="shared" si="0"/>
        <v>0.12739</v>
      </c>
      <c r="F25" s="12">
        <v>12504</v>
      </c>
      <c r="G25" s="11">
        <f t="shared" si="1"/>
        <v>0.09842</v>
      </c>
      <c r="H25" s="11">
        <f t="shared" si="2"/>
        <v>0.11773</v>
      </c>
      <c r="I25" s="11">
        <f t="shared" si="3"/>
        <v>0.12925</v>
      </c>
      <c r="J25" s="11">
        <f t="shared" si="4"/>
        <v>0.10575</v>
      </c>
      <c r="K25" s="69">
        <v>0.1177</v>
      </c>
      <c r="L25" s="77">
        <f t="shared" si="5"/>
        <v>100428</v>
      </c>
      <c r="M25" s="75">
        <f t="shared" si="6"/>
        <v>2423</v>
      </c>
      <c r="N25" s="61">
        <f t="shared" si="7"/>
        <v>0.024723228406713944</v>
      </c>
      <c r="P25" s="103"/>
      <c r="Q25" s="44"/>
    </row>
    <row r="26" spans="1:17" ht="20.25">
      <c r="A26" s="138" t="s">
        <v>14</v>
      </c>
      <c r="B26" s="116">
        <v>110266</v>
      </c>
      <c r="C26" s="69">
        <v>0.1322</v>
      </c>
      <c r="D26" s="12">
        <v>536597</v>
      </c>
      <c r="E26" s="11">
        <f t="shared" si="0"/>
        <v>0.14101</v>
      </c>
      <c r="F26" s="12">
        <v>14372</v>
      </c>
      <c r="G26" s="11">
        <f t="shared" si="1"/>
        <v>0.11312</v>
      </c>
      <c r="H26" s="11">
        <f t="shared" si="2"/>
        <v>0.13171</v>
      </c>
      <c r="I26" s="11">
        <f t="shared" si="3"/>
        <v>0.14542</v>
      </c>
      <c r="J26" s="11">
        <f t="shared" si="4"/>
        <v>0.11898</v>
      </c>
      <c r="K26" s="69">
        <v>0.1317</v>
      </c>
      <c r="L26" s="77">
        <f t="shared" si="5"/>
        <v>112373</v>
      </c>
      <c r="M26" s="75">
        <f t="shared" si="6"/>
        <v>2107</v>
      </c>
      <c r="N26" s="61">
        <f t="shared" si="7"/>
        <v>0.019108338018972302</v>
      </c>
      <c r="P26" s="103"/>
      <c r="Q26" s="45"/>
    </row>
    <row r="27" spans="1:17" ht="20.25">
      <c r="A27" s="138" t="s">
        <v>23</v>
      </c>
      <c r="B27" s="109">
        <v>31695</v>
      </c>
      <c r="C27" s="69">
        <v>0.038</v>
      </c>
      <c r="D27" s="12">
        <v>141573</v>
      </c>
      <c r="E27" s="11">
        <f t="shared" si="0"/>
        <v>0.0372</v>
      </c>
      <c r="F27" s="12">
        <v>5062</v>
      </c>
      <c r="G27" s="11">
        <f t="shared" si="1"/>
        <v>0.03984</v>
      </c>
      <c r="H27" s="11">
        <f t="shared" si="2"/>
        <v>0.03808</v>
      </c>
      <c r="I27" s="11">
        <f t="shared" si="3"/>
        <v>0.0418</v>
      </c>
      <c r="J27" s="11">
        <f t="shared" si="4"/>
        <v>0.0342</v>
      </c>
      <c r="K27" s="69">
        <v>0.0381</v>
      </c>
      <c r="L27" s="77">
        <f t="shared" si="5"/>
        <v>32509</v>
      </c>
      <c r="M27" s="75">
        <f t="shared" si="6"/>
        <v>814</v>
      </c>
      <c r="N27" s="61">
        <f t="shared" si="7"/>
        <v>0.025682284271967188</v>
      </c>
      <c r="P27" s="103"/>
      <c r="Q27" s="44"/>
    </row>
    <row r="28" spans="1:17" ht="20.25">
      <c r="A28" s="138" t="s">
        <v>19</v>
      </c>
      <c r="B28" s="109">
        <v>51380</v>
      </c>
      <c r="C28" s="69">
        <v>0.0616</v>
      </c>
      <c r="D28" s="12">
        <v>238569</v>
      </c>
      <c r="E28" s="11">
        <f t="shared" si="0"/>
        <v>0.06269</v>
      </c>
      <c r="F28" s="12">
        <v>7584</v>
      </c>
      <c r="G28" s="11">
        <f t="shared" si="1"/>
        <v>0.05969</v>
      </c>
      <c r="H28" s="11">
        <f t="shared" si="2"/>
        <v>0.06169</v>
      </c>
      <c r="I28" s="11">
        <f t="shared" si="3"/>
        <v>0.06776</v>
      </c>
      <c r="J28" s="11">
        <f t="shared" si="4"/>
        <v>0.05544</v>
      </c>
      <c r="K28" s="69">
        <v>0.0617</v>
      </c>
      <c r="L28" s="77">
        <f t="shared" si="5"/>
        <v>52646</v>
      </c>
      <c r="M28" s="75">
        <f t="shared" si="6"/>
        <v>1266</v>
      </c>
      <c r="N28" s="61">
        <f t="shared" si="7"/>
        <v>0.024639937718956794</v>
      </c>
      <c r="P28" s="103"/>
      <c r="Q28" s="44"/>
    </row>
    <row r="29" spans="1:17" ht="20.25">
      <c r="A29" s="138" t="s">
        <v>16</v>
      </c>
      <c r="B29" s="109">
        <v>66226</v>
      </c>
      <c r="C29" s="69">
        <v>0.0794</v>
      </c>
      <c r="D29" s="12">
        <v>305939</v>
      </c>
      <c r="E29" s="11">
        <f t="shared" si="0"/>
        <v>0.08039</v>
      </c>
      <c r="F29" s="12">
        <v>9886</v>
      </c>
      <c r="G29" s="11">
        <f t="shared" si="1"/>
        <v>0.07781</v>
      </c>
      <c r="H29" s="11">
        <f t="shared" si="2"/>
        <v>0.07953</v>
      </c>
      <c r="I29" s="11">
        <f t="shared" si="3"/>
        <v>0.08734</v>
      </c>
      <c r="J29" s="11">
        <f t="shared" si="4"/>
        <v>0.07146</v>
      </c>
      <c r="K29" s="69">
        <v>0.0795</v>
      </c>
      <c r="L29" s="77">
        <f t="shared" si="5"/>
        <v>67833</v>
      </c>
      <c r="M29" s="75">
        <f t="shared" si="6"/>
        <v>1607</v>
      </c>
      <c r="N29" s="61">
        <f t="shared" si="7"/>
        <v>0.024265394256032375</v>
      </c>
      <c r="P29" s="103"/>
      <c r="Q29" s="44"/>
    </row>
    <row r="30" spans="1:17" ht="21" thickBot="1">
      <c r="A30" s="114"/>
      <c r="B30" s="110"/>
      <c r="C30" s="21"/>
      <c r="D30" s="26"/>
      <c r="E30" s="26"/>
      <c r="F30" s="26"/>
      <c r="G30" s="26"/>
      <c r="H30" s="11"/>
      <c r="I30" s="143"/>
      <c r="J30" s="26"/>
      <c r="K30" s="21"/>
      <c r="L30" s="40"/>
      <c r="M30" s="80"/>
      <c r="N30" s="61"/>
      <c r="P30" s="44"/>
      <c r="Q30" s="44"/>
    </row>
    <row r="31" spans="1:17" ht="21" thickBot="1">
      <c r="A31" s="118"/>
      <c r="B31" s="111">
        <v>834084</v>
      </c>
      <c r="C31" s="70">
        <v>0.9999999999999999</v>
      </c>
      <c r="D31" s="23">
        <f aca="true" t="shared" si="8" ref="D31:K31">SUM(D14:D29)</f>
        <v>3805451</v>
      </c>
      <c r="E31" s="22">
        <f>SUM(E14:E29)</f>
        <v>0.99999</v>
      </c>
      <c r="F31" s="23">
        <f t="shared" si="8"/>
        <v>127048</v>
      </c>
      <c r="G31" s="22">
        <f t="shared" si="8"/>
        <v>0.99999</v>
      </c>
      <c r="H31" s="22">
        <f t="shared" si="8"/>
        <v>0.99998</v>
      </c>
      <c r="I31" s="22">
        <f t="shared" si="8"/>
        <v>1.0999999999999999</v>
      </c>
      <c r="J31" s="22">
        <f t="shared" si="8"/>
        <v>0.9</v>
      </c>
      <c r="K31" s="70">
        <f t="shared" si="8"/>
        <v>1</v>
      </c>
      <c r="L31" s="41">
        <v>853250</v>
      </c>
      <c r="M31" s="76">
        <f t="shared" si="6"/>
        <v>19166</v>
      </c>
      <c r="N31" s="129">
        <f t="shared" si="7"/>
        <v>0.02297850096632953</v>
      </c>
      <c r="P31" s="103"/>
      <c r="Q31" s="44"/>
    </row>
    <row r="32" spans="1:14" ht="14.25" customHeight="1">
      <c r="A32" s="16"/>
      <c r="B32" s="130"/>
      <c r="C32" s="102"/>
      <c r="D32" s="101"/>
      <c r="E32" s="101"/>
      <c r="F32" s="101"/>
      <c r="G32" s="101"/>
      <c r="H32" s="101"/>
      <c r="I32" s="101"/>
      <c r="J32" s="101"/>
      <c r="K32" s="101"/>
      <c r="L32" s="101"/>
      <c r="M32" s="101"/>
      <c r="N32" s="53"/>
    </row>
    <row r="33" spans="1:14" s="5" customFormat="1" ht="22.5" customHeight="1">
      <c r="A33" s="121" t="s">
        <v>59</v>
      </c>
      <c r="B33" s="25"/>
      <c r="C33" s="24"/>
      <c r="D33" s="24"/>
      <c r="E33" s="24"/>
      <c r="F33" s="24"/>
      <c r="G33" s="24"/>
      <c r="H33" s="13"/>
      <c r="I33" s="13"/>
      <c r="J33" s="13"/>
      <c r="K33" s="13"/>
      <c r="L33" s="13"/>
      <c r="M33" s="13"/>
      <c r="N33" s="13"/>
    </row>
    <row r="34" spans="1:14" ht="14.25" customHeight="1">
      <c r="A34" s="7"/>
      <c r="B34" s="13"/>
      <c r="C34" s="1"/>
      <c r="D34" s="1"/>
      <c r="E34" s="1"/>
      <c r="F34" s="1"/>
      <c r="G34" s="1"/>
      <c r="H34" s="1"/>
      <c r="I34" s="1"/>
      <c r="J34" s="1"/>
      <c r="K34" s="1"/>
      <c r="L34" s="1"/>
      <c r="M34" s="1"/>
      <c r="N34" s="1"/>
    </row>
    <row r="35" spans="1:14" ht="20.25" customHeight="1">
      <c r="A35" s="122" t="s">
        <v>43</v>
      </c>
      <c r="B35" s="13"/>
      <c r="C35" s="1"/>
      <c r="D35" s="1"/>
      <c r="E35" s="1"/>
      <c r="F35" s="1"/>
      <c r="G35" s="1"/>
      <c r="H35" s="24"/>
      <c r="I35" s="24"/>
      <c r="J35" s="24"/>
      <c r="K35" s="25"/>
      <c r="L35" s="54"/>
      <c r="M35" s="54"/>
      <c r="N35" s="54"/>
    </row>
    <row r="36" spans="1:14" ht="20.25" customHeight="1">
      <c r="A36" s="122" t="s">
        <v>44</v>
      </c>
      <c r="B36" s="10"/>
      <c r="C36" s="8"/>
      <c r="D36" s="8"/>
      <c r="E36" s="1"/>
      <c r="F36" s="1"/>
      <c r="G36" s="1"/>
      <c r="H36" s="1"/>
      <c r="I36" s="1"/>
      <c r="J36" s="1"/>
      <c r="K36" s="1"/>
      <c r="L36" s="1"/>
      <c r="M36" s="1"/>
      <c r="N36" s="1"/>
    </row>
    <row r="37" spans="1:14" ht="21" customHeight="1">
      <c r="A37" s="123" t="s">
        <v>45</v>
      </c>
      <c r="B37" s="10"/>
      <c r="C37" s="8"/>
      <c r="D37" s="8"/>
      <c r="E37" s="1"/>
      <c r="F37" s="1"/>
      <c r="G37" s="1"/>
      <c r="H37" s="1"/>
      <c r="I37" s="1"/>
      <c r="J37" s="1"/>
      <c r="K37" s="1"/>
      <c r="L37" s="1"/>
      <c r="M37" s="1"/>
      <c r="N37" s="1"/>
    </row>
    <row r="38" spans="1:14" ht="20.25">
      <c r="A38" s="122" t="s">
        <v>54</v>
      </c>
      <c r="B38" s="10"/>
      <c r="C38" s="8"/>
      <c r="D38" s="8"/>
      <c r="E38" s="1"/>
      <c r="F38" s="1"/>
      <c r="G38" s="1"/>
      <c r="H38" s="1"/>
      <c r="I38" s="1"/>
      <c r="J38" s="1"/>
      <c r="K38" s="1"/>
      <c r="L38" s="1"/>
      <c r="M38" s="1"/>
      <c r="N38" s="1"/>
    </row>
    <row r="39" spans="1:14" ht="42" customHeight="1">
      <c r="A39" s="210" t="s">
        <v>55</v>
      </c>
      <c r="B39" s="211"/>
      <c r="C39" s="211"/>
      <c r="D39" s="211"/>
      <c r="E39" s="211"/>
      <c r="F39" s="211"/>
      <c r="G39" s="211"/>
      <c r="H39" s="211"/>
      <c r="I39" s="211"/>
      <c r="J39" s="211"/>
      <c r="K39" s="211"/>
      <c r="L39" s="211"/>
      <c r="M39" s="211"/>
      <c r="N39" s="211"/>
    </row>
    <row r="40" spans="1:14" ht="26.25" customHeight="1" thickBot="1">
      <c r="A40" s="1"/>
      <c r="B40" s="13"/>
      <c r="C40" s="1"/>
      <c r="D40" s="1"/>
      <c r="E40" s="1"/>
      <c r="F40" s="1"/>
      <c r="G40" s="1"/>
      <c r="H40" s="1"/>
      <c r="I40" s="1"/>
      <c r="J40" s="1"/>
      <c r="K40" s="1"/>
      <c r="L40" s="1"/>
      <c r="M40" s="1"/>
      <c r="N40" s="1"/>
    </row>
    <row r="41" spans="1:14" ht="27" customHeight="1" thickBot="1">
      <c r="A41" s="184" t="s">
        <v>60</v>
      </c>
      <c r="B41" s="185"/>
      <c r="C41" s="17"/>
      <c r="D41" s="51"/>
      <c r="E41" s="18" t="s">
        <v>49</v>
      </c>
      <c r="F41" s="18"/>
      <c r="G41" s="18"/>
      <c r="H41" s="18"/>
      <c r="I41" s="18"/>
      <c r="J41" s="18"/>
      <c r="K41" s="42" t="s">
        <v>48</v>
      </c>
      <c r="L41" s="133">
        <v>43607</v>
      </c>
      <c r="M41" s="208"/>
      <c r="N41" s="209"/>
    </row>
    <row r="42" spans="1:14" ht="20.25">
      <c r="A42" s="43"/>
      <c r="B42" s="27"/>
      <c r="C42" s="43"/>
      <c r="D42" s="43"/>
      <c r="E42" s="43"/>
      <c r="F42" s="43"/>
      <c r="G42" s="43"/>
      <c r="H42" s="43"/>
      <c r="I42" s="43"/>
      <c r="J42" s="43"/>
      <c r="K42" s="43"/>
      <c r="L42" s="1"/>
      <c r="M42" s="1"/>
      <c r="N42" s="1"/>
    </row>
    <row r="43" spans="1:14" ht="20.25">
      <c r="A43" s="1"/>
      <c r="B43" s="13"/>
      <c r="C43" s="1"/>
      <c r="D43" s="1"/>
      <c r="E43" s="1"/>
      <c r="F43" s="1"/>
      <c r="G43" s="1"/>
      <c r="H43" s="1"/>
      <c r="I43" s="1"/>
      <c r="J43" s="1"/>
      <c r="K43" s="1"/>
      <c r="L43" s="1"/>
      <c r="M43" s="1"/>
      <c r="N43" s="1"/>
    </row>
  </sheetData>
  <sheetProtection/>
  <mergeCells count="11">
    <mergeCell ref="A1:N1"/>
    <mergeCell ref="A2:N2"/>
    <mergeCell ref="A3:N3"/>
    <mergeCell ref="A4:N4"/>
    <mergeCell ref="A5:N5"/>
    <mergeCell ref="M41:N41"/>
    <mergeCell ref="M8:M12"/>
    <mergeCell ref="N8:N12"/>
    <mergeCell ref="A6:L6"/>
    <mergeCell ref="A39:N39"/>
    <mergeCell ref="A41:B41"/>
  </mergeCells>
  <printOptions horizontalCentered="1" verticalCentered="1"/>
  <pageMargins left="0.35" right="0.5" top="0.44" bottom="0.27" header="0.58" footer="0.43"/>
  <pageSetup horizontalDpi="600" verticalDpi="600" orientation="landscape" scale="60" r:id="rId1"/>
  <headerFooter alignWithMargins="0">
    <oddHeader>&amp;C&amp;"Arial Narrow,Bold"&amp;11
</oddHeader>
    <oddFooter xml:space="preserve">&amp;C&amp;"Arial Narrow,Bold"&amp;11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 Hurley</dc:creator>
  <cp:keywords/>
  <dc:description/>
  <cp:lastModifiedBy>Boyle, Marilyn (EOL)</cp:lastModifiedBy>
  <cp:lastPrinted>2019-04-12T20:49:34Z</cp:lastPrinted>
  <dcterms:created xsi:type="dcterms:W3CDTF">2001-02-28T14:36:54Z</dcterms:created>
  <dcterms:modified xsi:type="dcterms:W3CDTF">2019-09-24T20:49:11Z</dcterms:modified>
  <cp:category/>
  <cp:version/>
  <cp:contentType/>
  <cp:contentStatus/>
</cp:coreProperties>
</file>