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Field" sheetId="1" r:id="rId1"/>
  </sheets>
  <definedNames>
    <definedName name="_xlnm.Print_Area" localSheetId="0">'Field'!$A$1:$L$31</definedName>
  </definedNames>
  <calcPr fullCalcOnLoad="1"/>
</workbook>
</file>

<file path=xl/sharedStrings.xml><?xml version="1.0" encoding="utf-8"?>
<sst xmlns="http://schemas.openxmlformats.org/spreadsheetml/2006/main" count="46" uniqueCount="42">
  <si>
    <t>TOTAL</t>
  </si>
  <si>
    <t>%</t>
  </si>
  <si>
    <t>$$</t>
  </si>
  <si>
    <t>Bristol</t>
  </si>
  <si>
    <t>Hampden</t>
  </si>
  <si>
    <t>Central MA</t>
  </si>
  <si>
    <t>Boston</t>
  </si>
  <si>
    <t>Berkshire</t>
  </si>
  <si>
    <t>Metro North</t>
  </si>
  <si>
    <t>Brockton</t>
  </si>
  <si>
    <t>North Shore</t>
  </si>
  <si>
    <t>Total</t>
  </si>
  <si>
    <t>South Shore</t>
  </si>
  <si>
    <t>20% based on reemployment*</t>
  </si>
  <si>
    <t>(Completitons)</t>
  </si>
  <si>
    <t>(Completions)</t>
  </si>
  <si>
    <t>(MOSES data source)</t>
  </si>
  <si>
    <t>Cape and Islands</t>
  </si>
  <si>
    <t>Franklin-Hampshire</t>
  </si>
  <si>
    <t>Greater Lowell</t>
  </si>
  <si>
    <t>Greater New Bedford</t>
  </si>
  <si>
    <t>Merrimack Valley</t>
  </si>
  <si>
    <t>Metro SW</t>
  </si>
  <si>
    <t>No. Central</t>
  </si>
  <si>
    <t>40% based on Subsequent RESEA</t>
  </si>
  <si>
    <t>40% based on Initial RESEA/CCS</t>
  </si>
  <si>
    <t>WIOA Area</t>
  </si>
  <si>
    <t>Initial Allocation</t>
  </si>
  <si>
    <t>RESEA:</t>
  </si>
  <si>
    <t>CFDA#:                            </t>
  </si>
  <si>
    <t>Phase code               </t>
  </si>
  <si>
    <t>Appropriation</t>
  </si>
  <si>
    <t>7002-6624</t>
  </si>
  <si>
    <t>Program name              </t>
  </si>
  <si>
    <t>Service dates                   </t>
  </si>
  <si>
    <t>RESEA Funding for the Field CY20</t>
  </si>
  <si>
    <t>Data Source:  MOSES RESEA Planned v. Actual Report as of December 2019 (Jan-December 2019)</t>
  </si>
  <si>
    <t>As of 2-28-2020</t>
  </si>
  <si>
    <t>January 1, 2020-September 30, 2021</t>
  </si>
  <si>
    <t>CY 20 Performance
TOTALS P/AREA</t>
  </si>
  <si>
    <t>RE20</t>
  </si>
  <si>
    <t>FUIREA20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</si>
</sst>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%"/>
    <numFmt numFmtId="166" formatCode="_(&quot;$&quot;* #,##0.000_);_(&quot;$&quot;* \(#,##0.000\);_(&quot;$&quot;* &quot;-&quot;??_);_(@_)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  <numFmt numFmtId="169" formatCode="0.000"/>
    <numFmt numFmtId="170" formatCode="0.0"/>
    <numFmt numFmtId="171" formatCode="0.0%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9">
    <font>
      <sz val="10"/>
      <name val="Arial"/>
      <family val="0"/>
    </font>
    <font>
      <sz val="22"/>
      <name val="Calibri"/>
      <family val="2"/>
    </font>
    <font>
      <sz val="20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2"/>
      <color indexed="8"/>
      <name val="Calibri"/>
      <family val="2"/>
    </font>
    <font>
      <sz val="22"/>
      <color indexed="8"/>
      <name val="Calibri"/>
      <family val="2"/>
    </font>
    <font>
      <b/>
      <sz val="22"/>
      <color indexed="10"/>
      <name val="Calibri"/>
      <family val="2"/>
    </font>
    <font>
      <b/>
      <sz val="22"/>
      <name val="Calibri"/>
      <family val="2"/>
    </font>
    <font>
      <b/>
      <sz val="2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2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1" fillId="0" borderId="0" xfId="0" applyFont="1" applyAlignment="1">
      <alignment/>
    </xf>
    <xf numFmtId="0" fontId="26" fillId="0" borderId="0" xfId="0" applyFont="1" applyAlignment="1">
      <alignment horizontal="center"/>
    </xf>
    <xf numFmtId="0" fontId="24" fillId="33" borderId="0" xfId="0" applyFont="1" applyFill="1" applyAlignment="1">
      <alignment horizontal="left"/>
    </xf>
    <xf numFmtId="0" fontId="25" fillId="33" borderId="0" xfId="0" applyFont="1" applyFill="1" applyAlignment="1">
      <alignment/>
    </xf>
    <xf numFmtId="8" fontId="26" fillId="0" borderId="0" xfId="0" applyNumberFormat="1" applyFont="1" applyAlignment="1">
      <alignment horizontal="center"/>
    </xf>
    <xf numFmtId="44" fontId="24" fillId="33" borderId="0" xfId="0" applyNumberFormat="1" applyFont="1" applyFill="1" applyAlignment="1">
      <alignment horizontal="left"/>
    </xf>
    <xf numFmtId="44" fontId="25" fillId="33" borderId="0" xfId="0" applyNumberFormat="1" applyFont="1" applyFill="1" applyAlignment="1">
      <alignment/>
    </xf>
    <xf numFmtId="44" fontId="26" fillId="0" borderId="0" xfId="0" applyNumberFormat="1" applyFont="1" applyAlignment="1">
      <alignment horizontal="center"/>
    </xf>
    <xf numFmtId="0" fontId="24" fillId="33" borderId="0" xfId="0" applyFont="1" applyFill="1" applyAlignment="1">
      <alignment/>
    </xf>
    <xf numFmtId="0" fontId="1" fillId="0" borderId="0" xfId="0" applyFont="1" applyFill="1" applyAlignment="1">
      <alignment/>
    </xf>
    <xf numFmtId="0" fontId="24" fillId="34" borderId="0" xfId="0" applyFont="1" applyFill="1" applyAlignment="1">
      <alignment/>
    </xf>
    <xf numFmtId="0" fontId="24" fillId="34" borderId="0" xfId="0" applyFont="1" applyFill="1" applyAlignment="1">
      <alignment horizontal="center"/>
    </xf>
    <xf numFmtId="0" fontId="24" fillId="33" borderId="0" xfId="0" applyFont="1" applyFill="1" applyAlignment="1">
      <alignment horizontal="center"/>
    </xf>
    <xf numFmtId="0" fontId="24" fillId="35" borderId="0" xfId="0" applyFont="1" applyFill="1" applyAlignment="1">
      <alignment horizontal="center" wrapText="1"/>
    </xf>
    <xf numFmtId="0" fontId="25" fillId="34" borderId="0" xfId="0" applyFont="1" applyFill="1" applyAlignment="1">
      <alignment/>
    </xf>
    <xf numFmtId="44" fontId="25" fillId="34" borderId="0" xfId="0" applyNumberFormat="1" applyFont="1" applyFill="1" applyAlignment="1">
      <alignment/>
    </xf>
    <xf numFmtId="10" fontId="25" fillId="0" borderId="0" xfId="0" applyNumberFormat="1" applyFont="1" applyAlignment="1">
      <alignment/>
    </xf>
    <xf numFmtId="44" fontId="25" fillId="0" borderId="0" xfId="0" applyNumberFormat="1" applyFont="1" applyAlignment="1">
      <alignment/>
    </xf>
    <xf numFmtId="44" fontId="1" fillId="0" borderId="0" xfId="0" applyNumberFormat="1" applyFont="1" applyFill="1" applyAlignment="1">
      <alignment/>
    </xf>
    <xf numFmtId="1" fontId="1" fillId="0" borderId="0" xfId="0" applyNumberFormat="1" applyFont="1" applyFill="1" applyAlignment="1">
      <alignment/>
    </xf>
    <xf numFmtId="0" fontId="26" fillId="0" borderId="0" xfId="0" applyFont="1" applyAlignment="1">
      <alignment/>
    </xf>
    <xf numFmtId="44" fontId="26" fillId="0" borderId="0" xfId="0" applyNumberFormat="1" applyFont="1" applyAlignment="1">
      <alignment/>
    </xf>
    <xf numFmtId="9" fontId="26" fillId="0" borderId="0" xfId="0" applyNumberFormat="1" applyFont="1" applyAlignment="1">
      <alignment/>
    </xf>
    <xf numFmtId="0" fontId="25" fillId="0" borderId="0" xfId="0" applyFont="1" applyFill="1" applyAlignment="1">
      <alignment/>
    </xf>
    <xf numFmtId="44" fontId="1" fillId="0" borderId="0" xfId="44" applyFont="1" applyFill="1" applyAlignment="1">
      <alignment/>
    </xf>
    <xf numFmtId="44" fontId="1" fillId="0" borderId="0" xfId="44" applyFont="1" applyAlignment="1">
      <alignment/>
    </xf>
    <xf numFmtId="0" fontId="27" fillId="36" borderId="0" xfId="0" applyFont="1" applyFill="1" applyAlignment="1">
      <alignment/>
    </xf>
    <xf numFmtId="0" fontId="1" fillId="36" borderId="0" xfId="0" applyFont="1" applyFill="1" applyAlignment="1">
      <alignment/>
    </xf>
    <xf numFmtId="8" fontId="27" fillId="0" borderId="0" xfId="0" applyNumberFormat="1" applyFont="1" applyAlignment="1">
      <alignment/>
    </xf>
    <xf numFmtId="0" fontId="27" fillId="0" borderId="0" xfId="0" applyFont="1" applyAlignment="1">
      <alignment/>
    </xf>
    <xf numFmtId="8" fontId="48" fillId="0" borderId="0" xfId="0" applyNumberFormat="1" applyFont="1" applyAlignment="1">
      <alignment/>
    </xf>
    <xf numFmtId="0" fontId="27" fillId="0" borderId="0" xfId="0" applyFont="1" applyFill="1" applyAlignment="1">
      <alignment/>
    </xf>
    <xf numFmtId="8" fontId="1" fillId="0" borderId="0" xfId="0" applyNumberFormat="1" applyFont="1" applyAlignment="1">
      <alignment/>
    </xf>
    <xf numFmtId="8" fontId="1" fillId="0" borderId="0" xfId="0" applyNumberFormat="1" applyFont="1" applyFill="1" applyAlignment="1">
      <alignment/>
    </xf>
    <xf numFmtId="164" fontId="27" fillId="0" borderId="0" xfId="0" applyNumberFormat="1" applyFont="1" applyFill="1" applyAlignment="1">
      <alignment/>
    </xf>
    <xf numFmtId="44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44" fontId="48" fillId="0" borderId="0" xfId="44" applyFont="1" applyFill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7" fillId="0" borderId="0" xfId="0" applyFont="1" applyFill="1" applyAlignment="1">
      <alignment horizontal="center"/>
    </xf>
    <xf numFmtId="44" fontId="27" fillId="0" borderId="0" xfId="44" applyFont="1" applyFill="1" applyAlignment="1">
      <alignment horizontal="center"/>
    </xf>
    <xf numFmtId="0" fontId="28" fillId="0" borderId="0" xfId="0" applyFont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4" fontId="27" fillId="35" borderId="0" xfId="44" applyFont="1" applyFill="1" applyAlignment="1">
      <alignment horizontal="center"/>
    </xf>
    <xf numFmtId="0" fontId="24" fillId="35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17" fontId="27" fillId="0" borderId="0" xfId="0" applyNumberFormat="1" applyFont="1" applyFill="1" applyAlignment="1">
      <alignment horizontal="center"/>
    </xf>
    <xf numFmtId="44" fontId="1" fillId="0" borderId="0" xfId="44" applyFont="1" applyFill="1" applyAlignment="1">
      <alignment/>
    </xf>
    <xf numFmtId="4" fontId="1" fillId="0" borderId="0" xfId="0" applyNumberFormat="1" applyFont="1" applyFill="1" applyAlignment="1">
      <alignment/>
    </xf>
    <xf numFmtId="8" fontId="1" fillId="0" borderId="0" xfId="46" applyNumberFormat="1" applyFont="1" applyFill="1" applyAlignment="1">
      <alignment/>
    </xf>
    <xf numFmtId="44" fontId="1" fillId="0" borderId="0" xfId="46" applyFont="1" applyFill="1" applyAlignment="1">
      <alignment/>
    </xf>
    <xf numFmtId="44" fontId="1" fillId="0" borderId="0" xfId="46" applyFont="1" applyFill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1"/>
  <sheetViews>
    <sheetView tabSelected="1" zoomScale="50" zoomScaleNormal="50" zoomScalePageLayoutView="0" workbookViewId="0" topLeftCell="A1">
      <selection activeCell="A29" sqref="A29"/>
    </sheetView>
  </sheetViews>
  <sheetFormatPr defaultColWidth="40.421875" defaultRowHeight="12.75"/>
  <cols>
    <col min="1" max="1" width="40.421875" style="3" customWidth="1"/>
    <col min="2" max="2" width="42.421875" style="3" customWidth="1"/>
    <col min="3" max="3" width="40.421875" style="3" customWidth="1"/>
    <col min="4" max="4" width="33.57421875" style="3" customWidth="1"/>
    <col min="5" max="5" width="40.421875" style="3" customWidth="1"/>
    <col min="6" max="6" width="33.57421875" style="3" customWidth="1"/>
    <col min="7" max="8" width="40.421875" style="3" customWidth="1"/>
    <col min="9" max="9" width="31.7109375" style="3" customWidth="1"/>
    <col min="10" max="10" width="15.140625" style="3" bestFit="1" customWidth="1"/>
    <col min="11" max="12" width="40.421875" style="3" customWidth="1"/>
    <col min="13" max="16384" width="40.421875" style="12" customWidth="1"/>
  </cols>
  <sheetData>
    <row r="1" spans="1:18" s="3" customFormat="1" ht="32.25" customHeight="1">
      <c r="A1" s="47" t="s">
        <v>35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12"/>
      <c r="N1" s="12"/>
      <c r="O1" s="12"/>
      <c r="P1" s="12"/>
      <c r="Q1" s="12"/>
      <c r="R1" s="12"/>
    </row>
    <row r="2" spans="1:18" s="3" customFormat="1" ht="28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12"/>
      <c r="N2" s="12"/>
      <c r="O2" s="12"/>
      <c r="P2" s="12"/>
      <c r="Q2" s="12"/>
      <c r="R2" s="12"/>
    </row>
    <row r="3" spans="1:18" s="3" customFormat="1" ht="28.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12"/>
      <c r="N3" s="12"/>
      <c r="O3" s="12"/>
      <c r="P3" s="12"/>
      <c r="Q3" s="12"/>
      <c r="R3" s="12"/>
    </row>
    <row r="4" spans="1:18" s="3" customFormat="1" ht="28.5">
      <c r="A4" s="4" t="s">
        <v>0</v>
      </c>
      <c r="B4" s="4"/>
      <c r="C4" s="5" t="s">
        <v>25</v>
      </c>
      <c r="D4" s="5"/>
      <c r="E4" s="5"/>
      <c r="F4" s="5" t="s">
        <v>24</v>
      </c>
      <c r="G4" s="5"/>
      <c r="H4" s="5"/>
      <c r="I4" s="5" t="s">
        <v>13</v>
      </c>
      <c r="J4" s="6"/>
      <c r="K4" s="6"/>
      <c r="L4" s="6"/>
      <c r="M4" s="12"/>
      <c r="N4" s="12"/>
      <c r="O4" s="12"/>
      <c r="P4" s="12"/>
      <c r="Q4" s="12"/>
      <c r="R4" s="12"/>
    </row>
    <row r="5" spans="1:18" s="3" customFormat="1" ht="28.5">
      <c r="A5" s="50">
        <v>2076462.8</v>
      </c>
      <c r="B5" s="7"/>
      <c r="C5" s="8">
        <f>A5*0.4</f>
        <v>830585.1200000001</v>
      </c>
      <c r="D5" s="8"/>
      <c r="E5" s="5"/>
      <c r="F5" s="8">
        <f>A5*0.4</f>
        <v>830585.1200000001</v>
      </c>
      <c r="G5" s="8"/>
      <c r="H5" s="8"/>
      <c r="I5" s="8">
        <f>A5*0.2</f>
        <v>415292.56000000006</v>
      </c>
      <c r="J5" s="9"/>
      <c r="K5" s="9"/>
      <c r="L5" s="9"/>
      <c r="M5" s="12"/>
      <c r="N5" s="12"/>
      <c r="O5" s="12"/>
      <c r="P5" s="12"/>
      <c r="Q5" s="12"/>
      <c r="R5" s="12"/>
    </row>
    <row r="6" spans="1:15" ht="25.5" customHeight="1">
      <c r="A6" s="10"/>
      <c r="B6" s="10"/>
      <c r="C6" s="51" t="s">
        <v>14</v>
      </c>
      <c r="D6" s="51"/>
      <c r="E6" s="5"/>
      <c r="F6" s="11" t="s">
        <v>15</v>
      </c>
      <c r="G6" s="8"/>
      <c r="H6" s="8"/>
      <c r="I6" s="11" t="s">
        <v>16</v>
      </c>
      <c r="J6" s="9"/>
      <c r="K6" s="9"/>
      <c r="L6" s="9"/>
      <c r="M6" s="53"/>
      <c r="N6" s="53"/>
      <c r="O6" s="45"/>
    </row>
    <row r="7" spans="1:15" ht="57">
      <c r="A7" s="13" t="s">
        <v>26</v>
      </c>
      <c r="B7" s="14" t="s">
        <v>27</v>
      </c>
      <c r="C7" s="11"/>
      <c r="D7" s="15" t="s">
        <v>1</v>
      </c>
      <c r="E7" s="15" t="s">
        <v>2</v>
      </c>
      <c r="F7" s="11"/>
      <c r="G7" s="15" t="s">
        <v>1</v>
      </c>
      <c r="H7" s="15" t="s">
        <v>2</v>
      </c>
      <c r="I7" s="11"/>
      <c r="J7" s="15" t="s">
        <v>1</v>
      </c>
      <c r="K7" s="15" t="s">
        <v>2</v>
      </c>
      <c r="L7" s="16" t="s">
        <v>39</v>
      </c>
      <c r="M7" s="45"/>
      <c r="N7" s="45"/>
      <c r="O7" s="45"/>
    </row>
    <row r="8" spans="1:17" ht="28.5">
      <c r="A8" s="17" t="s">
        <v>7</v>
      </c>
      <c r="B8" s="18">
        <f>L8</f>
        <v>34020.49724103078</v>
      </c>
      <c r="C8" s="12">
        <v>770</v>
      </c>
      <c r="D8" s="19">
        <f>C8/C24</f>
        <v>0.015259913989575696</v>
      </c>
      <c r="E8" s="20">
        <f>C5*D8</f>
        <v>12674.65749222141</v>
      </c>
      <c r="F8" s="12">
        <v>726</v>
      </c>
      <c r="G8" s="19">
        <f>F8/F24</f>
        <v>0.015248897290485192</v>
      </c>
      <c r="H8" s="20">
        <f>F5*G8</f>
        <v>12665.50718588532</v>
      </c>
      <c r="I8" s="12">
        <v>191</v>
      </c>
      <c r="J8" s="19">
        <f>I8/I24</f>
        <v>0.020901729043554387</v>
      </c>
      <c r="K8" s="20">
        <f>I5*J8</f>
        <v>8680.332562924053</v>
      </c>
      <c r="L8" s="18">
        <f>E8+H8+K8</f>
        <v>34020.49724103078</v>
      </c>
      <c r="M8" s="27"/>
      <c r="N8" s="27"/>
      <c r="O8" s="27"/>
      <c r="P8" s="27"/>
      <c r="Q8" s="21"/>
    </row>
    <row r="9" spans="1:17" ht="28.5">
      <c r="A9" s="17" t="s">
        <v>6</v>
      </c>
      <c r="B9" s="18">
        <f aca="true" t="shared" si="0" ref="B9:B23">L9</f>
        <v>200246.0523338699</v>
      </c>
      <c r="C9" s="12">
        <v>5258</v>
      </c>
      <c r="D9" s="19">
        <f>C9/C24</f>
        <v>0.10420341267167403</v>
      </c>
      <c r="E9" s="20">
        <f>C5*D9</f>
        <v>86549.8040183119</v>
      </c>
      <c r="F9" s="12">
        <v>4566</v>
      </c>
      <c r="G9" s="19">
        <f>F9/F24</f>
        <v>0.0959042218021424</v>
      </c>
      <c r="H9" s="20">
        <f>F5*G9</f>
        <v>79656.61957403908</v>
      </c>
      <c r="I9" s="12">
        <v>749</v>
      </c>
      <c r="J9" s="19">
        <f>I9/I24</f>
        <v>0.08196541912891224</v>
      </c>
      <c r="K9" s="20">
        <f>I5*J9</f>
        <v>34039.628741518936</v>
      </c>
      <c r="L9" s="18">
        <f aca="true" t="shared" si="1" ref="L9:L23">E9+H9+K9</f>
        <v>200246.0523338699</v>
      </c>
      <c r="M9" s="27"/>
      <c r="N9" s="27"/>
      <c r="O9" s="27"/>
      <c r="P9" s="27"/>
      <c r="Q9" s="21"/>
    </row>
    <row r="10" spans="1:17" ht="28.5">
      <c r="A10" s="17" t="s">
        <v>3</v>
      </c>
      <c r="B10" s="18">
        <f t="shared" si="0"/>
        <v>188166.86322495426</v>
      </c>
      <c r="C10" s="12">
        <v>4415</v>
      </c>
      <c r="D10" s="19">
        <f>C10/C24</f>
        <v>0.08749677956360609</v>
      </c>
      <c r="E10" s="20">
        <f>C5*D10</f>
        <v>72673.52315345132</v>
      </c>
      <c r="F10" s="12">
        <v>4148</v>
      </c>
      <c r="G10" s="19">
        <f>F10/F24</f>
        <v>0.08712455366519639</v>
      </c>
      <c r="H10" s="20">
        <f>F5*G10</f>
        <v>72364.35786095359</v>
      </c>
      <c r="I10" s="12">
        <v>949</v>
      </c>
      <c r="J10" s="19">
        <f>I10/I24</f>
        <v>0.10385204639964982</v>
      </c>
      <c r="K10" s="20">
        <f>I5*J10</f>
        <v>43128.98221054936</v>
      </c>
      <c r="L10" s="18">
        <f t="shared" si="1"/>
        <v>188166.86322495426</v>
      </c>
      <c r="M10" s="27"/>
      <c r="N10" s="27"/>
      <c r="O10" s="27"/>
      <c r="P10" s="27"/>
      <c r="Q10" s="21"/>
    </row>
    <row r="11" spans="1:17" ht="28.5">
      <c r="A11" s="17" t="s">
        <v>9</v>
      </c>
      <c r="B11" s="18">
        <f t="shared" si="0"/>
        <v>114340.39461298857</v>
      </c>
      <c r="C11" s="12">
        <v>2758</v>
      </c>
      <c r="D11" s="19">
        <f>C11/C24</f>
        <v>0.054658237380843855</v>
      </c>
      <c r="E11" s="20">
        <f>C5*D11</f>
        <v>45398.31865395668</v>
      </c>
      <c r="F11" s="12">
        <v>2493</v>
      </c>
      <c r="G11" s="19">
        <f>F11/F24</f>
        <v>0.052362948960302455</v>
      </c>
      <c r="H11" s="20">
        <f>F5*G11</f>
        <v>43491.8862457467</v>
      </c>
      <c r="I11" s="12">
        <v>560</v>
      </c>
      <c r="J11" s="19">
        <f>I11/I24</f>
        <v>0.061282556358065225</v>
      </c>
      <c r="K11" s="20">
        <f>I5*J11</f>
        <v>25450.18971328519</v>
      </c>
      <c r="L11" s="18">
        <f t="shared" si="1"/>
        <v>114340.39461298857</v>
      </c>
      <c r="M11" s="27"/>
      <c r="N11" s="27"/>
      <c r="O11" s="27"/>
      <c r="P11" s="27"/>
      <c r="Q11" s="21"/>
    </row>
    <row r="12" spans="1:17" ht="28.5">
      <c r="A12" s="17" t="s">
        <v>17</v>
      </c>
      <c r="B12" s="18">
        <f t="shared" si="0"/>
        <v>56710.784073868046</v>
      </c>
      <c r="C12" s="12">
        <v>1464</v>
      </c>
      <c r="D12" s="19">
        <f>C12/C24</f>
        <v>0.029013654650310153</v>
      </c>
      <c r="E12" s="20">
        <f>C5*D12</f>
        <v>24098.30982936642</v>
      </c>
      <c r="F12" s="12">
        <v>1364</v>
      </c>
      <c r="G12" s="19">
        <f>F12/F24</f>
        <v>0.028649443394244908</v>
      </c>
      <c r="H12" s="20">
        <f>F5*G12</f>
        <v>23795.801379542118</v>
      </c>
      <c r="I12" s="12">
        <v>194</v>
      </c>
      <c r="J12" s="19">
        <f>I12/I24</f>
        <v>0.021230028452615454</v>
      </c>
      <c r="K12" s="20">
        <f>I5*J12</f>
        <v>8816.672864959512</v>
      </c>
      <c r="L12" s="18">
        <f t="shared" si="1"/>
        <v>56710.784073868046</v>
      </c>
      <c r="M12" s="27"/>
      <c r="N12" s="54"/>
      <c r="O12" s="27"/>
      <c r="P12" s="27"/>
      <c r="Q12" s="21"/>
    </row>
    <row r="13" spans="1:17" ht="28.5">
      <c r="A13" s="17" t="s">
        <v>5</v>
      </c>
      <c r="B13" s="18">
        <f t="shared" si="0"/>
        <v>183757.79316854608</v>
      </c>
      <c r="C13" s="12">
        <v>4297</v>
      </c>
      <c r="D13" s="19">
        <f>C13/C24</f>
        <v>0.0851582472898789</v>
      </c>
      <c r="E13" s="20">
        <f>C5*D13</f>
        <v>70731.17304425375</v>
      </c>
      <c r="F13" s="12">
        <v>4004</v>
      </c>
      <c r="G13" s="19">
        <f>F13/F24</f>
        <v>0.08409997899600924</v>
      </c>
      <c r="H13" s="20">
        <f>F5*G13</f>
        <v>69852.19114639782</v>
      </c>
      <c r="I13" s="22">
        <v>950</v>
      </c>
      <c r="J13" s="19">
        <f>I13/I24</f>
        <v>0.1039614795360035</v>
      </c>
      <c r="K13" s="20">
        <f>I5*J13</f>
        <v>43174.42897789451</v>
      </c>
      <c r="L13" s="18">
        <f t="shared" si="1"/>
        <v>183757.79316854608</v>
      </c>
      <c r="M13" s="27"/>
      <c r="N13" s="27"/>
      <c r="O13" s="27"/>
      <c r="P13" s="27"/>
      <c r="Q13" s="21"/>
    </row>
    <row r="14" spans="1:17" ht="28.5">
      <c r="A14" s="17" t="s">
        <v>18</v>
      </c>
      <c r="B14" s="18">
        <f t="shared" si="0"/>
        <v>40996.32235652503</v>
      </c>
      <c r="C14" s="12">
        <v>1064</v>
      </c>
      <c r="D14" s="19">
        <f>C14/C24</f>
        <v>0.021086426603777325</v>
      </c>
      <c r="E14" s="20">
        <f>C5*D14</f>
        <v>17514.072171069583</v>
      </c>
      <c r="F14" s="12">
        <v>1023</v>
      </c>
      <c r="G14" s="19">
        <f>F14/F24</f>
        <v>0.02148708254568368</v>
      </c>
      <c r="H14" s="20">
        <f>F5*G14</f>
        <v>17846.851034656585</v>
      </c>
      <c r="I14" s="12">
        <v>124</v>
      </c>
      <c r="J14" s="19">
        <f>I14/I24</f>
        <v>0.0135697089078573</v>
      </c>
      <c r="K14" s="20">
        <f>I5*J14</f>
        <v>5635.399150798863</v>
      </c>
      <c r="L14" s="18">
        <f t="shared" si="1"/>
        <v>40996.32235652503</v>
      </c>
      <c r="M14" s="27"/>
      <c r="N14" s="27"/>
      <c r="O14" s="27"/>
      <c r="P14" s="27"/>
      <c r="Q14" s="21"/>
    </row>
    <row r="15" spans="1:17" ht="28.5">
      <c r="A15" s="17" t="s">
        <v>19</v>
      </c>
      <c r="B15" s="18">
        <f t="shared" si="0"/>
        <v>108239.58901983812</v>
      </c>
      <c r="C15" s="12">
        <v>2481</v>
      </c>
      <c r="D15" s="19">
        <f>C15/C24</f>
        <v>0.04916863195861987</v>
      </c>
      <c r="E15" s="20">
        <f>C5*D15</f>
        <v>40838.73407558612</v>
      </c>
      <c r="F15" s="12">
        <v>2376</v>
      </c>
      <c r="G15" s="19">
        <f>F15/F24</f>
        <v>0.0499054820415879</v>
      </c>
      <c r="H15" s="20">
        <f>F5*G15</f>
        <v>41450.75079017014</v>
      </c>
      <c r="I15" s="12">
        <v>571</v>
      </c>
      <c r="J15" s="19">
        <f>I15/I24</f>
        <v>0.06248632085795579</v>
      </c>
      <c r="K15" s="20">
        <f>I5*J15</f>
        <v>25950.10415408186</v>
      </c>
      <c r="L15" s="18">
        <f t="shared" si="1"/>
        <v>108239.58901983812</v>
      </c>
      <c r="M15" s="27"/>
      <c r="N15" s="54"/>
      <c r="O15" s="27"/>
      <c r="P15" s="27"/>
      <c r="Q15" s="21"/>
    </row>
    <row r="16" spans="1:17" ht="28.5">
      <c r="A16" s="17" t="s">
        <v>20</v>
      </c>
      <c r="B16" s="18">
        <f t="shared" si="0"/>
        <v>70784.75429232161</v>
      </c>
      <c r="C16" s="12">
        <v>1660</v>
      </c>
      <c r="D16" s="19">
        <f>C16/C24</f>
        <v>0.03289799639311124</v>
      </c>
      <c r="E16" s="20">
        <f>C5*D16</f>
        <v>27324.586281931868</v>
      </c>
      <c r="F16" s="12">
        <v>1470</v>
      </c>
      <c r="G16" s="19">
        <f>F16/F24</f>
        <v>0.03087586641461878</v>
      </c>
      <c r="H16" s="20">
        <f>F5*G16</f>
        <v>25645.03521109011</v>
      </c>
      <c r="I16" s="12">
        <v>392</v>
      </c>
      <c r="J16" s="19">
        <f>I16/I24</f>
        <v>0.04289778945064566</v>
      </c>
      <c r="K16" s="20">
        <f>I5*J16</f>
        <v>17815.13279929963</v>
      </c>
      <c r="L16" s="18">
        <f t="shared" si="1"/>
        <v>70784.75429232161</v>
      </c>
      <c r="M16" s="54"/>
      <c r="N16" s="27"/>
      <c r="O16" s="27"/>
      <c r="P16" s="27"/>
      <c r="Q16" s="21"/>
    </row>
    <row r="17" spans="1:17" ht="28.5">
      <c r="A17" s="17" t="s">
        <v>4</v>
      </c>
      <c r="B17" s="18">
        <f t="shared" si="0"/>
        <v>161979.63432816626</v>
      </c>
      <c r="C17" s="12">
        <v>4192</v>
      </c>
      <c r="D17" s="19">
        <f>C17/C24</f>
        <v>0.08307734992766404</v>
      </c>
      <c r="E17" s="20">
        <f>C5*D17</f>
        <v>69002.81065895084</v>
      </c>
      <c r="F17" s="12">
        <v>4027</v>
      </c>
      <c r="G17" s="19">
        <f>F17/F24</f>
        <v>0.08458307078344886</v>
      </c>
      <c r="H17" s="20">
        <f>F5*G17</f>
        <v>70253.43999663937</v>
      </c>
      <c r="I17" s="12">
        <v>500</v>
      </c>
      <c r="J17" s="19">
        <f>I17/I24</f>
        <v>0.05471656817684395</v>
      </c>
      <c r="K17" s="20">
        <f>I5*J17</f>
        <v>22723.38367257606</v>
      </c>
      <c r="L17" s="18">
        <f t="shared" si="1"/>
        <v>161979.63432816626</v>
      </c>
      <c r="M17" s="27"/>
      <c r="N17" s="27"/>
      <c r="O17" s="27"/>
      <c r="P17" s="27"/>
      <c r="Q17" s="21"/>
    </row>
    <row r="18" spans="1:17" ht="28.5">
      <c r="A18" s="17" t="s">
        <v>21</v>
      </c>
      <c r="B18" s="18">
        <f t="shared" si="0"/>
        <v>142153.99034110009</v>
      </c>
      <c r="C18" s="12">
        <v>3345</v>
      </c>
      <c r="D18" s="19">
        <f>C18/C24</f>
        <v>0.06629144453913077</v>
      </c>
      <c r="E18" s="20">
        <f>C5*D18</f>
        <v>55060.68741750729</v>
      </c>
      <c r="F18" s="12">
        <v>3200</v>
      </c>
      <c r="G18" s="19">
        <f>F18/F24</f>
        <v>0.06721277042638102</v>
      </c>
      <c r="H18" s="20">
        <f>F5*G18</f>
        <v>55825.92699012814</v>
      </c>
      <c r="I18" s="12">
        <v>688</v>
      </c>
      <c r="J18" s="19">
        <f>I18/I24</f>
        <v>0.07528999781133727</v>
      </c>
      <c r="K18" s="20">
        <f>I5*J18</f>
        <v>31267.375933464657</v>
      </c>
      <c r="L18" s="18">
        <f t="shared" si="1"/>
        <v>142153.99034110009</v>
      </c>
      <c r="M18" s="55"/>
      <c r="N18" s="27"/>
      <c r="O18" s="27"/>
      <c r="P18" s="27"/>
      <c r="Q18" s="21"/>
    </row>
    <row r="19" spans="1:17" ht="28.5">
      <c r="A19" s="17" t="s">
        <v>8</v>
      </c>
      <c r="B19" s="18">
        <f t="shared" si="0"/>
        <v>242967.06727583183</v>
      </c>
      <c r="C19" s="12">
        <v>5764</v>
      </c>
      <c r="D19" s="19">
        <f>C19/C24</f>
        <v>0.11423135615053806</v>
      </c>
      <c r="E19" s="20">
        <f>C5*D19</f>
        <v>94878.86465605741</v>
      </c>
      <c r="F19" s="12">
        <v>5722</v>
      </c>
      <c r="G19" s="19">
        <f>F19/F24</f>
        <v>0.12018483511867255</v>
      </c>
      <c r="H19" s="20">
        <f>F5*G19</f>
        <v>99823.73569922286</v>
      </c>
      <c r="I19" s="12">
        <v>1062</v>
      </c>
      <c r="J19" s="19">
        <f>I19/I24</f>
        <v>0.11621799080761655</v>
      </c>
      <c r="K19" s="20">
        <f>I5*J19</f>
        <v>48264.46692055155</v>
      </c>
      <c r="L19" s="18">
        <f t="shared" si="1"/>
        <v>242967.06727583183</v>
      </c>
      <c r="M19" s="27"/>
      <c r="N19" s="27"/>
      <c r="O19" s="27"/>
      <c r="P19" s="27"/>
      <c r="Q19" s="21"/>
    </row>
    <row r="20" spans="1:17" ht="28.5">
      <c r="A20" s="17" t="s">
        <v>22</v>
      </c>
      <c r="B20" s="18">
        <f t="shared" si="0"/>
        <v>236439.46947121658</v>
      </c>
      <c r="C20" s="12">
        <v>5946</v>
      </c>
      <c r="D20" s="19">
        <f>C20/C24</f>
        <v>0.1178382449117105</v>
      </c>
      <c r="E20" s="20">
        <f>C5*D20</f>
        <v>97874.69279058246</v>
      </c>
      <c r="F20" s="12">
        <v>5533</v>
      </c>
      <c r="G20" s="19">
        <f>F20/F24</f>
        <v>0.11621508086536442</v>
      </c>
      <c r="H20" s="20">
        <f>F5*G20</f>
        <v>96526.51688636842</v>
      </c>
      <c r="I20" s="12">
        <v>925</v>
      </c>
      <c r="J20" s="19">
        <f>I20/I24</f>
        <v>0.10122565112716131</v>
      </c>
      <c r="K20" s="20">
        <f>I5*J20</f>
        <v>42038.25979426571</v>
      </c>
      <c r="L20" s="18">
        <f t="shared" si="1"/>
        <v>236439.46947121658</v>
      </c>
      <c r="M20" s="56"/>
      <c r="N20" s="56"/>
      <c r="O20" s="27"/>
      <c r="P20" s="27"/>
      <c r="Q20" s="21"/>
    </row>
    <row r="21" spans="1:17" ht="28.5">
      <c r="A21" s="17" t="s">
        <v>23</v>
      </c>
      <c r="B21" s="18">
        <f t="shared" si="0"/>
        <v>98491.0901562117</v>
      </c>
      <c r="C21" s="12">
        <v>2159</v>
      </c>
      <c r="D21" s="19">
        <f>C21/C24</f>
        <v>0.04278721338116094</v>
      </c>
      <c r="E21" s="20">
        <f>C5*D21</f>
        <v>35538.42276065717</v>
      </c>
      <c r="F21" s="12">
        <v>2108</v>
      </c>
      <c r="G21" s="19">
        <f>F21/F24</f>
        <v>0.044276412518378494</v>
      </c>
      <c r="H21" s="20">
        <f>F5*G21</f>
        <v>36775.32940474691</v>
      </c>
      <c r="I21" s="12">
        <v>576</v>
      </c>
      <c r="J21" s="19">
        <f>I21/I24</f>
        <v>0.06303348653972422</v>
      </c>
      <c r="K21" s="20">
        <f>I5*J21</f>
        <v>26177.337990807617</v>
      </c>
      <c r="L21" s="18">
        <f t="shared" si="1"/>
        <v>98491.0901562117</v>
      </c>
      <c r="M21" s="57"/>
      <c r="N21" s="58"/>
      <c r="O21" s="27"/>
      <c r="P21" s="27"/>
      <c r="Q21" s="21"/>
    </row>
    <row r="22" spans="1:17" ht="28.5">
      <c r="A22" s="17" t="s">
        <v>10</v>
      </c>
      <c r="B22" s="18">
        <f t="shared" si="0"/>
        <v>83448.6123441517</v>
      </c>
      <c r="C22" s="12">
        <v>2115</v>
      </c>
      <c r="D22" s="19">
        <f>C22/C24</f>
        <v>0.041915218296042334</v>
      </c>
      <c r="E22" s="20">
        <f>C5*D22</f>
        <v>34814.156618244524</v>
      </c>
      <c r="F22" s="12">
        <v>1975</v>
      </c>
      <c r="G22" s="19">
        <f>F22/F24</f>
        <v>0.04148288174753203</v>
      </c>
      <c r="H22" s="20">
        <f>F5*G22</f>
        <v>34455.06431421971</v>
      </c>
      <c r="I22" s="12">
        <v>312</v>
      </c>
      <c r="J22" s="19">
        <f>I22/I24</f>
        <v>0.034143138542350626</v>
      </c>
      <c r="K22" s="20">
        <f>I5*J22</f>
        <v>14179.391411687462</v>
      </c>
      <c r="L22" s="18">
        <f t="shared" si="1"/>
        <v>83448.6123441517</v>
      </c>
      <c r="M22" s="27"/>
      <c r="N22" s="27"/>
      <c r="O22" s="27"/>
      <c r="P22" s="27"/>
      <c r="Q22" s="21"/>
    </row>
    <row r="23" spans="1:17" ht="28.5">
      <c r="A23" s="17" t="s">
        <v>12</v>
      </c>
      <c r="B23" s="18">
        <f t="shared" si="0"/>
        <v>113719.88575937966</v>
      </c>
      <c r="C23" s="12">
        <v>2771</v>
      </c>
      <c r="D23" s="19">
        <f>C23/C24</f>
        <v>0.05491587229235617</v>
      </c>
      <c r="E23" s="20">
        <f>C5*D23</f>
        <v>45612.30637785133</v>
      </c>
      <c r="F23" s="12">
        <v>2875</v>
      </c>
      <c r="G23" s="19">
        <f>F23/F24</f>
        <v>0.06038647342995169</v>
      </c>
      <c r="H23" s="20">
        <f>F5*G23</f>
        <v>50156.10628019324</v>
      </c>
      <c r="I23" s="12">
        <v>395</v>
      </c>
      <c r="J23" s="19">
        <f>I23/I24</f>
        <v>0.04322608885970672</v>
      </c>
      <c r="K23" s="20">
        <f>I5*J23</f>
        <v>17951.473101335087</v>
      </c>
      <c r="L23" s="18">
        <f t="shared" si="1"/>
        <v>113719.88575937966</v>
      </c>
      <c r="M23" s="27"/>
      <c r="N23" s="27"/>
      <c r="O23" s="27"/>
      <c r="P23" s="27"/>
      <c r="Q23" s="21"/>
    </row>
    <row r="24" spans="1:17" ht="28.5">
      <c r="A24" s="23" t="s">
        <v>11</v>
      </c>
      <c r="B24" s="24">
        <f>SUM(B8:B23)</f>
        <v>2076462.8000000003</v>
      </c>
      <c r="C24" s="23">
        <f aca="true" t="shared" si="2" ref="C24:L24">SUM(C8:C23)</f>
        <v>50459</v>
      </c>
      <c r="D24" s="25">
        <f t="shared" si="2"/>
        <v>1</v>
      </c>
      <c r="E24" s="24">
        <f t="shared" si="2"/>
        <v>830585.1199999999</v>
      </c>
      <c r="F24" s="23">
        <f t="shared" si="2"/>
        <v>47610</v>
      </c>
      <c r="G24" s="25">
        <f t="shared" si="2"/>
        <v>0.9999999999999999</v>
      </c>
      <c r="H24" s="24">
        <f t="shared" si="2"/>
        <v>830585.1200000001</v>
      </c>
      <c r="I24" s="23">
        <f t="shared" si="2"/>
        <v>9138</v>
      </c>
      <c r="J24" s="25">
        <f t="shared" si="2"/>
        <v>0.9999999999999999</v>
      </c>
      <c r="K24" s="24">
        <f t="shared" si="2"/>
        <v>415292.5600000001</v>
      </c>
      <c r="L24" s="24">
        <f t="shared" si="2"/>
        <v>2076462.8000000003</v>
      </c>
      <c r="M24" s="21"/>
      <c r="N24" s="21"/>
      <c r="O24" s="42"/>
      <c r="P24" s="21"/>
      <c r="Q24" s="21"/>
    </row>
    <row r="25" ht="28.5">
      <c r="N25" s="21"/>
    </row>
    <row r="26" spans="1:13" ht="28.5">
      <c r="A26" s="26"/>
      <c r="B26" s="26"/>
      <c r="C26" s="27"/>
      <c r="J26" s="52"/>
      <c r="K26" s="52"/>
      <c r="L26" s="28"/>
      <c r="M26" s="45"/>
    </row>
    <row r="27" spans="1:16" ht="28.5">
      <c r="A27" s="29" t="s">
        <v>36</v>
      </c>
      <c r="B27" s="29"/>
      <c r="C27" s="30"/>
      <c r="D27" s="30"/>
      <c r="E27" s="30"/>
      <c r="F27" s="30"/>
      <c r="M27" s="46"/>
      <c r="P27" s="21"/>
    </row>
    <row r="28" spans="1:3" ht="28.5">
      <c r="A28" s="31"/>
      <c r="B28" s="31"/>
      <c r="C28" s="32"/>
    </row>
    <row r="29" spans="1:12" ht="28.5">
      <c r="A29" s="33"/>
      <c r="B29" s="32" t="s">
        <v>28</v>
      </c>
      <c r="E29" s="48"/>
      <c r="F29" s="48"/>
      <c r="G29" s="34"/>
      <c r="H29" s="34"/>
      <c r="I29" s="12"/>
      <c r="J29" s="12"/>
      <c r="L29" s="44"/>
    </row>
    <row r="30" spans="1:10" ht="28.5">
      <c r="A30" s="35"/>
      <c r="B30" s="3" t="s">
        <v>29</v>
      </c>
      <c r="C30" s="43">
        <v>17.225</v>
      </c>
      <c r="E30" s="48"/>
      <c r="F30" s="48"/>
      <c r="G30" s="34"/>
      <c r="H30" s="34"/>
      <c r="I30" s="12"/>
      <c r="J30" s="36"/>
    </row>
    <row r="31" spans="1:10" ht="28.5">
      <c r="A31" s="31" t="s">
        <v>37</v>
      </c>
      <c r="B31" s="35" t="s">
        <v>30</v>
      </c>
      <c r="C31" s="3" t="s">
        <v>40</v>
      </c>
      <c r="E31" s="48"/>
      <c r="F31" s="48"/>
      <c r="G31" s="37"/>
      <c r="H31" s="34"/>
      <c r="I31" s="36"/>
      <c r="J31" s="21"/>
    </row>
    <row r="32" spans="1:12" ht="28.5">
      <c r="A32" s="35"/>
      <c r="B32" s="3" t="s">
        <v>31</v>
      </c>
      <c r="C32" s="3" t="s">
        <v>32</v>
      </c>
      <c r="E32" s="49"/>
      <c r="F32" s="48"/>
      <c r="G32" s="32"/>
      <c r="I32" s="35"/>
      <c r="J32" s="38"/>
      <c r="L32" s="12"/>
    </row>
    <row r="33" spans="1:12" ht="28.5">
      <c r="A33" s="31"/>
      <c r="B33" s="32" t="s">
        <v>33</v>
      </c>
      <c r="C33" s="3" t="s">
        <v>41</v>
      </c>
      <c r="E33" s="48"/>
      <c r="F33" s="48"/>
      <c r="L33" s="12"/>
    </row>
    <row r="34" spans="1:12" ht="28.5">
      <c r="A34" s="35"/>
      <c r="B34" s="3" t="s">
        <v>34</v>
      </c>
      <c r="C34" s="3" t="s">
        <v>38</v>
      </c>
      <c r="L34" s="12"/>
    </row>
    <row r="35" ht="28.5">
      <c r="L35" s="12"/>
    </row>
    <row r="36" ht="28.5">
      <c r="L36" s="12"/>
    </row>
    <row r="37" spans="7:12" ht="28.5">
      <c r="G37" s="35"/>
      <c r="L37" s="12"/>
    </row>
    <row r="38" spans="3:12" ht="28.5">
      <c r="C38" s="39"/>
      <c r="L38" s="12"/>
    </row>
    <row r="39" spans="3:12" ht="28.5">
      <c r="C39" s="40"/>
      <c r="L39" s="12"/>
    </row>
    <row r="40" spans="1:12" ht="28.5">
      <c r="A40" s="41"/>
      <c r="L40" s="12"/>
    </row>
    <row r="41" ht="28.5">
      <c r="L41" s="12"/>
    </row>
    <row r="42" ht="28.5">
      <c r="L42" s="12"/>
    </row>
    <row r="43" ht="28.5">
      <c r="L43" s="12"/>
    </row>
    <row r="44" ht="28.5">
      <c r="L44" s="12"/>
    </row>
    <row r="45" ht="28.5">
      <c r="L45" s="12"/>
    </row>
    <row r="46" ht="28.5">
      <c r="L46" s="12"/>
    </row>
    <row r="47" ht="28.5">
      <c r="L47" s="12"/>
    </row>
    <row r="48" ht="28.5">
      <c r="L48" s="12"/>
    </row>
    <row r="49" ht="28.5">
      <c r="L49" s="12"/>
    </row>
    <row r="50" ht="28.5">
      <c r="L50" s="12"/>
    </row>
    <row r="51" ht="28.5">
      <c r="L51" s="12"/>
    </row>
  </sheetData>
  <sheetProtection/>
  <mergeCells count="3">
    <mergeCell ref="C6:D6"/>
    <mergeCell ref="J26:K26"/>
    <mergeCell ref="M6:N6"/>
  </mergeCells>
  <printOptions/>
  <pageMargins left="0.75" right="0.75" top="1" bottom="1" header="0.5" footer="0.5"/>
  <pageSetup fitToHeight="1" fitToWidth="1" horizontalDpi="600" verticalDpi="600" orientation="landscape" paperSize="5" scale="2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DWD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bgoguen</dc:creator>
  <cp:keywords/>
  <dc:description/>
  <cp:lastModifiedBy>Goguen, Beth (EOL)</cp:lastModifiedBy>
  <cp:lastPrinted>2018-04-11T12:02:32Z</cp:lastPrinted>
  <dcterms:created xsi:type="dcterms:W3CDTF">2012-05-11T12:28:37Z</dcterms:created>
  <dcterms:modified xsi:type="dcterms:W3CDTF">2020-05-09T12:33:29Z</dcterms:modified>
  <cp:category/>
  <cp:version/>
  <cp:contentType/>
  <cp:contentStatus/>
</cp:coreProperties>
</file>