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marilyn_boyle_detma_org/Documents/FY22 Allocations/Working Tables NOT FOR DISTRIBUTION/"/>
    </mc:Choice>
  </mc:AlternateContent>
  <xr:revisionPtr revIDLastSave="36" documentId="8_{977AE3FF-05D2-427A-95F9-2FD603F7BBC5}" xr6:coauthVersionLast="45" xr6:coauthVersionMax="45" xr10:uidLastSave="{904EEC74-10F5-4F8B-BB7F-72C5CDC93175}"/>
  <bookViews>
    <workbookView xWindow="-120" yWindow="-120" windowWidth="29040" windowHeight="15840" xr2:uid="{ECB3BB67-4B91-4624-9894-8DBE7BE163CA}"/>
  </bookViews>
  <sheets>
    <sheet name="FY22 and FY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I30" i="1"/>
  <c r="E30" i="1"/>
  <c r="D13" i="1"/>
  <c r="E13" i="1"/>
  <c r="G30" i="1" l="1"/>
  <c r="H13" i="1" l="1"/>
  <c r="I13" i="1"/>
  <c r="L13" i="1"/>
  <c r="M13" i="1"/>
  <c r="P13" i="1"/>
  <c r="Q13" i="1"/>
  <c r="N30" i="1" l="1"/>
  <c r="Q30" i="1" s="1"/>
  <c r="K30" i="1"/>
  <c r="J30" i="1"/>
  <c r="F30" i="1"/>
  <c r="B30" i="1"/>
  <c r="D30" i="1" s="1"/>
  <c r="S28" i="1"/>
  <c r="R28" i="1"/>
  <c r="Q28" i="1"/>
  <c r="P28" i="1"/>
  <c r="M28" i="1"/>
  <c r="L28" i="1"/>
  <c r="I28" i="1"/>
  <c r="H28" i="1"/>
  <c r="E28" i="1"/>
  <c r="D28" i="1"/>
  <c r="S27" i="1"/>
  <c r="R27" i="1"/>
  <c r="Q27" i="1"/>
  <c r="P27" i="1"/>
  <c r="M27" i="1"/>
  <c r="L27" i="1"/>
  <c r="I27" i="1"/>
  <c r="H27" i="1"/>
  <c r="E27" i="1"/>
  <c r="D27" i="1"/>
  <c r="S26" i="1"/>
  <c r="R26" i="1"/>
  <c r="Q26" i="1"/>
  <c r="P26" i="1"/>
  <c r="M26" i="1"/>
  <c r="L26" i="1"/>
  <c r="I26" i="1"/>
  <c r="H26" i="1"/>
  <c r="E26" i="1"/>
  <c r="D26" i="1"/>
  <c r="S25" i="1"/>
  <c r="R25" i="1"/>
  <c r="Q25" i="1"/>
  <c r="P25" i="1"/>
  <c r="M25" i="1"/>
  <c r="L25" i="1"/>
  <c r="I25" i="1"/>
  <c r="H25" i="1"/>
  <c r="E25" i="1"/>
  <c r="D25" i="1"/>
  <c r="S24" i="1"/>
  <c r="R24" i="1"/>
  <c r="Q24" i="1"/>
  <c r="P24" i="1"/>
  <c r="M24" i="1"/>
  <c r="L24" i="1"/>
  <c r="I24" i="1"/>
  <c r="H24" i="1"/>
  <c r="E24" i="1"/>
  <c r="D24" i="1"/>
  <c r="S23" i="1"/>
  <c r="R23" i="1"/>
  <c r="Q23" i="1"/>
  <c r="P23" i="1"/>
  <c r="M23" i="1"/>
  <c r="L23" i="1"/>
  <c r="I23" i="1"/>
  <c r="H23" i="1"/>
  <c r="E23" i="1"/>
  <c r="D23" i="1"/>
  <c r="S22" i="1"/>
  <c r="R22" i="1"/>
  <c r="Q22" i="1"/>
  <c r="P22" i="1"/>
  <c r="M22" i="1"/>
  <c r="L22" i="1"/>
  <c r="I22" i="1"/>
  <c r="H22" i="1"/>
  <c r="E22" i="1"/>
  <c r="D22" i="1"/>
  <c r="S21" i="1"/>
  <c r="R21" i="1"/>
  <c r="Q21" i="1"/>
  <c r="P21" i="1"/>
  <c r="M21" i="1"/>
  <c r="L21" i="1"/>
  <c r="I21" i="1"/>
  <c r="H21" i="1"/>
  <c r="E21" i="1"/>
  <c r="D21" i="1"/>
  <c r="S20" i="1"/>
  <c r="R20" i="1"/>
  <c r="Q20" i="1"/>
  <c r="P20" i="1"/>
  <c r="M20" i="1"/>
  <c r="L20" i="1"/>
  <c r="I20" i="1"/>
  <c r="H20" i="1"/>
  <c r="E20" i="1"/>
  <c r="D20" i="1"/>
  <c r="S19" i="1"/>
  <c r="R19" i="1"/>
  <c r="Q19" i="1"/>
  <c r="P19" i="1"/>
  <c r="M19" i="1"/>
  <c r="L19" i="1"/>
  <c r="I19" i="1"/>
  <c r="H19" i="1"/>
  <c r="E19" i="1"/>
  <c r="D19" i="1"/>
  <c r="S18" i="1"/>
  <c r="R18" i="1"/>
  <c r="Q18" i="1"/>
  <c r="P18" i="1"/>
  <c r="M18" i="1"/>
  <c r="L18" i="1"/>
  <c r="I18" i="1"/>
  <c r="H18" i="1"/>
  <c r="E18" i="1"/>
  <c r="D18" i="1"/>
  <c r="S17" i="1"/>
  <c r="R17" i="1"/>
  <c r="Q17" i="1"/>
  <c r="P17" i="1"/>
  <c r="M17" i="1"/>
  <c r="L17" i="1"/>
  <c r="I17" i="1"/>
  <c r="H17" i="1"/>
  <c r="E17" i="1"/>
  <c r="D17" i="1"/>
  <c r="S16" i="1"/>
  <c r="R16" i="1"/>
  <c r="Q16" i="1"/>
  <c r="P16" i="1"/>
  <c r="M16" i="1"/>
  <c r="L16" i="1"/>
  <c r="I16" i="1"/>
  <c r="H16" i="1"/>
  <c r="E16" i="1"/>
  <c r="D16" i="1"/>
  <c r="S15" i="1"/>
  <c r="R15" i="1"/>
  <c r="Q15" i="1"/>
  <c r="P15" i="1"/>
  <c r="M15" i="1"/>
  <c r="L15" i="1"/>
  <c r="I15" i="1"/>
  <c r="H15" i="1"/>
  <c r="H30" i="1" s="1"/>
  <c r="E15" i="1"/>
  <c r="D15" i="1"/>
  <c r="S14" i="1"/>
  <c r="R14" i="1"/>
  <c r="Q14" i="1"/>
  <c r="P14" i="1"/>
  <c r="M14" i="1"/>
  <c r="L14" i="1"/>
  <c r="I14" i="1"/>
  <c r="H14" i="1"/>
  <c r="E14" i="1"/>
  <c r="D14" i="1"/>
  <c r="S13" i="1"/>
  <c r="R13" i="1"/>
  <c r="U23" i="1" l="1"/>
  <c r="U14" i="1"/>
  <c r="U27" i="1"/>
  <c r="U20" i="1"/>
  <c r="U22" i="1"/>
  <c r="T25" i="1"/>
  <c r="T18" i="1"/>
  <c r="S30" i="1"/>
  <c r="L30" i="1"/>
  <c r="U15" i="1"/>
  <c r="U19" i="1"/>
  <c r="M30" i="1"/>
  <c r="T16" i="1"/>
  <c r="T20" i="1"/>
  <c r="T24" i="1"/>
  <c r="U13" i="1"/>
  <c r="T17" i="1"/>
  <c r="U26" i="1"/>
  <c r="T23" i="1"/>
  <c r="T14" i="1"/>
  <c r="U17" i="1"/>
  <c r="T21" i="1"/>
  <c r="U16" i="1"/>
  <c r="T15" i="1"/>
  <c r="U18" i="1"/>
  <c r="U21" i="1"/>
  <c r="U24" i="1"/>
  <c r="T27" i="1"/>
  <c r="T19" i="1"/>
  <c r="T22" i="1"/>
  <c r="U25" i="1"/>
  <c r="U28" i="1"/>
  <c r="T13" i="1"/>
  <c r="P30" i="1"/>
  <c r="T26" i="1"/>
  <c r="T28" i="1"/>
  <c r="R30" i="1"/>
  <c r="U30" i="1" l="1"/>
  <c r="T30" i="1"/>
</calcChain>
</file>

<file path=xl/sharedStrings.xml><?xml version="1.0" encoding="utf-8"?>
<sst xmlns="http://schemas.openxmlformats.org/spreadsheetml/2006/main" count="71" uniqueCount="63">
  <si>
    <t>ATTACHMENT 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</si>
  <si>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</si>
  <si>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</si>
  <si>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</si>
  <si>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</si>
  <si>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</si>
  <si>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</si>
  <si>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</si>
  <si>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</si>
  <si>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</si>
  <si>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</si>
  <si>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</si>
  <si>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</si>
  <si>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</si>
  <si>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</si>
  <si>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</si>
  <si>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</si>
  <si>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</si>
  <si>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</si>
  <si>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</si>
  <si>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</si>
  <si>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</si>
  <si>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WAGNER-PEYSER</t>
  </si>
  <si>
    <t>TITLE 1 ADULT</t>
  </si>
  <si>
    <t>TITLE 1 DISLOCATED WORKER</t>
  </si>
  <si>
    <t>TITLE 1 YOUTH</t>
  </si>
  <si>
    <t>TOTAL FUNDING</t>
  </si>
  <si>
    <t>MassHire
Workforce
Areas</t>
  </si>
  <si>
    <t xml:space="preserve">
Wagner
Peyser
10% &amp; 90%
FY21</t>
  </si>
  <si>
    <t xml:space="preserve">
WIOA
Title I
Adult
FY21</t>
  </si>
  <si>
    <t xml:space="preserve">
WIOA
Title I
Youth
FY21</t>
  </si>
  <si>
    <t>TOTAL
Workforce
Area
Funding
FY21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</si>
  <si>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</si>
  <si>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</si>
  <si>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</si>
  <si>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</si>
  <si>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</si>
  <si>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</si>
  <si>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</si>
  <si>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</si>
  <si>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</si>
  <si>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 County</t>
  </si>
  <si>
    <t>Merrimack Valley</t>
  </si>
  <si>
    <t>Metro North</t>
  </si>
  <si>
    <t>Metro South/West</t>
  </si>
  <si>
    <t>No.Central</t>
  </si>
  <si>
    <t>North Shore</t>
  </si>
  <si>
    <t>South Shore</t>
  </si>
  <si>
    <t xml:space="preserve">                  </t>
  </si>
  <si>
    <t>TOTAL</t>
  </si>
  <si>
    <t xml:space="preserve">NOTE:    Funds do not include carry-in.   </t>
  </si>
  <si>
    <t>Assumes State Activities at 15%.</t>
  </si>
  <si>
    <t>Totals may not add due to rounding.</t>
  </si>
  <si>
    <t>MassHire Department of Career Services</t>
  </si>
  <si>
    <t xml:space="preserve">
Wagner
Peyser
10% &amp; 90%
FY22</t>
  </si>
  <si>
    <t xml:space="preserve">
Change
from
FY21</t>
  </si>
  <si>
    <t xml:space="preserve">
%
Change 
from
FY21</t>
  </si>
  <si>
    <t xml:space="preserve">
WIOA
Title I
Adult
FY22</t>
  </si>
  <si>
    <t xml:space="preserve">
WIOA
Title I
DW
FY22</t>
  </si>
  <si>
    <t>WIOA
Title I
DW
FY21
Rev. 1</t>
  </si>
  <si>
    <t xml:space="preserve">
WIOA
Title I
Youth
FY22</t>
  </si>
  <si>
    <t>TOTAL
Workforce
Area
Funding
FY22</t>
  </si>
  <si>
    <t>Commonwealth of Massachusetts
Comparison of Fiscal Year 2022 and Fiscal Year 2021 Allocations to Local MassHire Workforce Areas
Wagner-Peyser 10% and 90% Funds and WIOA Title I Adult, Dislocated Worker, and Youth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</si>
</sst>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[$-409]mmmm\ d\,\ yy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3" fontId="5" fillId="2" borderId="9" xfId="1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8" fillId="4" borderId="14" xfId="1" applyFont="1" applyFill="1" applyBorder="1" applyAlignment="1">
      <alignment horizontal="center" vertical="center" wrapText="1"/>
    </xf>
    <xf numFmtId="3" fontId="8" fillId="4" borderId="15" xfId="1" applyNumberFormat="1" applyFont="1" applyFill="1" applyBorder="1" applyAlignment="1">
      <alignment horizontal="center" vertical="center" wrapText="1"/>
    </xf>
    <xf numFmtId="3" fontId="8" fillId="4" borderId="16" xfId="1" applyNumberFormat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42" fontId="8" fillId="4" borderId="15" xfId="1" applyNumberFormat="1" applyFont="1" applyFill="1" applyBorder="1" applyAlignment="1">
      <alignment horizontal="center" vertical="center" wrapText="1"/>
    </xf>
    <xf numFmtId="42" fontId="8" fillId="4" borderId="16" xfId="1" applyNumberFormat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9" fillId="4" borderId="23" xfId="1" applyFont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10" fillId="0" borderId="25" xfId="1" applyFont="1" applyBorder="1" applyAlignment="1">
      <alignment horizontal="left"/>
    </xf>
    <xf numFmtId="3" fontId="10" fillId="0" borderId="11" xfId="1" applyNumberFormat="1" applyFont="1" applyBorder="1" applyAlignment="1">
      <alignment horizontal="center"/>
    </xf>
    <xf numFmtId="3" fontId="10" fillId="0" borderId="26" xfId="1" applyNumberFormat="1" applyFont="1" applyBorder="1" applyAlignment="1">
      <alignment horizontal="center"/>
    </xf>
    <xf numFmtId="3" fontId="11" fillId="0" borderId="27" xfId="1" applyNumberFormat="1" applyFont="1" applyBorder="1" applyAlignment="1">
      <alignment horizontal="center"/>
    </xf>
    <xf numFmtId="3" fontId="10" fillId="0" borderId="28" xfId="1" applyNumberFormat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3" fontId="11" fillId="0" borderId="27" xfId="1" applyNumberFormat="1" applyFont="1" applyBorder="1" applyAlignment="1">
      <alignment horizontal="right"/>
    </xf>
    <xf numFmtId="0" fontId="12" fillId="0" borderId="28" xfId="1" applyFont="1" applyBorder="1"/>
    <xf numFmtId="0" fontId="12" fillId="0" borderId="26" xfId="1" applyFont="1" applyBorder="1"/>
    <xf numFmtId="0" fontId="12" fillId="0" borderId="29" xfId="1" applyFont="1" applyBorder="1"/>
    <xf numFmtId="0" fontId="13" fillId="0" borderId="27" xfId="1" applyFont="1" applyBorder="1"/>
    <xf numFmtId="0" fontId="12" fillId="0" borderId="16" xfId="1" applyFont="1" applyBorder="1"/>
    <xf numFmtId="42" fontId="14" fillId="0" borderId="28" xfId="1" applyNumberFormat="1" applyFont="1" applyBorder="1"/>
    <xf numFmtId="42" fontId="12" fillId="0" borderId="26" xfId="1" applyNumberFormat="1" applyFont="1" applyBorder="1"/>
    <xf numFmtId="42" fontId="12" fillId="0" borderId="29" xfId="1" applyNumberFormat="1" applyFont="1" applyBorder="1"/>
    <xf numFmtId="0" fontId="14" fillId="0" borderId="25" xfId="1" applyFont="1" applyBorder="1" applyAlignment="1">
      <alignment horizontal="left" indent="1"/>
    </xf>
    <xf numFmtId="42" fontId="12" fillId="0" borderId="11" xfId="1" applyNumberFormat="1" applyFont="1" applyBorder="1"/>
    <xf numFmtId="42" fontId="12" fillId="0" borderId="23" xfId="1" applyNumberFormat="1" applyFont="1" applyBorder="1"/>
    <xf numFmtId="164" fontId="14" fillId="0" borderId="27" xfId="1" applyNumberFormat="1" applyFont="1" applyBorder="1" applyAlignment="1">
      <alignment horizontal="center"/>
    </xf>
    <xf numFmtId="42" fontId="12" fillId="0" borderId="30" xfId="1" applyNumberFormat="1" applyFont="1" applyBorder="1" applyAlignment="1">
      <alignment horizontal="center"/>
    </xf>
    <xf numFmtId="42" fontId="10" fillId="0" borderId="28" xfId="1" applyNumberFormat="1" applyFont="1" applyBorder="1"/>
    <xf numFmtId="42" fontId="10" fillId="0" borderId="26" xfId="1" applyNumberFormat="1" applyFont="1" applyBorder="1"/>
    <xf numFmtId="42" fontId="5" fillId="0" borderId="26" xfId="1" applyNumberFormat="1" applyFont="1" applyBorder="1"/>
    <xf numFmtId="164" fontId="5" fillId="0" borderId="27" xfId="1" applyNumberFormat="1" applyFont="1" applyBorder="1" applyAlignment="1">
      <alignment horizontal="center"/>
    </xf>
    <xf numFmtId="0" fontId="14" fillId="0" borderId="14" xfId="1" applyFont="1" applyBorder="1" applyAlignment="1">
      <alignment horizontal="left"/>
    </xf>
    <xf numFmtId="42" fontId="14" fillId="0" borderId="31" xfId="1" applyNumberFormat="1" applyFont="1" applyBorder="1"/>
    <xf numFmtId="42" fontId="14" fillId="0" borderId="16" xfId="1" applyNumberFormat="1" applyFont="1" applyBorder="1"/>
    <xf numFmtId="44" fontId="12" fillId="0" borderId="0" xfId="1" applyNumberFormat="1" applyFont="1"/>
    <xf numFmtId="42" fontId="12" fillId="0" borderId="19" xfId="1" applyNumberFormat="1" applyFont="1" applyBorder="1"/>
    <xf numFmtId="164" fontId="14" fillId="0" borderId="17" xfId="1" applyNumberFormat="1" applyFont="1" applyBorder="1" applyAlignment="1">
      <alignment horizontal="center"/>
    </xf>
    <xf numFmtId="42" fontId="12" fillId="0" borderId="32" xfId="1" applyNumberFormat="1" applyFont="1" applyBorder="1" applyAlignment="1">
      <alignment horizontal="center"/>
    </xf>
    <xf numFmtId="0" fontId="10" fillId="0" borderId="25" xfId="1" applyFont="1" applyBorder="1" applyAlignment="1">
      <alignment horizontal="left" indent="1"/>
    </xf>
    <xf numFmtId="42" fontId="5" fillId="0" borderId="11" xfId="1" applyNumberFormat="1" applyFont="1" applyBorder="1" applyAlignment="1">
      <alignment horizontal="right"/>
    </xf>
    <xf numFmtId="164" fontId="10" fillId="0" borderId="27" xfId="1" applyNumberFormat="1" applyFont="1" applyBorder="1" applyAlignment="1">
      <alignment horizontal="center"/>
    </xf>
    <xf numFmtId="42" fontId="5" fillId="0" borderId="11" xfId="1" applyNumberFormat="1" applyFont="1" applyBorder="1"/>
    <xf numFmtId="42" fontId="5" fillId="0" borderId="29" xfId="1" applyNumberFormat="1" applyFont="1" applyBorder="1" applyAlignment="1">
      <alignment horizontal="center"/>
    </xf>
    <xf numFmtId="42" fontId="5" fillId="0" borderId="28" xfId="1" applyNumberFormat="1" applyFont="1" applyBorder="1"/>
    <xf numFmtId="0" fontId="15" fillId="0" borderId="4" xfId="1" applyFont="1" applyBorder="1"/>
    <xf numFmtId="3" fontId="16" fillId="2" borderId="0" xfId="1" applyNumberFormat="1" applyFont="1" applyFill="1"/>
    <xf numFmtId="164" fontId="16" fillId="2" borderId="0" xfId="1" applyNumberFormat="1" applyFont="1" applyFill="1"/>
    <xf numFmtId="42" fontId="15" fillId="0" borderId="0" xfId="1" applyNumberFormat="1" applyFont="1"/>
    <xf numFmtId="0" fontId="15" fillId="0" borderId="0" xfId="1" applyFont="1"/>
    <xf numFmtId="0" fontId="15" fillId="0" borderId="5" xfId="1" applyFont="1" applyBorder="1"/>
    <xf numFmtId="0" fontId="14" fillId="2" borderId="4" xfId="1" applyFont="1" applyFill="1" applyBorder="1" applyAlignment="1">
      <alignment horizontal="left" indent="6"/>
    </xf>
    <xf numFmtId="3" fontId="17" fillId="2" borderId="0" xfId="1" applyNumberFormat="1" applyFont="1" applyFill="1"/>
    <xf numFmtId="3" fontId="12" fillId="2" borderId="0" xfId="0" applyNumberFormat="1" applyFont="1" applyFill="1"/>
    <xf numFmtId="164" fontId="14" fillId="2" borderId="0" xfId="1" applyNumberFormat="1" applyFont="1" applyFill="1"/>
    <xf numFmtId="42" fontId="17" fillId="2" borderId="0" xfId="1" applyNumberFormat="1" applyFont="1" applyFill="1"/>
    <xf numFmtId="44" fontId="17" fillId="2" borderId="0" xfId="1" applyNumberFormat="1" applyFont="1" applyFill="1"/>
    <xf numFmtId="0" fontId="1" fillId="0" borderId="0" xfId="1"/>
    <xf numFmtId="0" fontId="1" fillId="0" borderId="5" xfId="1" applyBorder="1"/>
    <xf numFmtId="0" fontId="17" fillId="2" borderId="4" xfId="1" applyFont="1" applyFill="1" applyBorder="1" applyAlignment="1">
      <alignment horizontal="left" indent="4"/>
    </xf>
    <xf numFmtId="164" fontId="17" fillId="2" borderId="0" xfId="1" applyNumberFormat="1" applyFont="1" applyFill="1"/>
    <xf numFmtId="3" fontId="17" fillId="0" borderId="0" xfId="1" applyNumberFormat="1" applyFont="1"/>
    <xf numFmtId="164" fontId="17" fillId="0" borderId="0" xfId="1" applyNumberFormat="1" applyFont="1"/>
    <xf numFmtId="0" fontId="10" fillId="2" borderId="11" xfId="1" applyFont="1" applyFill="1" applyBorder="1" applyAlignment="1">
      <alignment horizontal="left" indent="6"/>
    </xf>
    <xf numFmtId="3" fontId="10" fillId="2" borderId="12" xfId="1" applyNumberFormat="1" applyFont="1" applyFill="1" applyBorder="1"/>
    <xf numFmtId="3" fontId="10" fillId="2" borderId="29" xfId="1" applyNumberFormat="1" applyFont="1" applyFill="1" applyBorder="1"/>
    <xf numFmtId="0" fontId="1" fillId="0" borderId="12" xfId="1" applyBorder="1"/>
    <xf numFmtId="0" fontId="18" fillId="0" borderId="12" xfId="1" applyFont="1" applyBorder="1"/>
    <xf numFmtId="3" fontId="1" fillId="0" borderId="12" xfId="1" applyNumberFormat="1" applyBorder="1"/>
    <xf numFmtId="165" fontId="5" fillId="0" borderId="12" xfId="1" applyNumberFormat="1" applyFont="1" applyBorder="1"/>
    <xf numFmtId="0" fontId="15" fillId="0" borderId="13" xfId="1" applyFont="1" applyBorder="1"/>
    <xf numFmtId="0" fontId="19" fillId="0" borderId="4" xfId="1" applyFont="1" applyBorder="1"/>
    <xf numFmtId="0" fontId="7" fillId="0" borderId="33" xfId="1" applyFont="1" applyBorder="1"/>
    <xf numFmtId="3" fontId="17" fillId="0" borderId="34" xfId="1" applyNumberFormat="1" applyFont="1" applyBorder="1"/>
    <xf numFmtId="164" fontId="17" fillId="0" borderId="34" xfId="1" applyNumberFormat="1" applyFont="1" applyBorder="1"/>
    <xf numFmtId="0" fontId="1" fillId="0" borderId="34" xfId="1" applyBorder="1"/>
    <xf numFmtId="0" fontId="1" fillId="0" borderId="35" xfId="1" applyBorder="1"/>
    <xf numFmtId="42" fontId="21" fillId="0" borderId="37" xfId="3" applyNumberFormat="1" applyFont="1" applyFill="1" applyBorder="1"/>
    <xf numFmtId="42" fontId="20" fillId="0" borderId="38" xfId="3" applyNumberFormat="1" applyFont="1" applyFill="1" applyBorder="1"/>
    <xf numFmtId="42" fontId="20" fillId="0" borderId="26" xfId="3" applyNumberFormat="1" applyFont="1" applyFill="1" applyBorder="1"/>
    <xf numFmtId="42" fontId="20" fillId="0" borderId="39" xfId="3" applyNumberFormat="1" applyFont="1" applyFill="1" applyBorder="1"/>
    <xf numFmtId="42" fontId="20" fillId="0" borderId="23" xfId="2" applyNumberFormat="1" applyFont="1" applyFill="1" applyBorder="1" applyAlignment="1">
      <alignment horizontal="right"/>
    </xf>
    <xf numFmtId="42" fontId="20" fillId="0" borderId="36" xfId="2" applyNumberFormat="1" applyFont="1" applyFill="1" applyBorder="1" applyAlignment="1">
      <alignment horizontal="right"/>
    </xf>
    <xf numFmtId="42" fontId="20" fillId="0" borderId="38" xfId="2" applyNumberFormat="1" applyFont="1" applyFill="1" applyBorder="1" applyAlignment="1">
      <alignment horizontal="right"/>
    </xf>
    <xf numFmtId="42" fontId="20" fillId="0" borderId="19" xfId="2" applyNumberFormat="1" applyFont="1" applyFill="1" applyBorder="1" applyAlignment="1">
      <alignment horizontal="right"/>
    </xf>
  </cellXfs>
  <cellStyles count="4">
    <cellStyle name="Currency 2 2" xfId="3" xr:uid="{A4C9C0BC-9D6C-4F94-AD7F-8963F802C345}"/>
    <cellStyle name="Currency 3" xfId="2" xr:uid="{7A1FD331-D022-430E-BCFC-2F507D3CD0D2}"/>
    <cellStyle name="Normal" xfId="0" builtinId="0"/>
    <cellStyle name="Normal 2" xfId="1" xr:uid="{87814E7C-4422-483C-8614-4274483145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C040-AA26-4A41-B517-EEB47AB532D3}">
  <dimension ref="A1:U37"/>
  <sheetViews>
    <sheetView tabSelected="1" zoomScale="140" zoomScaleNormal="140" workbookViewId="0">
      <selection activeCell="A5" sqref="A5:A11"/>
    </sheetView>
  </sheetViews>
  <sheetFormatPr defaultRowHeight="15" x14ac:dyDescent="0.25"/>
  <cols>
    <col min="1" max="1" width="18.5703125" customWidth="1"/>
    <col min="2" max="2" width="12.85546875" customWidth="1"/>
    <col min="3" max="3" width="12" customWidth="1"/>
    <col min="6" max="6" width="12.5703125" customWidth="1"/>
    <col min="7" max="7" width="12.28515625" customWidth="1"/>
    <col min="8" max="8" width="12.42578125" customWidth="1"/>
    <col min="10" max="10" width="11.5703125" customWidth="1"/>
    <col min="11" max="11" width="12.42578125" customWidth="1"/>
    <col min="12" max="12" width="11.85546875" customWidth="1"/>
    <col min="14" max="14" width="12.7109375" customWidth="1"/>
    <col min="15" max="15" width="12.5703125" customWidth="1"/>
    <col min="16" max="16" width="10.42578125" customWidth="1"/>
    <col min="18" max="18" width="13.7109375" customWidth="1"/>
    <col min="19" max="19" width="12" customWidth="1"/>
    <col min="20" max="20" width="11.28515625" customWidth="1"/>
  </cols>
  <sheetData>
    <row r="1" spans="1:21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92.25" customHeight="1" thickBot="1" x14ac:dyDescent="0.3">
      <c r="A2" s="4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x14ac:dyDescent="0.2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2" t="s">
        <v>7</v>
      </c>
      <c r="H3" s="12" t="s">
        <v>8</v>
      </c>
      <c r="I3" s="13" t="s">
        <v>9</v>
      </c>
      <c r="J3" s="11" t="s">
        <v>10</v>
      </c>
      <c r="K3" s="9" t="s">
        <v>11</v>
      </c>
      <c r="L3" s="9" t="s">
        <v>12</v>
      </c>
      <c r="M3" s="10" t="s">
        <v>13</v>
      </c>
      <c r="N3" s="14" t="s">
        <v>14</v>
      </c>
      <c r="O3" s="12" t="s">
        <v>15</v>
      </c>
      <c r="P3" s="12" t="s">
        <v>16</v>
      </c>
      <c r="Q3" s="13" t="s">
        <v>17</v>
      </c>
      <c r="R3" s="15" t="s">
        <v>18</v>
      </c>
      <c r="S3" s="16" t="s">
        <v>19</v>
      </c>
      <c r="T3" s="16" t="s">
        <v>20</v>
      </c>
      <c r="U3" s="17" t="s">
        <v>21</v>
      </c>
    </row>
    <row r="4" spans="1:21" ht="16.5" x14ac:dyDescent="0.3">
      <c r="A4" s="18"/>
      <c r="B4" s="19" t="s">
        <v>22</v>
      </c>
      <c r="C4" s="20"/>
      <c r="D4" s="20"/>
      <c r="E4" s="21"/>
      <c r="F4" s="22" t="s">
        <v>23</v>
      </c>
      <c r="G4" s="20"/>
      <c r="H4" s="20"/>
      <c r="I4" s="21"/>
      <c r="J4" s="22" t="s">
        <v>24</v>
      </c>
      <c r="K4" s="20"/>
      <c r="L4" s="20"/>
      <c r="M4" s="21"/>
      <c r="N4" s="23" t="s">
        <v>25</v>
      </c>
      <c r="O4" s="20"/>
      <c r="P4" s="20"/>
      <c r="Q4" s="21"/>
      <c r="R4" s="24" t="s">
        <v>26</v>
      </c>
      <c r="S4" s="20"/>
      <c r="T4" s="20"/>
      <c r="U4" s="21"/>
    </row>
    <row r="5" spans="1:21" ht="15" customHeight="1" x14ac:dyDescent="0.25">
      <c r="A5" s="25" t="s">
        <v>27</v>
      </c>
      <c r="B5" s="26" t="s">
        <v>54</v>
      </c>
      <c r="C5" s="27" t="s">
        <v>28</v>
      </c>
      <c r="D5" s="28" t="s">
        <v>55</v>
      </c>
      <c r="E5" s="29" t="s">
        <v>56</v>
      </c>
      <c r="F5" s="30" t="s">
        <v>57</v>
      </c>
      <c r="G5" s="30" t="s">
        <v>29</v>
      </c>
      <c r="H5" s="28" t="s">
        <v>55</v>
      </c>
      <c r="I5" s="29" t="s">
        <v>56</v>
      </c>
      <c r="J5" s="32" t="s">
        <v>58</v>
      </c>
      <c r="K5" s="31" t="s">
        <v>59</v>
      </c>
      <c r="L5" s="28" t="s">
        <v>55</v>
      </c>
      <c r="M5" s="29" t="s">
        <v>56</v>
      </c>
      <c r="N5" s="30" t="s">
        <v>60</v>
      </c>
      <c r="O5" s="30" t="s">
        <v>30</v>
      </c>
      <c r="P5" s="28" t="s">
        <v>55</v>
      </c>
      <c r="Q5" s="29" t="s">
        <v>56</v>
      </c>
      <c r="R5" s="33" t="s">
        <v>61</v>
      </c>
      <c r="S5" s="34" t="s">
        <v>31</v>
      </c>
      <c r="T5" s="28" t="s">
        <v>55</v>
      </c>
      <c r="U5" s="29" t="s">
        <v>56</v>
      </c>
    </row>
    <row r="6" spans="1:21" ht="15" customHeight="1" x14ac:dyDescent="0.25">
      <c r="A6" s="35"/>
      <c r="B6" s="36"/>
      <c r="C6" s="37"/>
      <c r="D6" s="38"/>
      <c r="E6" s="39"/>
      <c r="F6" s="36"/>
      <c r="G6" s="36"/>
      <c r="H6" s="38"/>
      <c r="I6" s="39"/>
      <c r="J6" s="36"/>
      <c r="K6" s="37"/>
      <c r="L6" s="38"/>
      <c r="M6" s="39"/>
      <c r="N6" s="36"/>
      <c r="O6" s="36"/>
      <c r="P6" s="38"/>
      <c r="Q6" s="39"/>
      <c r="R6" s="36"/>
      <c r="S6" s="37"/>
      <c r="T6" s="38"/>
      <c r="U6" s="39"/>
    </row>
    <row r="7" spans="1:21" ht="15" customHeight="1" x14ac:dyDescent="0.25">
      <c r="A7" s="35"/>
      <c r="B7" s="36"/>
      <c r="C7" s="37"/>
      <c r="D7" s="38"/>
      <c r="E7" s="39"/>
      <c r="F7" s="36"/>
      <c r="G7" s="36"/>
      <c r="H7" s="38"/>
      <c r="I7" s="39"/>
      <c r="J7" s="36"/>
      <c r="K7" s="37"/>
      <c r="L7" s="38"/>
      <c r="M7" s="39"/>
      <c r="N7" s="36"/>
      <c r="O7" s="36"/>
      <c r="P7" s="38"/>
      <c r="Q7" s="39"/>
      <c r="R7" s="36"/>
      <c r="S7" s="37"/>
      <c r="T7" s="38"/>
      <c r="U7" s="39"/>
    </row>
    <row r="8" spans="1:21" ht="15" customHeight="1" x14ac:dyDescent="0.25">
      <c r="A8" s="35"/>
      <c r="B8" s="36"/>
      <c r="C8" s="37"/>
      <c r="D8" s="38"/>
      <c r="E8" s="39"/>
      <c r="F8" s="36"/>
      <c r="G8" s="36"/>
      <c r="H8" s="38"/>
      <c r="I8" s="39"/>
      <c r="J8" s="36"/>
      <c r="K8" s="37"/>
      <c r="L8" s="38"/>
      <c r="M8" s="39"/>
      <c r="N8" s="36"/>
      <c r="O8" s="36"/>
      <c r="P8" s="38"/>
      <c r="Q8" s="39"/>
      <c r="R8" s="36"/>
      <c r="S8" s="37"/>
      <c r="T8" s="38"/>
      <c r="U8" s="39"/>
    </row>
    <row r="9" spans="1:21" ht="15" customHeight="1" x14ac:dyDescent="0.25">
      <c r="A9" s="35"/>
      <c r="B9" s="36"/>
      <c r="C9" s="37"/>
      <c r="D9" s="38"/>
      <c r="E9" s="39"/>
      <c r="F9" s="36"/>
      <c r="G9" s="36"/>
      <c r="H9" s="38"/>
      <c r="I9" s="39"/>
      <c r="J9" s="36"/>
      <c r="K9" s="37"/>
      <c r="L9" s="38"/>
      <c r="M9" s="39"/>
      <c r="N9" s="36"/>
      <c r="O9" s="36"/>
      <c r="P9" s="38"/>
      <c r="Q9" s="39"/>
      <c r="R9" s="36"/>
      <c r="S9" s="37"/>
      <c r="T9" s="38"/>
      <c r="U9" s="39"/>
    </row>
    <row r="10" spans="1:21" ht="15" customHeight="1" x14ac:dyDescent="0.25">
      <c r="A10" s="35"/>
      <c r="B10" s="36"/>
      <c r="C10" s="37"/>
      <c r="D10" s="38"/>
      <c r="E10" s="39"/>
      <c r="F10" s="36"/>
      <c r="G10" s="36"/>
      <c r="H10" s="38"/>
      <c r="I10" s="39"/>
      <c r="J10" s="36"/>
      <c r="K10" s="37"/>
      <c r="L10" s="38"/>
      <c r="M10" s="39"/>
      <c r="N10" s="36"/>
      <c r="O10" s="36"/>
      <c r="P10" s="38"/>
      <c r="Q10" s="39"/>
      <c r="R10" s="36"/>
      <c r="S10" s="37"/>
      <c r="T10" s="38"/>
      <c r="U10" s="39"/>
    </row>
    <row r="11" spans="1:21" ht="15" customHeight="1" x14ac:dyDescent="0.25">
      <c r="A11" s="40"/>
      <c r="B11" s="41"/>
      <c r="C11" s="42"/>
      <c r="D11" s="43"/>
      <c r="E11" s="44"/>
      <c r="F11" s="41"/>
      <c r="G11" s="41"/>
      <c r="H11" s="43"/>
      <c r="I11" s="44"/>
      <c r="J11" s="41"/>
      <c r="K11" s="42"/>
      <c r="L11" s="43"/>
      <c r="M11" s="44"/>
      <c r="N11" s="41"/>
      <c r="O11" s="41"/>
      <c r="P11" s="43"/>
      <c r="Q11" s="44"/>
      <c r="R11" s="41"/>
      <c r="S11" s="42"/>
      <c r="T11" s="43"/>
      <c r="U11" s="44"/>
    </row>
    <row r="12" spans="1:21" ht="15.75" thickBot="1" x14ac:dyDescent="0.3">
      <c r="A12" s="45"/>
      <c r="B12" s="46"/>
      <c r="C12" s="47"/>
      <c r="D12" s="47"/>
      <c r="E12" s="48"/>
      <c r="F12" s="49"/>
      <c r="G12" s="50"/>
      <c r="H12" s="51"/>
      <c r="I12" s="52"/>
      <c r="J12" s="53"/>
      <c r="K12" s="54"/>
      <c r="L12" s="55"/>
      <c r="M12" s="56"/>
      <c r="N12" s="53"/>
      <c r="O12" s="57"/>
      <c r="P12" s="55"/>
      <c r="Q12" s="56"/>
      <c r="R12" s="58"/>
      <c r="S12" s="59"/>
      <c r="T12" s="60"/>
      <c r="U12" s="56"/>
    </row>
    <row r="13" spans="1:21" x14ac:dyDescent="0.25">
      <c r="A13" s="61" t="s">
        <v>32</v>
      </c>
      <c r="B13" s="62">
        <v>200016</v>
      </c>
      <c r="C13" s="59">
        <v>198109.98079999999</v>
      </c>
      <c r="D13" s="63">
        <f>B13-C13</f>
        <v>1906.0192000000097</v>
      </c>
      <c r="E13" s="64">
        <f>SUM(B13/C13)-1</f>
        <v>9.6210155202842707E-3</v>
      </c>
      <c r="F13" s="119">
        <v>288199</v>
      </c>
      <c r="G13" s="62">
        <v>269820</v>
      </c>
      <c r="H13" s="63">
        <f>F13-G13</f>
        <v>18379</v>
      </c>
      <c r="I13" s="64">
        <f>SUM(F13/G13)-1</f>
        <v>6.8115780890964261E-2</v>
      </c>
      <c r="J13" s="116">
        <v>369652</v>
      </c>
      <c r="K13" s="115">
        <v>309940</v>
      </c>
      <c r="L13" s="65">
        <f>J13-K13</f>
        <v>59712</v>
      </c>
      <c r="M13" s="64">
        <f t="shared" ref="M13:M30" si="0">SUM(J13/K13)-1</f>
        <v>0.19265664322126863</v>
      </c>
      <c r="N13" s="121">
        <v>339551</v>
      </c>
      <c r="O13" s="62">
        <v>317052</v>
      </c>
      <c r="P13" s="65">
        <f>N13-O13</f>
        <v>22499</v>
      </c>
      <c r="Q13" s="64">
        <f>SUM(N13/O13)-1</f>
        <v>7.0963122768504805E-2</v>
      </c>
      <c r="R13" s="66">
        <f>SUM(B13+F13+J13+N13)</f>
        <v>1197418</v>
      </c>
      <c r="S13" s="67">
        <f>SUM(C13+G13+K13+O13)</f>
        <v>1094921.9808</v>
      </c>
      <c r="T13" s="68">
        <f>R13-S13</f>
        <v>102496.01919999998</v>
      </c>
      <c r="U13" s="69">
        <f>SUM(R13/S13)-1</f>
        <v>9.3610340277497928E-2</v>
      </c>
    </row>
    <row r="14" spans="1:21" x14ac:dyDescent="0.25">
      <c r="A14" s="61" t="s">
        <v>33</v>
      </c>
      <c r="B14" s="62">
        <v>1254742</v>
      </c>
      <c r="C14" s="59">
        <v>1089063.0255999998</v>
      </c>
      <c r="D14" s="63">
        <f>B14-C14</f>
        <v>165678.97440000018</v>
      </c>
      <c r="E14" s="64">
        <f>SUM(B14/C14)-1</f>
        <v>0.15212983133710045</v>
      </c>
      <c r="F14" s="119">
        <v>1315043</v>
      </c>
      <c r="G14" s="62">
        <v>1026293</v>
      </c>
      <c r="H14" s="63">
        <f t="shared" ref="H14:H28" si="1">F14-G14</f>
        <v>288750</v>
      </c>
      <c r="I14" s="64">
        <f t="shared" ref="I14:I30" si="2">SUM(F14/G14)-1</f>
        <v>0.28135240131229589</v>
      </c>
      <c r="J14" s="117">
        <v>1119864</v>
      </c>
      <c r="K14" s="115">
        <v>749254</v>
      </c>
      <c r="L14" s="65">
        <f t="shared" ref="L14:L30" si="3">J14-K14</f>
        <v>370610</v>
      </c>
      <c r="M14" s="64">
        <f t="shared" si="0"/>
        <v>0.49463866726103567</v>
      </c>
      <c r="N14" s="119">
        <v>1680212</v>
      </c>
      <c r="O14" s="62">
        <v>1341963</v>
      </c>
      <c r="P14" s="65">
        <f t="shared" ref="P14:P30" si="4">N14-O14</f>
        <v>338249</v>
      </c>
      <c r="Q14" s="64">
        <f t="shared" ref="Q14:Q30" si="5">SUM(N14/O14)-1</f>
        <v>0.2520553845374276</v>
      </c>
      <c r="R14" s="66">
        <f>SUM(B14+F14+J14+N14)</f>
        <v>5369861</v>
      </c>
      <c r="S14" s="67">
        <f>SUM(C14+G14+K14+O14)</f>
        <v>4206573.0255999994</v>
      </c>
      <c r="T14" s="68">
        <f t="shared" ref="T14:T30" si="6">R14-S14</f>
        <v>1163287.9744000006</v>
      </c>
      <c r="U14" s="69">
        <f t="shared" ref="U14:U30" si="7">SUM(R14/S14)-1</f>
        <v>0.27654053960802849</v>
      </c>
    </row>
    <row r="15" spans="1:21" x14ac:dyDescent="0.25">
      <c r="A15" s="61" t="s">
        <v>34</v>
      </c>
      <c r="B15" s="62">
        <v>649876</v>
      </c>
      <c r="C15" s="59">
        <v>610568.00639999995</v>
      </c>
      <c r="D15" s="63">
        <f>B15-C15</f>
        <v>39307.993600000045</v>
      </c>
      <c r="E15" s="64">
        <f>SUM(B15/C15)-1</f>
        <v>6.4379386387711124E-2</v>
      </c>
      <c r="F15" s="119">
        <v>724768</v>
      </c>
      <c r="G15" s="62">
        <v>595886</v>
      </c>
      <c r="H15" s="63">
        <f t="shared" si="1"/>
        <v>128882</v>
      </c>
      <c r="I15" s="64">
        <f t="shared" si="2"/>
        <v>0.216286336648285</v>
      </c>
      <c r="J15" s="117">
        <v>877469</v>
      </c>
      <c r="K15" s="115">
        <v>734362</v>
      </c>
      <c r="L15" s="65">
        <f t="shared" si="3"/>
        <v>143107</v>
      </c>
      <c r="M15" s="64">
        <f t="shared" si="0"/>
        <v>0.19487255604184317</v>
      </c>
      <c r="N15" s="119">
        <v>788108</v>
      </c>
      <c r="O15" s="62">
        <v>643682</v>
      </c>
      <c r="P15" s="65">
        <f t="shared" si="4"/>
        <v>144426</v>
      </c>
      <c r="Q15" s="64">
        <f t="shared" si="5"/>
        <v>0.22437476890762831</v>
      </c>
      <c r="R15" s="66">
        <f>SUM(B15+F15+J15+N15)</f>
        <v>3040221</v>
      </c>
      <c r="S15" s="67">
        <f>SUM(C15+G15+K15+O15)</f>
        <v>2584498.0063999998</v>
      </c>
      <c r="T15" s="68">
        <f t="shared" si="6"/>
        <v>455722.99360000016</v>
      </c>
      <c r="U15" s="69">
        <f t="shared" si="7"/>
        <v>0.17632940419048193</v>
      </c>
    </row>
    <row r="16" spans="1:21" x14ac:dyDescent="0.25">
      <c r="A16" s="61" t="s">
        <v>35</v>
      </c>
      <c r="B16" s="62">
        <v>455030</v>
      </c>
      <c r="C16" s="59">
        <v>402715.3872</v>
      </c>
      <c r="D16" s="63">
        <f>B16-C16</f>
        <v>52314.612800000003</v>
      </c>
      <c r="E16" s="64">
        <f>SUM(B16/C16)-1</f>
        <v>0.12990467824865859</v>
      </c>
      <c r="F16" s="119">
        <v>510220</v>
      </c>
      <c r="G16" s="62">
        <v>461383</v>
      </c>
      <c r="H16" s="63">
        <f t="shared" si="1"/>
        <v>48837</v>
      </c>
      <c r="I16" s="64">
        <f t="shared" si="2"/>
        <v>0.10584915352321178</v>
      </c>
      <c r="J16" s="117">
        <v>574476</v>
      </c>
      <c r="K16" s="115">
        <v>421630</v>
      </c>
      <c r="L16" s="65">
        <f t="shared" si="3"/>
        <v>152846</v>
      </c>
      <c r="M16" s="64">
        <f t="shared" si="0"/>
        <v>0.36251215520717217</v>
      </c>
      <c r="N16" s="119">
        <v>603924</v>
      </c>
      <c r="O16" s="62">
        <v>558433</v>
      </c>
      <c r="P16" s="65">
        <f t="shared" si="4"/>
        <v>45491</v>
      </c>
      <c r="Q16" s="64">
        <f t="shared" si="5"/>
        <v>8.1461876357593388E-2</v>
      </c>
      <c r="R16" s="66">
        <f>SUM(B16+F16+J16+N16)</f>
        <v>2143650</v>
      </c>
      <c r="S16" s="67">
        <f>SUM(C16+G16+K16+O16)</f>
        <v>1844161.3872</v>
      </c>
      <c r="T16" s="68">
        <f t="shared" si="6"/>
        <v>299488.6128</v>
      </c>
      <c r="U16" s="69">
        <f t="shared" si="7"/>
        <v>0.16239826670198054</v>
      </c>
    </row>
    <row r="17" spans="1:21" x14ac:dyDescent="0.25">
      <c r="A17" s="61" t="s">
        <v>36</v>
      </c>
      <c r="B17" s="62">
        <v>422126</v>
      </c>
      <c r="C17" s="59">
        <v>418953.45120000001</v>
      </c>
      <c r="D17" s="63">
        <f>B17-C17</f>
        <v>3172.5487999999896</v>
      </c>
      <c r="E17" s="64">
        <f>SUM(B17/C17)-1</f>
        <v>7.5725567862323651E-3</v>
      </c>
      <c r="F17" s="119">
        <v>469658</v>
      </c>
      <c r="G17" s="62">
        <v>402692</v>
      </c>
      <c r="H17" s="63">
        <f t="shared" si="1"/>
        <v>66966</v>
      </c>
      <c r="I17" s="64">
        <f t="shared" si="2"/>
        <v>0.16629582907035645</v>
      </c>
      <c r="J17" s="117">
        <v>551448</v>
      </c>
      <c r="K17" s="115">
        <v>497952</v>
      </c>
      <c r="L17" s="65">
        <f t="shared" si="3"/>
        <v>53496</v>
      </c>
      <c r="M17" s="64">
        <f t="shared" si="0"/>
        <v>0.10743204164256803</v>
      </c>
      <c r="N17" s="119">
        <v>523735</v>
      </c>
      <c r="O17" s="62">
        <v>448279</v>
      </c>
      <c r="P17" s="65">
        <f t="shared" si="4"/>
        <v>75456</v>
      </c>
      <c r="Q17" s="64">
        <f t="shared" si="5"/>
        <v>0.16832374481070933</v>
      </c>
      <c r="R17" s="66">
        <f>SUM(B17+F17+J17+N17)</f>
        <v>1966967</v>
      </c>
      <c r="S17" s="67">
        <f>SUM(C17+G17+K17+O17)</f>
        <v>1767876.4512</v>
      </c>
      <c r="T17" s="68">
        <f t="shared" si="6"/>
        <v>199090.54879999999</v>
      </c>
      <c r="U17" s="69">
        <f t="shared" si="7"/>
        <v>0.11261564611308739</v>
      </c>
    </row>
    <row r="18" spans="1:21" x14ac:dyDescent="0.25">
      <c r="A18" s="61" t="s">
        <v>37</v>
      </c>
      <c r="B18" s="62">
        <v>992793</v>
      </c>
      <c r="C18" s="59">
        <v>938586.49919999996</v>
      </c>
      <c r="D18" s="63">
        <f>B18-C18</f>
        <v>54206.500800000038</v>
      </c>
      <c r="E18" s="64">
        <f>SUM(B18/C18)-1</f>
        <v>5.7753335303887932E-2</v>
      </c>
      <c r="F18" s="119">
        <v>789880</v>
      </c>
      <c r="G18" s="62">
        <v>568985</v>
      </c>
      <c r="H18" s="63">
        <f t="shared" si="1"/>
        <v>220895</v>
      </c>
      <c r="I18" s="64">
        <f t="shared" si="2"/>
        <v>0.38822640315649792</v>
      </c>
      <c r="J18" s="117">
        <v>929584</v>
      </c>
      <c r="K18" s="115">
        <v>798584</v>
      </c>
      <c r="L18" s="65">
        <f t="shared" si="3"/>
        <v>131000</v>
      </c>
      <c r="M18" s="64">
        <f t="shared" si="0"/>
        <v>0.16404035142201701</v>
      </c>
      <c r="N18" s="119">
        <v>889597</v>
      </c>
      <c r="O18" s="62">
        <v>658050</v>
      </c>
      <c r="P18" s="65">
        <f t="shared" si="4"/>
        <v>231547</v>
      </c>
      <c r="Q18" s="64">
        <f t="shared" si="5"/>
        <v>0.35186839905782241</v>
      </c>
      <c r="R18" s="66">
        <f>SUM(B18+F18+J18+N18)</f>
        <v>3601854</v>
      </c>
      <c r="S18" s="67">
        <f>SUM(C18+G18+K18+O18)</f>
        <v>2964205.4992</v>
      </c>
      <c r="T18" s="68">
        <f t="shared" si="6"/>
        <v>637648.50080000004</v>
      </c>
      <c r="U18" s="69">
        <f t="shared" si="7"/>
        <v>0.21511615877242418</v>
      </c>
    </row>
    <row r="19" spans="1:21" x14ac:dyDescent="0.25">
      <c r="A19" s="61" t="s">
        <v>38</v>
      </c>
      <c r="B19" s="62">
        <v>404145</v>
      </c>
      <c r="C19" s="59">
        <v>391890.01120000001</v>
      </c>
      <c r="D19" s="63">
        <f>B19-C19</f>
        <v>12254.988799999992</v>
      </c>
      <c r="E19" s="64">
        <f>SUM(B19/C19)-1</f>
        <v>3.1271500803182528E-2</v>
      </c>
      <c r="F19" s="119">
        <v>299941</v>
      </c>
      <c r="G19" s="62">
        <v>209498</v>
      </c>
      <c r="H19" s="63">
        <f t="shared" si="1"/>
        <v>90443</v>
      </c>
      <c r="I19" s="64">
        <f t="shared" si="2"/>
        <v>0.43171295191362202</v>
      </c>
      <c r="J19" s="117">
        <v>378136</v>
      </c>
      <c r="K19" s="115">
        <v>330416</v>
      </c>
      <c r="L19" s="65">
        <f t="shared" si="3"/>
        <v>47720</v>
      </c>
      <c r="M19" s="64">
        <f t="shared" si="0"/>
        <v>0.14442399883782864</v>
      </c>
      <c r="N19" s="119">
        <v>580118</v>
      </c>
      <c r="O19" s="62">
        <v>416669</v>
      </c>
      <c r="P19" s="65">
        <f t="shared" si="4"/>
        <v>163449</v>
      </c>
      <c r="Q19" s="64">
        <f t="shared" si="5"/>
        <v>0.39227540325774179</v>
      </c>
      <c r="R19" s="66">
        <f>SUM(B19+F19+J19+N19)</f>
        <v>1662340</v>
      </c>
      <c r="S19" s="67">
        <f>SUM(C19+G19+K19+O19)</f>
        <v>1348473.0112000001</v>
      </c>
      <c r="T19" s="68">
        <f t="shared" si="6"/>
        <v>313866.98879999993</v>
      </c>
      <c r="U19" s="69">
        <f t="shared" si="7"/>
        <v>0.2327573382582504</v>
      </c>
    </row>
    <row r="20" spans="1:21" x14ac:dyDescent="0.25">
      <c r="A20" s="61" t="s">
        <v>39</v>
      </c>
      <c r="B20" s="62">
        <v>496515</v>
      </c>
      <c r="C20" s="59">
        <v>459008.74239999999</v>
      </c>
      <c r="D20" s="63">
        <f>B20-C20</f>
        <v>37506.257600000012</v>
      </c>
      <c r="E20" s="64">
        <f>SUM(B20/C20)-1</f>
        <v>8.1711423194017252E-2</v>
      </c>
      <c r="F20" s="119">
        <v>408816</v>
      </c>
      <c r="G20" s="62">
        <v>337478</v>
      </c>
      <c r="H20" s="63">
        <f t="shared" si="1"/>
        <v>71338</v>
      </c>
      <c r="I20" s="64">
        <f t="shared" si="2"/>
        <v>0.21138563106335817</v>
      </c>
      <c r="J20" s="117">
        <v>558720</v>
      </c>
      <c r="K20" s="115">
        <v>432799</v>
      </c>
      <c r="L20" s="65">
        <f t="shared" si="3"/>
        <v>125921</v>
      </c>
      <c r="M20" s="64">
        <f t="shared" si="0"/>
        <v>0.29094568148262812</v>
      </c>
      <c r="N20" s="119">
        <v>457328</v>
      </c>
      <c r="O20" s="62">
        <v>379313</v>
      </c>
      <c r="P20" s="65">
        <f t="shared" si="4"/>
        <v>78015</v>
      </c>
      <c r="Q20" s="64">
        <f t="shared" si="5"/>
        <v>0.20567446936962352</v>
      </c>
      <c r="R20" s="66">
        <f>SUM(B20+F20+J20+N20)</f>
        <v>1921379</v>
      </c>
      <c r="S20" s="67">
        <f>SUM(C20+G20+K20+O20)</f>
        <v>1608598.7423999999</v>
      </c>
      <c r="T20" s="68">
        <f t="shared" si="6"/>
        <v>312780.25760000013</v>
      </c>
      <c r="U20" s="69">
        <f t="shared" si="7"/>
        <v>0.1944426844032825</v>
      </c>
    </row>
    <row r="21" spans="1:21" x14ac:dyDescent="0.25">
      <c r="A21" s="61" t="s">
        <v>40</v>
      </c>
      <c r="B21" s="62">
        <v>388868</v>
      </c>
      <c r="C21" s="59">
        <v>378899.16000000003</v>
      </c>
      <c r="D21" s="63">
        <f>B21-C21</f>
        <v>9968.8399999999674</v>
      </c>
      <c r="E21" s="64">
        <f>SUM(B21/C21)-1</f>
        <v>2.6310008182651945E-2</v>
      </c>
      <c r="F21" s="119">
        <v>532635</v>
      </c>
      <c r="G21" s="62">
        <v>463014</v>
      </c>
      <c r="H21" s="63">
        <f t="shared" si="1"/>
        <v>69621</v>
      </c>
      <c r="I21" s="64">
        <f t="shared" si="2"/>
        <v>0.15036478378623541</v>
      </c>
      <c r="J21" s="117">
        <v>590232</v>
      </c>
      <c r="K21" s="115">
        <v>497952</v>
      </c>
      <c r="L21" s="65">
        <f t="shared" si="3"/>
        <v>92280</v>
      </c>
      <c r="M21" s="64">
        <f t="shared" si="0"/>
        <v>0.18531906689801425</v>
      </c>
      <c r="N21" s="119">
        <v>616453</v>
      </c>
      <c r="O21" s="62">
        <v>535444</v>
      </c>
      <c r="P21" s="65">
        <f t="shared" si="4"/>
        <v>81009</v>
      </c>
      <c r="Q21" s="64">
        <f t="shared" si="5"/>
        <v>0.15129313242841458</v>
      </c>
      <c r="R21" s="66">
        <f>SUM(B21+F21+J21+N21)</f>
        <v>2128188</v>
      </c>
      <c r="S21" s="67">
        <f>SUM(C21+G21+K21+O21)</f>
        <v>1875309.1600000001</v>
      </c>
      <c r="T21" s="68">
        <f t="shared" si="6"/>
        <v>252878.83999999985</v>
      </c>
      <c r="U21" s="69">
        <f t="shared" si="7"/>
        <v>0.13484648045978709</v>
      </c>
    </row>
    <row r="22" spans="1:21" x14ac:dyDescent="0.25">
      <c r="A22" s="61" t="s">
        <v>41</v>
      </c>
      <c r="B22" s="62">
        <v>748238</v>
      </c>
      <c r="C22" s="59">
        <v>741559.25600000005</v>
      </c>
      <c r="D22" s="63">
        <f>B22-C22</f>
        <v>6678.7439999999478</v>
      </c>
      <c r="E22" s="64">
        <f>SUM(B22/C22)-1</f>
        <v>9.0063524202035339E-3</v>
      </c>
      <c r="F22" s="119">
        <v>1496502</v>
      </c>
      <c r="G22" s="62">
        <v>1376814</v>
      </c>
      <c r="H22" s="63">
        <f t="shared" si="1"/>
        <v>119688</v>
      </c>
      <c r="I22" s="64">
        <f t="shared" si="2"/>
        <v>8.6931132309810977E-2</v>
      </c>
      <c r="J22" s="117">
        <v>877469</v>
      </c>
      <c r="K22" s="115">
        <v>775315</v>
      </c>
      <c r="L22" s="65">
        <f t="shared" si="3"/>
        <v>102154</v>
      </c>
      <c r="M22" s="64">
        <f t="shared" si="0"/>
        <v>0.1317580596273773</v>
      </c>
      <c r="N22" s="119">
        <v>1754136</v>
      </c>
      <c r="O22" s="62">
        <v>1611122</v>
      </c>
      <c r="P22" s="65">
        <f t="shared" si="4"/>
        <v>143014</v>
      </c>
      <c r="Q22" s="64">
        <f t="shared" si="5"/>
        <v>8.8766710404302174E-2</v>
      </c>
      <c r="R22" s="66">
        <f>SUM(B22+F22+J22+N22)</f>
        <v>4876345</v>
      </c>
      <c r="S22" s="67">
        <f>SUM(C22+G22+K22+O22)</f>
        <v>4504810.2560000001</v>
      </c>
      <c r="T22" s="68">
        <f t="shared" si="6"/>
        <v>371534.74399999995</v>
      </c>
      <c r="U22" s="69">
        <f t="shared" si="7"/>
        <v>8.247511501847371E-2</v>
      </c>
    </row>
    <row r="23" spans="1:21" x14ac:dyDescent="0.25">
      <c r="A23" s="61" t="s">
        <v>42</v>
      </c>
      <c r="B23" s="62">
        <v>626960</v>
      </c>
      <c r="C23" s="59">
        <v>561852.81440000003</v>
      </c>
      <c r="D23" s="63">
        <f>B23-C23</f>
        <v>65107.185599999968</v>
      </c>
      <c r="E23" s="64">
        <f>SUM(B23/C23)-1</f>
        <v>0.11587943306740867</v>
      </c>
      <c r="F23" s="119">
        <v>668196</v>
      </c>
      <c r="G23" s="62">
        <v>506218</v>
      </c>
      <c r="H23" s="63">
        <f t="shared" si="1"/>
        <v>161978</v>
      </c>
      <c r="I23" s="64">
        <f t="shared" si="2"/>
        <v>0.31997676890193549</v>
      </c>
      <c r="J23" s="117">
        <v>730821</v>
      </c>
      <c r="K23" s="115">
        <v>599403</v>
      </c>
      <c r="L23" s="65">
        <f t="shared" si="3"/>
        <v>131418</v>
      </c>
      <c r="M23" s="64">
        <f t="shared" si="0"/>
        <v>0.21924815191115155</v>
      </c>
      <c r="N23" s="119">
        <v>750520</v>
      </c>
      <c r="O23" s="62">
        <v>566096</v>
      </c>
      <c r="P23" s="65">
        <f t="shared" si="4"/>
        <v>184424</v>
      </c>
      <c r="Q23" s="64">
        <f t="shared" si="5"/>
        <v>0.32578219948559961</v>
      </c>
      <c r="R23" s="66">
        <f>SUM(B23+F23+J23+N23)</f>
        <v>2776497</v>
      </c>
      <c r="S23" s="67">
        <f>SUM(C23+G23+K23+O23)</f>
        <v>2233569.8144</v>
      </c>
      <c r="T23" s="68">
        <f t="shared" si="6"/>
        <v>542927.18559999997</v>
      </c>
      <c r="U23" s="69">
        <f t="shared" si="7"/>
        <v>0.24307598629767724</v>
      </c>
    </row>
    <row r="24" spans="1:21" x14ac:dyDescent="0.25">
      <c r="A24" s="61" t="s">
        <v>43</v>
      </c>
      <c r="B24" s="62">
        <v>1449352</v>
      </c>
      <c r="C24" s="59">
        <v>1277430.368</v>
      </c>
      <c r="D24" s="63">
        <f>B24-C24</f>
        <v>171921.63199999998</v>
      </c>
      <c r="E24" s="64">
        <f>SUM(B24/C24)-1</f>
        <v>0.13458395565557746</v>
      </c>
      <c r="F24" s="119">
        <v>769599</v>
      </c>
      <c r="G24" s="62">
        <v>480947</v>
      </c>
      <c r="H24" s="63">
        <f t="shared" si="1"/>
        <v>288652</v>
      </c>
      <c r="I24" s="64">
        <f t="shared" si="2"/>
        <v>0.60017423957317551</v>
      </c>
      <c r="J24" s="117">
        <v>1294389</v>
      </c>
      <c r="K24" s="115">
        <v>700855</v>
      </c>
      <c r="L24" s="65">
        <f t="shared" si="3"/>
        <v>593534</v>
      </c>
      <c r="M24" s="64">
        <f t="shared" si="0"/>
        <v>0.84687132145736288</v>
      </c>
      <c r="N24" s="119">
        <v>854515</v>
      </c>
      <c r="O24" s="62">
        <v>500003</v>
      </c>
      <c r="P24" s="65">
        <f t="shared" si="4"/>
        <v>354512</v>
      </c>
      <c r="Q24" s="64">
        <f t="shared" si="5"/>
        <v>0.70901974588152461</v>
      </c>
      <c r="R24" s="66">
        <f>SUM(B24+F24+J24+N24)</f>
        <v>4367855</v>
      </c>
      <c r="S24" s="67">
        <f>SUM(C24+G24+K24+O24)</f>
        <v>2959235.3679999998</v>
      </c>
      <c r="T24" s="68">
        <f t="shared" si="6"/>
        <v>1408619.6320000002</v>
      </c>
      <c r="U24" s="69">
        <f t="shared" si="7"/>
        <v>0.47600797396254979</v>
      </c>
    </row>
    <row r="25" spans="1:21" x14ac:dyDescent="0.25">
      <c r="A25" s="61" t="s">
        <v>44</v>
      </c>
      <c r="B25" s="62">
        <v>1504703</v>
      </c>
      <c r="C25" s="59">
        <v>1418163.2560000001</v>
      </c>
      <c r="D25" s="63">
        <f>B25-C25</f>
        <v>86539.743999999948</v>
      </c>
      <c r="E25" s="64">
        <f>SUM(B25/C25)-1</f>
        <v>6.1022413064127479E-2</v>
      </c>
      <c r="F25" s="119">
        <v>735442</v>
      </c>
      <c r="G25" s="62">
        <v>430407</v>
      </c>
      <c r="H25" s="63">
        <f t="shared" si="1"/>
        <v>305035</v>
      </c>
      <c r="I25" s="64">
        <f t="shared" si="2"/>
        <v>0.70871291591447161</v>
      </c>
      <c r="J25" s="117">
        <v>1105321</v>
      </c>
      <c r="K25" s="115">
        <v>864667</v>
      </c>
      <c r="L25" s="65">
        <f t="shared" si="3"/>
        <v>240654</v>
      </c>
      <c r="M25" s="64">
        <f t="shared" si="0"/>
        <v>0.27831986186589752</v>
      </c>
      <c r="N25" s="119">
        <v>918415</v>
      </c>
      <c r="O25" s="62">
        <v>543107</v>
      </c>
      <c r="P25" s="65">
        <f t="shared" si="4"/>
        <v>375308</v>
      </c>
      <c r="Q25" s="64">
        <f t="shared" si="5"/>
        <v>0.69103878241304195</v>
      </c>
      <c r="R25" s="66">
        <f>SUM(B25+F25+J25+N25)</f>
        <v>4263881</v>
      </c>
      <c r="S25" s="67">
        <f>SUM(C25+G25+K25+O25)</f>
        <v>3256344.2560000001</v>
      </c>
      <c r="T25" s="68">
        <f t="shared" si="6"/>
        <v>1007536.7439999999</v>
      </c>
      <c r="U25" s="69">
        <f t="shared" si="7"/>
        <v>0.30940731838888236</v>
      </c>
    </row>
    <row r="26" spans="1:21" x14ac:dyDescent="0.25">
      <c r="A26" s="61" t="s">
        <v>45</v>
      </c>
      <c r="B26" s="62">
        <v>431996</v>
      </c>
      <c r="C26" s="59">
        <v>412458.02559999999</v>
      </c>
      <c r="D26" s="63">
        <f>B26-C26</f>
        <v>19537.974400000006</v>
      </c>
      <c r="E26" s="64">
        <f>SUM(B26/C26)-1</f>
        <v>4.7369606571670442E-2</v>
      </c>
      <c r="F26" s="119">
        <v>383198</v>
      </c>
      <c r="G26" s="62">
        <v>297535</v>
      </c>
      <c r="H26" s="63">
        <f t="shared" si="1"/>
        <v>85663</v>
      </c>
      <c r="I26" s="64">
        <f t="shared" si="2"/>
        <v>0.28790898549750454</v>
      </c>
      <c r="J26" s="117">
        <v>481154</v>
      </c>
      <c r="K26" s="115">
        <v>413253</v>
      </c>
      <c r="L26" s="65">
        <f t="shared" si="3"/>
        <v>67901</v>
      </c>
      <c r="M26" s="64">
        <f t="shared" si="0"/>
        <v>0.16430854706438902</v>
      </c>
      <c r="N26" s="119">
        <v>373380</v>
      </c>
      <c r="O26" s="62">
        <v>316094</v>
      </c>
      <c r="P26" s="65">
        <f t="shared" si="4"/>
        <v>57286</v>
      </c>
      <c r="Q26" s="64">
        <f t="shared" si="5"/>
        <v>0.18123089966908568</v>
      </c>
      <c r="R26" s="66">
        <f>SUM(B26+F26+J26+N26)</f>
        <v>1669728</v>
      </c>
      <c r="S26" s="67">
        <f>SUM(C26+G26+K26+O26)</f>
        <v>1439340.0256000001</v>
      </c>
      <c r="T26" s="68">
        <f t="shared" si="6"/>
        <v>230387.97439999995</v>
      </c>
      <c r="U26" s="69">
        <f t="shared" si="7"/>
        <v>0.16006500917249267</v>
      </c>
    </row>
    <row r="27" spans="1:21" x14ac:dyDescent="0.25">
      <c r="A27" s="61" t="s">
        <v>46</v>
      </c>
      <c r="B27" s="62">
        <v>751411</v>
      </c>
      <c r="C27" s="59">
        <v>666861.36160000006</v>
      </c>
      <c r="D27" s="63">
        <f>B27-C27</f>
        <v>84549.638399999938</v>
      </c>
      <c r="E27" s="64">
        <f>SUM(B27/C27)-1</f>
        <v>0.12678743029456685</v>
      </c>
      <c r="F27" s="119">
        <v>606286</v>
      </c>
      <c r="G27" s="62">
        <v>327696</v>
      </c>
      <c r="H27" s="63">
        <f t="shared" si="1"/>
        <v>278590</v>
      </c>
      <c r="I27" s="64">
        <f t="shared" si="2"/>
        <v>0.85014769786631517</v>
      </c>
      <c r="J27" s="117">
        <v>768392</v>
      </c>
      <c r="K27" s="115">
        <v>535182</v>
      </c>
      <c r="L27" s="65">
        <f t="shared" si="3"/>
        <v>233210</v>
      </c>
      <c r="M27" s="64">
        <f t="shared" si="0"/>
        <v>0.43575830278297856</v>
      </c>
      <c r="N27" s="119">
        <v>667825</v>
      </c>
      <c r="O27" s="62">
        <v>342914</v>
      </c>
      <c r="P27" s="65">
        <f t="shared" si="4"/>
        <v>324911</v>
      </c>
      <c r="Q27" s="64">
        <f t="shared" si="5"/>
        <v>0.94749995625725392</v>
      </c>
      <c r="R27" s="66">
        <f>SUM(B27+F27+J27+N27)</f>
        <v>2793914</v>
      </c>
      <c r="S27" s="67">
        <f>SUM(C27+G27+K27+O27)</f>
        <v>1872653.3615999999</v>
      </c>
      <c r="T27" s="68">
        <f t="shared" si="6"/>
        <v>921260.63840000005</v>
      </c>
      <c r="U27" s="69">
        <f t="shared" si="7"/>
        <v>0.49195470837852895</v>
      </c>
    </row>
    <row r="28" spans="1:21" ht="15.75" thickBot="1" x14ac:dyDescent="0.3">
      <c r="A28" s="61" t="s">
        <v>47</v>
      </c>
      <c r="B28" s="62">
        <v>974696</v>
      </c>
      <c r="C28" s="59">
        <v>859558.6544</v>
      </c>
      <c r="D28" s="63">
        <f>B28-C28</f>
        <v>115137.3456</v>
      </c>
      <c r="E28" s="64">
        <f>SUM(B28/C28)-1</f>
        <v>0.13394937624165926</v>
      </c>
      <c r="F28" s="120">
        <v>675667</v>
      </c>
      <c r="G28" s="62">
        <v>396985</v>
      </c>
      <c r="H28" s="63">
        <f t="shared" si="1"/>
        <v>278682</v>
      </c>
      <c r="I28" s="64">
        <f t="shared" si="2"/>
        <v>0.70199629708931077</v>
      </c>
      <c r="J28" s="118">
        <v>912617</v>
      </c>
      <c r="K28" s="115">
        <v>645941</v>
      </c>
      <c r="L28" s="65">
        <f t="shared" si="3"/>
        <v>266676</v>
      </c>
      <c r="M28" s="64">
        <f t="shared" si="0"/>
        <v>0.41284885152049489</v>
      </c>
      <c r="N28" s="122">
        <v>731725</v>
      </c>
      <c r="O28" s="62">
        <v>400386</v>
      </c>
      <c r="P28" s="65">
        <f t="shared" si="4"/>
        <v>331339</v>
      </c>
      <c r="Q28" s="64">
        <f t="shared" si="5"/>
        <v>0.82754891529673857</v>
      </c>
      <c r="R28" s="66">
        <f>SUM(B28+F28+J28+N28)</f>
        <v>3294705</v>
      </c>
      <c r="S28" s="67">
        <f>SUM(C28+G28+K28+O28)</f>
        <v>2302870.6543999999</v>
      </c>
      <c r="T28" s="68">
        <f t="shared" si="6"/>
        <v>991834.34560000012</v>
      </c>
      <c r="U28" s="69">
        <f t="shared" si="7"/>
        <v>0.43069476946303653</v>
      </c>
    </row>
    <row r="29" spans="1:21" x14ac:dyDescent="0.25">
      <c r="A29" s="70"/>
      <c r="B29" s="71"/>
      <c r="C29" s="72"/>
      <c r="D29" s="73"/>
      <c r="E29" s="64"/>
      <c r="F29" s="72"/>
      <c r="G29" s="72"/>
      <c r="H29" s="74"/>
      <c r="I29" s="75"/>
      <c r="J29" s="72"/>
      <c r="K29" s="72"/>
      <c r="L29" s="76" t="s">
        <v>48</v>
      </c>
      <c r="M29" s="75"/>
      <c r="N29" s="72"/>
      <c r="O29" s="72"/>
      <c r="P29" s="76"/>
      <c r="Q29" s="75"/>
      <c r="R29" s="66"/>
      <c r="S29" s="67"/>
      <c r="T29" s="68"/>
      <c r="U29" s="69"/>
    </row>
    <row r="30" spans="1:21" x14ac:dyDescent="0.25">
      <c r="A30" s="77" t="s">
        <v>49</v>
      </c>
      <c r="B30" s="78">
        <f>SUM(B13:B28)</f>
        <v>11751467</v>
      </c>
      <c r="C30" s="78">
        <v>10825678</v>
      </c>
      <c r="D30" s="68">
        <f>B30-C30</f>
        <v>925789</v>
      </c>
      <c r="E30" s="79">
        <f>SUM(B30/C30)-1</f>
        <v>8.55178770327365E-2</v>
      </c>
      <c r="F30" s="78">
        <f>SUM(F13:F28)</f>
        <v>10674050</v>
      </c>
      <c r="G30" s="78">
        <f>SUM(G13:G28)</f>
        <v>8151651</v>
      </c>
      <c r="H30" s="68">
        <f>SUM(H13:H28)</f>
        <v>2522399</v>
      </c>
      <c r="I30" s="69">
        <f>SUM(F30/G30)-1</f>
        <v>0.30943412567589079</v>
      </c>
      <c r="J30" s="80">
        <f>SUM(J13:J28)</f>
        <v>12119744</v>
      </c>
      <c r="K30" s="80">
        <f>SUM(K13:K28)</f>
        <v>9307505</v>
      </c>
      <c r="L30" s="81">
        <f t="shared" si="3"/>
        <v>2812239</v>
      </c>
      <c r="M30" s="69">
        <f t="shared" si="0"/>
        <v>0.30214746057079744</v>
      </c>
      <c r="N30" s="80">
        <f>SUM(N13:N28)</f>
        <v>12529542</v>
      </c>
      <c r="O30" s="80">
        <f>SUM(O13:O28)</f>
        <v>9578607</v>
      </c>
      <c r="P30" s="81">
        <f t="shared" si="4"/>
        <v>2950935</v>
      </c>
      <c r="Q30" s="69">
        <f t="shared" si="5"/>
        <v>0.30807558969691518</v>
      </c>
      <c r="R30" s="82">
        <f>SUM(B30+F30+J30+N30)</f>
        <v>47074803</v>
      </c>
      <c r="S30" s="68">
        <f>SUM(C30+G30+K30+O30)</f>
        <v>37863441</v>
      </c>
      <c r="T30" s="68">
        <f t="shared" si="6"/>
        <v>9211362</v>
      </c>
      <c r="U30" s="69">
        <f t="shared" si="7"/>
        <v>0.24327852294248697</v>
      </c>
    </row>
    <row r="31" spans="1:21" x14ac:dyDescent="0.25">
      <c r="A31" s="83"/>
      <c r="B31" s="84"/>
      <c r="C31" s="84"/>
      <c r="D31" s="84"/>
      <c r="E31" s="84"/>
      <c r="F31" s="84"/>
      <c r="G31" s="84"/>
      <c r="H31" s="84"/>
      <c r="I31" s="85"/>
      <c r="J31" s="84"/>
      <c r="K31" s="84"/>
      <c r="L31" s="84"/>
      <c r="M31" s="84"/>
      <c r="N31" s="84"/>
      <c r="O31" s="84"/>
      <c r="P31" s="84"/>
      <c r="Q31" s="84"/>
      <c r="R31" s="84"/>
      <c r="S31" s="86"/>
      <c r="T31" s="87"/>
      <c r="U31" s="88"/>
    </row>
    <row r="32" spans="1:21" x14ac:dyDescent="0.25">
      <c r="A32" s="89" t="s">
        <v>50</v>
      </c>
      <c r="B32" s="90"/>
      <c r="C32" s="90"/>
      <c r="D32" s="90"/>
      <c r="E32" s="90"/>
      <c r="F32" s="91" t="s">
        <v>51</v>
      </c>
      <c r="G32" s="90"/>
      <c r="H32" s="90"/>
      <c r="I32" s="92" t="s">
        <v>52</v>
      </c>
      <c r="J32" s="90"/>
      <c r="K32" s="93"/>
      <c r="L32" s="90"/>
      <c r="M32" s="90"/>
      <c r="N32" s="90"/>
      <c r="O32" s="94"/>
      <c r="P32" s="90"/>
      <c r="Q32" s="90"/>
      <c r="R32" s="90"/>
      <c r="S32" s="90"/>
      <c r="T32" s="95"/>
      <c r="U32" s="96"/>
    </row>
    <row r="33" spans="1:21" x14ac:dyDescent="0.25">
      <c r="A33" s="97"/>
      <c r="B33" s="90"/>
      <c r="C33" s="90"/>
      <c r="D33" s="90"/>
      <c r="E33" s="90"/>
      <c r="F33" s="90"/>
      <c r="G33" s="90"/>
      <c r="H33" s="90"/>
      <c r="I33" s="98"/>
      <c r="J33" s="90"/>
      <c r="K33" s="90"/>
      <c r="L33" s="90"/>
      <c r="M33" s="90"/>
      <c r="N33" s="90"/>
      <c r="O33" s="90"/>
      <c r="P33" s="90"/>
      <c r="Q33" s="90"/>
      <c r="R33" s="90"/>
      <c r="S33" s="95"/>
      <c r="T33" s="95"/>
      <c r="U33" s="96"/>
    </row>
    <row r="34" spans="1:21" x14ac:dyDescent="0.25">
      <c r="A34" s="97"/>
      <c r="B34" s="99"/>
      <c r="C34" s="99"/>
      <c r="D34" s="99"/>
      <c r="E34" s="99"/>
      <c r="F34" s="99"/>
      <c r="G34" s="99"/>
      <c r="H34" s="99"/>
      <c r="I34" s="100"/>
      <c r="J34" s="99"/>
      <c r="K34" s="99"/>
      <c r="L34" s="99"/>
      <c r="M34" s="99"/>
      <c r="N34" s="99"/>
      <c r="O34" s="99"/>
      <c r="P34" s="99"/>
      <c r="Q34" s="99"/>
      <c r="R34" s="99"/>
      <c r="S34" s="95"/>
      <c r="T34" s="95"/>
      <c r="U34" s="96"/>
    </row>
    <row r="35" spans="1:21" x14ac:dyDescent="0.25">
      <c r="A35" s="101" t="s">
        <v>53</v>
      </c>
      <c r="B35" s="102"/>
      <c r="C35" s="103"/>
      <c r="D35" s="102"/>
      <c r="E35" s="102"/>
      <c r="F35" s="102"/>
      <c r="G35" s="104"/>
      <c r="H35" s="102"/>
      <c r="I35" s="105"/>
      <c r="J35" s="106"/>
      <c r="K35" s="102"/>
      <c r="L35" s="102"/>
      <c r="M35" s="102"/>
      <c r="N35" s="102"/>
      <c r="O35" s="102"/>
      <c r="P35" s="102"/>
      <c r="Q35" s="102"/>
      <c r="R35" s="107">
        <v>44343</v>
      </c>
      <c r="S35" s="104"/>
      <c r="T35" s="104"/>
      <c r="U35" s="108"/>
    </row>
    <row r="36" spans="1:21" x14ac:dyDescent="0.25">
      <c r="A36" s="109"/>
      <c r="B36" s="99"/>
      <c r="C36" s="99"/>
      <c r="D36" s="99"/>
      <c r="E36" s="99"/>
      <c r="F36" s="99"/>
      <c r="G36" s="99"/>
      <c r="H36" s="99"/>
      <c r="I36" s="100"/>
      <c r="J36" s="99"/>
      <c r="K36" s="99"/>
      <c r="L36" s="99"/>
      <c r="M36" s="99"/>
      <c r="N36" s="99"/>
      <c r="O36" s="99"/>
      <c r="P36" s="99"/>
      <c r="Q36" s="99"/>
      <c r="R36" s="99"/>
      <c r="S36" s="95"/>
      <c r="T36" s="95"/>
      <c r="U36" s="96"/>
    </row>
    <row r="37" spans="1:21" ht="15.75" thickBot="1" x14ac:dyDescent="0.3">
      <c r="A37" s="110"/>
      <c r="B37" s="111"/>
      <c r="C37" s="111"/>
      <c r="D37" s="111"/>
      <c r="E37" s="111"/>
      <c r="F37" s="111"/>
      <c r="G37" s="111"/>
      <c r="H37" s="111"/>
      <c r="I37" s="112"/>
      <c r="J37" s="111"/>
      <c r="K37" s="111"/>
      <c r="L37" s="111"/>
      <c r="M37" s="111"/>
      <c r="N37" s="111"/>
      <c r="O37" s="111"/>
      <c r="P37" s="111"/>
      <c r="Q37" s="111"/>
      <c r="R37" s="111"/>
      <c r="S37" s="113"/>
      <c r="T37" s="113"/>
      <c r="U37" s="114"/>
    </row>
  </sheetData>
  <mergeCells count="28">
    <mergeCell ref="S5:S11"/>
    <mergeCell ref="T5:T11"/>
    <mergeCell ref="U5:U11"/>
    <mergeCell ref="M5:M11"/>
    <mergeCell ref="N5:N11"/>
    <mergeCell ref="O5:O11"/>
    <mergeCell ref="P5:P11"/>
    <mergeCell ref="Q5:Q11"/>
    <mergeCell ref="R5:R11"/>
    <mergeCell ref="G5:G11"/>
    <mergeCell ref="H5:H11"/>
    <mergeCell ref="I5:I11"/>
    <mergeCell ref="J5:J11"/>
    <mergeCell ref="K5:K11"/>
    <mergeCell ref="L5:L11"/>
    <mergeCell ref="A5:A11"/>
    <mergeCell ref="B5:B11"/>
    <mergeCell ref="C5:C11"/>
    <mergeCell ref="D5:D11"/>
    <mergeCell ref="E5:E11"/>
    <mergeCell ref="F5:F11"/>
    <mergeCell ref="A1:U1"/>
    <mergeCell ref="A2:U2"/>
    <mergeCell ref="B4:E4"/>
    <mergeCell ref="F4:I4"/>
    <mergeCell ref="J4:M4"/>
    <mergeCell ref="N4:Q4"/>
    <mergeCell ref="R4:U4"/>
  </mergeCells>
  <pageMargins left="0.7" right="0.7" top="0.75" bottom="0.75" header="0.3" footer="0.3"/>
  <pageSetup orientation="portrait" horizontalDpi="1200" verticalDpi="1200" r:id="rId1"/>
  <ignoredErrors>
    <ignoredError sqref="I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96EF8B42C964CAA1C44828F3BB899" ma:contentTypeVersion="9" ma:contentTypeDescription="Create a new document." ma:contentTypeScope="" ma:versionID="f7ee4c4782d5a501591ce3c25695fee5">
  <xsd:schema xmlns:xsd="http://www.w3.org/2001/XMLSchema" xmlns:xs="http://www.w3.org/2001/XMLSchema" xmlns:p="http://schemas.microsoft.com/office/2006/metadata/properties" xmlns:ns1="http://schemas.microsoft.com/sharepoint/v3" xmlns:ns3="9234f1e8-fba6-4606-81af-6974ee1423a3" targetNamespace="http://schemas.microsoft.com/office/2006/metadata/properties" ma:root="true" ma:fieldsID="aa391bf6734fff1554f0c27405c46095" ns1:_="" ns3:_="">
    <xsd:import namespace="http://schemas.microsoft.com/sharepoint/v3"/>
    <xsd:import namespace="9234f1e8-fba6-4606-81af-6974ee1423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4f1e8-fba6-4606-81af-6974ee142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798ADE-2843-400E-B184-F423FF5D6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34f1e8-fba6-4606-81af-6974ee142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3ABCCD-6CB0-4AC5-9516-C39B281E41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9FE7E7-065A-4CAB-8017-50540D3292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and FY21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Boyle, Marilyn (EOL)</dc:creator>
  <cp:lastModifiedBy>Boyle, Marilyn (EOL)</cp:lastModifiedBy>
  <dcterms:created xsi:type="dcterms:W3CDTF">2021-05-27T18:37:58Z</dcterms:created>
  <dcterms:modified xsi:type="dcterms:W3CDTF">2021-05-27T19:24:24Z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0x01010094496EF8B42C964CAA1C44828F3BB899</vt:lpwstr>
  </property>
</Properties>
</file>