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386" windowWidth="6900" windowHeight="11040" activeTab="0"/>
  </bookViews>
  <sheets>
    <sheet name="Field" sheetId="1" r:id="rId1"/>
    <sheet name="Sheet1" sheetId="2" r:id="rId2"/>
  </sheets>
  <definedNames>
    <definedName name="_xlnm.Print_Area" localSheetId="0">'Field'!$A$1:$O$35</definedName>
  </definedNames>
  <calcPr fullCalcOnLoad="1"/>
</workbook>
</file>

<file path=xl/sharedStrings.xml><?xml version="1.0" encoding="utf-8"?>
<sst xmlns="http://schemas.openxmlformats.org/spreadsheetml/2006/main" count="83" uniqueCount="55">
  <si>
    <t>TOTAL</t>
  </si>
  <si>
    <t>35% based on New Participants</t>
  </si>
  <si>
    <t>50 % based on Active Participants</t>
  </si>
  <si>
    <t>%</t>
  </si>
  <si>
    <t>$$</t>
  </si>
  <si>
    <t>TOTALS P/AREA</t>
  </si>
  <si>
    <t>Bristol</t>
  </si>
  <si>
    <t>Lower Merrimack</t>
  </si>
  <si>
    <t>Hampden</t>
  </si>
  <si>
    <t>Central MA</t>
  </si>
  <si>
    <t>Boston</t>
  </si>
  <si>
    <t>New Bedford</t>
  </si>
  <si>
    <t>Lowell</t>
  </si>
  <si>
    <t>No.Central</t>
  </si>
  <si>
    <t>Berkshire</t>
  </si>
  <si>
    <t>Metro North</t>
  </si>
  <si>
    <t>Brockton</t>
  </si>
  <si>
    <t>Metro SouthWest</t>
  </si>
  <si>
    <t>Frankln Hampshire</t>
  </si>
  <si>
    <t>North Shore</t>
  </si>
  <si>
    <t>Cape &amp; islands</t>
  </si>
  <si>
    <t>Total</t>
  </si>
  <si>
    <t>South Shore</t>
  </si>
  <si>
    <t>15% based on Petitions Certified</t>
  </si>
  <si>
    <t>TAA Case Management and Reemployment Funding for the Field FY16</t>
  </si>
  <si>
    <t>Petitions Certified 1/1/16 through 4/30/16</t>
  </si>
  <si>
    <t>New Participants FY 16 through 4/30/16</t>
  </si>
  <si>
    <t>Active Participants as of 4/30/16</t>
  </si>
  <si>
    <t>Local Area</t>
  </si>
  <si>
    <t>J002</t>
  </si>
  <si>
    <t>Cape &amp; Islands</t>
  </si>
  <si>
    <t>Franklin Hampshire</t>
  </si>
  <si>
    <t>Greater Lowell</t>
  </si>
  <si>
    <t>Greater New Bedford</t>
  </si>
  <si>
    <t>Metro SW</t>
  </si>
  <si>
    <t>North Central MA</t>
  </si>
  <si>
    <t>Local WIOA Area</t>
  </si>
  <si>
    <t>TAA Infrastructure Funding (5%)/or hold harmless ffrom 1st allocation</t>
  </si>
  <si>
    <t>BSR Support for TAA Activities (5%) CMRE</t>
  </si>
  <si>
    <t>TAA Case Management and Reemployment Funding for the Field FY19</t>
  </si>
  <si>
    <t>October 1, 2018-September 30, 2021</t>
  </si>
  <si>
    <t>J302</t>
  </si>
  <si>
    <t>Petitions Certified 7/1/18 through 06/30/19</t>
  </si>
  <si>
    <t>New Participants FY 19 through 6/30/2019</t>
  </si>
  <si>
    <t>Active Participants as of 06/30/2019</t>
  </si>
  <si>
    <t>Merrimack Valley</t>
  </si>
  <si>
    <t>New TOTAL ( or Hold Harmless as of 
7-31-2019)</t>
  </si>
  <si>
    <t>Final as of 09-30-2019</t>
  </si>
  <si>
    <t>TRADE:</t>
  </si>
  <si>
    <t>CFDA #                           </t>
  </si>
  <si>
    <t>PHASE CODES               </t>
  </si>
  <si>
    <t xml:space="preserve">Appropriation:  </t>
  </si>
  <si>
    <t>PROGRAM NAME         </t>
  </si>
  <si>
    <t xml:space="preserve">TRADE EXSPANTION 19      </t>
  </si>
  <si>
    <t xml:space="preserve">Service Dates:               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</si>
</sst>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  <numFmt numFmtId="166" formatCode="_(&quot;$&quot;* #,##0.000_);_(&quot;$&quot;* \(#,##0.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00"/>
    <numFmt numFmtId="170" formatCode="0.0"/>
    <numFmt numFmtId="171" formatCode="0.00000"/>
    <numFmt numFmtId="172" formatCode="0.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0" fillId="0" borderId="0" xfId="0" applyFont="1" applyAlignment="1">
      <alignment/>
    </xf>
    <xf numFmtId="4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45" fillId="0" borderId="0" xfId="0" applyFont="1" applyAlignment="1">
      <alignment/>
    </xf>
    <xf numFmtId="8" fontId="45" fillId="0" borderId="0" xfId="0" applyNumberFormat="1" applyFont="1" applyAlignment="1">
      <alignment/>
    </xf>
    <xf numFmtId="44" fontId="45" fillId="0" borderId="0" xfId="0" applyNumberFormat="1" applyFont="1" applyAlignment="1">
      <alignment/>
    </xf>
    <xf numFmtId="0" fontId="22" fillId="33" borderId="0" xfId="0" applyFont="1" applyFill="1" applyAlignment="1">
      <alignment/>
    </xf>
    <xf numFmtId="44" fontId="22" fillId="33" borderId="0" xfId="0" applyNumberFormat="1" applyFont="1" applyFill="1" applyAlignment="1">
      <alignment/>
    </xf>
    <xf numFmtId="0" fontId="20" fillId="0" borderId="10" xfId="0" applyFont="1" applyBorder="1" applyAlignment="1">
      <alignment/>
    </xf>
    <xf numFmtId="10" fontId="20" fillId="0" borderId="10" xfId="0" applyNumberFormat="1" applyFont="1" applyBorder="1" applyAlignment="1">
      <alignment/>
    </xf>
    <xf numFmtId="44" fontId="20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9" fontId="46" fillId="0" borderId="10" xfId="0" applyNumberFormat="1" applyFont="1" applyBorder="1" applyAlignment="1">
      <alignment/>
    </xf>
    <xf numFmtId="44" fontId="46" fillId="0" borderId="10" xfId="0" applyNumberFormat="1" applyFont="1" applyBorder="1" applyAlignment="1">
      <alignment/>
    </xf>
    <xf numFmtId="0" fontId="22" fillId="33" borderId="10" xfId="0" applyFont="1" applyFill="1" applyBorder="1" applyAlignment="1">
      <alignment horizontal="center"/>
    </xf>
    <xf numFmtId="44" fontId="2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/>
    </xf>
    <xf numFmtId="44" fontId="20" fillId="0" borderId="0" xfId="44" applyFont="1" applyFill="1" applyAlignment="1">
      <alignment/>
    </xf>
    <xf numFmtId="44" fontId="46" fillId="0" borderId="0" xfId="0" applyNumberFormat="1" applyFont="1" applyFill="1" applyAlignment="1">
      <alignment/>
    </xf>
    <xf numFmtId="9" fontId="20" fillId="0" borderId="0" xfId="60" applyFont="1" applyFill="1" applyAlignment="1">
      <alignment/>
    </xf>
    <xf numFmtId="0" fontId="1" fillId="0" borderId="0" xfId="0" applyFont="1" applyAlignment="1">
      <alignment/>
    </xf>
    <xf numFmtId="0" fontId="20" fillId="0" borderId="0" xfId="0" applyFont="1" applyFill="1" applyAlignment="1">
      <alignment/>
    </xf>
    <xf numFmtId="0" fontId="23" fillId="0" borderId="0" xfId="0" applyFont="1" applyAlignment="1">
      <alignment horizontal="center"/>
    </xf>
    <xf numFmtId="0" fontId="18" fillId="35" borderId="0" xfId="0" applyFont="1" applyFill="1" applyAlignment="1">
      <alignment horizontal="left"/>
    </xf>
    <xf numFmtId="0" fontId="1" fillId="35" borderId="0" xfId="0" applyFont="1" applyFill="1" applyAlignment="1">
      <alignment/>
    </xf>
    <xf numFmtId="8" fontId="23" fillId="0" borderId="0" xfId="0" applyNumberFormat="1" applyFont="1" applyAlignment="1">
      <alignment horizontal="center"/>
    </xf>
    <xf numFmtId="44" fontId="18" fillId="35" borderId="0" xfId="0" applyNumberFormat="1" applyFont="1" applyFill="1" applyAlignment="1">
      <alignment horizontal="left"/>
    </xf>
    <xf numFmtId="44" fontId="1" fillId="35" borderId="0" xfId="0" applyNumberFormat="1" applyFont="1" applyFill="1" applyAlignment="1">
      <alignment/>
    </xf>
    <xf numFmtId="44" fontId="23" fillId="0" borderId="0" xfId="0" applyNumberFormat="1" applyFont="1" applyAlignment="1">
      <alignment horizontal="center"/>
    </xf>
    <xf numFmtId="0" fontId="18" fillId="35" borderId="0" xfId="0" applyFont="1" applyFill="1" applyAlignment="1">
      <alignment/>
    </xf>
    <xf numFmtId="0" fontId="18" fillId="36" borderId="11" xfId="0" applyFont="1" applyFill="1" applyBorder="1" applyAlignment="1">
      <alignment/>
    </xf>
    <xf numFmtId="0" fontId="18" fillId="35" borderId="11" xfId="0" applyFont="1" applyFill="1" applyBorder="1" applyAlignment="1">
      <alignment/>
    </xf>
    <xf numFmtId="0" fontId="18" fillId="35" borderId="11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 wrapText="1"/>
    </xf>
    <xf numFmtId="0" fontId="1" fillId="36" borderId="0" xfId="0" applyFont="1" applyFill="1" applyAlignment="1">
      <alignment/>
    </xf>
    <xf numFmtId="10" fontId="1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44" fontId="1" fillId="0" borderId="0" xfId="0" applyNumberFormat="1" applyFont="1" applyFill="1" applyAlignment="1">
      <alignment/>
    </xf>
    <xf numFmtId="44" fontId="20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9" fontId="23" fillId="0" borderId="0" xfId="0" applyNumberFormat="1" applyFont="1" applyAlignment="1">
      <alignment/>
    </xf>
    <xf numFmtId="44" fontId="23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Border="1" applyAlignment="1">
      <alignment/>
    </xf>
    <xf numFmtId="9" fontId="20" fillId="0" borderId="0" xfId="60" applyFont="1" applyAlignment="1">
      <alignment/>
    </xf>
    <xf numFmtId="8" fontId="20" fillId="0" borderId="0" xfId="0" applyNumberFormat="1" applyFont="1" applyFill="1" applyAlignment="1">
      <alignment/>
    </xf>
    <xf numFmtId="8" fontId="20" fillId="0" borderId="0" xfId="0" applyNumberFormat="1" applyFont="1" applyAlignment="1">
      <alignment/>
    </xf>
    <xf numFmtId="0" fontId="22" fillId="0" borderId="0" xfId="0" applyFont="1" applyAlignment="1">
      <alignment/>
    </xf>
    <xf numFmtId="3" fontId="20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44" fontId="22" fillId="37" borderId="0" xfId="44" applyFont="1" applyFill="1" applyAlignment="1">
      <alignment horizontal="center" wrapText="1"/>
    </xf>
    <xf numFmtId="44" fontId="20" fillId="0" borderId="0" xfId="44" applyFont="1" applyFill="1" applyAlignment="1">
      <alignment horizontal="center"/>
    </xf>
    <xf numFmtId="44" fontId="46" fillId="0" borderId="0" xfId="44" applyFont="1" applyFill="1" applyAlignment="1">
      <alignment/>
    </xf>
    <xf numFmtId="2" fontId="20" fillId="0" borderId="0" xfId="0" applyNumberFormat="1" applyFont="1" applyAlignment="1">
      <alignment/>
    </xf>
    <xf numFmtId="44" fontId="20" fillId="0" borderId="0" xfId="44" applyFont="1" applyAlignment="1">
      <alignment/>
    </xf>
    <xf numFmtId="44" fontId="20" fillId="37" borderId="0" xfId="44" applyNumberFormat="1" applyFont="1" applyFill="1" applyAlignment="1">
      <alignment/>
    </xf>
    <xf numFmtId="44" fontId="22" fillId="33" borderId="0" xfId="44" applyFont="1" applyFill="1" applyAlignment="1">
      <alignment horizontal="center" wrapText="1"/>
    </xf>
    <xf numFmtId="0" fontId="18" fillId="33" borderId="11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12" xfId="0" applyFont="1" applyBorder="1" applyAlignment="1">
      <alignment horizontal="left"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2" fillId="0" borderId="14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0" fillId="0" borderId="15" xfId="0" applyFont="1" applyBorder="1" applyAlignment="1">
      <alignment/>
    </xf>
    <xf numFmtId="164" fontId="22" fillId="0" borderId="14" xfId="0" applyNumberFormat="1" applyFont="1" applyFill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0" fillId="0" borderId="15" xfId="0" applyFont="1" applyFill="1" applyBorder="1" applyAlignment="1">
      <alignment/>
    </xf>
    <xf numFmtId="0" fontId="20" fillId="0" borderId="16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20" fillId="0" borderId="17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0" fontId="22" fillId="33" borderId="19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44" fontId="20" fillId="0" borderId="0" xfId="46" applyFont="1" applyFill="1" applyAlignment="1">
      <alignment/>
    </xf>
    <xf numFmtId="8" fontId="20" fillId="0" borderId="0" xfId="44" applyNumberFormat="1" applyFont="1" applyFill="1" applyAlignment="1">
      <alignment/>
    </xf>
    <xf numFmtId="0" fontId="18" fillId="33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tabSelected="1" zoomScalePageLayoutView="0" workbookViewId="0" topLeftCell="A1">
      <selection activeCell="A1" sqref="A1"/>
    </sheetView>
  </sheetViews>
  <sheetFormatPr defaultColWidth="15.57421875" defaultRowHeight="12.75"/>
  <cols>
    <col min="1" max="1" width="20.140625" style="1" customWidth="1"/>
    <col min="2" max="2" width="14.28125" style="1" customWidth="1"/>
    <col min="3" max="3" width="12.57421875" style="1" customWidth="1"/>
    <col min="4" max="4" width="15.57421875" style="1" customWidth="1"/>
    <col min="5" max="5" width="13.140625" style="1" customWidth="1"/>
    <col min="6" max="7" width="15.57421875" style="1" customWidth="1"/>
    <col min="8" max="8" width="12.57421875" style="1" customWidth="1"/>
    <col min="9" max="11" width="15.57421875" style="1" customWidth="1"/>
    <col min="12" max="12" width="17.421875" style="22" customWidth="1"/>
    <col min="13" max="13" width="15.57421875" style="22" customWidth="1"/>
    <col min="14" max="14" width="19.57421875" style="22" bestFit="1" customWidth="1"/>
    <col min="15" max="15" width="33.421875" style="22" bestFit="1" customWidth="1"/>
    <col min="16" max="16" width="15.8515625" style="22" bestFit="1" customWidth="1"/>
    <col min="17" max="17" width="28.57421875" style="22" bestFit="1" customWidth="1"/>
    <col min="18" max="18" width="14.28125" style="22" bestFit="1" customWidth="1"/>
    <col min="19" max="19" width="10.8515625" style="22" bestFit="1" customWidth="1"/>
    <col min="20" max="20" width="11.57421875" style="22" bestFit="1" customWidth="1"/>
    <col min="21" max="16384" width="15.57421875" style="22" customWidth="1"/>
  </cols>
  <sheetData>
    <row r="1" spans="1:24" s="1" customFormat="1" ht="32.25" customHeight="1">
      <c r="A1" s="61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1"/>
      <c r="P1" s="22"/>
      <c r="Q1" s="22"/>
      <c r="R1" s="22"/>
      <c r="S1" s="22"/>
      <c r="T1" s="22"/>
      <c r="U1" s="22"/>
      <c r="V1" s="22"/>
      <c r="W1" s="22"/>
      <c r="X1" s="22"/>
    </row>
    <row r="2" spans="1:24" s="1" customFormat="1" ht="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P2" s="22"/>
      <c r="Q2" s="22"/>
      <c r="R2" s="22"/>
      <c r="S2" s="22"/>
      <c r="T2" s="22"/>
      <c r="U2" s="22"/>
      <c r="V2" s="22"/>
      <c r="W2" s="22"/>
      <c r="X2" s="22"/>
    </row>
    <row r="3" spans="1:24" s="1" customFormat="1" ht="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O3" s="2"/>
      <c r="P3" s="22"/>
      <c r="Q3" s="22"/>
      <c r="R3" s="22"/>
      <c r="S3" s="22"/>
      <c r="T3" s="22"/>
      <c r="U3" s="22"/>
      <c r="V3" s="22"/>
      <c r="W3" s="22"/>
      <c r="X3" s="22"/>
    </row>
    <row r="4" spans="1:24" s="1" customFormat="1" ht="15">
      <c r="A4" s="23" t="s">
        <v>0</v>
      </c>
      <c r="B4" s="24" t="s">
        <v>23</v>
      </c>
      <c r="C4" s="24"/>
      <c r="D4" s="24"/>
      <c r="E4" s="24" t="s">
        <v>1</v>
      </c>
      <c r="F4" s="24"/>
      <c r="G4" s="24"/>
      <c r="H4" s="24" t="s">
        <v>2</v>
      </c>
      <c r="I4" s="25"/>
      <c r="J4" s="25"/>
      <c r="K4" s="25"/>
      <c r="P4" s="22"/>
      <c r="Q4" s="22"/>
      <c r="R4" s="22"/>
      <c r="S4" s="22"/>
      <c r="T4" s="22"/>
      <c r="U4" s="22"/>
      <c r="V4" s="22"/>
      <c r="W4" s="22"/>
      <c r="X4" s="22"/>
    </row>
    <row r="5" spans="1:24" s="1" customFormat="1" ht="15">
      <c r="A5" s="26">
        <v>1152518.5</v>
      </c>
      <c r="B5" s="27">
        <f>A5*0.15</f>
        <v>172877.775</v>
      </c>
      <c r="C5" s="27"/>
      <c r="D5" s="24"/>
      <c r="E5" s="27">
        <f>A5*0.35</f>
        <v>403381.475</v>
      </c>
      <c r="F5" s="27"/>
      <c r="G5" s="27"/>
      <c r="H5" s="27">
        <f>A5*0.5</f>
        <v>576259.25</v>
      </c>
      <c r="I5" s="28"/>
      <c r="J5" s="28"/>
      <c r="K5" s="28"/>
      <c r="P5" s="22"/>
      <c r="Q5" s="22"/>
      <c r="R5" s="22"/>
      <c r="S5" s="22"/>
      <c r="T5" s="22"/>
      <c r="U5" s="22"/>
      <c r="V5" s="22"/>
      <c r="W5" s="22"/>
      <c r="X5" s="22"/>
    </row>
    <row r="6" spans="1:23" ht="25.5" customHeight="1">
      <c r="A6" s="29" t="s">
        <v>41</v>
      </c>
      <c r="B6" s="81" t="s">
        <v>42</v>
      </c>
      <c r="C6" s="81"/>
      <c r="D6" s="24"/>
      <c r="E6" s="30" t="s">
        <v>43</v>
      </c>
      <c r="F6" s="27"/>
      <c r="G6" s="27"/>
      <c r="H6" s="30" t="s">
        <v>44</v>
      </c>
      <c r="I6" s="28"/>
      <c r="J6" s="28"/>
      <c r="K6" s="28"/>
      <c r="L6" s="54"/>
      <c r="N6" s="83"/>
      <c r="O6" s="83"/>
      <c r="P6" s="82"/>
      <c r="Q6" s="82"/>
      <c r="R6" s="82"/>
      <c r="S6" s="82"/>
      <c r="T6" s="82"/>
      <c r="U6" s="84"/>
      <c r="V6" s="84"/>
      <c r="W6" s="84"/>
    </row>
    <row r="7" spans="1:23" ht="42" customHeight="1">
      <c r="A7" s="31" t="s">
        <v>36</v>
      </c>
      <c r="B7" s="32"/>
      <c r="C7" s="33" t="s">
        <v>3</v>
      </c>
      <c r="D7" s="33" t="s">
        <v>4</v>
      </c>
      <c r="E7" s="32"/>
      <c r="F7" s="33" t="s">
        <v>3</v>
      </c>
      <c r="G7" s="33" t="s">
        <v>4</v>
      </c>
      <c r="H7" s="32"/>
      <c r="I7" s="33" t="s">
        <v>3</v>
      </c>
      <c r="J7" s="33" t="s">
        <v>4</v>
      </c>
      <c r="K7" s="33" t="s">
        <v>5</v>
      </c>
      <c r="L7" s="34" t="s">
        <v>37</v>
      </c>
      <c r="M7" s="60" t="s">
        <v>21</v>
      </c>
      <c r="N7" s="59" t="s">
        <v>38</v>
      </c>
      <c r="O7" s="53" t="s">
        <v>46</v>
      </c>
      <c r="P7" s="85"/>
      <c r="Q7" s="85"/>
      <c r="R7" s="78"/>
      <c r="S7" s="78"/>
      <c r="T7" s="78"/>
      <c r="U7" s="78"/>
      <c r="V7" s="78"/>
      <c r="W7" s="78"/>
    </row>
    <row r="8" spans="1:23" ht="15">
      <c r="A8" s="35" t="s">
        <v>14</v>
      </c>
      <c r="B8" s="22">
        <v>0</v>
      </c>
      <c r="C8" s="36">
        <f>B8/B24</f>
        <v>0</v>
      </c>
      <c r="D8" s="37">
        <f>B5*C8</f>
        <v>0</v>
      </c>
      <c r="E8" s="22">
        <v>0</v>
      </c>
      <c r="F8" s="36">
        <f>E8/E24</f>
        <v>0</v>
      </c>
      <c r="G8" s="37">
        <f>E5*F8</f>
        <v>0</v>
      </c>
      <c r="H8" s="22">
        <v>9</v>
      </c>
      <c r="I8" s="36">
        <f>H8/H24</f>
        <v>0.006792452830188679</v>
      </c>
      <c r="J8" s="37">
        <f>H5*I8</f>
        <v>3914.2137735849055</v>
      </c>
      <c r="K8" s="57">
        <v>6295.231352459016</v>
      </c>
      <c r="L8" s="18">
        <v>314.76156762295085</v>
      </c>
      <c r="M8" s="39">
        <v>6609.99292008197</v>
      </c>
      <c r="N8" s="18">
        <v>314.76156762295085</v>
      </c>
      <c r="O8" s="58">
        <v>6924.754487704918</v>
      </c>
      <c r="P8" s="39"/>
      <c r="Q8" s="39"/>
      <c r="R8" s="18"/>
      <c r="S8" s="18"/>
      <c r="T8" s="18"/>
      <c r="U8" s="39"/>
      <c r="V8" s="39"/>
      <c r="W8" s="39"/>
    </row>
    <row r="9" spans="1:23" ht="15">
      <c r="A9" s="35" t="s">
        <v>10</v>
      </c>
      <c r="B9" s="22">
        <v>7</v>
      </c>
      <c r="C9" s="36">
        <f>B9/B24</f>
        <v>0.28</v>
      </c>
      <c r="D9" s="37">
        <f>B5*C9</f>
        <v>48405.777</v>
      </c>
      <c r="E9" s="22">
        <v>43</v>
      </c>
      <c r="F9" s="36">
        <f>E9/E24</f>
        <v>0.055916775032509754</v>
      </c>
      <c r="G9" s="37">
        <f>E5*F9</f>
        <v>22555.791189856955</v>
      </c>
      <c r="H9" s="22">
        <v>99</v>
      </c>
      <c r="I9" s="36">
        <f>H9/H24</f>
        <v>0.07471698113207548</v>
      </c>
      <c r="J9" s="37">
        <f>H5*I9</f>
        <v>43056.35150943397</v>
      </c>
      <c r="K9" s="57">
        <v>124865.18236907355</v>
      </c>
      <c r="L9" s="18">
        <v>6243.259118453678</v>
      </c>
      <c r="M9" s="39">
        <v>131108.44148752722</v>
      </c>
      <c r="N9" s="18">
        <v>6243.259118453678</v>
      </c>
      <c r="O9" s="58">
        <v>137351.7006059809</v>
      </c>
      <c r="P9" s="39"/>
      <c r="Q9" s="39"/>
      <c r="R9" s="18"/>
      <c r="S9" s="18"/>
      <c r="T9" s="18"/>
      <c r="U9" s="39"/>
      <c r="V9" s="39"/>
      <c r="W9" s="39"/>
    </row>
    <row r="10" spans="1:23" ht="15">
      <c r="A10" s="35" t="s">
        <v>6</v>
      </c>
      <c r="B10" s="22">
        <v>1</v>
      </c>
      <c r="C10" s="36">
        <f>B10/B24</f>
        <v>0.04</v>
      </c>
      <c r="D10" s="37">
        <f>B5*C10</f>
        <v>6915.111</v>
      </c>
      <c r="E10" s="22">
        <v>133</v>
      </c>
      <c r="F10" s="36">
        <f>E10/E24</f>
        <v>0.1729518855656697</v>
      </c>
      <c r="G10" s="37">
        <f>E5*F10</f>
        <v>69765.58670351106</v>
      </c>
      <c r="H10" s="22">
        <v>228</v>
      </c>
      <c r="I10" s="36">
        <f>H10/H24</f>
        <v>0.1720754716981132</v>
      </c>
      <c r="J10" s="37">
        <f>H5*I10</f>
        <v>99160.08226415094</v>
      </c>
      <c r="K10" s="38">
        <f aca="true" t="shared" si="0" ref="K10:K23">D10+G10+J10</f>
        <v>175840.779967662</v>
      </c>
      <c r="L10" s="18">
        <f aca="true" t="shared" si="1" ref="L10:L23">K10*0.05</f>
        <v>8792.038998383101</v>
      </c>
      <c r="M10" s="39">
        <f aca="true" t="shared" si="2" ref="M10:M23">K10+L10</f>
        <v>184632.8189660451</v>
      </c>
      <c r="N10" s="18">
        <f aca="true" t="shared" si="3" ref="N10:N23">K10*0.05</f>
        <v>8792.038998383101</v>
      </c>
      <c r="O10" s="58">
        <f aca="true" t="shared" si="4" ref="O10:O21">M10+N10</f>
        <v>193424.8579644282</v>
      </c>
      <c r="P10" s="39"/>
      <c r="Q10" s="39"/>
      <c r="R10" s="18"/>
      <c r="S10" s="18"/>
      <c r="T10" s="18"/>
      <c r="U10" s="39"/>
      <c r="V10" s="39"/>
      <c r="W10" s="39"/>
    </row>
    <row r="11" spans="1:23" ht="15">
      <c r="A11" s="35" t="s">
        <v>16</v>
      </c>
      <c r="B11" s="22">
        <v>0</v>
      </c>
      <c r="C11" s="36">
        <f>B11/B24</f>
        <v>0</v>
      </c>
      <c r="D11" s="37">
        <f>B5*C11</f>
        <v>0</v>
      </c>
      <c r="E11" s="22">
        <v>27</v>
      </c>
      <c r="F11" s="36">
        <f>E11/E24</f>
        <v>0.035110533159947985</v>
      </c>
      <c r="G11" s="37">
        <f>E5*F11</f>
        <v>14162.938654096228</v>
      </c>
      <c r="H11" s="22">
        <v>56</v>
      </c>
      <c r="I11" s="36">
        <f>H11/H24</f>
        <v>0.04226415094339623</v>
      </c>
      <c r="J11" s="37">
        <f>H5*I11</f>
        <v>24355.107924528304</v>
      </c>
      <c r="K11" s="57">
        <v>55400.17168835774</v>
      </c>
      <c r="L11" s="18">
        <v>2770.008584417887</v>
      </c>
      <c r="M11" s="39">
        <v>58170.18027277563</v>
      </c>
      <c r="N11" s="18">
        <v>2770.008584417887</v>
      </c>
      <c r="O11" s="58">
        <v>60940.18885719352</v>
      </c>
      <c r="P11" s="39"/>
      <c r="Q11" s="39"/>
      <c r="R11" s="18"/>
      <c r="S11" s="18"/>
      <c r="T11" s="18"/>
      <c r="U11" s="39"/>
      <c r="V11" s="39"/>
      <c r="W11" s="39"/>
    </row>
    <row r="12" spans="1:23" ht="15">
      <c r="A12" s="35" t="s">
        <v>30</v>
      </c>
      <c r="B12" s="22">
        <v>0</v>
      </c>
      <c r="C12" s="36">
        <f>B12/B24</f>
        <v>0</v>
      </c>
      <c r="D12" s="37">
        <f>B5*C12</f>
        <v>0</v>
      </c>
      <c r="E12" s="22">
        <v>7</v>
      </c>
      <c r="F12" s="36">
        <f>E12/E24</f>
        <v>0.009102730819245773</v>
      </c>
      <c r="G12" s="37">
        <f>E5*F12</f>
        <v>3671.8729843953183</v>
      </c>
      <c r="H12" s="22">
        <v>8</v>
      </c>
      <c r="I12" s="36">
        <f>H12/H24</f>
        <v>0.0060377358490566035</v>
      </c>
      <c r="J12" s="37">
        <f>H5*I12</f>
        <v>3479.3011320754717</v>
      </c>
      <c r="K12" s="38">
        <f t="shared" si="0"/>
        <v>7151.17411647079</v>
      </c>
      <c r="L12" s="18">
        <f t="shared" si="1"/>
        <v>357.5587058235395</v>
      </c>
      <c r="M12" s="39">
        <f t="shared" si="2"/>
        <v>7508.73282229433</v>
      </c>
      <c r="N12" s="18">
        <f t="shared" si="3"/>
        <v>357.5587058235395</v>
      </c>
      <c r="O12" s="58">
        <f>M12+N12</f>
        <v>7866.291528117869</v>
      </c>
      <c r="P12" s="39"/>
      <c r="Q12" s="39"/>
      <c r="R12" s="18"/>
      <c r="S12" s="18"/>
      <c r="T12" s="18"/>
      <c r="U12" s="39"/>
      <c r="V12" s="39"/>
      <c r="W12" s="39"/>
    </row>
    <row r="13" spans="1:23" ht="15">
      <c r="A13" s="35" t="s">
        <v>9</v>
      </c>
      <c r="B13" s="22">
        <v>3</v>
      </c>
      <c r="C13" s="36">
        <f>B13/B24</f>
        <v>0.12</v>
      </c>
      <c r="D13" s="37">
        <f>B5*C13</f>
        <v>20745.333</v>
      </c>
      <c r="E13" s="22">
        <v>139</v>
      </c>
      <c r="F13" s="36">
        <f>E13/E24</f>
        <v>0.18075422626788037</v>
      </c>
      <c r="G13" s="37">
        <f>E5*F13</f>
        <v>72912.90640442133</v>
      </c>
      <c r="H13" s="40">
        <v>184</v>
      </c>
      <c r="I13" s="36">
        <f>H13/H24</f>
        <v>0.13886792452830188</v>
      </c>
      <c r="J13" s="37">
        <f>H5*I13</f>
        <v>80023.92603773584</v>
      </c>
      <c r="K13" s="38">
        <f t="shared" si="0"/>
        <v>173682.1654421572</v>
      </c>
      <c r="L13" s="18">
        <f t="shared" si="1"/>
        <v>8684.10827210786</v>
      </c>
      <c r="M13" s="39">
        <f t="shared" si="2"/>
        <v>182366.27371426506</v>
      </c>
      <c r="N13" s="18">
        <f t="shared" si="3"/>
        <v>8684.10827210786</v>
      </c>
      <c r="O13" s="58">
        <f t="shared" si="4"/>
        <v>191050.38198637293</v>
      </c>
      <c r="P13" s="39"/>
      <c r="Q13" s="39"/>
      <c r="R13" s="18"/>
      <c r="S13" s="18"/>
      <c r="T13" s="18"/>
      <c r="U13" s="39"/>
      <c r="V13" s="39"/>
      <c r="W13" s="39"/>
    </row>
    <row r="14" spans="1:23" ht="15">
      <c r="A14" s="35" t="s">
        <v>31</v>
      </c>
      <c r="B14" s="22">
        <v>1</v>
      </c>
      <c r="C14" s="36">
        <f>B14/B24</f>
        <v>0.04</v>
      </c>
      <c r="D14" s="37">
        <f>B5*C14</f>
        <v>6915.111</v>
      </c>
      <c r="E14" s="22">
        <v>10</v>
      </c>
      <c r="F14" s="36">
        <f>E14/E24</f>
        <v>0.013003901170351105</v>
      </c>
      <c r="G14" s="37">
        <f>E5*F14</f>
        <v>5245.5328348504545</v>
      </c>
      <c r="H14" s="22">
        <v>18</v>
      </c>
      <c r="I14" s="36">
        <f>H14/H24</f>
        <v>0.013584905660377358</v>
      </c>
      <c r="J14" s="37">
        <f>H5*I14</f>
        <v>7828.427547169811</v>
      </c>
      <c r="K14" s="38">
        <f t="shared" si="0"/>
        <v>19989.071382020265</v>
      </c>
      <c r="L14" s="18">
        <f t="shared" si="1"/>
        <v>999.4535691010133</v>
      </c>
      <c r="M14" s="39">
        <f t="shared" si="2"/>
        <v>20988.52495112128</v>
      </c>
      <c r="N14" s="18">
        <f t="shared" si="3"/>
        <v>999.4535691010133</v>
      </c>
      <c r="O14" s="58">
        <f t="shared" si="4"/>
        <v>21987.978520222292</v>
      </c>
      <c r="P14" s="39"/>
      <c r="Q14" s="39"/>
      <c r="R14" s="18"/>
      <c r="S14" s="18"/>
      <c r="T14" s="18"/>
      <c r="U14" s="39"/>
      <c r="V14" s="39"/>
      <c r="W14" s="39"/>
    </row>
    <row r="15" spans="1:23" ht="15">
      <c r="A15" s="35" t="s">
        <v>32</v>
      </c>
      <c r="B15" s="22">
        <v>2</v>
      </c>
      <c r="C15" s="36">
        <f>B15/B24</f>
        <v>0.08</v>
      </c>
      <c r="D15" s="37">
        <f>B5*C15</f>
        <v>13830.222</v>
      </c>
      <c r="E15" s="22">
        <v>44</v>
      </c>
      <c r="F15" s="36">
        <f>E15/E24</f>
        <v>0.05721716514954486</v>
      </c>
      <c r="G15" s="37">
        <f>E5*F15</f>
        <v>23080.344473342</v>
      </c>
      <c r="H15" s="22">
        <v>92</v>
      </c>
      <c r="I15" s="36">
        <f>H15/H24</f>
        <v>0.06943396226415094</v>
      </c>
      <c r="J15" s="37">
        <f>H5*I15</f>
        <v>40011.96301886792</v>
      </c>
      <c r="K15" s="38">
        <f t="shared" si="0"/>
        <v>76922.52949220993</v>
      </c>
      <c r="L15" s="18">
        <f t="shared" si="1"/>
        <v>3846.1264746104966</v>
      </c>
      <c r="M15" s="39">
        <f t="shared" si="2"/>
        <v>80768.65596682043</v>
      </c>
      <c r="N15" s="18">
        <f t="shared" si="3"/>
        <v>3846.1264746104966</v>
      </c>
      <c r="O15" s="58">
        <f t="shared" si="4"/>
        <v>84614.78244143093</v>
      </c>
      <c r="P15" s="39"/>
      <c r="Q15" s="39"/>
      <c r="R15" s="18"/>
      <c r="S15" s="18"/>
      <c r="T15" s="18"/>
      <c r="U15" s="39"/>
      <c r="V15" s="39"/>
      <c r="W15" s="39"/>
    </row>
    <row r="16" spans="1:23" ht="15">
      <c r="A16" s="35" t="s">
        <v>33</v>
      </c>
      <c r="B16" s="22">
        <v>0</v>
      </c>
      <c r="C16" s="36">
        <f>B16/B24</f>
        <v>0</v>
      </c>
      <c r="D16" s="37">
        <f>B5*C16</f>
        <v>0</v>
      </c>
      <c r="E16" s="22">
        <v>16</v>
      </c>
      <c r="F16" s="36">
        <f>E16/E24</f>
        <v>0.02080624187256177</v>
      </c>
      <c r="G16" s="37">
        <f>E5*F16</f>
        <v>8392.852535760729</v>
      </c>
      <c r="H16" s="22">
        <v>38</v>
      </c>
      <c r="I16" s="36">
        <f>H16/H24</f>
        <v>0.028679245283018868</v>
      </c>
      <c r="J16" s="37">
        <f>H5*I16</f>
        <v>16526.68037735849</v>
      </c>
      <c r="K16" s="38">
        <f t="shared" si="0"/>
        <v>24919.53291311922</v>
      </c>
      <c r="L16" s="18">
        <f t="shared" si="1"/>
        <v>1245.976645655961</v>
      </c>
      <c r="M16" s="39">
        <f t="shared" si="2"/>
        <v>26165.50955877518</v>
      </c>
      <c r="N16" s="18">
        <f t="shared" si="3"/>
        <v>1245.976645655961</v>
      </c>
      <c r="O16" s="58">
        <v>35743.86</v>
      </c>
      <c r="P16" s="39"/>
      <c r="Q16" s="39"/>
      <c r="R16" s="18"/>
      <c r="S16" s="18"/>
      <c r="T16" s="18"/>
      <c r="U16" s="39"/>
      <c r="V16" s="39"/>
      <c r="W16" s="39"/>
    </row>
    <row r="17" spans="1:23" ht="15">
      <c r="A17" s="35" t="s">
        <v>8</v>
      </c>
      <c r="B17" s="22">
        <v>0</v>
      </c>
      <c r="C17" s="36">
        <f>B17/B24</f>
        <v>0</v>
      </c>
      <c r="D17" s="37">
        <f>B5*C17</f>
        <v>0</v>
      </c>
      <c r="E17" s="22">
        <v>11</v>
      </c>
      <c r="F17" s="36">
        <f>E17/E24</f>
        <v>0.014304291287386216</v>
      </c>
      <c r="G17" s="37">
        <f>E5*F17</f>
        <v>5770.0861183355</v>
      </c>
      <c r="H17" s="22">
        <v>33</v>
      </c>
      <c r="I17" s="36">
        <f>H17/H24</f>
        <v>0.02490566037735849</v>
      </c>
      <c r="J17" s="37">
        <f>H5*I17</f>
        <v>14352.117169811321</v>
      </c>
      <c r="K17" s="38">
        <f t="shared" si="0"/>
        <v>20122.203288146822</v>
      </c>
      <c r="L17" s="18">
        <f t="shared" si="1"/>
        <v>1006.1101644073411</v>
      </c>
      <c r="M17" s="39">
        <f t="shared" si="2"/>
        <v>21128.313452554165</v>
      </c>
      <c r="N17" s="18">
        <f t="shared" si="3"/>
        <v>1006.1101644073411</v>
      </c>
      <c r="O17" s="58">
        <f t="shared" si="4"/>
        <v>22134.423616961507</v>
      </c>
      <c r="P17" s="39"/>
      <c r="Q17" s="39"/>
      <c r="R17" s="18"/>
      <c r="S17" s="18"/>
      <c r="T17" s="18"/>
      <c r="U17" s="39"/>
      <c r="V17" s="39"/>
      <c r="W17" s="39"/>
    </row>
    <row r="18" spans="1:23" ht="15">
      <c r="A18" s="35" t="s">
        <v>45</v>
      </c>
      <c r="B18" s="22">
        <v>1</v>
      </c>
      <c r="C18" s="36">
        <f>B18/B24</f>
        <v>0.04</v>
      </c>
      <c r="D18" s="37">
        <f>B5*C18</f>
        <v>6915.111</v>
      </c>
      <c r="E18" s="22">
        <v>59</v>
      </c>
      <c r="F18" s="36">
        <f>E18/E24</f>
        <v>0.07672301690507152</v>
      </c>
      <c r="G18" s="37">
        <f>E5*F18</f>
        <v>30948.643725617683</v>
      </c>
      <c r="H18" s="22">
        <v>183</v>
      </c>
      <c r="I18" s="36">
        <f>H18/H24</f>
        <v>0.13811320754716983</v>
      </c>
      <c r="J18" s="37">
        <f>H5*I18</f>
        <v>79589.01339622642</v>
      </c>
      <c r="K18" s="57">
        <v>141005.19445275518</v>
      </c>
      <c r="L18" s="18">
        <v>7050.259722637759</v>
      </c>
      <c r="M18" s="39">
        <v>148055.45417539295</v>
      </c>
      <c r="N18" s="18">
        <v>7050.259722637759</v>
      </c>
      <c r="O18" s="58">
        <v>155105.71389803072</v>
      </c>
      <c r="P18" s="39"/>
      <c r="Q18" s="39"/>
      <c r="R18" s="18"/>
      <c r="S18" s="18"/>
      <c r="T18" s="18"/>
      <c r="U18" s="39"/>
      <c r="V18" s="39"/>
      <c r="W18" s="39"/>
    </row>
    <row r="19" spans="1:23" ht="15">
      <c r="A19" s="35" t="s">
        <v>15</v>
      </c>
      <c r="B19" s="22">
        <v>3</v>
      </c>
      <c r="C19" s="36">
        <f>B19/B24</f>
        <v>0.12</v>
      </c>
      <c r="D19" s="37">
        <f>B5*C19</f>
        <v>20745.333</v>
      </c>
      <c r="E19" s="22">
        <v>72</v>
      </c>
      <c r="F19" s="36">
        <f>E19/E24</f>
        <v>0.09362808842652796</v>
      </c>
      <c r="G19" s="37">
        <f>E5*F19</f>
        <v>37767.83641092328</v>
      </c>
      <c r="H19" s="22">
        <v>112</v>
      </c>
      <c r="I19" s="36">
        <f>H19/H24</f>
        <v>0.08452830188679246</v>
      </c>
      <c r="J19" s="37">
        <f>H5*I19</f>
        <v>48710.21584905661</v>
      </c>
      <c r="K19" s="38">
        <f t="shared" si="0"/>
        <v>107223.38525997988</v>
      </c>
      <c r="L19" s="18">
        <f t="shared" si="1"/>
        <v>5361.169262998995</v>
      </c>
      <c r="M19" s="39">
        <f t="shared" si="2"/>
        <v>112584.55452297888</v>
      </c>
      <c r="N19" s="18">
        <f t="shared" si="3"/>
        <v>5361.169262998995</v>
      </c>
      <c r="O19" s="58">
        <f t="shared" si="4"/>
        <v>117945.72378597788</v>
      </c>
      <c r="P19" s="39"/>
      <c r="Q19" s="39"/>
      <c r="R19" s="18"/>
      <c r="S19" s="18"/>
      <c r="T19" s="18"/>
      <c r="U19" s="39"/>
      <c r="V19" s="39"/>
      <c r="W19" s="39"/>
    </row>
    <row r="20" spans="1:23" ht="15">
      <c r="A20" s="35" t="s">
        <v>34</v>
      </c>
      <c r="B20" s="22">
        <v>4</v>
      </c>
      <c r="C20" s="36">
        <f>B20/B24</f>
        <v>0.16</v>
      </c>
      <c r="D20" s="37">
        <f>B5*C20</f>
        <v>27660.444</v>
      </c>
      <c r="E20" s="22">
        <v>61</v>
      </c>
      <c r="F20" s="36">
        <f>E20/E24</f>
        <v>0.07932379713914174</v>
      </c>
      <c r="G20" s="37">
        <f>E5*F20</f>
        <v>31997.750292587774</v>
      </c>
      <c r="H20" s="22">
        <v>88</v>
      </c>
      <c r="I20" s="36">
        <f>H20/H24</f>
        <v>0.06641509433962264</v>
      </c>
      <c r="J20" s="37">
        <f>H5*I20</f>
        <v>38272.31245283019</v>
      </c>
      <c r="K20" s="38">
        <f t="shared" si="0"/>
        <v>97930.50674541797</v>
      </c>
      <c r="L20" s="18">
        <f t="shared" si="1"/>
        <v>4896.5253372708985</v>
      </c>
      <c r="M20" s="39">
        <f t="shared" si="2"/>
        <v>102827.03208268886</v>
      </c>
      <c r="N20" s="18">
        <f t="shared" si="3"/>
        <v>4896.5253372708985</v>
      </c>
      <c r="O20" s="58">
        <f t="shared" si="4"/>
        <v>107723.55741995976</v>
      </c>
      <c r="P20" s="39"/>
      <c r="Q20" s="39"/>
      <c r="R20" s="18"/>
      <c r="S20" s="79"/>
      <c r="T20" s="79"/>
      <c r="U20" s="39"/>
      <c r="V20" s="39"/>
      <c r="W20" s="39"/>
    </row>
    <row r="21" spans="1:23" ht="15">
      <c r="A21" s="35" t="s">
        <v>35</v>
      </c>
      <c r="B21" s="22">
        <v>2</v>
      </c>
      <c r="C21" s="36">
        <f>B21/B24</f>
        <v>0.08</v>
      </c>
      <c r="D21" s="37">
        <f>B5*C21</f>
        <v>13830.222</v>
      </c>
      <c r="E21" s="22">
        <v>113</v>
      </c>
      <c r="F21" s="36">
        <f>E21/E24</f>
        <v>0.1469440832249675</v>
      </c>
      <c r="G21" s="37">
        <f>E5*F21</f>
        <v>59274.52103381014</v>
      </c>
      <c r="H21" s="22">
        <v>127</v>
      </c>
      <c r="I21" s="36">
        <f>H21/H24</f>
        <v>0.09584905660377359</v>
      </c>
      <c r="J21" s="37">
        <f>H5*I21</f>
        <v>55233.90547169811</v>
      </c>
      <c r="K21" s="38">
        <f t="shared" si="0"/>
        <v>128338.64850550826</v>
      </c>
      <c r="L21" s="18">
        <f t="shared" si="1"/>
        <v>6416.932425275413</v>
      </c>
      <c r="M21" s="39">
        <f t="shared" si="2"/>
        <v>134755.58093078368</v>
      </c>
      <c r="N21" s="18">
        <f t="shared" si="3"/>
        <v>6416.932425275413</v>
      </c>
      <c r="O21" s="58">
        <f t="shared" si="4"/>
        <v>141172.5133560591</v>
      </c>
      <c r="P21" s="39"/>
      <c r="Q21" s="39"/>
      <c r="R21" s="18"/>
      <c r="S21" s="80"/>
      <c r="T21" s="80"/>
      <c r="U21" s="39"/>
      <c r="V21" s="39"/>
      <c r="W21" s="39"/>
    </row>
    <row r="22" spans="1:23" ht="15">
      <c r="A22" s="35" t="s">
        <v>19</v>
      </c>
      <c r="B22" s="22">
        <v>0</v>
      </c>
      <c r="C22" s="36">
        <f>B22/B24</f>
        <v>0</v>
      </c>
      <c r="D22" s="37">
        <f>B5*C22</f>
        <v>0</v>
      </c>
      <c r="E22" s="22">
        <v>17</v>
      </c>
      <c r="F22" s="36">
        <f>E22/E24</f>
        <v>0.022106631989596878</v>
      </c>
      <c r="G22" s="37">
        <f>E5*F22</f>
        <v>8917.405819245772</v>
      </c>
      <c r="H22" s="22">
        <v>22</v>
      </c>
      <c r="I22" s="36">
        <f>H22/H24</f>
        <v>0.01660377358490566</v>
      </c>
      <c r="J22" s="37">
        <f>H5*I22</f>
        <v>9568.078113207548</v>
      </c>
      <c r="K22" s="57">
        <v>20705.384341446632</v>
      </c>
      <c r="L22" s="18">
        <v>1035.2692170723317</v>
      </c>
      <c r="M22" s="39">
        <v>21740.653558518963</v>
      </c>
      <c r="N22" s="18">
        <v>1035.2692170723317</v>
      </c>
      <c r="O22" s="58">
        <v>22775.922775591294</v>
      </c>
      <c r="P22" s="39"/>
      <c r="Q22" s="39"/>
      <c r="R22" s="18"/>
      <c r="S22" s="18"/>
      <c r="T22" s="18"/>
      <c r="U22" s="39"/>
      <c r="V22" s="39"/>
      <c r="W22" s="39"/>
    </row>
    <row r="23" spans="1:23" ht="15">
      <c r="A23" s="35" t="s">
        <v>22</v>
      </c>
      <c r="B23" s="22">
        <v>1</v>
      </c>
      <c r="C23" s="36">
        <f>B23/B24</f>
        <v>0.04</v>
      </c>
      <c r="D23" s="37">
        <f>B5*C23</f>
        <v>6915.111</v>
      </c>
      <c r="E23" s="22">
        <v>17</v>
      </c>
      <c r="F23" s="36">
        <f>E23/E24</f>
        <v>0.022106631989596878</v>
      </c>
      <c r="G23" s="37">
        <f>E5*F23</f>
        <v>8917.405819245772</v>
      </c>
      <c r="H23" s="22">
        <v>28</v>
      </c>
      <c r="I23" s="36">
        <f>H23/H24</f>
        <v>0.021132075471698115</v>
      </c>
      <c r="J23" s="37">
        <f>H5*I23</f>
        <v>12177.553962264152</v>
      </c>
      <c r="K23" s="38">
        <f t="shared" si="0"/>
        <v>28010.070781509923</v>
      </c>
      <c r="L23" s="18">
        <f t="shared" si="1"/>
        <v>1400.5035390754963</v>
      </c>
      <c r="M23" s="39">
        <f t="shared" si="2"/>
        <v>29410.57432058542</v>
      </c>
      <c r="N23" s="18">
        <f t="shared" si="3"/>
        <v>1400.5035390754963</v>
      </c>
      <c r="O23" s="58">
        <v>34150.99</v>
      </c>
      <c r="P23" s="39"/>
      <c r="Q23" s="39"/>
      <c r="R23" s="18"/>
      <c r="S23" s="18"/>
      <c r="T23" s="18"/>
      <c r="U23" s="39"/>
      <c r="V23" s="39"/>
      <c r="W23" s="39"/>
    </row>
    <row r="24" spans="1:23" ht="15">
      <c r="A24" s="41" t="s">
        <v>21</v>
      </c>
      <c r="B24" s="41">
        <f aca="true" t="shared" si="5" ref="B24:K24">SUM(B8:B23)</f>
        <v>25</v>
      </c>
      <c r="C24" s="42">
        <f t="shared" si="5"/>
        <v>1</v>
      </c>
      <c r="D24" s="43">
        <f t="shared" si="5"/>
        <v>172877.775</v>
      </c>
      <c r="E24" s="41">
        <f t="shared" si="5"/>
        <v>769</v>
      </c>
      <c r="F24" s="42">
        <f t="shared" si="5"/>
        <v>1</v>
      </c>
      <c r="G24" s="43">
        <f t="shared" si="5"/>
        <v>403381.47500000003</v>
      </c>
      <c r="H24" s="41">
        <f t="shared" si="5"/>
        <v>1325</v>
      </c>
      <c r="I24" s="42">
        <f t="shared" si="5"/>
        <v>1.0000000000000002</v>
      </c>
      <c r="J24" s="43">
        <f t="shared" si="5"/>
        <v>576259.25</v>
      </c>
      <c r="K24" s="43">
        <f t="shared" si="5"/>
        <v>1208401.2320982942</v>
      </c>
      <c r="L24" s="19">
        <f>SUM(L8:L23)</f>
        <v>60420.06160491472</v>
      </c>
      <c r="M24" s="19">
        <f>SUM(M8:M23)</f>
        <v>1268821.2937032091</v>
      </c>
      <c r="N24" s="55">
        <f>SUM(N8:N23)</f>
        <v>60420.06160491472</v>
      </c>
      <c r="O24" s="55">
        <f>SUM(O8:O23)</f>
        <v>1340913.6412440317</v>
      </c>
      <c r="P24" s="39"/>
      <c r="Q24" s="39"/>
      <c r="R24" s="39"/>
      <c r="U24" s="39"/>
      <c r="V24" s="39"/>
      <c r="W24" s="39"/>
    </row>
    <row r="25" spans="12:23" ht="15">
      <c r="L25" s="20"/>
      <c r="Q25" s="39"/>
      <c r="V25" s="39"/>
      <c r="W25" s="39"/>
    </row>
    <row r="26" spans="1:23" ht="15">
      <c r="A26" s="44" t="s">
        <v>40</v>
      </c>
      <c r="B26" s="18"/>
      <c r="K26" s="2"/>
      <c r="U26" s="39"/>
      <c r="W26" s="39"/>
    </row>
    <row r="27" spans="1:15" ht="15">
      <c r="A27" s="49" t="s">
        <v>47</v>
      </c>
      <c r="K27" s="56"/>
      <c r="M27" s="18"/>
      <c r="N27" s="18"/>
      <c r="O27" s="18"/>
    </row>
    <row r="28" spans="1:15" ht="15.75" thickBot="1">
      <c r="A28" s="49"/>
      <c r="K28" s="56"/>
      <c r="M28" s="18"/>
      <c r="N28" s="18"/>
      <c r="O28" s="18"/>
    </row>
    <row r="29" spans="1:15" ht="15">
      <c r="A29" s="77" t="s">
        <v>48</v>
      </c>
      <c r="B29" s="63"/>
      <c r="C29" s="64"/>
      <c r="D29" s="65"/>
      <c r="K29" s="56"/>
      <c r="M29" s="18"/>
      <c r="N29" s="18"/>
      <c r="O29" s="18"/>
    </row>
    <row r="30" spans="1:15" ht="15">
      <c r="A30" s="66" t="s">
        <v>49</v>
      </c>
      <c r="B30" s="67">
        <v>17.245</v>
      </c>
      <c r="C30" s="45"/>
      <c r="D30" s="68"/>
      <c r="H30" s="22"/>
      <c r="I30" s="22"/>
      <c r="K30" s="56"/>
      <c r="M30" s="18"/>
      <c r="N30" s="18"/>
      <c r="O30" s="18"/>
    </row>
    <row r="31" spans="1:15" ht="18" customHeight="1">
      <c r="A31" s="66" t="s">
        <v>50</v>
      </c>
      <c r="B31" s="67" t="s">
        <v>41</v>
      </c>
      <c r="C31" s="45"/>
      <c r="D31" s="68"/>
      <c r="E31" s="46"/>
      <c r="H31" s="22"/>
      <c r="I31" s="47"/>
      <c r="K31" s="56"/>
      <c r="M31" s="18"/>
      <c r="N31" s="18"/>
      <c r="O31" s="18"/>
    </row>
    <row r="32" spans="1:15" ht="19.5" customHeight="1">
      <c r="A32" s="69" t="s">
        <v>51</v>
      </c>
      <c r="B32" s="67">
        <v>70031010</v>
      </c>
      <c r="C32" s="45"/>
      <c r="D32" s="68"/>
      <c r="E32" s="48"/>
      <c r="H32" s="47"/>
      <c r="I32" s="39"/>
      <c r="M32" s="18"/>
      <c r="N32" s="18"/>
      <c r="O32" s="18"/>
    </row>
    <row r="33" spans="1:15" ht="19.5" customHeight="1">
      <c r="A33" s="70" t="s">
        <v>52</v>
      </c>
      <c r="B33" s="71" t="s">
        <v>53</v>
      </c>
      <c r="C33" s="62"/>
      <c r="D33" s="72"/>
      <c r="I33" s="48"/>
      <c r="J33" s="2"/>
      <c r="M33" s="18"/>
      <c r="N33" s="18"/>
      <c r="O33" s="18"/>
    </row>
    <row r="34" spans="1:15" ht="15.75" thickBot="1">
      <c r="A34" s="73" t="s">
        <v>54</v>
      </c>
      <c r="B34" s="74" t="s">
        <v>40</v>
      </c>
      <c r="C34" s="75"/>
      <c r="D34" s="76"/>
      <c r="M34" s="18"/>
      <c r="N34" s="18"/>
      <c r="O34" s="18"/>
    </row>
    <row r="35" spans="13:15" ht="15">
      <c r="M35" s="18"/>
      <c r="N35" s="18"/>
      <c r="O35" s="18"/>
    </row>
    <row r="36" spans="7:15" ht="15">
      <c r="G36" s="48"/>
      <c r="M36" s="18"/>
      <c r="N36" s="18"/>
      <c r="O36" s="18"/>
    </row>
    <row r="37" spans="1:15" ht="15">
      <c r="A37" s="22"/>
      <c r="C37" s="50"/>
      <c r="M37" s="18"/>
      <c r="N37" s="18"/>
      <c r="O37" s="18"/>
    </row>
    <row r="38" spans="3:15" ht="15">
      <c r="C38" s="51"/>
      <c r="M38" s="18"/>
      <c r="N38" s="18"/>
      <c r="O38" s="18"/>
    </row>
    <row r="39" spans="1:15" ht="15">
      <c r="A39" s="52"/>
      <c r="M39" s="18"/>
      <c r="N39" s="18"/>
      <c r="O39" s="18"/>
    </row>
    <row r="40" spans="13:15" ht="15">
      <c r="M40" s="18"/>
      <c r="N40" s="18"/>
      <c r="O40" s="18"/>
    </row>
    <row r="41" spans="13:15" ht="15">
      <c r="M41" s="18"/>
      <c r="N41" s="18"/>
      <c r="O41" s="18"/>
    </row>
  </sheetData>
  <sheetProtection/>
  <mergeCells count="4">
    <mergeCell ref="B6:C6"/>
    <mergeCell ref="P6:Q6"/>
    <mergeCell ref="R6:T6"/>
    <mergeCell ref="U6:W6"/>
  </mergeCells>
  <printOptions/>
  <pageMargins left="0.75" right="0.75" top="1" bottom="1" header="0.5" footer="0.5"/>
  <pageSetup fitToHeight="1" fitToWidth="1" horizontalDpi="600" verticalDpi="6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37">
      <selection activeCell="A5" sqref="A5"/>
    </sheetView>
  </sheetViews>
  <sheetFormatPr defaultColWidth="9.140625" defaultRowHeight="12.75"/>
  <cols>
    <col min="1" max="1" width="18.00390625" style="0" customWidth="1"/>
    <col min="2" max="2" width="12.28125" style="0" customWidth="1"/>
    <col min="3" max="3" width="11.7109375" style="0" customWidth="1"/>
    <col min="4" max="4" width="20.57421875" style="0" customWidth="1"/>
    <col min="5" max="5" width="12.57421875" style="0" bestFit="1" customWidth="1"/>
    <col min="6" max="6" width="12.28125" style="0" customWidth="1"/>
    <col min="7" max="7" width="17.140625" style="0" customWidth="1"/>
    <col min="8" max="8" width="12.57421875" style="0" bestFit="1" customWidth="1"/>
    <col min="9" max="9" width="12.57421875" style="0" customWidth="1"/>
    <col min="10" max="10" width="16.8515625" style="0" customWidth="1"/>
    <col min="11" max="11" width="23.140625" style="0" customWidth="1"/>
  </cols>
  <sheetData>
    <row r="1" spans="1:11" ht="21">
      <c r="A1" s="3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4" t="s">
        <v>0</v>
      </c>
      <c r="B4" s="7" t="s">
        <v>23</v>
      </c>
      <c r="C4" s="7"/>
      <c r="D4" s="7"/>
      <c r="E4" s="7" t="s">
        <v>1</v>
      </c>
      <c r="F4" s="7"/>
      <c r="G4" s="7"/>
      <c r="H4" s="7" t="s">
        <v>2</v>
      </c>
      <c r="I4" s="7"/>
      <c r="J4" s="7"/>
      <c r="K4" s="1"/>
    </row>
    <row r="5" spans="1:11" ht="15">
      <c r="A5" s="5">
        <v>659737.1000000001</v>
      </c>
      <c r="B5" s="8">
        <v>98960.56500000002</v>
      </c>
      <c r="C5" s="8"/>
      <c r="D5" s="7"/>
      <c r="E5" s="8">
        <v>230907.98500000002</v>
      </c>
      <c r="F5" s="8"/>
      <c r="G5" s="8"/>
      <c r="H5" s="8">
        <v>329868.55000000005</v>
      </c>
      <c r="I5" s="8"/>
      <c r="J5" s="8"/>
      <c r="K5" s="2"/>
    </row>
    <row r="6" spans="1:11" ht="15">
      <c r="A6" s="6" t="s">
        <v>29</v>
      </c>
      <c r="B6" s="7" t="s">
        <v>25</v>
      </c>
      <c r="C6" s="7"/>
      <c r="D6" s="7"/>
      <c r="E6" s="7" t="s">
        <v>26</v>
      </c>
      <c r="F6" s="8"/>
      <c r="G6" s="8"/>
      <c r="H6" s="7" t="s">
        <v>27</v>
      </c>
      <c r="I6" s="8"/>
      <c r="J6" s="8"/>
      <c r="K6" s="2"/>
    </row>
    <row r="7" spans="1:11" ht="15">
      <c r="A7" s="17" t="s">
        <v>28</v>
      </c>
      <c r="B7" s="15"/>
      <c r="C7" s="15" t="s">
        <v>3</v>
      </c>
      <c r="D7" s="15" t="s">
        <v>4</v>
      </c>
      <c r="E7" s="15"/>
      <c r="F7" s="15" t="s">
        <v>3</v>
      </c>
      <c r="G7" s="15" t="s">
        <v>4</v>
      </c>
      <c r="H7" s="15"/>
      <c r="I7" s="15" t="s">
        <v>3</v>
      </c>
      <c r="J7" s="15" t="s">
        <v>4</v>
      </c>
      <c r="K7" s="15" t="s">
        <v>5</v>
      </c>
    </row>
    <row r="8" spans="1:11" ht="15">
      <c r="A8" s="17" t="s">
        <v>6</v>
      </c>
      <c r="B8" s="9">
        <v>2</v>
      </c>
      <c r="C8" s="10">
        <v>0.13333333333333333</v>
      </c>
      <c r="D8" s="11">
        <v>13194.742000000002</v>
      </c>
      <c r="E8" s="9">
        <v>12</v>
      </c>
      <c r="F8" s="10">
        <v>0.06030150753768844</v>
      </c>
      <c r="G8" s="11">
        <v>13924.09959798995</v>
      </c>
      <c r="H8" s="9">
        <v>20</v>
      </c>
      <c r="I8" s="10">
        <v>0.04608294930875576</v>
      </c>
      <c r="J8" s="11">
        <v>15201.315668202767</v>
      </c>
      <c r="K8" s="16">
        <v>42320.15726619272</v>
      </c>
    </row>
    <row r="9" spans="1:11" ht="15">
      <c r="A9" s="17" t="s">
        <v>7</v>
      </c>
      <c r="B9" s="9">
        <v>2</v>
      </c>
      <c r="C9" s="10">
        <v>0.13333333333333333</v>
      </c>
      <c r="D9" s="11">
        <v>13194.742000000002</v>
      </c>
      <c r="E9" s="9">
        <v>12</v>
      </c>
      <c r="F9" s="10">
        <v>0.06030150753768844</v>
      </c>
      <c r="G9" s="11">
        <v>13924.09959798995</v>
      </c>
      <c r="H9" s="9">
        <v>62</v>
      </c>
      <c r="I9" s="10">
        <v>0.14285714285714285</v>
      </c>
      <c r="J9" s="11">
        <v>47124.078571428574</v>
      </c>
      <c r="K9" s="16">
        <v>74242.92016941853</v>
      </c>
    </row>
    <row r="10" spans="1:11" ht="15">
      <c r="A10" s="17" t="s">
        <v>8</v>
      </c>
      <c r="B10" s="9">
        <v>0</v>
      </c>
      <c r="C10" s="10">
        <v>0</v>
      </c>
      <c r="D10" s="11">
        <v>0</v>
      </c>
      <c r="E10" s="9">
        <v>12</v>
      </c>
      <c r="F10" s="10">
        <v>0.06030150753768844</v>
      </c>
      <c r="G10" s="11">
        <v>13924.09959798995</v>
      </c>
      <c r="H10" s="9">
        <v>64</v>
      </c>
      <c r="I10" s="10">
        <v>0.14746543778801843</v>
      </c>
      <c r="J10" s="11">
        <v>48644.210138248854</v>
      </c>
      <c r="K10" s="16">
        <v>62568.30973623881</v>
      </c>
    </row>
    <row r="11" spans="1:11" ht="15">
      <c r="A11" s="17" t="s">
        <v>9</v>
      </c>
      <c r="B11" s="9">
        <v>1</v>
      </c>
      <c r="C11" s="10">
        <v>0.06666666666666667</v>
      </c>
      <c r="D11" s="11">
        <v>6597.371000000001</v>
      </c>
      <c r="E11" s="9">
        <v>11</v>
      </c>
      <c r="F11" s="10">
        <v>0.05527638190954774</v>
      </c>
      <c r="G11" s="11">
        <v>12763.757964824123</v>
      </c>
      <c r="H11" s="9">
        <v>13</v>
      </c>
      <c r="I11" s="10">
        <v>0.029953917050691243</v>
      </c>
      <c r="J11" s="11">
        <v>9880.855184331798</v>
      </c>
      <c r="K11" s="16">
        <v>29241.98414915592</v>
      </c>
    </row>
    <row r="12" spans="1:11" ht="15">
      <c r="A12" s="17" t="s">
        <v>10</v>
      </c>
      <c r="B12" s="9">
        <v>3</v>
      </c>
      <c r="C12" s="10">
        <v>0.2</v>
      </c>
      <c r="D12" s="11">
        <v>19792.113000000005</v>
      </c>
      <c r="E12" s="9">
        <v>5</v>
      </c>
      <c r="F12" s="10">
        <v>0.02512562814070352</v>
      </c>
      <c r="G12" s="11">
        <v>5801.708165829146</v>
      </c>
      <c r="H12" s="9">
        <v>36</v>
      </c>
      <c r="I12" s="10">
        <v>0.08294930875576037</v>
      </c>
      <c r="J12" s="11">
        <v>27362.36820276498</v>
      </c>
      <c r="K12" s="16">
        <v>52956.18936859413</v>
      </c>
    </row>
    <row r="13" spans="1:11" ht="15">
      <c r="A13" s="17" t="s">
        <v>11</v>
      </c>
      <c r="B13" s="9">
        <v>0</v>
      </c>
      <c r="C13" s="10">
        <v>0</v>
      </c>
      <c r="D13" s="11">
        <v>0</v>
      </c>
      <c r="E13" s="9">
        <v>1</v>
      </c>
      <c r="F13" s="10">
        <v>0.005025125628140704</v>
      </c>
      <c r="G13" s="11">
        <v>1160.3416331658293</v>
      </c>
      <c r="H13" s="9">
        <v>2</v>
      </c>
      <c r="I13" s="10">
        <v>0.004608294930875576</v>
      </c>
      <c r="J13" s="11">
        <v>1520.1315668202767</v>
      </c>
      <c r="K13" s="16">
        <v>2680.473199986106</v>
      </c>
    </row>
    <row r="14" spans="1:11" ht="15">
      <c r="A14" s="17" t="s">
        <v>12</v>
      </c>
      <c r="B14" s="9">
        <v>1</v>
      </c>
      <c r="C14" s="10">
        <v>0.06666666666666667</v>
      </c>
      <c r="D14" s="11">
        <v>6597.371000000001</v>
      </c>
      <c r="E14" s="9">
        <v>22</v>
      </c>
      <c r="F14" s="10">
        <v>0.11055276381909548</v>
      </c>
      <c r="G14" s="11">
        <v>25527.515929648245</v>
      </c>
      <c r="H14" s="9">
        <v>25</v>
      </c>
      <c r="I14" s="10">
        <v>0.0576036866359447</v>
      </c>
      <c r="J14" s="11">
        <v>19001.64458525346</v>
      </c>
      <c r="K14" s="16">
        <v>51126.531514901704</v>
      </c>
    </row>
    <row r="15" spans="1:11" ht="15">
      <c r="A15" s="17" t="s">
        <v>13</v>
      </c>
      <c r="B15" s="9">
        <v>0</v>
      </c>
      <c r="C15" s="10">
        <v>0</v>
      </c>
      <c r="D15" s="11">
        <v>0</v>
      </c>
      <c r="E15" s="9">
        <v>13</v>
      </c>
      <c r="F15" s="10">
        <v>0.06532663316582915</v>
      </c>
      <c r="G15" s="11">
        <v>15084.44123115578</v>
      </c>
      <c r="H15" s="9">
        <v>16</v>
      </c>
      <c r="I15" s="10">
        <v>0.03686635944700461</v>
      </c>
      <c r="J15" s="11">
        <v>12161.052534562214</v>
      </c>
      <c r="K15" s="16">
        <v>27245.493765717994</v>
      </c>
    </row>
    <row r="16" spans="1:11" ht="15">
      <c r="A16" s="17" t="s">
        <v>14</v>
      </c>
      <c r="B16" s="9">
        <v>0</v>
      </c>
      <c r="C16" s="10">
        <v>0</v>
      </c>
      <c r="D16" s="11">
        <v>0</v>
      </c>
      <c r="E16" s="9">
        <v>0</v>
      </c>
      <c r="F16" s="10">
        <v>0</v>
      </c>
      <c r="G16" s="11">
        <v>0</v>
      </c>
      <c r="H16" s="9">
        <v>0</v>
      </c>
      <c r="I16" s="10">
        <v>0</v>
      </c>
      <c r="J16" s="11">
        <v>0</v>
      </c>
      <c r="K16" s="16">
        <v>0</v>
      </c>
    </row>
    <row r="17" spans="1:11" ht="15">
      <c r="A17" s="17" t="s">
        <v>15</v>
      </c>
      <c r="B17" s="9">
        <v>0</v>
      </c>
      <c r="C17" s="10">
        <v>0</v>
      </c>
      <c r="D17" s="11">
        <v>0</v>
      </c>
      <c r="E17" s="9">
        <v>21</v>
      </c>
      <c r="F17" s="10">
        <v>0.10552763819095477</v>
      </c>
      <c r="G17" s="11">
        <v>24367.174296482415</v>
      </c>
      <c r="H17" s="9">
        <v>45</v>
      </c>
      <c r="I17" s="10">
        <v>0.10368663594470046</v>
      </c>
      <c r="J17" s="11">
        <v>34202.96025345622</v>
      </c>
      <c r="K17" s="16">
        <v>58570.13454993864</v>
      </c>
    </row>
    <row r="18" spans="1:11" ht="15">
      <c r="A18" s="17" t="s">
        <v>16</v>
      </c>
      <c r="B18" s="9">
        <v>0</v>
      </c>
      <c r="C18" s="10">
        <v>0</v>
      </c>
      <c r="D18" s="11">
        <v>0</v>
      </c>
      <c r="E18" s="9">
        <v>40</v>
      </c>
      <c r="F18" s="10">
        <v>0.20100502512562815</v>
      </c>
      <c r="G18" s="11">
        <v>46413.66532663317</v>
      </c>
      <c r="H18" s="9">
        <v>58</v>
      </c>
      <c r="I18" s="10">
        <v>0.1336405529953917</v>
      </c>
      <c r="J18" s="11">
        <v>44083.81543778803</v>
      </c>
      <c r="K18" s="16">
        <v>90497.4807644212</v>
      </c>
    </row>
    <row r="19" spans="1:11" ht="15">
      <c r="A19" s="17" t="s">
        <v>17</v>
      </c>
      <c r="B19" s="9">
        <v>4</v>
      </c>
      <c r="C19" s="10">
        <v>0.26666666666666666</v>
      </c>
      <c r="D19" s="11">
        <v>26389.484000000004</v>
      </c>
      <c r="E19" s="9">
        <v>7</v>
      </c>
      <c r="F19" s="10">
        <v>0.035175879396984924</v>
      </c>
      <c r="G19" s="11">
        <v>8122.3914321608045</v>
      </c>
      <c r="H19" s="9">
        <v>17</v>
      </c>
      <c r="I19" s="10">
        <v>0.03917050691244239</v>
      </c>
      <c r="J19" s="11">
        <v>12921.11831797235</v>
      </c>
      <c r="K19" s="16">
        <v>47432.99375013316</v>
      </c>
    </row>
    <row r="20" spans="1:11" ht="15">
      <c r="A20" s="17" t="s">
        <v>18</v>
      </c>
      <c r="B20" s="9">
        <v>1</v>
      </c>
      <c r="C20" s="10">
        <v>0.06666666666666667</v>
      </c>
      <c r="D20" s="11">
        <v>6597.371000000001</v>
      </c>
      <c r="E20" s="9">
        <v>5</v>
      </c>
      <c r="F20" s="10">
        <v>0.02512562814070352</v>
      </c>
      <c r="G20" s="11">
        <v>5801.708165829146</v>
      </c>
      <c r="H20" s="9">
        <v>12</v>
      </c>
      <c r="I20" s="10">
        <v>0.027649769585253458</v>
      </c>
      <c r="J20" s="11">
        <v>9120.789400921662</v>
      </c>
      <c r="K20" s="16">
        <v>21519.86856675081</v>
      </c>
    </row>
    <row r="21" spans="1:11" ht="15">
      <c r="A21" s="17" t="s">
        <v>22</v>
      </c>
      <c r="B21" s="9">
        <v>0</v>
      </c>
      <c r="C21" s="10">
        <v>0</v>
      </c>
      <c r="D21" s="11">
        <v>0</v>
      </c>
      <c r="E21" s="9">
        <v>14</v>
      </c>
      <c r="F21" s="10">
        <v>0.07035175879396985</v>
      </c>
      <c r="G21" s="11">
        <v>16244.782864321609</v>
      </c>
      <c r="H21" s="9">
        <v>35</v>
      </c>
      <c r="I21" s="10">
        <v>0.08064516129032258</v>
      </c>
      <c r="J21" s="11">
        <v>26602.30241935484</v>
      </c>
      <c r="K21" s="16">
        <v>42847.08528367645</v>
      </c>
    </row>
    <row r="22" spans="1:11" ht="15">
      <c r="A22" s="17" t="s">
        <v>19</v>
      </c>
      <c r="B22" s="9">
        <v>1</v>
      </c>
      <c r="C22" s="10">
        <v>0.06666666666666667</v>
      </c>
      <c r="D22" s="11">
        <v>6597.371000000001</v>
      </c>
      <c r="E22" s="9">
        <v>24</v>
      </c>
      <c r="F22" s="10">
        <v>0.12060301507537688</v>
      </c>
      <c r="G22" s="11">
        <v>27848.1991959799</v>
      </c>
      <c r="H22" s="9">
        <v>29</v>
      </c>
      <c r="I22" s="10">
        <v>0.06682027649769585</v>
      </c>
      <c r="J22" s="11">
        <v>22041.907718894014</v>
      </c>
      <c r="K22" s="16">
        <v>56487.47791487392</v>
      </c>
    </row>
    <row r="23" spans="1:11" ht="15">
      <c r="A23" s="17" t="s">
        <v>20</v>
      </c>
      <c r="B23" s="9">
        <v>0</v>
      </c>
      <c r="C23" s="10">
        <v>0</v>
      </c>
      <c r="D23" s="11">
        <v>0</v>
      </c>
      <c r="E23" s="9">
        <v>0</v>
      </c>
      <c r="F23" s="10">
        <v>0</v>
      </c>
      <c r="G23" s="11">
        <v>0</v>
      </c>
      <c r="H23" s="9">
        <v>0</v>
      </c>
      <c r="I23" s="10">
        <v>0</v>
      </c>
      <c r="J23" s="11">
        <v>0</v>
      </c>
      <c r="K23" s="16">
        <v>0</v>
      </c>
    </row>
    <row r="24" spans="1:11" ht="15">
      <c r="A24" s="12" t="s">
        <v>21</v>
      </c>
      <c r="B24" s="12">
        <v>15</v>
      </c>
      <c r="C24" s="13">
        <v>1</v>
      </c>
      <c r="D24" s="14">
        <v>98960.565</v>
      </c>
      <c r="E24" s="12">
        <v>199</v>
      </c>
      <c r="F24" s="13">
        <v>1</v>
      </c>
      <c r="G24" s="14">
        <v>230907.98500000002</v>
      </c>
      <c r="H24" s="12">
        <v>434</v>
      </c>
      <c r="I24" s="13">
        <v>0.9999999999999999</v>
      </c>
      <c r="J24" s="14">
        <v>329868.5500000001</v>
      </c>
      <c r="K24" s="14">
        <v>659737.1000000001</v>
      </c>
    </row>
  </sheetData>
  <sheetProtection/>
  <printOptions/>
  <pageMargins left="0.7" right="0.7" top="0.75" bottom="0.75" header="0.3" footer="0.3"/>
  <pageSetup fitToHeight="0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bgoguen</dc:creator>
  <cp:keywords/>
  <dc:description/>
  <cp:lastModifiedBy>Goguen, Beth (EOL)</cp:lastModifiedBy>
  <cp:lastPrinted>2019-07-31T17:51:03Z</cp:lastPrinted>
  <dcterms:created xsi:type="dcterms:W3CDTF">2012-05-11T12:28:37Z</dcterms:created>
  <dcterms:modified xsi:type="dcterms:W3CDTF">2020-05-09T14:24:30Z</dcterms:modified>
  <cp:category/>
  <cp:version/>
  <cp:contentType/>
  <cp:contentStatus/>
</cp:coreProperties>
</file>