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440" windowHeight="9540" activeTab="0"/>
  </bookViews>
  <sheets>
    <sheet name="Field" sheetId="1" r:id="rId1"/>
    <sheet name="Sheet1" sheetId="2" r:id="rId2"/>
  </sheets>
  <definedNames>
    <definedName name="_xlfn._FV" hidden="1">#NAME?</definedName>
    <definedName name="_xlnm.Print_Area" localSheetId="0">'Field'!$A$1:$L$30</definedName>
  </definedNames>
  <calcPr fullCalcOnLoad="1"/>
</workbook>
</file>

<file path=xl/sharedStrings.xml><?xml version="1.0" encoding="utf-8"?>
<sst xmlns="http://schemas.openxmlformats.org/spreadsheetml/2006/main" count="81" uniqueCount="61">
  <si>
    <t>TOTAL</t>
  </si>
  <si>
    <t>35% based on New Participants</t>
  </si>
  <si>
    <t>50 % based on Active Participants</t>
  </si>
  <si>
    <t>%</t>
  </si>
  <si>
    <t>$$</t>
  </si>
  <si>
    <t>TOTALS P/AREA</t>
  </si>
  <si>
    <t>Bristol</t>
  </si>
  <si>
    <t>Lower Merrimack</t>
  </si>
  <si>
    <t>Hampden</t>
  </si>
  <si>
    <t>Central MA</t>
  </si>
  <si>
    <t>Boston</t>
  </si>
  <si>
    <t>New Bedford</t>
  </si>
  <si>
    <t>Lowell</t>
  </si>
  <si>
    <t>No.Central</t>
  </si>
  <si>
    <t>Berkshire</t>
  </si>
  <si>
    <t>Metro North</t>
  </si>
  <si>
    <t>Brockton</t>
  </si>
  <si>
    <t>Metro SouthWest</t>
  </si>
  <si>
    <t>Frankln Hampshire</t>
  </si>
  <si>
    <t>North Shore</t>
  </si>
  <si>
    <t>Cape &amp; islands</t>
  </si>
  <si>
    <t>Total</t>
  </si>
  <si>
    <t>South Shore</t>
  </si>
  <si>
    <t>15% based on Petitions Certified</t>
  </si>
  <si>
    <t>TAA Case Management and Reemployment Funding for the Field FY16</t>
  </si>
  <si>
    <t>Petitions Certified 1/1/16 through 4/30/16</t>
  </si>
  <si>
    <t>New Participants FY 16 through 4/30/16</t>
  </si>
  <si>
    <t>Active Participants as of 4/30/16</t>
  </si>
  <si>
    <t>Local Area</t>
  </si>
  <si>
    <t>J002</t>
  </si>
  <si>
    <t>20% based on reemployment*</t>
  </si>
  <si>
    <t>(Completitons)</t>
  </si>
  <si>
    <t>(Completions)</t>
  </si>
  <si>
    <t>(MOSES data source)</t>
  </si>
  <si>
    <t>Cape and Islands</t>
  </si>
  <si>
    <t>Franklin-Hampshire</t>
  </si>
  <si>
    <t>Greater Lowell</t>
  </si>
  <si>
    <t>Greater New Bedford</t>
  </si>
  <si>
    <t>Merrimack Valley</t>
  </si>
  <si>
    <t>Metro SW</t>
  </si>
  <si>
    <t>No. Central</t>
  </si>
  <si>
    <t>40% based on Subsequent RESEA</t>
  </si>
  <si>
    <t>40% based on Initial RESEA/CCS</t>
  </si>
  <si>
    <t>WIOA Area</t>
  </si>
  <si>
    <t>RESEA:</t>
  </si>
  <si>
    <t>CFDA#:                            </t>
  </si>
  <si>
    <t>Phase code               </t>
  </si>
  <si>
    <t>Appropriation</t>
  </si>
  <si>
    <t>7002-6624</t>
  </si>
  <si>
    <t>Program name              </t>
  </si>
  <si>
    <t>Service dates                   </t>
  </si>
  <si>
    <t>SSTA Code:</t>
  </si>
  <si>
    <t>DUA_REA_A500ESOP_EOL096</t>
  </si>
  <si>
    <t>RESEA Funding for the Field CY23</t>
  </si>
  <si>
    <t>CY23
TOTALS P/AREA</t>
  </si>
  <si>
    <t>Boston*</t>
  </si>
  <si>
    <t>Data Source:  MOSES RESEA Planned v. Actual Report as of December 2022 (Jan-December 2022)</t>
  </si>
  <si>
    <t>January 1, 2023-September 30, 2024</t>
  </si>
  <si>
    <t>As of July 25, 2023</t>
  </si>
  <si>
    <t>UIRE</t>
  </si>
  <si>
    <t>FUIREA23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</si>
</sst>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00%"/>
    <numFmt numFmtId="166" formatCode="_(&quot;$&quot;* #,##0.000_);_(&quot;$&quot;* \(#,##0.000\);_(&quot;$&quot;* &quot;-&quot;??_);_(@_)"/>
    <numFmt numFmtId="167" formatCode="_(&quot;$&quot;* #,##0.0_);_(&quot;$&quot;* \(#,##0.0\);_(&quot;$&quot;* &quot;-&quot;??_);_(@_)"/>
    <numFmt numFmtId="168" formatCode="_(&quot;$&quot;* #,##0_);_(&quot;$&quot;* \(#,##0\);_(&quot;$&quot;* &quot;-&quot;??_);_(@_)"/>
    <numFmt numFmtId="169" formatCode="0.000"/>
    <numFmt numFmtId="170" formatCode="0.0"/>
    <numFmt numFmtId="171" formatCode="0.0%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\,\ yyyy"/>
    <numFmt numFmtId="177" formatCode="[$-409]h:mm:ss\ AM/PM"/>
  </numFmts>
  <fonts count="51">
    <font>
      <sz val="10"/>
      <name val="Arial"/>
      <family val="0"/>
    </font>
    <font>
      <sz val="22"/>
      <name val="Calibri"/>
      <family val="2"/>
    </font>
    <font>
      <sz val="20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name val="Calibri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  <font>
      <b/>
      <sz val="22"/>
      <color indexed="8"/>
      <name val="Calibri"/>
      <family val="2"/>
    </font>
    <font>
      <sz val="22"/>
      <color indexed="8"/>
      <name val="Calibri"/>
      <family val="2"/>
    </font>
    <font>
      <b/>
      <sz val="22"/>
      <color indexed="10"/>
      <name val="Calibri"/>
      <family val="2"/>
    </font>
    <font>
      <b/>
      <sz val="2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  <font>
      <b/>
      <sz val="22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3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3" fillId="0" borderId="0" xfId="0" applyFont="1" applyAlignment="1">
      <alignment/>
    </xf>
    <xf numFmtId="44" fontId="3" fillId="0" borderId="0" xfId="0" applyNumberFormat="1" applyFont="1" applyAlignment="1">
      <alignment/>
    </xf>
    <xf numFmtId="0" fontId="23" fillId="0" borderId="0" xfId="0" applyFont="1" applyAlignment="1">
      <alignment/>
    </xf>
    <xf numFmtId="0" fontId="48" fillId="0" borderId="0" xfId="0" applyFont="1" applyAlignment="1">
      <alignment/>
    </xf>
    <xf numFmtId="8" fontId="48" fillId="0" borderId="0" xfId="0" applyNumberFormat="1" applyFont="1" applyAlignment="1">
      <alignment/>
    </xf>
    <xf numFmtId="44" fontId="48" fillId="0" borderId="0" xfId="0" applyNumberFormat="1" applyFont="1" applyAlignment="1">
      <alignment/>
    </xf>
    <xf numFmtId="0" fontId="24" fillId="33" borderId="0" xfId="0" applyFont="1" applyFill="1" applyAlignment="1">
      <alignment/>
    </xf>
    <xf numFmtId="44" fontId="24" fillId="33" borderId="0" xfId="0" applyNumberFormat="1" applyFont="1" applyFill="1" applyAlignment="1">
      <alignment/>
    </xf>
    <xf numFmtId="0" fontId="3" fillId="0" borderId="10" xfId="0" applyFont="1" applyBorder="1" applyAlignment="1">
      <alignment/>
    </xf>
    <xf numFmtId="10" fontId="3" fillId="0" borderId="10" xfId="0" applyNumberFormat="1" applyFont="1" applyBorder="1" applyAlignment="1">
      <alignment/>
    </xf>
    <xf numFmtId="44" fontId="3" fillId="0" borderId="10" xfId="0" applyNumberFormat="1" applyFont="1" applyBorder="1" applyAlignment="1">
      <alignment/>
    </xf>
    <xf numFmtId="0" fontId="49" fillId="0" borderId="10" xfId="0" applyFont="1" applyBorder="1" applyAlignment="1">
      <alignment/>
    </xf>
    <xf numFmtId="9" fontId="49" fillId="0" borderId="10" xfId="0" applyNumberFormat="1" applyFont="1" applyBorder="1" applyAlignment="1">
      <alignment/>
    </xf>
    <xf numFmtId="44" fontId="49" fillId="0" borderId="10" xfId="0" applyNumberFormat="1" applyFont="1" applyBorder="1" applyAlignment="1">
      <alignment/>
    </xf>
    <xf numFmtId="0" fontId="24" fillId="33" borderId="10" xfId="0" applyFont="1" applyFill="1" applyBorder="1" applyAlignment="1">
      <alignment horizontal="center"/>
    </xf>
    <xf numFmtId="44" fontId="3" fillId="34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1" fillId="0" borderId="0" xfId="0" applyFont="1" applyAlignment="1">
      <alignment/>
    </xf>
    <xf numFmtId="0" fontId="28" fillId="0" borderId="0" xfId="0" applyFont="1" applyAlignment="1">
      <alignment horizontal="center"/>
    </xf>
    <xf numFmtId="0" fontId="26" fillId="35" borderId="0" xfId="0" applyFont="1" applyFill="1" applyAlignment="1">
      <alignment horizontal="left"/>
    </xf>
    <xf numFmtId="0" fontId="27" fillId="35" borderId="0" xfId="0" applyFont="1" applyFill="1" applyAlignment="1">
      <alignment/>
    </xf>
    <xf numFmtId="8" fontId="28" fillId="0" borderId="0" xfId="0" applyNumberFormat="1" applyFont="1" applyAlignment="1">
      <alignment horizontal="center"/>
    </xf>
    <xf numFmtId="44" fontId="26" fillId="35" borderId="0" xfId="0" applyNumberFormat="1" applyFont="1" applyFill="1" applyAlignment="1">
      <alignment horizontal="left"/>
    </xf>
    <xf numFmtId="44" fontId="27" fillId="35" borderId="0" xfId="0" applyNumberFormat="1" applyFont="1" applyFill="1" applyAlignment="1">
      <alignment/>
    </xf>
    <xf numFmtId="44" fontId="28" fillId="0" borderId="0" xfId="0" applyNumberFormat="1" applyFont="1" applyAlignment="1">
      <alignment horizontal="center"/>
    </xf>
    <xf numFmtId="0" fontId="26" fillId="35" borderId="0" xfId="0" applyFont="1" applyFill="1" applyAlignment="1">
      <alignment/>
    </xf>
    <xf numFmtId="0" fontId="1" fillId="0" borderId="0" xfId="0" applyFont="1" applyFill="1" applyAlignment="1">
      <alignment/>
    </xf>
    <xf numFmtId="0" fontId="26" fillId="36" borderId="0" xfId="0" applyFont="1" applyFill="1" applyAlignment="1">
      <alignment/>
    </xf>
    <xf numFmtId="0" fontId="26" fillId="35" borderId="0" xfId="0" applyFont="1" applyFill="1" applyAlignment="1">
      <alignment horizontal="center"/>
    </xf>
    <xf numFmtId="0" fontId="26" fillId="33" borderId="0" xfId="0" applyFont="1" applyFill="1" applyAlignment="1">
      <alignment horizontal="center" wrapText="1"/>
    </xf>
    <xf numFmtId="0" fontId="27" fillId="36" borderId="0" xfId="0" applyFont="1" applyFill="1" applyAlignment="1">
      <alignment/>
    </xf>
    <xf numFmtId="44" fontId="27" fillId="36" borderId="0" xfId="0" applyNumberFormat="1" applyFont="1" applyFill="1" applyAlignment="1">
      <alignment/>
    </xf>
    <xf numFmtId="10" fontId="27" fillId="0" borderId="0" xfId="0" applyNumberFormat="1" applyFont="1" applyAlignment="1">
      <alignment/>
    </xf>
    <xf numFmtId="44" fontId="27" fillId="0" borderId="0" xfId="0" applyNumberFormat="1" applyFont="1" applyAlignment="1">
      <alignment/>
    </xf>
    <xf numFmtId="44" fontId="1" fillId="0" borderId="0" xfId="0" applyNumberFormat="1" applyFont="1" applyFill="1" applyAlignment="1">
      <alignment/>
    </xf>
    <xf numFmtId="1" fontId="1" fillId="0" borderId="0" xfId="0" applyNumberFormat="1" applyFont="1" applyFill="1" applyAlignment="1">
      <alignment/>
    </xf>
    <xf numFmtId="0" fontId="28" fillId="0" borderId="0" xfId="0" applyFont="1" applyAlignment="1">
      <alignment/>
    </xf>
    <xf numFmtId="44" fontId="28" fillId="0" borderId="0" xfId="0" applyNumberFormat="1" applyFont="1" applyAlignment="1">
      <alignment/>
    </xf>
    <xf numFmtId="9" fontId="28" fillId="0" borderId="0" xfId="0" applyNumberFormat="1" applyFont="1" applyAlignment="1">
      <alignment/>
    </xf>
    <xf numFmtId="0" fontId="27" fillId="0" borderId="0" xfId="0" applyFont="1" applyFill="1" applyAlignment="1">
      <alignment/>
    </xf>
    <xf numFmtId="44" fontId="1" fillId="0" borderId="0" xfId="44" applyFont="1" applyFill="1" applyAlignment="1">
      <alignment/>
    </xf>
    <xf numFmtId="0" fontId="29" fillId="37" borderId="0" xfId="0" applyFont="1" applyFill="1" applyAlignment="1">
      <alignment/>
    </xf>
    <xf numFmtId="0" fontId="1" fillId="37" borderId="0" xfId="0" applyFont="1" applyFill="1" applyAlignment="1">
      <alignment/>
    </xf>
    <xf numFmtId="8" fontId="29" fillId="0" borderId="0" xfId="0" applyNumberFormat="1" applyFont="1" applyAlignment="1">
      <alignment/>
    </xf>
    <xf numFmtId="0" fontId="29" fillId="0" borderId="0" xfId="0" applyFont="1" applyAlignment="1">
      <alignment/>
    </xf>
    <xf numFmtId="8" fontId="50" fillId="0" borderId="0" xfId="0" applyNumberFormat="1" applyFont="1" applyAlignment="1">
      <alignment/>
    </xf>
    <xf numFmtId="0" fontId="29" fillId="0" borderId="0" xfId="0" applyFont="1" applyFill="1" applyAlignment="1">
      <alignment/>
    </xf>
    <xf numFmtId="8" fontId="1" fillId="0" borderId="0" xfId="0" applyNumberFormat="1" applyFont="1" applyAlignment="1">
      <alignment/>
    </xf>
    <xf numFmtId="8" fontId="1" fillId="0" borderId="0" xfId="0" applyNumberFormat="1" applyFont="1" applyFill="1" applyAlignment="1">
      <alignment/>
    </xf>
    <xf numFmtId="164" fontId="29" fillId="0" borderId="0" xfId="0" applyNumberFormat="1" applyFont="1" applyFill="1" applyAlignment="1">
      <alignment/>
    </xf>
    <xf numFmtId="44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44" fontId="50" fillId="0" borderId="0" xfId="44" applyFont="1" applyFill="1" applyAlignment="1">
      <alignment/>
    </xf>
    <xf numFmtId="0" fontId="1" fillId="0" borderId="0" xfId="0" applyFont="1" applyAlignment="1">
      <alignment horizontal="left"/>
    </xf>
    <xf numFmtId="44" fontId="29" fillId="0" borderId="0" xfId="44" applyFont="1" applyFill="1" applyAlignment="1">
      <alignment/>
    </xf>
    <xf numFmtId="44" fontId="1" fillId="0" borderId="0" xfId="44" applyFont="1" applyFill="1" applyAlignment="1">
      <alignment/>
    </xf>
    <xf numFmtId="0" fontId="3" fillId="0" borderId="0" xfId="0" applyFont="1" applyAlignment="1">
      <alignment/>
    </xf>
    <xf numFmtId="44" fontId="27" fillId="0" borderId="0" xfId="44" applyFont="1" applyFill="1" applyAlignment="1">
      <alignment/>
    </xf>
    <xf numFmtId="8" fontId="27" fillId="0" borderId="0" xfId="0" applyNumberFormat="1" applyFont="1" applyFill="1" applyAlignment="1">
      <alignment/>
    </xf>
    <xf numFmtId="44" fontId="27" fillId="0" borderId="0" xfId="0" applyNumberFormat="1" applyFont="1" applyFill="1" applyAlignment="1">
      <alignment/>
    </xf>
    <xf numFmtId="0" fontId="27" fillId="0" borderId="0" xfId="0" applyFont="1" applyFill="1" applyAlignment="1">
      <alignment horizontal="center"/>
    </xf>
    <xf numFmtId="9" fontId="1" fillId="0" borderId="0" xfId="63" applyFont="1" applyFill="1" applyAlignment="1">
      <alignment/>
    </xf>
    <xf numFmtId="8" fontId="1" fillId="0" borderId="0" xfId="44" applyNumberFormat="1" applyFont="1" applyFill="1" applyAlignment="1">
      <alignment/>
    </xf>
    <xf numFmtId="0" fontId="1" fillId="0" borderId="0" xfId="0" applyFont="1" applyFill="1" applyAlignment="1">
      <alignment/>
    </xf>
    <xf numFmtId="44" fontId="1" fillId="0" borderId="0" xfId="0" applyNumberFormat="1" applyFont="1" applyFill="1" applyAlignment="1">
      <alignment/>
    </xf>
    <xf numFmtId="44" fontId="1" fillId="0" borderId="0" xfId="46" applyNumberFormat="1" applyFont="1" applyFill="1" applyAlignment="1">
      <alignment vertical="center"/>
    </xf>
    <xf numFmtId="8" fontId="3" fillId="0" borderId="0" xfId="0" applyNumberFormat="1" applyFont="1" applyAlignment="1">
      <alignment/>
    </xf>
    <xf numFmtId="0" fontId="29" fillId="0" borderId="0" xfId="0" applyFont="1" applyFill="1" applyAlignment="1">
      <alignment horizontal="center"/>
    </xf>
    <xf numFmtId="44" fontId="1" fillId="0" borderId="0" xfId="0" applyNumberFormat="1" applyFont="1" applyFill="1" applyAlignment="1">
      <alignment/>
    </xf>
    <xf numFmtId="4" fontId="3" fillId="0" borderId="0" xfId="0" applyNumberFormat="1" applyFont="1" applyFill="1" applyAlignment="1">
      <alignment/>
    </xf>
    <xf numFmtId="8" fontId="1" fillId="0" borderId="0" xfId="44" applyNumberFormat="1" applyFont="1" applyFill="1" applyAlignment="1">
      <alignment/>
    </xf>
    <xf numFmtId="4" fontId="1" fillId="0" borderId="0" xfId="0" applyNumberFormat="1" applyFont="1" applyFill="1" applyAlignment="1">
      <alignment/>
    </xf>
    <xf numFmtId="8" fontId="1" fillId="0" borderId="0" xfId="46" applyNumberFormat="1" applyFont="1" applyFill="1" applyAlignment="1">
      <alignment vertical="center"/>
    </xf>
    <xf numFmtId="0" fontId="2" fillId="0" borderId="0" xfId="0" applyFont="1" applyFill="1" applyAlignment="1">
      <alignment/>
    </xf>
    <xf numFmtId="0" fontId="26" fillId="33" borderId="0" xfId="0" applyFont="1" applyFill="1" applyAlignment="1">
      <alignment horizontal="center" wrapText="1"/>
    </xf>
    <xf numFmtId="0" fontId="1" fillId="0" borderId="0" xfId="0" applyFont="1" applyFill="1" applyAlignment="1">
      <alignment horizontal="right"/>
    </xf>
    <xf numFmtId="17" fontId="29" fillId="0" borderId="0" xfId="0" applyNumberFormat="1" applyFont="1" applyFill="1" applyAlignment="1">
      <alignment horizontal="center"/>
    </xf>
    <xf numFmtId="0" fontId="29" fillId="0" borderId="0" xfId="0" applyFont="1" applyFill="1" applyAlignment="1">
      <alignment horizont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Currency 3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 3" xfId="60"/>
    <cellStyle name="Note" xfId="61"/>
    <cellStyle name="Output" xfId="62"/>
    <cellStyle name="Percent" xfId="63"/>
    <cellStyle name="Percent 2" xfId="64"/>
    <cellStyle name="Percent 3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9"/>
  <sheetViews>
    <sheetView tabSelected="1" zoomScale="50" zoomScaleNormal="50" zoomScalePageLayoutView="0" workbookViewId="0" topLeftCell="C1">
      <selection activeCell="C39" sqref="C39"/>
    </sheetView>
  </sheetViews>
  <sheetFormatPr defaultColWidth="40.421875" defaultRowHeight="12.75"/>
  <cols>
    <col min="1" max="1" width="40.421875" style="20" customWidth="1"/>
    <col min="2" max="2" width="39.8515625" style="20" customWidth="1"/>
    <col min="3" max="3" width="28.28125" style="20" customWidth="1"/>
    <col min="4" max="4" width="33.57421875" style="20" customWidth="1"/>
    <col min="5" max="6" width="28.57421875" style="20" customWidth="1"/>
    <col min="7" max="7" width="36.28125" style="20" customWidth="1"/>
    <col min="8" max="8" width="28.421875" style="20" customWidth="1"/>
    <col min="9" max="9" width="25.8515625" style="20" customWidth="1"/>
    <col min="10" max="10" width="29.00390625" style="20" customWidth="1"/>
    <col min="11" max="11" width="40.421875" style="20" customWidth="1"/>
    <col min="12" max="15" width="40.421875" style="68" customWidth="1"/>
    <col min="16" max="16384" width="40.421875" style="29" customWidth="1"/>
  </cols>
  <sheetData>
    <row r="1" spans="1:15" s="20" customFormat="1" ht="32.25" customHeight="1">
      <c r="A1" s="18" t="s">
        <v>53</v>
      </c>
      <c r="B1" s="18"/>
      <c r="C1" s="29"/>
      <c r="D1" s="62"/>
      <c r="E1" s="63"/>
      <c r="F1" s="64"/>
      <c r="G1" s="63"/>
      <c r="H1" s="65"/>
      <c r="I1" s="65"/>
      <c r="J1" s="65"/>
      <c r="K1" s="19"/>
      <c r="L1" s="42"/>
      <c r="M1" s="68"/>
      <c r="N1" s="68"/>
      <c r="O1" s="68"/>
    </row>
    <row r="2" spans="1:15" s="20" customFormat="1" ht="28.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42"/>
      <c r="M2" s="68"/>
      <c r="N2" s="68"/>
      <c r="O2" s="68"/>
    </row>
    <row r="3" spans="1:15" s="20" customFormat="1" ht="28.5">
      <c r="A3" s="21" t="s">
        <v>0</v>
      </c>
      <c r="B3" s="22" t="s">
        <v>42</v>
      </c>
      <c r="C3" s="22"/>
      <c r="D3" s="22"/>
      <c r="E3" s="22" t="s">
        <v>41</v>
      </c>
      <c r="F3" s="22"/>
      <c r="G3" s="22"/>
      <c r="H3" s="22" t="s">
        <v>30</v>
      </c>
      <c r="I3" s="23"/>
      <c r="J3" s="23"/>
      <c r="K3" s="23"/>
      <c r="L3" s="68"/>
      <c r="M3" s="68"/>
      <c r="N3" s="68"/>
      <c r="O3" s="68"/>
    </row>
    <row r="4" spans="1:15" s="20" customFormat="1" ht="28.5">
      <c r="A4" s="24">
        <v>7329985</v>
      </c>
      <c r="B4" s="25">
        <f>A4*0.4</f>
        <v>2931994</v>
      </c>
      <c r="C4" s="25"/>
      <c r="D4" s="22"/>
      <c r="E4" s="25">
        <f>A4*0.4</f>
        <v>2931994</v>
      </c>
      <c r="F4" s="25"/>
      <c r="G4" s="25"/>
      <c r="H4" s="25">
        <f>A4*0.2</f>
        <v>1465997</v>
      </c>
      <c r="I4" s="26"/>
      <c r="J4" s="26"/>
      <c r="K4" s="26"/>
      <c r="L4" s="68"/>
      <c r="M4" s="68"/>
      <c r="N4" s="68"/>
      <c r="O4" s="68"/>
    </row>
    <row r="5" spans="1:13" ht="25.5" customHeight="1">
      <c r="A5" s="27"/>
      <c r="B5" s="79" t="s">
        <v>31</v>
      </c>
      <c r="C5" s="79"/>
      <c r="D5" s="22"/>
      <c r="E5" s="28" t="s">
        <v>32</v>
      </c>
      <c r="F5" s="25"/>
      <c r="G5" s="25"/>
      <c r="H5" s="28" t="s">
        <v>33</v>
      </c>
      <c r="I5" s="26"/>
      <c r="J5" s="26"/>
      <c r="K5" s="26"/>
      <c r="L5" s="81"/>
      <c r="M5" s="82"/>
    </row>
    <row r="6" spans="1:14" ht="57">
      <c r="A6" s="30" t="s">
        <v>43</v>
      </c>
      <c r="B6" s="28"/>
      <c r="C6" s="31" t="s">
        <v>3</v>
      </c>
      <c r="D6" s="31" t="s">
        <v>4</v>
      </c>
      <c r="E6" s="28"/>
      <c r="F6" s="31" t="s">
        <v>3</v>
      </c>
      <c r="G6" s="31" t="s">
        <v>4</v>
      </c>
      <c r="H6" s="28"/>
      <c r="I6" s="31" t="s">
        <v>3</v>
      </c>
      <c r="J6" s="31" t="s">
        <v>4</v>
      </c>
      <c r="K6" s="32" t="s">
        <v>54</v>
      </c>
      <c r="L6" s="72"/>
      <c r="M6" s="72"/>
      <c r="N6" s="72"/>
    </row>
    <row r="7" spans="1:14" ht="28.5">
      <c r="A7" s="33" t="s">
        <v>14</v>
      </c>
      <c r="B7" s="29">
        <v>572</v>
      </c>
      <c r="C7" s="35">
        <f>B7/B23</f>
        <v>0.016285161143377747</v>
      </c>
      <c r="D7" s="36">
        <f>B4*C7</f>
        <v>47747.994761416696</v>
      </c>
      <c r="E7" s="29">
        <v>530</v>
      </c>
      <c r="F7" s="35">
        <f>E7/E23</f>
        <v>0.015749435397598953</v>
      </c>
      <c r="G7" s="36">
        <f>E4*F7</f>
        <v>46177.25008914775</v>
      </c>
      <c r="H7" s="29">
        <v>162</v>
      </c>
      <c r="I7" s="35">
        <f>H7/H23</f>
        <v>0.02466879853814527</v>
      </c>
      <c r="J7" s="36">
        <f>H4*I7</f>
        <v>36164.38465052535</v>
      </c>
      <c r="K7" s="34">
        <f>D7+G7+J7</f>
        <v>130089.6295010898</v>
      </c>
      <c r="L7" s="43"/>
      <c r="M7" s="43"/>
      <c r="N7" s="69"/>
    </row>
    <row r="8" spans="1:14" ht="28.5">
      <c r="A8" s="33" t="s">
        <v>55</v>
      </c>
      <c r="B8" s="29">
        <v>2795</v>
      </c>
      <c r="C8" s="35">
        <f>B8/B23</f>
        <v>0.07957521922332308</v>
      </c>
      <c r="D8" s="36">
        <f>B4*C8</f>
        <v>233314.06531146794</v>
      </c>
      <c r="E8" s="29">
        <v>2615</v>
      </c>
      <c r="F8" s="35">
        <f>E8/E23</f>
        <v>0.07770711993343635</v>
      </c>
      <c r="G8" s="36">
        <f>E4*F8</f>
        <v>227836.80940211576</v>
      </c>
      <c r="H8" s="29">
        <v>440</v>
      </c>
      <c r="I8" s="35">
        <f>H8/H23</f>
        <v>0.06700167504187604</v>
      </c>
      <c r="J8" s="36">
        <f>H4*I8</f>
        <v>98224.25460636515</v>
      </c>
      <c r="K8" s="34">
        <f aca="true" t="shared" si="0" ref="K8:K22">D8+G8+J8</f>
        <v>559375.1293199488</v>
      </c>
      <c r="L8" s="43"/>
      <c r="M8" s="43"/>
      <c r="N8" s="69"/>
    </row>
    <row r="9" spans="1:16" ht="28.5">
      <c r="A9" s="33" t="s">
        <v>6</v>
      </c>
      <c r="B9" s="29">
        <v>2474</v>
      </c>
      <c r="C9" s="35">
        <f>B9/B23</f>
        <v>0.0704361690012527</v>
      </c>
      <c r="D9" s="36">
        <f>B4*C9</f>
        <v>206518.4248946589</v>
      </c>
      <c r="E9" s="29">
        <v>2435</v>
      </c>
      <c r="F9" s="35">
        <f>E9/E23</f>
        <v>0.07235825508142162</v>
      </c>
      <c r="G9" s="36">
        <f>E4*F9</f>
        <v>212153.96974919768</v>
      </c>
      <c r="H9" s="29">
        <v>543</v>
      </c>
      <c r="I9" s="35">
        <f>H9/H23</f>
        <v>0.08268615806304248</v>
      </c>
      <c r="J9" s="36">
        <f>H4*I9</f>
        <v>121217.65966194609</v>
      </c>
      <c r="K9" s="34">
        <f t="shared" si="0"/>
        <v>539890.0543058027</v>
      </c>
      <c r="L9" s="43"/>
      <c r="M9" s="43"/>
      <c r="N9" s="69"/>
      <c r="P9" s="71"/>
    </row>
    <row r="10" spans="1:14" ht="28.5">
      <c r="A10" s="33" t="s">
        <v>16</v>
      </c>
      <c r="B10" s="29">
        <v>2583</v>
      </c>
      <c r="C10" s="35">
        <f>B10/B23</f>
        <v>0.0735394601981551</v>
      </c>
      <c r="D10" s="36">
        <f>B4*C10</f>
        <v>215617.2560642296</v>
      </c>
      <c r="E10" s="29">
        <v>2424</v>
      </c>
      <c r="F10" s="35">
        <f>E10/E23</f>
        <v>0.07203138000713181</v>
      </c>
      <c r="G10" s="36">
        <f>E4*F10</f>
        <v>211195.57399263044</v>
      </c>
      <c r="H10" s="29">
        <v>429</v>
      </c>
      <c r="I10" s="35">
        <f>H10/H23</f>
        <v>0.06532663316582915</v>
      </c>
      <c r="J10" s="36">
        <f>H4*I10</f>
        <v>95768.64824120604</v>
      </c>
      <c r="K10" s="34">
        <f t="shared" si="0"/>
        <v>522581.47829806607</v>
      </c>
      <c r="L10" s="43"/>
      <c r="M10" s="43"/>
      <c r="N10" s="69"/>
    </row>
    <row r="11" spans="1:15" ht="28.5">
      <c r="A11" s="33" t="s">
        <v>34</v>
      </c>
      <c r="B11" s="29">
        <v>956</v>
      </c>
      <c r="C11" s="35">
        <f>B11/B23</f>
        <v>0.027217856736134836</v>
      </c>
      <c r="D11" s="36">
        <f>B4*C11</f>
        <v>79802.59264320692</v>
      </c>
      <c r="E11" s="29">
        <v>895</v>
      </c>
      <c r="F11" s="35">
        <f>E11/E23</f>
        <v>0.026595744680851064</v>
      </c>
      <c r="G11" s="36">
        <f>E4*F11</f>
        <v>77978.56382978724</v>
      </c>
      <c r="H11" s="29">
        <v>217</v>
      </c>
      <c r="I11" s="35">
        <f>H11/H23</f>
        <v>0.033044007918379775</v>
      </c>
      <c r="J11" s="36">
        <f>H4*I11</f>
        <v>48442.41647632099</v>
      </c>
      <c r="K11" s="34">
        <f t="shared" si="0"/>
        <v>206223.57294931516</v>
      </c>
      <c r="L11" s="43"/>
      <c r="M11" s="73"/>
      <c r="N11" s="69"/>
      <c r="O11" s="74"/>
    </row>
    <row r="12" spans="1:14" ht="28.5">
      <c r="A12" s="33" t="s">
        <v>9</v>
      </c>
      <c r="B12" s="29">
        <v>2923</v>
      </c>
      <c r="C12" s="35">
        <f>B12/B23</f>
        <v>0.08321945108757545</v>
      </c>
      <c r="D12" s="36">
        <f>B4*C12</f>
        <v>243998.93127206468</v>
      </c>
      <c r="E12" s="29">
        <v>2835</v>
      </c>
      <c r="F12" s="35">
        <f>E12/E23</f>
        <v>0.08424462141923214</v>
      </c>
      <c r="G12" s="36">
        <f>E4*F12</f>
        <v>247004.72453346013</v>
      </c>
      <c r="H12" s="38">
        <v>738</v>
      </c>
      <c r="I12" s="35">
        <f>H12/H23</f>
        <v>0.11238008222932847</v>
      </c>
      <c r="J12" s="36">
        <f>H4*I12</f>
        <v>164748.86340794884</v>
      </c>
      <c r="K12" s="34">
        <f t="shared" si="0"/>
        <v>655752.5192134737</v>
      </c>
      <c r="L12" s="43"/>
      <c r="M12" s="43"/>
      <c r="N12" s="69"/>
    </row>
    <row r="13" spans="1:14" ht="28.5">
      <c r="A13" s="33" t="s">
        <v>35</v>
      </c>
      <c r="B13" s="29">
        <v>755</v>
      </c>
      <c r="C13" s="35">
        <f>B13/B23</f>
        <v>0.021495273886801048</v>
      </c>
      <c r="D13" s="36">
        <f>B4*C13</f>
        <v>63024.014064457355</v>
      </c>
      <c r="E13" s="29">
        <v>741</v>
      </c>
      <c r="F13" s="35">
        <f>E13/E23</f>
        <v>0.02201949364079401</v>
      </c>
      <c r="G13" s="36">
        <f>E4*F13</f>
        <v>64561.02323784619</v>
      </c>
      <c r="H13" s="29">
        <v>106</v>
      </c>
      <c r="I13" s="35">
        <f>H13/H23</f>
        <v>0.016141312623724684</v>
      </c>
      <c r="J13" s="36">
        <f>H4*I13</f>
        <v>23663.115882442515</v>
      </c>
      <c r="K13" s="34">
        <f t="shared" si="0"/>
        <v>151248.15318474604</v>
      </c>
      <c r="L13" s="43"/>
      <c r="M13" s="43"/>
      <c r="N13" s="69"/>
    </row>
    <row r="14" spans="1:14" ht="28.5">
      <c r="A14" s="33" t="s">
        <v>36</v>
      </c>
      <c r="B14" s="29">
        <v>1629</v>
      </c>
      <c r="C14" s="35">
        <f>B14/B23</f>
        <v>0.04637854458489921</v>
      </c>
      <c r="D14" s="36">
        <f>B4*C14</f>
        <v>135981.614451657</v>
      </c>
      <c r="E14" s="29">
        <v>1597</v>
      </c>
      <c r="F14" s="35">
        <f>E14/E23</f>
        <v>0.047456317603708546</v>
      </c>
      <c r="G14" s="36">
        <f>E4*F14</f>
        <v>139141.63847616783</v>
      </c>
      <c r="H14" s="29">
        <v>440</v>
      </c>
      <c r="I14" s="35">
        <f>H14/H23</f>
        <v>0.06700167504187604</v>
      </c>
      <c r="J14" s="36">
        <f>H4*I14</f>
        <v>98224.25460636515</v>
      </c>
      <c r="K14" s="34">
        <f t="shared" si="0"/>
        <v>373347.50753419</v>
      </c>
      <c r="L14" s="67"/>
      <c r="M14" s="60"/>
      <c r="N14" s="69"/>
    </row>
    <row r="15" spans="1:14" ht="28.5">
      <c r="A15" s="33" t="s">
        <v>37</v>
      </c>
      <c r="B15" s="29">
        <v>1349</v>
      </c>
      <c r="C15" s="35">
        <f>B15/B23</f>
        <v>0.03840678738184717</v>
      </c>
      <c r="D15" s="36">
        <f>B4*C15</f>
        <v>112608.4701628516</v>
      </c>
      <c r="E15" s="29">
        <v>1253</v>
      </c>
      <c r="F15" s="35">
        <f>E15/E23</f>
        <v>0.03723404255319149</v>
      </c>
      <c r="G15" s="36">
        <f>E4*F15</f>
        <v>109169.98936170212</v>
      </c>
      <c r="H15" s="29">
        <v>230</v>
      </c>
      <c r="I15" s="35">
        <f>H15/H23</f>
        <v>0.03502360286279884</v>
      </c>
      <c r="J15" s="36">
        <f>H4*I15</f>
        <v>51344.49672605451</v>
      </c>
      <c r="K15" s="34">
        <f t="shared" si="0"/>
        <v>273122.95625060826</v>
      </c>
      <c r="L15" s="75"/>
      <c r="M15" s="67"/>
      <c r="N15" s="69"/>
    </row>
    <row r="16" spans="1:14" ht="28.5">
      <c r="A16" s="33" t="s">
        <v>8</v>
      </c>
      <c r="B16" s="29">
        <v>3299</v>
      </c>
      <c r="C16" s="35">
        <f>B16/B23</f>
        <v>0.09392438218881677</v>
      </c>
      <c r="D16" s="36">
        <f>B4*C16</f>
        <v>275385.7250313176</v>
      </c>
      <c r="E16" s="29">
        <v>3149</v>
      </c>
      <c r="F16" s="35">
        <f>E16/E23</f>
        <v>0.0935754189944134</v>
      </c>
      <c r="G16" s="36">
        <f>E4*F16</f>
        <v>274362.56703910616</v>
      </c>
      <c r="H16" s="29">
        <v>499</v>
      </c>
      <c r="I16" s="35">
        <f>H16/H23</f>
        <v>0.07598599055885488</v>
      </c>
      <c r="J16" s="36">
        <f>H4*I16</f>
        <v>111395.23420130958</v>
      </c>
      <c r="K16" s="34">
        <f t="shared" si="0"/>
        <v>661143.5262717333</v>
      </c>
      <c r="L16" s="43"/>
      <c r="M16" s="43"/>
      <c r="N16" s="69"/>
    </row>
    <row r="17" spans="1:14" ht="28.5">
      <c r="A17" s="33" t="s">
        <v>38</v>
      </c>
      <c r="B17" s="29">
        <v>2600</v>
      </c>
      <c r="C17" s="35">
        <f>B17/B23</f>
        <v>0.07402345974262613</v>
      </c>
      <c r="D17" s="36">
        <f>B4*C17</f>
        <v>217036.33982462136</v>
      </c>
      <c r="E17" s="29">
        <v>2402</v>
      </c>
      <c r="F17" s="35">
        <f>E17/E23</f>
        <v>0.07137762985855224</v>
      </c>
      <c r="G17" s="36">
        <f>E4*F17</f>
        <v>209278.78247949603</v>
      </c>
      <c r="H17" s="29">
        <v>487</v>
      </c>
      <c r="I17" s="35">
        <f>H17/H23</f>
        <v>0.0741586721486219</v>
      </c>
      <c r="J17" s="36">
        <f>H4*I17</f>
        <v>108716.39089386327</v>
      </c>
      <c r="K17" s="34">
        <f t="shared" si="0"/>
        <v>535031.5131979807</v>
      </c>
      <c r="L17" s="76"/>
      <c r="M17" s="43"/>
      <c r="N17" s="69"/>
    </row>
    <row r="18" spans="1:14" ht="28.5">
      <c r="A18" s="33" t="s">
        <v>15</v>
      </c>
      <c r="B18" s="29">
        <v>3834</v>
      </c>
      <c r="C18" s="35">
        <f>B18/B23</f>
        <v>0.10915613255893407</v>
      </c>
      <c r="D18" s="36">
        <f>B4*C18</f>
        <v>320045.12572599936</v>
      </c>
      <c r="E18" s="29">
        <v>3597</v>
      </c>
      <c r="F18" s="35">
        <f>E18/E23</f>
        <v>0.1068881492927612</v>
      </c>
      <c r="G18" s="36">
        <f>E4*F18</f>
        <v>313395.4123974801</v>
      </c>
      <c r="H18" s="29">
        <v>728</v>
      </c>
      <c r="I18" s="35">
        <f>H18/H23</f>
        <v>0.11085731688746764</v>
      </c>
      <c r="J18" s="36">
        <f>H4*I18</f>
        <v>162516.4939850769</v>
      </c>
      <c r="K18" s="34">
        <f t="shared" si="0"/>
        <v>795957.0321085564</v>
      </c>
      <c r="L18" s="43"/>
      <c r="M18" s="43"/>
      <c r="N18" s="69"/>
    </row>
    <row r="19" spans="1:14" ht="28.5">
      <c r="A19" s="33" t="s">
        <v>39</v>
      </c>
      <c r="B19" s="29">
        <v>3556</v>
      </c>
      <c r="C19" s="35">
        <f>B19/B23</f>
        <v>0.10124131647876096</v>
      </c>
      <c r="D19" s="36">
        <f>B4*C19</f>
        <v>296838.9324678283</v>
      </c>
      <c r="E19" s="29">
        <v>3497</v>
      </c>
      <c r="F19" s="35">
        <f>E19/E23</f>
        <v>0.10391655770830857</v>
      </c>
      <c r="G19" s="36">
        <f>E4*F19</f>
        <v>304682.7237014145</v>
      </c>
      <c r="H19" s="29">
        <v>836</v>
      </c>
      <c r="I19" s="35">
        <f>H19/H23</f>
        <v>0.1273031825795645</v>
      </c>
      <c r="J19" s="36">
        <f>H4*I19</f>
        <v>186626.0837520938</v>
      </c>
      <c r="K19" s="34">
        <f t="shared" si="0"/>
        <v>788147.7399213365</v>
      </c>
      <c r="L19" s="77"/>
      <c r="M19" s="70"/>
      <c r="N19" s="69"/>
    </row>
    <row r="20" spans="1:14" ht="28.5">
      <c r="A20" s="33" t="s">
        <v>40</v>
      </c>
      <c r="B20" s="29">
        <v>1522</v>
      </c>
      <c r="C20" s="35">
        <f>B20/B23</f>
        <v>0.043332194510875756</v>
      </c>
      <c r="D20" s="36">
        <f>B4*C20</f>
        <v>127049.73431272065</v>
      </c>
      <c r="E20" s="29">
        <v>1493</v>
      </c>
      <c r="F20" s="35">
        <f>E20/E23</f>
        <v>0.044365862355877805</v>
      </c>
      <c r="G20" s="36">
        <f>E4*F20</f>
        <v>130080.4422322596</v>
      </c>
      <c r="H20" s="29">
        <v>245</v>
      </c>
      <c r="I20" s="35">
        <f>H20/H23</f>
        <v>0.03730775087559007</v>
      </c>
      <c r="J20" s="36">
        <f>H4*I20</f>
        <v>54693.05086036242</v>
      </c>
      <c r="K20" s="34">
        <f t="shared" si="0"/>
        <v>311823.2274053427</v>
      </c>
      <c r="L20" s="60"/>
      <c r="M20" s="43"/>
      <c r="N20" s="69"/>
    </row>
    <row r="21" spans="1:14" ht="28.5">
      <c r="A21" s="33" t="s">
        <v>19</v>
      </c>
      <c r="B21" s="29">
        <v>1555</v>
      </c>
      <c r="C21" s="35">
        <f>B21/B23</f>
        <v>0.04427172303837831</v>
      </c>
      <c r="D21" s="36">
        <f>B4*C21</f>
        <v>129804.42631818699</v>
      </c>
      <c r="E21" s="29">
        <v>1552</v>
      </c>
      <c r="F21" s="35">
        <f>E21/E23</f>
        <v>0.04611910139070486</v>
      </c>
      <c r="G21" s="36">
        <f>E4*F21</f>
        <v>135220.9285629383</v>
      </c>
      <c r="H21" s="29">
        <v>152</v>
      </c>
      <c r="I21" s="35">
        <f>H21/H23</f>
        <v>0.023146033196284454</v>
      </c>
      <c r="J21" s="36">
        <f>H4*I21</f>
        <v>33932.01522765342</v>
      </c>
      <c r="K21" s="34">
        <f t="shared" si="0"/>
        <v>298957.3701087787</v>
      </c>
      <c r="L21" s="43"/>
      <c r="M21" s="43"/>
      <c r="N21" s="69"/>
    </row>
    <row r="22" spans="1:14" ht="28.5">
      <c r="A22" s="33" t="s">
        <v>22</v>
      </c>
      <c r="B22" s="29">
        <v>2722</v>
      </c>
      <c r="C22" s="35">
        <f>B22/B23</f>
        <v>0.07749686823824166</v>
      </c>
      <c r="D22" s="36">
        <f>B4*C22</f>
        <v>227220.3526933151</v>
      </c>
      <c r="E22" s="29">
        <v>2637</v>
      </c>
      <c r="F22" s="35">
        <f>E22/E23</f>
        <v>0.07836087008201592</v>
      </c>
      <c r="G22" s="36">
        <f>E4*F22</f>
        <v>229753.6009152502</v>
      </c>
      <c r="H22" s="29">
        <v>315</v>
      </c>
      <c r="I22" s="35">
        <f>H22/H23</f>
        <v>0.047967108268615805</v>
      </c>
      <c r="J22" s="36">
        <f>H4*I22</f>
        <v>70319.63682046597</v>
      </c>
      <c r="K22" s="34">
        <f t="shared" si="0"/>
        <v>527293.5904290313</v>
      </c>
      <c r="L22" s="43"/>
      <c r="M22" s="43"/>
      <c r="N22" s="69"/>
    </row>
    <row r="23" spans="1:14" ht="28.5">
      <c r="A23" s="39" t="s">
        <v>21</v>
      </c>
      <c r="B23" s="39">
        <f aca="true" t="shared" si="1" ref="B23:K23">SUM(B7:B22)</f>
        <v>35124</v>
      </c>
      <c r="C23" s="41">
        <f t="shared" si="1"/>
        <v>1.0000000000000002</v>
      </c>
      <c r="D23" s="40">
        <f t="shared" si="1"/>
        <v>2931994</v>
      </c>
      <c r="E23" s="39">
        <f t="shared" si="1"/>
        <v>33652</v>
      </c>
      <c r="F23" s="41">
        <f t="shared" si="1"/>
        <v>1</v>
      </c>
      <c r="G23" s="40">
        <f t="shared" si="1"/>
        <v>2931994</v>
      </c>
      <c r="H23" s="39">
        <f t="shared" si="1"/>
        <v>6567</v>
      </c>
      <c r="I23" s="41">
        <f t="shared" si="1"/>
        <v>1.0000000000000002</v>
      </c>
      <c r="J23" s="40">
        <f t="shared" si="1"/>
        <v>1465997</v>
      </c>
      <c r="K23" s="40">
        <f t="shared" si="1"/>
        <v>7329984.999999999</v>
      </c>
      <c r="L23" s="57"/>
      <c r="M23" s="57"/>
      <c r="N23" s="69"/>
    </row>
    <row r="24" spans="1:14" s="68" customFormat="1" ht="28.5">
      <c r="A24" s="39"/>
      <c r="B24" s="39"/>
      <c r="C24" s="41"/>
      <c r="D24" s="40"/>
      <c r="E24" s="39"/>
      <c r="F24" s="41"/>
      <c r="G24" s="40"/>
      <c r="H24" s="39"/>
      <c r="I24" s="41"/>
      <c r="J24" s="40"/>
      <c r="K24" s="40"/>
      <c r="L24" s="57"/>
      <c r="M24" s="57"/>
      <c r="N24" s="69"/>
    </row>
    <row r="25" spans="1:12" ht="28.5">
      <c r="A25" s="42"/>
      <c r="B25" s="42"/>
      <c r="C25" s="43"/>
      <c r="J25" s="80"/>
      <c r="K25" s="80"/>
      <c r="L25" s="43"/>
    </row>
    <row r="26" spans="1:6" ht="28.5">
      <c r="A26" s="44" t="s">
        <v>56</v>
      </c>
      <c r="B26" s="44"/>
      <c r="C26" s="45"/>
      <c r="D26" s="45"/>
      <c r="E26" s="45"/>
      <c r="F26" s="45"/>
    </row>
    <row r="27" spans="1:3" ht="28.5">
      <c r="A27" s="46"/>
      <c r="B27" s="46"/>
      <c r="C27" s="47"/>
    </row>
    <row r="28" spans="1:12" ht="28.5">
      <c r="A28" s="48"/>
      <c r="B28" s="47" t="s">
        <v>44</v>
      </c>
      <c r="G28" s="49"/>
      <c r="H28" s="49"/>
      <c r="I28" s="29"/>
      <c r="J28" s="29"/>
      <c r="L28" s="78"/>
    </row>
    <row r="29" spans="1:10" ht="28.5">
      <c r="A29" s="50"/>
      <c r="B29" s="20" t="s">
        <v>45</v>
      </c>
      <c r="C29" s="58">
        <v>17.225</v>
      </c>
      <c r="E29" s="29"/>
      <c r="F29" s="66"/>
      <c r="H29" s="59"/>
      <c r="I29" s="29"/>
      <c r="J29" s="51"/>
    </row>
    <row r="30" spans="1:10" ht="28.5">
      <c r="A30" s="46" t="s">
        <v>58</v>
      </c>
      <c r="B30" s="50" t="s">
        <v>46</v>
      </c>
      <c r="C30" s="68" t="s">
        <v>59</v>
      </c>
      <c r="G30" s="52"/>
      <c r="H30" s="59"/>
      <c r="I30" s="51"/>
      <c r="J30" s="37"/>
    </row>
    <row r="31" spans="1:10" ht="28.5">
      <c r="A31" s="50"/>
      <c r="B31" s="20" t="s">
        <v>47</v>
      </c>
      <c r="C31" s="68" t="s">
        <v>48</v>
      </c>
      <c r="F31" s="47"/>
      <c r="G31" s="47"/>
      <c r="I31" s="50"/>
      <c r="J31" s="53"/>
    </row>
    <row r="32" spans="1:3" ht="28.5">
      <c r="A32" s="46"/>
      <c r="B32" s="20" t="s">
        <v>49</v>
      </c>
      <c r="C32" s="68" t="s">
        <v>60</v>
      </c>
    </row>
    <row r="33" spans="1:3" ht="28.5">
      <c r="A33" s="50"/>
      <c r="B33" s="20" t="s">
        <v>50</v>
      </c>
      <c r="C33" s="20" t="s">
        <v>57</v>
      </c>
    </row>
    <row r="34" spans="2:3" ht="28.5">
      <c r="B34" s="20" t="s">
        <v>51</v>
      </c>
      <c r="C34" s="20" t="s">
        <v>52</v>
      </c>
    </row>
    <row r="35" ht="28.5">
      <c r="A35" s="61"/>
    </row>
    <row r="36" ht="28.5">
      <c r="G36" s="50"/>
    </row>
    <row r="37" ht="28.5">
      <c r="C37" s="54"/>
    </row>
    <row r="38" ht="28.5">
      <c r="C38" s="55"/>
    </row>
    <row r="39" ht="28.5">
      <c r="A39" s="56"/>
    </row>
  </sheetData>
  <sheetProtection/>
  <mergeCells count="3">
    <mergeCell ref="B5:C5"/>
    <mergeCell ref="J25:K25"/>
    <mergeCell ref="L5:M5"/>
  </mergeCells>
  <printOptions/>
  <pageMargins left="0.75" right="0.75" top="1" bottom="1" header="0.5" footer="0.5"/>
  <pageSetup fitToHeight="1" fitToWidth="1" horizontalDpi="600" verticalDpi="600" orientation="landscape" paperSize="5" scale="2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zoomScalePageLayoutView="0" workbookViewId="0" topLeftCell="A37">
      <selection activeCell="A5" sqref="A5"/>
    </sheetView>
  </sheetViews>
  <sheetFormatPr defaultColWidth="9.140625" defaultRowHeight="12.75"/>
  <cols>
    <col min="1" max="1" width="18.00390625" style="0" customWidth="1"/>
    <col min="2" max="2" width="12.28125" style="0" customWidth="1"/>
    <col min="3" max="3" width="11.7109375" style="0" customWidth="1"/>
    <col min="4" max="4" width="20.57421875" style="0" customWidth="1"/>
    <col min="5" max="5" width="12.57421875" style="0" bestFit="1" customWidth="1"/>
    <col min="6" max="6" width="12.28125" style="0" customWidth="1"/>
    <col min="7" max="7" width="17.140625" style="0" customWidth="1"/>
    <col min="8" max="8" width="12.57421875" style="0" bestFit="1" customWidth="1"/>
    <col min="9" max="9" width="12.57421875" style="0" customWidth="1"/>
    <col min="10" max="10" width="16.8515625" style="0" customWidth="1"/>
    <col min="11" max="11" width="23.140625" style="0" customWidth="1"/>
  </cols>
  <sheetData>
    <row r="1" spans="1:11" ht="21">
      <c r="A1" s="3" t="s">
        <v>24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4.2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4.2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4.25">
      <c r="A4" s="4" t="s">
        <v>0</v>
      </c>
      <c r="B4" s="7" t="s">
        <v>23</v>
      </c>
      <c r="C4" s="7"/>
      <c r="D4" s="7"/>
      <c r="E4" s="7" t="s">
        <v>1</v>
      </c>
      <c r="F4" s="7"/>
      <c r="G4" s="7"/>
      <c r="H4" s="7" t="s">
        <v>2</v>
      </c>
      <c r="I4" s="7"/>
      <c r="J4" s="7"/>
      <c r="K4" s="1"/>
    </row>
    <row r="5" spans="1:11" ht="14.25">
      <c r="A5" s="5">
        <v>659737.1000000001</v>
      </c>
      <c r="B5" s="8">
        <v>98960.56500000002</v>
      </c>
      <c r="C5" s="8"/>
      <c r="D5" s="7"/>
      <c r="E5" s="8">
        <v>230907.98500000002</v>
      </c>
      <c r="F5" s="8"/>
      <c r="G5" s="8"/>
      <c r="H5" s="8">
        <v>329868.55000000005</v>
      </c>
      <c r="I5" s="8"/>
      <c r="J5" s="8"/>
      <c r="K5" s="2"/>
    </row>
    <row r="6" spans="1:11" ht="14.25">
      <c r="A6" s="6" t="s">
        <v>29</v>
      </c>
      <c r="B6" s="7" t="s">
        <v>25</v>
      </c>
      <c r="C6" s="7"/>
      <c r="D6" s="7"/>
      <c r="E6" s="7" t="s">
        <v>26</v>
      </c>
      <c r="F6" s="8"/>
      <c r="G6" s="8"/>
      <c r="H6" s="7" t="s">
        <v>27</v>
      </c>
      <c r="I6" s="8"/>
      <c r="J6" s="8"/>
      <c r="K6" s="2"/>
    </row>
    <row r="7" spans="1:11" ht="14.25">
      <c r="A7" s="17" t="s">
        <v>28</v>
      </c>
      <c r="B7" s="15"/>
      <c r="C7" s="15" t="s">
        <v>3</v>
      </c>
      <c r="D7" s="15" t="s">
        <v>4</v>
      </c>
      <c r="E7" s="15"/>
      <c r="F7" s="15" t="s">
        <v>3</v>
      </c>
      <c r="G7" s="15" t="s">
        <v>4</v>
      </c>
      <c r="H7" s="15"/>
      <c r="I7" s="15" t="s">
        <v>3</v>
      </c>
      <c r="J7" s="15" t="s">
        <v>4</v>
      </c>
      <c r="K7" s="15" t="s">
        <v>5</v>
      </c>
    </row>
    <row r="8" spans="1:11" ht="14.25">
      <c r="A8" s="17" t="s">
        <v>6</v>
      </c>
      <c r="B8" s="9">
        <v>2</v>
      </c>
      <c r="C8" s="10">
        <v>0.13333333333333333</v>
      </c>
      <c r="D8" s="11">
        <v>13194.742000000002</v>
      </c>
      <c r="E8" s="9">
        <v>12</v>
      </c>
      <c r="F8" s="10">
        <v>0.06030150753768844</v>
      </c>
      <c r="G8" s="11">
        <v>13924.09959798995</v>
      </c>
      <c r="H8" s="9">
        <v>20</v>
      </c>
      <c r="I8" s="10">
        <v>0.04608294930875576</v>
      </c>
      <c r="J8" s="11">
        <v>15201.315668202767</v>
      </c>
      <c r="K8" s="16">
        <v>42320.15726619272</v>
      </c>
    </row>
    <row r="9" spans="1:11" ht="14.25">
      <c r="A9" s="17" t="s">
        <v>7</v>
      </c>
      <c r="B9" s="9">
        <v>2</v>
      </c>
      <c r="C9" s="10">
        <v>0.13333333333333333</v>
      </c>
      <c r="D9" s="11">
        <v>13194.742000000002</v>
      </c>
      <c r="E9" s="9">
        <v>12</v>
      </c>
      <c r="F9" s="10">
        <v>0.06030150753768844</v>
      </c>
      <c r="G9" s="11">
        <v>13924.09959798995</v>
      </c>
      <c r="H9" s="9">
        <v>62</v>
      </c>
      <c r="I9" s="10">
        <v>0.14285714285714285</v>
      </c>
      <c r="J9" s="11">
        <v>47124.078571428574</v>
      </c>
      <c r="K9" s="16">
        <v>74242.92016941853</v>
      </c>
    </row>
    <row r="10" spans="1:11" ht="14.25">
      <c r="A10" s="17" t="s">
        <v>8</v>
      </c>
      <c r="B10" s="9">
        <v>0</v>
      </c>
      <c r="C10" s="10">
        <v>0</v>
      </c>
      <c r="D10" s="11">
        <v>0</v>
      </c>
      <c r="E10" s="9">
        <v>12</v>
      </c>
      <c r="F10" s="10">
        <v>0.06030150753768844</v>
      </c>
      <c r="G10" s="11">
        <v>13924.09959798995</v>
      </c>
      <c r="H10" s="9">
        <v>64</v>
      </c>
      <c r="I10" s="10">
        <v>0.14746543778801843</v>
      </c>
      <c r="J10" s="11">
        <v>48644.210138248854</v>
      </c>
      <c r="K10" s="16">
        <v>62568.30973623881</v>
      </c>
    </row>
    <row r="11" spans="1:11" ht="14.25">
      <c r="A11" s="17" t="s">
        <v>9</v>
      </c>
      <c r="B11" s="9">
        <v>1</v>
      </c>
      <c r="C11" s="10">
        <v>0.06666666666666667</v>
      </c>
      <c r="D11" s="11">
        <v>6597.371000000001</v>
      </c>
      <c r="E11" s="9">
        <v>11</v>
      </c>
      <c r="F11" s="10">
        <v>0.05527638190954774</v>
      </c>
      <c r="G11" s="11">
        <v>12763.757964824123</v>
      </c>
      <c r="H11" s="9">
        <v>13</v>
      </c>
      <c r="I11" s="10">
        <v>0.029953917050691243</v>
      </c>
      <c r="J11" s="11">
        <v>9880.855184331798</v>
      </c>
      <c r="K11" s="16">
        <v>29241.98414915592</v>
      </c>
    </row>
    <row r="12" spans="1:11" ht="14.25">
      <c r="A12" s="17" t="s">
        <v>10</v>
      </c>
      <c r="B12" s="9">
        <v>3</v>
      </c>
      <c r="C12" s="10">
        <v>0.2</v>
      </c>
      <c r="D12" s="11">
        <v>19792.113000000005</v>
      </c>
      <c r="E12" s="9">
        <v>5</v>
      </c>
      <c r="F12" s="10">
        <v>0.02512562814070352</v>
      </c>
      <c r="G12" s="11">
        <v>5801.708165829146</v>
      </c>
      <c r="H12" s="9">
        <v>36</v>
      </c>
      <c r="I12" s="10">
        <v>0.08294930875576037</v>
      </c>
      <c r="J12" s="11">
        <v>27362.36820276498</v>
      </c>
      <c r="K12" s="16">
        <v>52956.18936859413</v>
      </c>
    </row>
    <row r="13" spans="1:11" ht="14.25">
      <c r="A13" s="17" t="s">
        <v>11</v>
      </c>
      <c r="B13" s="9">
        <v>0</v>
      </c>
      <c r="C13" s="10">
        <v>0</v>
      </c>
      <c r="D13" s="11">
        <v>0</v>
      </c>
      <c r="E13" s="9">
        <v>1</v>
      </c>
      <c r="F13" s="10">
        <v>0.005025125628140704</v>
      </c>
      <c r="G13" s="11">
        <v>1160.3416331658293</v>
      </c>
      <c r="H13" s="9">
        <v>2</v>
      </c>
      <c r="I13" s="10">
        <v>0.004608294930875576</v>
      </c>
      <c r="J13" s="11">
        <v>1520.1315668202767</v>
      </c>
      <c r="K13" s="16">
        <v>2680.473199986106</v>
      </c>
    </row>
    <row r="14" spans="1:11" ht="14.25">
      <c r="A14" s="17" t="s">
        <v>12</v>
      </c>
      <c r="B14" s="9">
        <v>1</v>
      </c>
      <c r="C14" s="10">
        <v>0.06666666666666667</v>
      </c>
      <c r="D14" s="11">
        <v>6597.371000000001</v>
      </c>
      <c r="E14" s="9">
        <v>22</v>
      </c>
      <c r="F14" s="10">
        <v>0.11055276381909548</v>
      </c>
      <c r="G14" s="11">
        <v>25527.515929648245</v>
      </c>
      <c r="H14" s="9">
        <v>25</v>
      </c>
      <c r="I14" s="10">
        <v>0.0576036866359447</v>
      </c>
      <c r="J14" s="11">
        <v>19001.64458525346</v>
      </c>
      <c r="K14" s="16">
        <v>51126.531514901704</v>
      </c>
    </row>
    <row r="15" spans="1:11" ht="14.25">
      <c r="A15" s="17" t="s">
        <v>13</v>
      </c>
      <c r="B15" s="9">
        <v>0</v>
      </c>
      <c r="C15" s="10">
        <v>0</v>
      </c>
      <c r="D15" s="11">
        <v>0</v>
      </c>
      <c r="E15" s="9">
        <v>13</v>
      </c>
      <c r="F15" s="10">
        <v>0.06532663316582915</v>
      </c>
      <c r="G15" s="11">
        <v>15084.44123115578</v>
      </c>
      <c r="H15" s="9">
        <v>16</v>
      </c>
      <c r="I15" s="10">
        <v>0.03686635944700461</v>
      </c>
      <c r="J15" s="11">
        <v>12161.052534562214</v>
      </c>
      <c r="K15" s="16">
        <v>27245.493765717994</v>
      </c>
    </row>
    <row r="16" spans="1:11" ht="14.25">
      <c r="A16" s="17" t="s">
        <v>14</v>
      </c>
      <c r="B16" s="9">
        <v>0</v>
      </c>
      <c r="C16" s="10">
        <v>0</v>
      </c>
      <c r="D16" s="11">
        <v>0</v>
      </c>
      <c r="E16" s="9">
        <v>0</v>
      </c>
      <c r="F16" s="10">
        <v>0</v>
      </c>
      <c r="G16" s="11">
        <v>0</v>
      </c>
      <c r="H16" s="9">
        <v>0</v>
      </c>
      <c r="I16" s="10">
        <v>0</v>
      </c>
      <c r="J16" s="11">
        <v>0</v>
      </c>
      <c r="K16" s="16">
        <v>0</v>
      </c>
    </row>
    <row r="17" spans="1:11" ht="14.25">
      <c r="A17" s="17" t="s">
        <v>15</v>
      </c>
      <c r="B17" s="9">
        <v>0</v>
      </c>
      <c r="C17" s="10">
        <v>0</v>
      </c>
      <c r="D17" s="11">
        <v>0</v>
      </c>
      <c r="E17" s="9">
        <v>21</v>
      </c>
      <c r="F17" s="10">
        <v>0.10552763819095477</v>
      </c>
      <c r="G17" s="11">
        <v>24367.174296482415</v>
      </c>
      <c r="H17" s="9">
        <v>45</v>
      </c>
      <c r="I17" s="10">
        <v>0.10368663594470046</v>
      </c>
      <c r="J17" s="11">
        <v>34202.96025345622</v>
      </c>
      <c r="K17" s="16">
        <v>58570.13454993864</v>
      </c>
    </row>
    <row r="18" spans="1:11" ht="14.25">
      <c r="A18" s="17" t="s">
        <v>16</v>
      </c>
      <c r="B18" s="9">
        <v>0</v>
      </c>
      <c r="C18" s="10">
        <v>0</v>
      </c>
      <c r="D18" s="11">
        <v>0</v>
      </c>
      <c r="E18" s="9">
        <v>40</v>
      </c>
      <c r="F18" s="10">
        <v>0.20100502512562815</v>
      </c>
      <c r="G18" s="11">
        <v>46413.66532663317</v>
      </c>
      <c r="H18" s="9">
        <v>58</v>
      </c>
      <c r="I18" s="10">
        <v>0.1336405529953917</v>
      </c>
      <c r="J18" s="11">
        <v>44083.81543778803</v>
      </c>
      <c r="K18" s="16">
        <v>90497.4807644212</v>
      </c>
    </row>
    <row r="19" spans="1:11" ht="14.25">
      <c r="A19" s="17" t="s">
        <v>17</v>
      </c>
      <c r="B19" s="9">
        <v>4</v>
      </c>
      <c r="C19" s="10">
        <v>0.26666666666666666</v>
      </c>
      <c r="D19" s="11">
        <v>26389.484000000004</v>
      </c>
      <c r="E19" s="9">
        <v>7</v>
      </c>
      <c r="F19" s="10">
        <v>0.035175879396984924</v>
      </c>
      <c r="G19" s="11">
        <v>8122.3914321608045</v>
      </c>
      <c r="H19" s="9">
        <v>17</v>
      </c>
      <c r="I19" s="10">
        <v>0.03917050691244239</v>
      </c>
      <c r="J19" s="11">
        <v>12921.11831797235</v>
      </c>
      <c r="K19" s="16">
        <v>47432.99375013316</v>
      </c>
    </row>
    <row r="20" spans="1:11" ht="14.25">
      <c r="A20" s="17" t="s">
        <v>18</v>
      </c>
      <c r="B20" s="9">
        <v>1</v>
      </c>
      <c r="C20" s="10">
        <v>0.06666666666666667</v>
      </c>
      <c r="D20" s="11">
        <v>6597.371000000001</v>
      </c>
      <c r="E20" s="9">
        <v>5</v>
      </c>
      <c r="F20" s="10">
        <v>0.02512562814070352</v>
      </c>
      <c r="G20" s="11">
        <v>5801.708165829146</v>
      </c>
      <c r="H20" s="9">
        <v>12</v>
      </c>
      <c r="I20" s="10">
        <v>0.027649769585253458</v>
      </c>
      <c r="J20" s="11">
        <v>9120.789400921662</v>
      </c>
      <c r="K20" s="16">
        <v>21519.86856675081</v>
      </c>
    </row>
    <row r="21" spans="1:11" ht="14.25">
      <c r="A21" s="17" t="s">
        <v>22</v>
      </c>
      <c r="B21" s="9">
        <v>0</v>
      </c>
      <c r="C21" s="10">
        <v>0</v>
      </c>
      <c r="D21" s="11">
        <v>0</v>
      </c>
      <c r="E21" s="9">
        <v>14</v>
      </c>
      <c r="F21" s="10">
        <v>0.07035175879396985</v>
      </c>
      <c r="G21" s="11">
        <v>16244.782864321609</v>
      </c>
      <c r="H21" s="9">
        <v>35</v>
      </c>
      <c r="I21" s="10">
        <v>0.08064516129032258</v>
      </c>
      <c r="J21" s="11">
        <v>26602.30241935484</v>
      </c>
      <c r="K21" s="16">
        <v>42847.08528367645</v>
      </c>
    </row>
    <row r="22" spans="1:11" ht="14.25">
      <c r="A22" s="17" t="s">
        <v>19</v>
      </c>
      <c r="B22" s="9">
        <v>1</v>
      </c>
      <c r="C22" s="10">
        <v>0.06666666666666667</v>
      </c>
      <c r="D22" s="11">
        <v>6597.371000000001</v>
      </c>
      <c r="E22" s="9">
        <v>24</v>
      </c>
      <c r="F22" s="10">
        <v>0.12060301507537688</v>
      </c>
      <c r="G22" s="11">
        <v>27848.1991959799</v>
      </c>
      <c r="H22" s="9">
        <v>29</v>
      </c>
      <c r="I22" s="10">
        <v>0.06682027649769585</v>
      </c>
      <c r="J22" s="11">
        <v>22041.907718894014</v>
      </c>
      <c r="K22" s="16">
        <v>56487.47791487392</v>
      </c>
    </row>
    <row r="23" spans="1:11" ht="14.25">
      <c r="A23" s="17" t="s">
        <v>20</v>
      </c>
      <c r="B23" s="9">
        <v>0</v>
      </c>
      <c r="C23" s="10">
        <v>0</v>
      </c>
      <c r="D23" s="11">
        <v>0</v>
      </c>
      <c r="E23" s="9">
        <v>0</v>
      </c>
      <c r="F23" s="10">
        <v>0</v>
      </c>
      <c r="G23" s="11">
        <v>0</v>
      </c>
      <c r="H23" s="9">
        <v>0</v>
      </c>
      <c r="I23" s="10">
        <v>0</v>
      </c>
      <c r="J23" s="11">
        <v>0</v>
      </c>
      <c r="K23" s="16">
        <v>0</v>
      </c>
    </row>
    <row r="24" spans="1:11" ht="14.25">
      <c r="A24" s="12" t="s">
        <v>21</v>
      </c>
      <c r="B24" s="12">
        <v>15</v>
      </c>
      <c r="C24" s="13">
        <v>1</v>
      </c>
      <c r="D24" s="14">
        <v>98960.565</v>
      </c>
      <c r="E24" s="12">
        <v>199</v>
      </c>
      <c r="F24" s="13">
        <v>1</v>
      </c>
      <c r="G24" s="14">
        <v>230907.98500000002</v>
      </c>
      <c r="H24" s="12">
        <v>434</v>
      </c>
      <c r="I24" s="13">
        <v>0.9999999999999999</v>
      </c>
      <c r="J24" s="14">
        <v>329868.5500000001</v>
      </c>
      <c r="K24" s="14">
        <v>659737.1000000001</v>
      </c>
    </row>
  </sheetData>
  <sheetProtection/>
  <printOptions/>
  <pageMargins left="0.7" right="0.7" top="0.75" bottom="0.75" header="0.3" footer="0.3"/>
  <pageSetup fitToHeight="0" fitToWidth="1" horizontalDpi="600" verticalDpi="600" orientation="landscape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DWD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bgoguen</dc:creator>
  <cp:keywords/>
  <dc:description/>
  <cp:lastModifiedBy>Goguen, Beth (EOL)</cp:lastModifiedBy>
  <cp:lastPrinted>2018-04-11T12:02:32Z</cp:lastPrinted>
  <dcterms:created xsi:type="dcterms:W3CDTF">2012-05-11T12:28:37Z</dcterms:created>
  <dcterms:modified xsi:type="dcterms:W3CDTF">2023-08-07T18:11:36Z</dcterms:modified>
  <cp:category/>
  <cp:version/>
  <cp:contentType/>
  <cp:contentStatus/>
</cp:coreProperties>
</file>