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marilyn_boyle_mass_gov/Documents/FY24 Allocations/Working Tables NOT FOR DISTRIBUTION/"/>
    </mc:Choice>
  </mc:AlternateContent>
  <xr:revisionPtr revIDLastSave="99" documentId="8_{D2B3BFF3-6958-4371-A670-794393291B64}" xr6:coauthVersionLast="47" xr6:coauthVersionMax="47" xr10:uidLastSave="{E81EF28C-C156-4DF0-B769-F7AA53D0C123}"/>
  <bookViews>
    <workbookView xWindow="-120" yWindow="-120" windowWidth="29040" windowHeight="15840" xr2:uid="{ECB3BB67-4B91-4624-9894-8DBE7BE163CA}"/>
  </bookViews>
  <sheets>
    <sheet name="FY24 and FY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0" i="1" l="1"/>
  <c r="I30" i="1"/>
  <c r="F30" i="1"/>
  <c r="J30" i="1"/>
  <c r="K30" i="1"/>
  <c r="B30" i="1"/>
  <c r="C30" i="1"/>
  <c r="D13" i="1"/>
  <c r="E13" i="1"/>
  <c r="E30" i="1" l="1"/>
  <c r="H13" i="1"/>
  <c r="I13" i="1"/>
  <c r="L13" i="1"/>
  <c r="M13" i="1"/>
  <c r="P13" i="1"/>
  <c r="Q13" i="1"/>
  <c r="D30" i="1" l="1"/>
  <c r="S28" i="1"/>
  <c r="R28" i="1"/>
  <c r="Q28" i="1"/>
  <c r="P28" i="1"/>
  <c r="M28" i="1"/>
  <c r="L28" i="1"/>
  <c r="I28" i="1"/>
  <c r="H28" i="1"/>
  <c r="E28" i="1"/>
  <c r="D28" i="1"/>
  <c r="S27" i="1"/>
  <c r="R27" i="1"/>
  <c r="Q27" i="1"/>
  <c r="P27" i="1"/>
  <c r="M27" i="1"/>
  <c r="L27" i="1"/>
  <c r="I27" i="1"/>
  <c r="H27" i="1"/>
  <c r="E27" i="1"/>
  <c r="D27" i="1"/>
  <c r="S26" i="1"/>
  <c r="R26" i="1"/>
  <c r="Q26" i="1"/>
  <c r="P26" i="1"/>
  <c r="M26" i="1"/>
  <c r="L26" i="1"/>
  <c r="I26" i="1"/>
  <c r="H26" i="1"/>
  <c r="E26" i="1"/>
  <c r="D26" i="1"/>
  <c r="S25" i="1"/>
  <c r="R25" i="1"/>
  <c r="Q25" i="1"/>
  <c r="P25" i="1"/>
  <c r="M25" i="1"/>
  <c r="L25" i="1"/>
  <c r="I25" i="1"/>
  <c r="H25" i="1"/>
  <c r="E25" i="1"/>
  <c r="D25" i="1"/>
  <c r="S24" i="1"/>
  <c r="R24" i="1"/>
  <c r="Q24" i="1"/>
  <c r="P24" i="1"/>
  <c r="M24" i="1"/>
  <c r="L24" i="1"/>
  <c r="I24" i="1"/>
  <c r="H24" i="1"/>
  <c r="E24" i="1"/>
  <c r="D24" i="1"/>
  <c r="S23" i="1"/>
  <c r="R23" i="1"/>
  <c r="Q23" i="1"/>
  <c r="P23" i="1"/>
  <c r="M23" i="1"/>
  <c r="L23" i="1"/>
  <c r="I23" i="1"/>
  <c r="H23" i="1"/>
  <c r="E23" i="1"/>
  <c r="D23" i="1"/>
  <c r="S22" i="1"/>
  <c r="R22" i="1"/>
  <c r="Q22" i="1"/>
  <c r="P22" i="1"/>
  <c r="M22" i="1"/>
  <c r="L22" i="1"/>
  <c r="I22" i="1"/>
  <c r="H22" i="1"/>
  <c r="E22" i="1"/>
  <c r="D22" i="1"/>
  <c r="S21" i="1"/>
  <c r="R21" i="1"/>
  <c r="Q21" i="1"/>
  <c r="P21" i="1"/>
  <c r="M21" i="1"/>
  <c r="L21" i="1"/>
  <c r="I21" i="1"/>
  <c r="H21" i="1"/>
  <c r="E21" i="1"/>
  <c r="D21" i="1"/>
  <c r="S20" i="1"/>
  <c r="R20" i="1"/>
  <c r="Q20" i="1"/>
  <c r="P20" i="1"/>
  <c r="M20" i="1"/>
  <c r="L20" i="1"/>
  <c r="I20" i="1"/>
  <c r="H20" i="1"/>
  <c r="E20" i="1"/>
  <c r="D20" i="1"/>
  <c r="S19" i="1"/>
  <c r="R19" i="1"/>
  <c r="Q19" i="1"/>
  <c r="P19" i="1"/>
  <c r="M19" i="1"/>
  <c r="L19" i="1"/>
  <c r="I19" i="1"/>
  <c r="H19" i="1"/>
  <c r="E19" i="1"/>
  <c r="D19" i="1"/>
  <c r="S18" i="1"/>
  <c r="R18" i="1"/>
  <c r="Q18" i="1"/>
  <c r="P18" i="1"/>
  <c r="M18" i="1"/>
  <c r="L18" i="1"/>
  <c r="I18" i="1"/>
  <c r="H18" i="1"/>
  <c r="E18" i="1"/>
  <c r="D18" i="1"/>
  <c r="S17" i="1"/>
  <c r="R17" i="1"/>
  <c r="Q17" i="1"/>
  <c r="P17" i="1"/>
  <c r="M17" i="1"/>
  <c r="L17" i="1"/>
  <c r="I17" i="1"/>
  <c r="H17" i="1"/>
  <c r="E17" i="1"/>
  <c r="D17" i="1"/>
  <c r="S16" i="1"/>
  <c r="R16" i="1"/>
  <c r="Q16" i="1"/>
  <c r="P16" i="1"/>
  <c r="M16" i="1"/>
  <c r="L16" i="1"/>
  <c r="I16" i="1"/>
  <c r="H16" i="1"/>
  <c r="E16" i="1"/>
  <c r="D16" i="1"/>
  <c r="S15" i="1"/>
  <c r="R15" i="1"/>
  <c r="Q15" i="1"/>
  <c r="P15" i="1"/>
  <c r="M15" i="1"/>
  <c r="L15" i="1"/>
  <c r="I15" i="1"/>
  <c r="H15" i="1"/>
  <c r="E15" i="1"/>
  <c r="D15" i="1"/>
  <c r="S14" i="1"/>
  <c r="R14" i="1"/>
  <c r="Q14" i="1"/>
  <c r="P14" i="1"/>
  <c r="Q30" i="1" s="1"/>
  <c r="M14" i="1"/>
  <c r="L14" i="1"/>
  <c r="I14" i="1"/>
  <c r="H14" i="1"/>
  <c r="E14" i="1"/>
  <c r="D14" i="1"/>
  <c r="S13" i="1"/>
  <c r="R13" i="1"/>
  <c r="H30" i="1" l="1"/>
  <c r="U23" i="1"/>
  <c r="U14" i="1"/>
  <c r="U27" i="1"/>
  <c r="U20" i="1"/>
  <c r="U22" i="1"/>
  <c r="T25" i="1"/>
  <c r="T18" i="1"/>
  <c r="S30" i="1"/>
  <c r="L30" i="1"/>
  <c r="U15" i="1"/>
  <c r="U19" i="1"/>
  <c r="M30" i="1"/>
  <c r="T16" i="1"/>
  <c r="T20" i="1"/>
  <c r="T24" i="1"/>
  <c r="U13" i="1"/>
  <c r="T17" i="1"/>
  <c r="U26" i="1"/>
  <c r="T23" i="1"/>
  <c r="T14" i="1"/>
  <c r="U17" i="1"/>
  <c r="T21" i="1"/>
  <c r="U16" i="1"/>
  <c r="T15" i="1"/>
  <c r="U18" i="1"/>
  <c r="U21" i="1"/>
  <c r="U24" i="1"/>
  <c r="T27" i="1"/>
  <c r="T19" i="1"/>
  <c r="T22" i="1"/>
  <c r="U25" i="1"/>
  <c r="U28" i="1"/>
  <c r="T13" i="1"/>
  <c r="T26" i="1"/>
  <c r="T28" i="1"/>
  <c r="R30" i="1"/>
  <c r="U30" i="1" l="1"/>
  <c r="T30" i="1"/>
</calcChain>
</file>

<file path=xl/sharedStrings.xml><?xml version="1.0" encoding="utf-8"?>
<sst xmlns="http://schemas.openxmlformats.org/spreadsheetml/2006/main" count="72" uniqueCount="64">
  <si>
    <t>ATTACHMENT 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</si>
  <si>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</si>
  <si>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</si>
  <si>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</si>
  <si>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</si>
  <si>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</si>
  <si>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</si>
  <si>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</si>
  <si>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</si>
  <si>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</si>
  <si>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</si>
  <si>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</si>
  <si>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</si>
  <si>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</si>
  <si>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</si>
  <si>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</si>
  <si>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</si>
  <si>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</si>
  <si>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</si>
  <si>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</si>
  <si>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</si>
  <si>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</si>
  <si>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WAGNER-PEYSER</t>
  </si>
  <si>
    <t>TOTAL FUNDING</t>
  </si>
  <si>
    <t>MassHire
Workforce
Areas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</si>
  <si>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</si>
  <si>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</si>
  <si>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</si>
  <si>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</si>
  <si>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</si>
  <si>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</si>
  <si>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</si>
  <si>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</si>
  <si>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</si>
  <si>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 County</t>
  </si>
  <si>
    <t>Merrimack Valley</t>
  </si>
  <si>
    <t>Metro North</t>
  </si>
  <si>
    <t>Metro South/West</t>
  </si>
  <si>
    <t>No.Central</t>
  </si>
  <si>
    <t>North Shore</t>
  </si>
  <si>
    <t>South Shore</t>
  </si>
  <si>
    <t xml:space="preserve">                  </t>
  </si>
  <si>
    <t>TOTAL</t>
  </si>
  <si>
    <t xml:space="preserve">NOTE:    Funds do not include carry-in.   </t>
  </si>
  <si>
    <t>Assumes State Activities at 15%.</t>
  </si>
  <si>
    <t>Totals may not add due to rounding.</t>
  </si>
  <si>
    <t>MassHire Department of Career Services</t>
  </si>
  <si>
    <t xml:space="preserve">
Wagner
Peyser
10% &amp; 90%
FY23</t>
  </si>
  <si>
    <t xml:space="preserve">
WIOA
Title I
Adult
FY23</t>
  </si>
  <si>
    <t xml:space="preserve">
WIOA
Title I
DW
FY23</t>
  </si>
  <si>
    <t xml:space="preserve">
WIOA
Title I
Youth
FY23</t>
  </si>
  <si>
    <t>TOTAL
Workforce
Area
Funding
FY23</t>
  </si>
  <si>
    <t>June 13, 2023</t>
  </si>
  <si>
    <t xml:space="preserve">
Wagner
Peyser
10% &amp; 90%
FY24</t>
  </si>
  <si>
    <t xml:space="preserve">
Change
from
FY23</t>
  </si>
  <si>
    <t xml:space="preserve">
%
Change 
from
FY23</t>
  </si>
  <si>
    <t xml:space="preserve">
WIOA
Title I
Adult
FY24</t>
  </si>
  <si>
    <t xml:space="preserve">
WIOA
Title I
DW
FY24</t>
  </si>
  <si>
    <t xml:space="preserve">
WIOA
Title I
Youth
FY24</t>
  </si>
  <si>
    <t>TOTAL
Workforce
Area
Funding
FY24</t>
  </si>
  <si>
    <t>TITLE I ADULT</t>
  </si>
  <si>
    <t>TITLE I DISLOCATED WORKER</t>
  </si>
  <si>
    <t>TITLE I YOUTH</t>
  </si>
  <si>
    <t>Commonwealth of Massachusetts
Comparison of Fiscal Year 2024 and Fiscal Year 2023 Allocations to Local MassHire Workforce Areas
Wagner-Peyser 10% and 90% Funds and WIOA Title I Adult, Dislocated Worker, and Youth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</si>
</sst>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1" fillId="0" borderId="0" xfId="1"/>
    <xf numFmtId="0" fontId="1" fillId="0" borderId="5" xfId="1" applyBorder="1"/>
    <xf numFmtId="3" fontId="5" fillId="0" borderId="0" xfId="1" applyNumberFormat="1" applyFont="1"/>
    <xf numFmtId="164" fontId="5" fillId="0" borderId="0" xfId="1" applyNumberFormat="1" applyFont="1"/>
    <xf numFmtId="0" fontId="6" fillId="0" borderId="4" xfId="1" applyFont="1" applyBorder="1"/>
    <xf numFmtId="0" fontId="4" fillId="0" borderId="33" xfId="1" applyFont="1" applyBorder="1"/>
    <xf numFmtId="3" fontId="5" fillId="0" borderId="34" xfId="1" applyNumberFormat="1" applyFont="1" applyBorder="1"/>
    <xf numFmtId="164" fontId="5" fillId="0" borderId="34" xfId="1" applyNumberFormat="1" applyFont="1" applyBorder="1"/>
    <xf numFmtId="0" fontId="1" fillId="0" borderId="34" xfId="1" applyBorder="1"/>
    <xf numFmtId="0" fontId="1" fillId="0" borderId="35" xfId="1" applyBorder="1"/>
    <xf numFmtId="0" fontId="9" fillId="0" borderId="6" xfId="1" applyFont="1" applyBorder="1" applyAlignment="1">
      <alignment horizontal="center"/>
    </xf>
    <xf numFmtId="3" fontId="9" fillId="0" borderId="7" xfId="1" applyNumberFormat="1" applyFont="1" applyBorder="1" applyAlignment="1">
      <alignment horizontal="center"/>
    </xf>
    <xf numFmtId="3" fontId="9" fillId="2" borderId="8" xfId="1" applyNumberFormat="1" applyFont="1" applyFill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3" fontId="9" fillId="2" borderId="7" xfId="1" applyNumberFormat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2" fillId="0" borderId="25" xfId="1" applyFont="1" applyBorder="1" applyAlignment="1">
      <alignment horizontal="left"/>
    </xf>
    <xf numFmtId="0" fontId="7" fillId="0" borderId="16" xfId="1" applyFont="1" applyBorder="1"/>
    <xf numFmtId="42" fontId="13" fillId="0" borderId="28" xfId="1" applyNumberFormat="1" applyFont="1" applyBorder="1"/>
    <xf numFmtId="42" fontId="7" fillId="0" borderId="26" xfId="1" applyNumberFormat="1" applyFont="1" applyBorder="1"/>
    <xf numFmtId="0" fontId="13" fillId="0" borderId="25" xfId="1" applyFont="1" applyBorder="1" applyAlignment="1">
      <alignment horizontal="left" indent="1"/>
    </xf>
    <xf numFmtId="42" fontId="7" fillId="0" borderId="11" xfId="1" applyNumberFormat="1" applyFont="1" applyBorder="1"/>
    <xf numFmtId="42" fontId="7" fillId="0" borderId="23" xfId="1" applyNumberFormat="1" applyFont="1" applyBorder="1"/>
    <xf numFmtId="164" fontId="13" fillId="0" borderId="27" xfId="1" applyNumberFormat="1" applyFont="1" applyBorder="1" applyAlignment="1">
      <alignment horizontal="center"/>
    </xf>
    <xf numFmtId="42" fontId="7" fillId="0" borderId="23" xfId="2" applyNumberFormat="1" applyFont="1" applyFill="1" applyBorder="1" applyAlignment="1">
      <alignment horizontal="right"/>
    </xf>
    <xf numFmtId="42" fontId="7" fillId="0" borderId="30" xfId="1" applyNumberFormat="1" applyFont="1" applyBorder="1" applyAlignment="1">
      <alignment horizontal="center"/>
    </xf>
    <xf numFmtId="42" fontId="7" fillId="0" borderId="26" xfId="3" applyNumberFormat="1" applyFont="1" applyFill="1" applyBorder="1"/>
    <xf numFmtId="0" fontId="13" fillId="0" borderId="14" xfId="1" applyFont="1" applyBorder="1" applyAlignment="1">
      <alignment horizontal="left"/>
    </xf>
    <xf numFmtId="44" fontId="7" fillId="0" borderId="0" xfId="1" applyNumberFormat="1" applyFont="1"/>
    <xf numFmtId="42" fontId="7" fillId="0" borderId="19" xfId="1" applyNumberFormat="1" applyFont="1" applyBorder="1"/>
    <xf numFmtId="0" fontId="12" fillId="0" borderId="25" xfId="1" applyFont="1" applyBorder="1" applyAlignment="1">
      <alignment horizontal="left" indent="1"/>
    </xf>
    <xf numFmtId="0" fontId="9" fillId="0" borderId="4" xfId="1" applyFont="1" applyBorder="1"/>
    <xf numFmtId="3" fontId="12" fillId="2" borderId="0" xfId="1" applyNumberFormat="1" applyFont="1" applyFill="1"/>
    <xf numFmtId="164" fontId="12" fillId="2" borderId="0" xfId="1" applyNumberFormat="1" applyFont="1" applyFill="1"/>
    <xf numFmtId="0" fontId="9" fillId="0" borderId="5" xfId="1" applyFont="1" applyBorder="1"/>
    <xf numFmtId="0" fontId="13" fillId="2" borderId="4" xfId="1" applyFont="1" applyFill="1" applyBorder="1" applyAlignment="1">
      <alignment horizontal="left" indent="6"/>
    </xf>
    <xf numFmtId="3" fontId="13" fillId="2" borderId="0" xfId="1" applyNumberFormat="1" applyFont="1" applyFill="1"/>
    <xf numFmtId="3" fontId="7" fillId="2" borderId="0" xfId="0" applyNumberFormat="1" applyFont="1" applyFill="1"/>
    <xf numFmtId="164" fontId="13" fillId="2" borderId="0" xfId="1" applyNumberFormat="1" applyFont="1" applyFill="1"/>
    <xf numFmtId="42" fontId="13" fillId="2" borderId="0" xfId="1" applyNumberFormat="1" applyFont="1" applyFill="1"/>
    <xf numFmtId="44" fontId="13" fillId="2" borderId="0" xfId="1" applyNumberFormat="1" applyFont="1" applyFill="1"/>
    <xf numFmtId="0" fontId="7" fillId="0" borderId="0" xfId="1" applyFont="1"/>
    <xf numFmtId="0" fontId="7" fillId="0" borderId="5" xfId="1" applyFont="1" applyBorder="1"/>
    <xf numFmtId="0" fontId="13" fillId="2" borderId="4" xfId="1" applyFont="1" applyFill="1" applyBorder="1" applyAlignment="1">
      <alignment horizontal="left" indent="4"/>
    </xf>
    <xf numFmtId="3" fontId="13" fillId="0" borderId="0" xfId="1" applyNumberFormat="1" applyFont="1"/>
    <xf numFmtId="164" fontId="13" fillId="0" borderId="0" xfId="1" applyNumberFormat="1" applyFont="1"/>
    <xf numFmtId="0" fontId="12" fillId="2" borderId="11" xfId="1" applyFont="1" applyFill="1" applyBorder="1" applyAlignment="1">
      <alignment horizontal="left" indent="6"/>
    </xf>
    <xf numFmtId="3" fontId="12" fillId="2" borderId="12" xfId="1" applyNumberFormat="1" applyFont="1" applyFill="1" applyBorder="1"/>
    <xf numFmtId="3" fontId="12" fillId="2" borderId="29" xfId="1" applyNumberFormat="1" applyFont="1" applyFill="1" applyBorder="1"/>
    <xf numFmtId="0" fontId="7" fillId="0" borderId="12" xfId="1" applyFont="1" applyBorder="1"/>
    <xf numFmtId="0" fontId="14" fillId="0" borderId="12" xfId="1" applyFont="1" applyBorder="1"/>
    <xf numFmtId="3" fontId="7" fillId="0" borderId="12" xfId="1" applyNumberFormat="1" applyFont="1" applyBorder="1"/>
    <xf numFmtId="0" fontId="9" fillId="0" borderId="13" xfId="1" applyFont="1" applyBorder="1"/>
    <xf numFmtId="0" fontId="7" fillId="0" borderId="15" xfId="1" applyFont="1" applyBorder="1"/>
    <xf numFmtId="3" fontId="12" fillId="0" borderId="31" xfId="1" applyNumberFormat="1" applyFont="1" applyBorder="1" applyAlignment="1">
      <alignment horizontal="center"/>
    </xf>
    <xf numFmtId="3" fontId="12" fillId="0" borderId="16" xfId="1" applyNumberFormat="1" applyFont="1" applyBorder="1" applyAlignment="1">
      <alignment horizontal="center"/>
    </xf>
    <xf numFmtId="3" fontId="12" fillId="0" borderId="15" xfId="1" applyNumberFormat="1" applyFont="1" applyBorder="1" applyAlignment="1">
      <alignment horizontal="center"/>
    </xf>
    <xf numFmtId="0" fontId="12" fillId="0" borderId="32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7" fillId="0" borderId="32" xfId="1" applyFont="1" applyBorder="1"/>
    <xf numFmtId="42" fontId="13" fillId="0" borderId="15" xfId="1" applyNumberFormat="1" applyFont="1" applyBorder="1"/>
    <xf numFmtId="42" fontId="7" fillId="0" borderId="16" xfId="1" applyNumberFormat="1" applyFont="1" applyBorder="1"/>
    <xf numFmtId="42" fontId="7" fillId="0" borderId="32" xfId="1" applyNumberFormat="1" applyFont="1" applyBorder="1"/>
    <xf numFmtId="42" fontId="7" fillId="0" borderId="26" xfId="2" applyNumberFormat="1" applyFont="1" applyFill="1" applyBorder="1" applyAlignment="1">
      <alignment horizontal="right"/>
    </xf>
    <xf numFmtId="42" fontId="7" fillId="0" borderId="28" xfId="3" applyNumberFormat="1" applyFont="1" applyFill="1" applyBorder="1"/>
    <xf numFmtId="42" fontId="7" fillId="0" borderId="29" xfId="1" applyNumberFormat="1" applyFont="1" applyBorder="1" applyAlignment="1">
      <alignment horizontal="center"/>
    </xf>
    <xf numFmtId="3" fontId="12" fillId="0" borderId="17" xfId="1" applyNumberFormat="1" applyFont="1" applyBorder="1" applyAlignment="1">
      <alignment horizontal="center"/>
    </xf>
    <xf numFmtId="3" fontId="12" fillId="0" borderId="17" xfId="1" applyNumberFormat="1" applyFont="1" applyBorder="1" applyAlignment="1">
      <alignment horizontal="right"/>
    </xf>
    <xf numFmtId="0" fontId="7" fillId="0" borderId="17" xfId="1" applyFont="1" applyBorder="1"/>
    <xf numFmtId="42" fontId="13" fillId="0" borderId="4" xfId="1" applyNumberFormat="1" applyFont="1" applyBorder="1"/>
    <xf numFmtId="42" fontId="13" fillId="0" borderId="19" xfId="1" applyNumberFormat="1" applyFont="1" applyBorder="1"/>
    <xf numFmtId="164" fontId="13" fillId="0" borderId="24" xfId="1" applyNumberFormat="1" applyFont="1" applyBorder="1" applyAlignment="1">
      <alignment horizontal="center"/>
    </xf>
    <xf numFmtId="164" fontId="13" fillId="0" borderId="20" xfId="1" applyNumberFormat="1" applyFont="1" applyBorder="1" applyAlignment="1">
      <alignment horizontal="center"/>
    </xf>
    <xf numFmtId="42" fontId="7" fillId="0" borderId="36" xfId="1" applyNumberFormat="1" applyFont="1" applyBorder="1" applyAlignment="1">
      <alignment horizontal="center"/>
    </xf>
    <xf numFmtId="42" fontId="12" fillId="0" borderId="22" xfId="1" applyNumberFormat="1" applyFont="1" applyBorder="1"/>
    <xf numFmtId="42" fontId="12" fillId="0" borderId="23" xfId="1" applyNumberFormat="1" applyFont="1" applyBorder="1"/>
    <xf numFmtId="42" fontId="9" fillId="0" borderId="23" xfId="1" applyNumberFormat="1" applyFont="1" applyBorder="1"/>
    <xf numFmtId="164" fontId="9" fillId="0" borderId="24" xfId="1" applyNumberFormat="1" applyFont="1" applyBorder="1" applyAlignment="1">
      <alignment horizontal="center"/>
    </xf>
    <xf numFmtId="42" fontId="7" fillId="0" borderId="11" xfId="1" applyNumberFormat="1" applyFont="1" applyBorder="1" applyAlignment="1">
      <alignment horizontal="right"/>
    </xf>
    <xf numFmtId="164" fontId="7" fillId="0" borderId="27" xfId="1" applyNumberFormat="1" applyFont="1" applyBorder="1" applyAlignment="1">
      <alignment horizontal="center"/>
    </xf>
    <xf numFmtId="42" fontId="7" fillId="0" borderId="28" xfId="1" applyNumberFormat="1" applyFont="1" applyBorder="1"/>
    <xf numFmtId="42" fontId="13" fillId="0" borderId="26" xfId="1" applyNumberFormat="1" applyFont="1" applyBorder="1"/>
    <xf numFmtId="0" fontId="9" fillId="3" borderId="10" xfId="1" applyFont="1" applyFill="1" applyBorder="1" applyAlignment="1">
      <alignment horizontal="center"/>
    </xf>
    <xf numFmtId="44" fontId="15" fillId="0" borderId="23" xfId="2" applyFont="1" applyFill="1" applyBorder="1" applyAlignment="1">
      <alignment horizontal="right"/>
    </xf>
    <xf numFmtId="44" fontId="15" fillId="0" borderId="19" xfId="2" applyFont="1" applyFill="1" applyBorder="1" applyAlignment="1">
      <alignment horizontal="right"/>
    </xf>
    <xf numFmtId="44" fontId="15" fillId="0" borderId="26" xfId="4" applyNumberFormat="1" applyFont="1" applyBorder="1"/>
    <xf numFmtId="164" fontId="15" fillId="0" borderId="27" xfId="4" applyNumberFormat="1" applyFont="1" applyBorder="1" applyAlignment="1">
      <alignment horizontal="center"/>
    </xf>
    <xf numFmtId="44" fontId="15" fillId="0" borderId="26" xfId="2" applyFont="1" applyFill="1" applyBorder="1" applyAlignment="1">
      <alignment horizontal="right"/>
    </xf>
    <xf numFmtId="0" fontId="7" fillId="0" borderId="31" xfId="1" applyFont="1" applyBorder="1"/>
    <xf numFmtId="0" fontId="7" fillId="0" borderId="26" xfId="1" applyFont="1" applyBorder="1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3" fontId="10" fillId="3" borderId="11" xfId="1" applyNumberFormat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3" fontId="12" fillId="3" borderId="15" xfId="1" applyNumberFormat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3" fontId="12" fillId="3" borderId="16" xfId="1" applyNumberFormat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12" fillId="3" borderId="31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49" fontId="12" fillId="2" borderId="12" xfId="1" applyNumberFormat="1" applyFont="1" applyFill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42" fontId="12" fillId="3" borderId="16" xfId="1" applyNumberFormat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42" fontId="12" fillId="3" borderId="15" xfId="1" applyNumberFormat="1" applyFont="1" applyFill="1" applyBorder="1" applyAlignment="1">
      <alignment horizontal="center" vertical="center" wrapText="1"/>
    </xf>
  </cellXfs>
  <cellStyles count="5">
    <cellStyle name="Currency 2 2" xfId="3" xr:uid="{A4C9C0BC-9D6C-4F94-AD7F-8963F802C345}"/>
    <cellStyle name="Currency 3" xfId="2" xr:uid="{7A1FD331-D022-430E-BCFC-2F507D3CD0D2}"/>
    <cellStyle name="Normal" xfId="0" builtinId="0"/>
    <cellStyle name="Normal 2" xfId="1" xr:uid="{87814E7C-4422-483C-8614-427448314593}"/>
    <cellStyle name="Normal 3" xfId="4" xr:uid="{20D253A2-790A-4C54-B0B8-40B4261004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C040-AA26-4A41-B517-EEB47AB532D3}">
  <dimension ref="A1:U37"/>
  <sheetViews>
    <sheetView tabSelected="1" topLeftCell="H7" zoomScale="140" zoomScaleNormal="140" workbookViewId="0">
      <selection activeCell="P30" sqref="P30"/>
    </sheetView>
  </sheetViews>
  <sheetFormatPr defaultRowHeight="15" x14ac:dyDescent="0.25"/>
  <cols>
    <col min="1" max="1" width="18.5703125" customWidth="1"/>
    <col min="2" max="3" width="12.85546875" customWidth="1"/>
    <col min="6" max="6" width="12.5703125" customWidth="1"/>
    <col min="7" max="7" width="12.28515625" customWidth="1"/>
    <col min="8" max="8" width="12.42578125" customWidth="1"/>
    <col min="10" max="10" width="12.7109375" customWidth="1"/>
    <col min="11" max="11" width="12.42578125" customWidth="1"/>
    <col min="12" max="12" width="11.85546875" customWidth="1"/>
    <col min="14" max="14" width="12.7109375" customWidth="1"/>
    <col min="15" max="15" width="14.28515625" customWidth="1"/>
    <col min="16" max="16" width="14.42578125" customWidth="1"/>
    <col min="18" max="18" width="14.140625" customWidth="1"/>
    <col min="19" max="19" width="13.42578125" customWidth="1"/>
    <col min="20" max="20" width="12.7109375" customWidth="1"/>
  </cols>
  <sheetData>
    <row r="1" spans="1:21" ht="2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8"/>
    </row>
    <row r="2" spans="1:21" ht="92.25" customHeight="1" thickBot="1" x14ac:dyDescent="0.3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1"/>
    </row>
    <row r="3" spans="1:21" x14ac:dyDescent="0.25">
      <c r="A3" s="11" t="s">
        <v>1</v>
      </c>
      <c r="B3" s="12" t="s">
        <v>2</v>
      </c>
      <c r="C3" s="13" t="s">
        <v>3</v>
      </c>
      <c r="D3" s="13" t="s">
        <v>4</v>
      </c>
      <c r="E3" s="14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5" t="s">
        <v>10</v>
      </c>
      <c r="K3" s="13" t="s">
        <v>11</v>
      </c>
      <c r="L3" s="13" t="s">
        <v>12</v>
      </c>
      <c r="M3" s="14" t="s">
        <v>13</v>
      </c>
      <c r="N3" s="18" t="s">
        <v>14</v>
      </c>
      <c r="O3" s="16" t="s">
        <v>15</v>
      </c>
      <c r="P3" s="16" t="s">
        <v>16</v>
      </c>
      <c r="Q3" s="17" t="s">
        <v>17</v>
      </c>
      <c r="R3" s="19" t="s">
        <v>18</v>
      </c>
      <c r="S3" s="20" t="s">
        <v>19</v>
      </c>
      <c r="T3" s="20" t="s">
        <v>20</v>
      </c>
      <c r="U3" s="21" t="s">
        <v>21</v>
      </c>
    </row>
    <row r="4" spans="1:21" x14ac:dyDescent="0.25">
      <c r="A4" s="88"/>
      <c r="B4" s="102" t="s">
        <v>22</v>
      </c>
      <c r="C4" s="103"/>
      <c r="D4" s="103"/>
      <c r="E4" s="104"/>
      <c r="F4" s="102" t="s">
        <v>60</v>
      </c>
      <c r="G4" s="103"/>
      <c r="H4" s="103"/>
      <c r="I4" s="104"/>
      <c r="J4" s="102" t="s">
        <v>61</v>
      </c>
      <c r="K4" s="103"/>
      <c r="L4" s="103"/>
      <c r="M4" s="104"/>
      <c r="N4" s="105" t="s">
        <v>62</v>
      </c>
      <c r="O4" s="103"/>
      <c r="P4" s="103"/>
      <c r="Q4" s="104"/>
      <c r="R4" s="105" t="s">
        <v>23</v>
      </c>
      <c r="S4" s="103"/>
      <c r="T4" s="103"/>
      <c r="U4" s="104"/>
    </row>
    <row r="5" spans="1:21" ht="15" customHeight="1" x14ac:dyDescent="0.25">
      <c r="A5" s="109" t="s">
        <v>24</v>
      </c>
      <c r="B5" s="112" t="s">
        <v>53</v>
      </c>
      <c r="C5" s="115" t="s">
        <v>47</v>
      </c>
      <c r="D5" s="106" t="s">
        <v>54</v>
      </c>
      <c r="E5" s="118" t="s">
        <v>55</v>
      </c>
      <c r="F5" s="121" t="s">
        <v>56</v>
      </c>
      <c r="G5" s="124" t="s">
        <v>48</v>
      </c>
      <c r="H5" s="106" t="s">
        <v>54</v>
      </c>
      <c r="I5" s="118" t="s">
        <v>55</v>
      </c>
      <c r="J5" s="125" t="s">
        <v>57</v>
      </c>
      <c r="K5" s="106" t="s">
        <v>49</v>
      </c>
      <c r="L5" s="106" t="s">
        <v>54</v>
      </c>
      <c r="M5" s="118" t="s">
        <v>55</v>
      </c>
      <c r="N5" s="129" t="s">
        <v>58</v>
      </c>
      <c r="O5" s="129" t="s">
        <v>50</v>
      </c>
      <c r="P5" s="106" t="s">
        <v>54</v>
      </c>
      <c r="Q5" s="118" t="s">
        <v>55</v>
      </c>
      <c r="R5" s="130" t="s">
        <v>59</v>
      </c>
      <c r="S5" s="128" t="s">
        <v>51</v>
      </c>
      <c r="T5" s="106" t="s">
        <v>54</v>
      </c>
      <c r="U5" s="118" t="s">
        <v>55</v>
      </c>
    </row>
    <row r="6" spans="1:21" ht="15" customHeight="1" x14ac:dyDescent="0.25">
      <c r="A6" s="110"/>
      <c r="B6" s="113"/>
      <c r="C6" s="116"/>
      <c r="D6" s="107"/>
      <c r="E6" s="119"/>
      <c r="F6" s="122"/>
      <c r="G6" s="116"/>
      <c r="H6" s="107"/>
      <c r="I6" s="119"/>
      <c r="J6" s="122"/>
      <c r="K6" s="116"/>
      <c r="L6" s="107"/>
      <c r="M6" s="119"/>
      <c r="N6" s="113"/>
      <c r="O6" s="113"/>
      <c r="P6" s="107"/>
      <c r="Q6" s="119"/>
      <c r="R6" s="113"/>
      <c r="S6" s="116"/>
      <c r="T6" s="107"/>
      <c r="U6" s="119"/>
    </row>
    <row r="7" spans="1:21" ht="15" customHeight="1" x14ac:dyDescent="0.25">
      <c r="A7" s="110"/>
      <c r="B7" s="113"/>
      <c r="C7" s="116"/>
      <c r="D7" s="107"/>
      <c r="E7" s="119"/>
      <c r="F7" s="122"/>
      <c r="G7" s="116"/>
      <c r="H7" s="107"/>
      <c r="I7" s="119"/>
      <c r="J7" s="122"/>
      <c r="K7" s="116"/>
      <c r="L7" s="107"/>
      <c r="M7" s="119"/>
      <c r="N7" s="113"/>
      <c r="O7" s="113"/>
      <c r="P7" s="107"/>
      <c r="Q7" s="119"/>
      <c r="R7" s="113"/>
      <c r="S7" s="116"/>
      <c r="T7" s="107"/>
      <c r="U7" s="119"/>
    </row>
    <row r="8" spans="1:21" ht="15" customHeight="1" x14ac:dyDescent="0.25">
      <c r="A8" s="110"/>
      <c r="B8" s="113"/>
      <c r="C8" s="116"/>
      <c r="D8" s="107"/>
      <c r="E8" s="119"/>
      <c r="F8" s="122"/>
      <c r="G8" s="116"/>
      <c r="H8" s="107"/>
      <c r="I8" s="119"/>
      <c r="J8" s="122"/>
      <c r="K8" s="116"/>
      <c r="L8" s="107"/>
      <c r="M8" s="119"/>
      <c r="N8" s="113"/>
      <c r="O8" s="113"/>
      <c r="P8" s="107"/>
      <c r="Q8" s="119"/>
      <c r="R8" s="113"/>
      <c r="S8" s="116"/>
      <c r="T8" s="107"/>
      <c r="U8" s="119"/>
    </row>
    <row r="9" spans="1:21" ht="15" customHeight="1" x14ac:dyDescent="0.25">
      <c r="A9" s="110"/>
      <c r="B9" s="113"/>
      <c r="C9" s="116"/>
      <c r="D9" s="107"/>
      <c r="E9" s="119"/>
      <c r="F9" s="122"/>
      <c r="G9" s="116"/>
      <c r="H9" s="107"/>
      <c r="I9" s="119"/>
      <c r="J9" s="122"/>
      <c r="K9" s="116"/>
      <c r="L9" s="107"/>
      <c r="M9" s="119"/>
      <c r="N9" s="113"/>
      <c r="O9" s="113"/>
      <c r="P9" s="107"/>
      <c r="Q9" s="119"/>
      <c r="R9" s="113"/>
      <c r="S9" s="116"/>
      <c r="T9" s="107"/>
      <c r="U9" s="119"/>
    </row>
    <row r="10" spans="1:21" ht="15" customHeight="1" x14ac:dyDescent="0.25">
      <c r="A10" s="110"/>
      <c r="B10" s="113"/>
      <c r="C10" s="116"/>
      <c r="D10" s="107"/>
      <c r="E10" s="119"/>
      <c r="F10" s="122"/>
      <c r="G10" s="116"/>
      <c r="H10" s="107"/>
      <c r="I10" s="119"/>
      <c r="J10" s="122"/>
      <c r="K10" s="116"/>
      <c r="L10" s="107"/>
      <c r="M10" s="119"/>
      <c r="N10" s="113"/>
      <c r="O10" s="113"/>
      <c r="P10" s="107"/>
      <c r="Q10" s="119"/>
      <c r="R10" s="113"/>
      <c r="S10" s="116"/>
      <c r="T10" s="107"/>
      <c r="U10" s="119"/>
    </row>
    <row r="11" spans="1:21" ht="15" customHeight="1" x14ac:dyDescent="0.25">
      <c r="A11" s="111"/>
      <c r="B11" s="114"/>
      <c r="C11" s="117"/>
      <c r="D11" s="108"/>
      <c r="E11" s="120"/>
      <c r="F11" s="123"/>
      <c r="G11" s="117"/>
      <c r="H11" s="108"/>
      <c r="I11" s="120"/>
      <c r="J11" s="123"/>
      <c r="K11" s="117"/>
      <c r="L11" s="108"/>
      <c r="M11" s="120"/>
      <c r="N11" s="114"/>
      <c r="O11" s="114"/>
      <c r="P11" s="108"/>
      <c r="Q11" s="120"/>
      <c r="R11" s="114"/>
      <c r="S11" s="117"/>
      <c r="T11" s="108"/>
      <c r="U11" s="120"/>
    </row>
    <row r="12" spans="1:21" x14ac:dyDescent="0.25">
      <c r="A12" s="22"/>
      <c r="B12" s="60"/>
      <c r="C12" s="61"/>
      <c r="D12" s="61"/>
      <c r="E12" s="72"/>
      <c r="F12" s="62"/>
      <c r="G12" s="63"/>
      <c r="H12" s="64"/>
      <c r="I12" s="73"/>
      <c r="J12" s="94"/>
      <c r="K12" s="95"/>
      <c r="L12" s="65"/>
      <c r="M12" s="74"/>
      <c r="N12" s="59"/>
      <c r="O12" s="23"/>
      <c r="P12" s="65"/>
      <c r="Q12" s="74"/>
      <c r="R12" s="66"/>
      <c r="S12" s="67"/>
      <c r="T12" s="68"/>
      <c r="U12" s="74"/>
    </row>
    <row r="13" spans="1:21" x14ac:dyDescent="0.25">
      <c r="A13" s="26" t="s">
        <v>25</v>
      </c>
      <c r="B13" s="27">
        <v>202441</v>
      </c>
      <c r="C13" s="27">
        <v>205195</v>
      </c>
      <c r="D13" s="25">
        <f t="shared" ref="D13:D28" si="0">B13-C13</f>
        <v>-2754</v>
      </c>
      <c r="E13" s="29">
        <f t="shared" ref="E13:E28" si="1">SUM(B13/C13)-1</f>
        <v>-1.342137966324719E-2</v>
      </c>
      <c r="F13" s="69">
        <v>372624</v>
      </c>
      <c r="G13" s="69">
        <v>377685</v>
      </c>
      <c r="H13" s="25">
        <f>F13-G13</f>
        <v>-5061</v>
      </c>
      <c r="I13" s="29">
        <f>SUM(F13/G13)-1</f>
        <v>-1.3400055601890504E-2</v>
      </c>
      <c r="J13" s="70">
        <v>406660</v>
      </c>
      <c r="K13" s="32">
        <v>447501</v>
      </c>
      <c r="L13" s="71">
        <f>J13-K13</f>
        <v>-40841</v>
      </c>
      <c r="M13" s="29">
        <f t="shared" ref="M13:M30" si="2">SUM(J13/K13)-1</f>
        <v>-9.1264600526032358E-2</v>
      </c>
      <c r="N13" s="69">
        <v>435918</v>
      </c>
      <c r="O13" s="93">
        <v>446348</v>
      </c>
      <c r="P13" s="71">
        <f>N13-O13</f>
        <v>-10430</v>
      </c>
      <c r="Q13" s="29">
        <f>SUM(N13/O13)-1</f>
        <v>-2.3367417351483621E-2</v>
      </c>
      <c r="R13" s="24">
        <f t="shared" ref="R13:R28" si="3">SUM(B13+F13+J13+N13)</f>
        <v>1417643</v>
      </c>
      <c r="S13" s="87">
        <f t="shared" ref="S13:S28" si="4">SUM(C13+G13+K13+O13)</f>
        <v>1476729</v>
      </c>
      <c r="T13" s="25">
        <f>R13-S13</f>
        <v>-59086</v>
      </c>
      <c r="U13" s="85">
        <f>SUM(R13/S13)-1</f>
        <v>-4.0011403581835303E-2</v>
      </c>
    </row>
    <row r="14" spans="1:21" x14ac:dyDescent="0.25">
      <c r="A14" s="26" t="s">
        <v>26</v>
      </c>
      <c r="B14" s="27">
        <v>1199580</v>
      </c>
      <c r="C14" s="27">
        <v>1227089</v>
      </c>
      <c r="D14" s="28">
        <f t="shared" si="0"/>
        <v>-27509</v>
      </c>
      <c r="E14" s="29">
        <f t="shared" si="1"/>
        <v>-2.2418096812863664E-2</v>
      </c>
      <c r="F14" s="30">
        <v>1984262</v>
      </c>
      <c r="G14" s="30">
        <v>1859047</v>
      </c>
      <c r="H14" s="28">
        <f t="shared" ref="H14:H28" si="5">F14-G14</f>
        <v>125215</v>
      </c>
      <c r="I14" s="29">
        <f t="shared" ref="I14:I28" si="6">SUM(F14/G14)-1</f>
        <v>6.7354402551414783E-2</v>
      </c>
      <c r="J14" s="32">
        <v>1141390</v>
      </c>
      <c r="K14" s="32">
        <v>1430915</v>
      </c>
      <c r="L14" s="31">
        <f t="shared" ref="L14:L30" si="7">J14-K14</f>
        <v>-289525</v>
      </c>
      <c r="M14" s="29">
        <f t="shared" si="2"/>
        <v>-0.202335568499876</v>
      </c>
      <c r="N14" s="30">
        <v>2594069</v>
      </c>
      <c r="O14" s="89">
        <v>2405696</v>
      </c>
      <c r="P14" s="31">
        <f t="shared" ref="P14:P28" si="8">N14-O14</f>
        <v>188373</v>
      </c>
      <c r="Q14" s="29">
        <f t="shared" ref="Q14:Q28" si="9">SUM(N14/O14)-1</f>
        <v>7.830291109101073E-2</v>
      </c>
      <c r="R14" s="24">
        <f t="shared" si="3"/>
        <v>6919301</v>
      </c>
      <c r="S14" s="87">
        <f t="shared" si="4"/>
        <v>6922747</v>
      </c>
      <c r="T14" s="25">
        <f t="shared" ref="T14:T30" si="10">R14-S14</f>
        <v>-3446</v>
      </c>
      <c r="U14" s="85">
        <f t="shared" ref="U14:U30" si="11">SUM(R14/S14)-1</f>
        <v>-4.9777927750360718E-4</v>
      </c>
    </row>
    <row r="15" spans="1:21" x14ac:dyDescent="0.25">
      <c r="A15" s="26" t="s">
        <v>27</v>
      </c>
      <c r="B15" s="27">
        <v>646667</v>
      </c>
      <c r="C15" s="27">
        <v>637504</v>
      </c>
      <c r="D15" s="28">
        <f t="shared" si="0"/>
        <v>9163</v>
      </c>
      <c r="E15" s="29">
        <f t="shared" si="1"/>
        <v>1.437324314827837E-2</v>
      </c>
      <c r="F15" s="30">
        <v>987531</v>
      </c>
      <c r="G15" s="30">
        <v>888258</v>
      </c>
      <c r="H15" s="28">
        <f t="shared" si="5"/>
        <v>99273</v>
      </c>
      <c r="I15" s="29">
        <f t="shared" si="6"/>
        <v>0.11176144768749618</v>
      </c>
      <c r="J15" s="32">
        <v>868206</v>
      </c>
      <c r="K15" s="32">
        <v>926287</v>
      </c>
      <c r="L15" s="31">
        <f t="shared" si="7"/>
        <v>-58081</v>
      </c>
      <c r="M15" s="29">
        <f t="shared" si="2"/>
        <v>-6.2703028327073529E-2</v>
      </c>
      <c r="N15" s="30">
        <v>1020120</v>
      </c>
      <c r="O15" s="89">
        <v>963520</v>
      </c>
      <c r="P15" s="31">
        <f t="shared" si="8"/>
        <v>56600</v>
      </c>
      <c r="Q15" s="29">
        <f t="shared" si="9"/>
        <v>5.8742942544005361E-2</v>
      </c>
      <c r="R15" s="24">
        <f t="shared" si="3"/>
        <v>3522524</v>
      </c>
      <c r="S15" s="87">
        <f t="shared" si="4"/>
        <v>3415569</v>
      </c>
      <c r="T15" s="25">
        <f t="shared" si="10"/>
        <v>106955</v>
      </c>
      <c r="U15" s="85">
        <f t="shared" si="11"/>
        <v>3.1313962622333102E-2</v>
      </c>
    </row>
    <row r="16" spans="1:21" x14ac:dyDescent="0.25">
      <c r="A16" s="26" t="s">
        <v>28</v>
      </c>
      <c r="B16" s="27">
        <v>437098</v>
      </c>
      <c r="C16" s="27">
        <v>444899</v>
      </c>
      <c r="D16" s="28">
        <f t="shared" si="0"/>
        <v>-7801</v>
      </c>
      <c r="E16" s="29">
        <f t="shared" si="1"/>
        <v>-1.7534316777515824E-2</v>
      </c>
      <c r="F16" s="30">
        <v>760583</v>
      </c>
      <c r="G16" s="30">
        <v>657451</v>
      </c>
      <c r="H16" s="28">
        <f t="shared" si="5"/>
        <v>103132</v>
      </c>
      <c r="I16" s="29">
        <f t="shared" si="6"/>
        <v>0.15686644327866262</v>
      </c>
      <c r="J16" s="32">
        <v>597515</v>
      </c>
      <c r="K16" s="32">
        <v>661050</v>
      </c>
      <c r="L16" s="31">
        <f t="shared" si="7"/>
        <v>-63535</v>
      </c>
      <c r="M16" s="29">
        <f t="shared" si="2"/>
        <v>-9.6112245669767837E-2</v>
      </c>
      <c r="N16" s="30">
        <v>895062</v>
      </c>
      <c r="O16" s="89">
        <v>788933</v>
      </c>
      <c r="P16" s="31">
        <f t="shared" si="8"/>
        <v>106129</v>
      </c>
      <c r="Q16" s="29">
        <f t="shared" si="9"/>
        <v>0.13452219643493168</v>
      </c>
      <c r="R16" s="24">
        <f t="shared" si="3"/>
        <v>2690258</v>
      </c>
      <c r="S16" s="87">
        <f t="shared" si="4"/>
        <v>2552333</v>
      </c>
      <c r="T16" s="25">
        <f t="shared" si="10"/>
        <v>137925</v>
      </c>
      <c r="U16" s="85">
        <f t="shared" si="11"/>
        <v>5.4038795094527137E-2</v>
      </c>
    </row>
    <row r="17" spans="1:21" x14ac:dyDescent="0.25">
      <c r="A17" s="26" t="s">
        <v>29</v>
      </c>
      <c r="B17" s="27">
        <v>438398</v>
      </c>
      <c r="C17" s="27">
        <v>427528</v>
      </c>
      <c r="D17" s="28">
        <f t="shared" si="0"/>
        <v>10870</v>
      </c>
      <c r="E17" s="29">
        <f t="shared" si="1"/>
        <v>2.5425235306225646E-2</v>
      </c>
      <c r="F17" s="30">
        <v>667043</v>
      </c>
      <c r="G17" s="30">
        <v>587509</v>
      </c>
      <c r="H17" s="28">
        <f t="shared" si="5"/>
        <v>79534</v>
      </c>
      <c r="I17" s="29">
        <f t="shared" si="6"/>
        <v>0.13537494744761358</v>
      </c>
      <c r="J17" s="32">
        <v>691072</v>
      </c>
      <c r="K17" s="32">
        <v>625686</v>
      </c>
      <c r="L17" s="31">
        <f t="shared" si="7"/>
        <v>65386</v>
      </c>
      <c r="M17" s="29">
        <f t="shared" si="2"/>
        <v>0.10450289761957277</v>
      </c>
      <c r="N17" s="30">
        <v>689608</v>
      </c>
      <c r="O17" s="89">
        <v>657170</v>
      </c>
      <c r="P17" s="31">
        <f t="shared" si="8"/>
        <v>32438</v>
      </c>
      <c r="Q17" s="29">
        <f t="shared" si="9"/>
        <v>4.9360135124853599E-2</v>
      </c>
      <c r="R17" s="24">
        <f t="shared" si="3"/>
        <v>2486121</v>
      </c>
      <c r="S17" s="87">
        <f t="shared" si="4"/>
        <v>2297893</v>
      </c>
      <c r="T17" s="25">
        <f t="shared" si="10"/>
        <v>188228</v>
      </c>
      <c r="U17" s="85">
        <f t="shared" si="11"/>
        <v>8.1913300575788384E-2</v>
      </c>
    </row>
    <row r="18" spans="1:21" x14ac:dyDescent="0.25">
      <c r="A18" s="26" t="s">
        <v>30</v>
      </c>
      <c r="B18" s="27">
        <v>996958</v>
      </c>
      <c r="C18" s="27">
        <v>996595</v>
      </c>
      <c r="D18" s="28">
        <f t="shared" si="0"/>
        <v>363</v>
      </c>
      <c r="E18" s="29">
        <f t="shared" si="1"/>
        <v>3.6424023801040484E-4</v>
      </c>
      <c r="F18" s="30">
        <v>1185343</v>
      </c>
      <c r="G18" s="30">
        <v>1035136</v>
      </c>
      <c r="H18" s="28">
        <f t="shared" si="5"/>
        <v>150207</v>
      </c>
      <c r="I18" s="29">
        <f t="shared" si="6"/>
        <v>0.14510846883887729</v>
      </c>
      <c r="J18" s="32">
        <v>987958</v>
      </c>
      <c r="K18" s="32">
        <v>1033741</v>
      </c>
      <c r="L18" s="31">
        <f t="shared" si="7"/>
        <v>-45783</v>
      </c>
      <c r="M18" s="29">
        <f t="shared" si="2"/>
        <v>-4.4288656442958096E-2</v>
      </c>
      <c r="N18" s="30">
        <v>1372071</v>
      </c>
      <c r="O18" s="89">
        <v>1188909</v>
      </c>
      <c r="P18" s="31">
        <f t="shared" si="8"/>
        <v>183162</v>
      </c>
      <c r="Q18" s="29">
        <f t="shared" si="9"/>
        <v>0.15405888928420941</v>
      </c>
      <c r="R18" s="24">
        <f t="shared" si="3"/>
        <v>4542330</v>
      </c>
      <c r="S18" s="87">
        <f t="shared" si="4"/>
        <v>4254381</v>
      </c>
      <c r="T18" s="25">
        <f t="shared" si="10"/>
        <v>287949</v>
      </c>
      <c r="U18" s="85">
        <f t="shared" si="11"/>
        <v>6.7682936718643782E-2</v>
      </c>
    </row>
    <row r="19" spans="1:21" x14ac:dyDescent="0.25">
      <c r="A19" s="26" t="s">
        <v>31</v>
      </c>
      <c r="B19" s="27">
        <v>413647</v>
      </c>
      <c r="C19" s="27">
        <v>407709</v>
      </c>
      <c r="D19" s="28">
        <f t="shared" si="0"/>
        <v>5938</v>
      </c>
      <c r="E19" s="29">
        <f t="shared" si="1"/>
        <v>1.4564309348088944E-2</v>
      </c>
      <c r="F19" s="30">
        <v>441629</v>
      </c>
      <c r="G19" s="30">
        <v>381881</v>
      </c>
      <c r="H19" s="28">
        <f t="shared" si="5"/>
        <v>59748</v>
      </c>
      <c r="I19" s="29">
        <f t="shared" si="6"/>
        <v>0.15645711622206915</v>
      </c>
      <c r="J19" s="32">
        <v>427866</v>
      </c>
      <c r="K19" s="32">
        <v>450222</v>
      </c>
      <c r="L19" s="31">
        <f t="shared" si="7"/>
        <v>-22356</v>
      </c>
      <c r="M19" s="29">
        <f t="shared" si="2"/>
        <v>-4.9655503285046088E-2</v>
      </c>
      <c r="N19" s="30">
        <v>839679</v>
      </c>
      <c r="O19" s="89">
        <v>757622</v>
      </c>
      <c r="P19" s="31">
        <f t="shared" si="8"/>
        <v>82057</v>
      </c>
      <c r="Q19" s="29">
        <f t="shared" si="9"/>
        <v>0.10830862884129555</v>
      </c>
      <c r="R19" s="24">
        <f t="shared" si="3"/>
        <v>2122821</v>
      </c>
      <c r="S19" s="87">
        <f t="shared" si="4"/>
        <v>1997434</v>
      </c>
      <c r="T19" s="25">
        <f t="shared" si="10"/>
        <v>125387</v>
      </c>
      <c r="U19" s="85">
        <f t="shared" si="11"/>
        <v>6.2774039092155176E-2</v>
      </c>
    </row>
    <row r="20" spans="1:21" x14ac:dyDescent="0.25">
      <c r="A20" s="26" t="s">
        <v>32</v>
      </c>
      <c r="B20" s="27">
        <v>489453</v>
      </c>
      <c r="C20" s="27">
        <v>492234</v>
      </c>
      <c r="D20" s="28">
        <f t="shared" si="0"/>
        <v>-2781</v>
      </c>
      <c r="E20" s="29">
        <f t="shared" si="1"/>
        <v>-5.6497519472445967E-3</v>
      </c>
      <c r="F20" s="30">
        <v>521367</v>
      </c>
      <c r="G20" s="30">
        <v>521764</v>
      </c>
      <c r="H20" s="28">
        <f t="shared" si="5"/>
        <v>-397</v>
      </c>
      <c r="I20" s="29">
        <f t="shared" si="6"/>
        <v>-7.6088039803434704E-4</v>
      </c>
      <c r="J20" s="32">
        <v>582546</v>
      </c>
      <c r="K20" s="32">
        <v>631126</v>
      </c>
      <c r="L20" s="31">
        <f t="shared" si="7"/>
        <v>-48580</v>
      </c>
      <c r="M20" s="29">
        <f t="shared" si="2"/>
        <v>-7.697353618770264E-2</v>
      </c>
      <c r="N20" s="30">
        <v>569910</v>
      </c>
      <c r="O20" s="89">
        <v>565757</v>
      </c>
      <c r="P20" s="31">
        <f t="shared" si="8"/>
        <v>4153</v>
      </c>
      <c r="Q20" s="29">
        <f t="shared" si="9"/>
        <v>7.3406073632318325E-3</v>
      </c>
      <c r="R20" s="24">
        <f t="shared" si="3"/>
        <v>2163276</v>
      </c>
      <c r="S20" s="87">
        <f t="shared" si="4"/>
        <v>2210881</v>
      </c>
      <c r="T20" s="25">
        <f t="shared" si="10"/>
        <v>-47605</v>
      </c>
      <c r="U20" s="85">
        <f t="shared" si="11"/>
        <v>-2.1532140354908247E-2</v>
      </c>
    </row>
    <row r="21" spans="1:21" x14ac:dyDescent="0.25">
      <c r="A21" s="26" t="s">
        <v>33</v>
      </c>
      <c r="B21" s="27">
        <v>398364</v>
      </c>
      <c r="C21" s="27">
        <v>386022</v>
      </c>
      <c r="D21" s="28">
        <f t="shared" si="0"/>
        <v>12342</v>
      </c>
      <c r="E21" s="29">
        <f t="shared" si="1"/>
        <v>3.1972271010460629E-2</v>
      </c>
      <c r="F21" s="30">
        <v>676244</v>
      </c>
      <c r="G21" s="30">
        <v>671439</v>
      </c>
      <c r="H21" s="28">
        <f t="shared" si="5"/>
        <v>4805</v>
      </c>
      <c r="I21" s="29">
        <f t="shared" si="6"/>
        <v>7.156271828118399E-3</v>
      </c>
      <c r="J21" s="32">
        <v>666123</v>
      </c>
      <c r="K21" s="32">
        <v>627046</v>
      </c>
      <c r="L21" s="31">
        <f t="shared" si="7"/>
        <v>39077</v>
      </c>
      <c r="M21" s="29">
        <f t="shared" si="2"/>
        <v>6.2319191893417614E-2</v>
      </c>
      <c r="N21" s="30">
        <v>775363</v>
      </c>
      <c r="O21" s="89">
        <v>779051</v>
      </c>
      <c r="P21" s="31">
        <f t="shared" si="8"/>
        <v>-3688</v>
      </c>
      <c r="Q21" s="29">
        <f t="shared" si="9"/>
        <v>-4.7339647853607003E-3</v>
      </c>
      <c r="R21" s="24">
        <f t="shared" si="3"/>
        <v>2516094</v>
      </c>
      <c r="S21" s="87">
        <f t="shared" si="4"/>
        <v>2463558</v>
      </c>
      <c r="T21" s="25">
        <f t="shared" si="10"/>
        <v>52536</v>
      </c>
      <c r="U21" s="85">
        <f t="shared" si="11"/>
        <v>2.1325253961952617E-2</v>
      </c>
    </row>
    <row r="22" spans="1:21" x14ac:dyDescent="0.25">
      <c r="A22" s="26" t="s">
        <v>34</v>
      </c>
      <c r="B22" s="27">
        <v>764570</v>
      </c>
      <c r="C22" s="27">
        <v>780207</v>
      </c>
      <c r="D22" s="28">
        <f t="shared" si="0"/>
        <v>-15637</v>
      </c>
      <c r="E22" s="29">
        <f t="shared" si="1"/>
        <v>-2.0042117027916917E-2</v>
      </c>
      <c r="F22" s="30">
        <v>1927525</v>
      </c>
      <c r="G22" s="30">
        <v>1945775</v>
      </c>
      <c r="H22" s="28">
        <f t="shared" si="5"/>
        <v>-18250</v>
      </c>
      <c r="I22" s="29">
        <f t="shared" si="6"/>
        <v>-9.3792961673369035E-3</v>
      </c>
      <c r="J22" s="32">
        <v>995443</v>
      </c>
      <c r="K22" s="32">
        <v>1011978</v>
      </c>
      <c r="L22" s="31">
        <f t="shared" si="7"/>
        <v>-16535</v>
      </c>
      <c r="M22" s="29">
        <f t="shared" si="2"/>
        <v>-1.6339288008237363E-2</v>
      </c>
      <c r="N22" s="30">
        <v>2240334</v>
      </c>
      <c r="O22" s="89">
        <v>2284448</v>
      </c>
      <c r="P22" s="31">
        <f t="shared" si="8"/>
        <v>-44114</v>
      </c>
      <c r="Q22" s="29">
        <f t="shared" si="9"/>
        <v>-1.9310573057473857E-2</v>
      </c>
      <c r="R22" s="24">
        <f t="shared" si="3"/>
        <v>5927872</v>
      </c>
      <c r="S22" s="87">
        <f t="shared" si="4"/>
        <v>6022408</v>
      </c>
      <c r="T22" s="25">
        <f t="shared" si="10"/>
        <v>-94536</v>
      </c>
      <c r="U22" s="85">
        <f t="shared" si="11"/>
        <v>-1.5697375534835856E-2</v>
      </c>
    </row>
    <row r="23" spans="1:21" x14ac:dyDescent="0.25">
      <c r="A23" s="26" t="s">
        <v>35</v>
      </c>
      <c r="B23" s="27">
        <v>603936</v>
      </c>
      <c r="C23" s="27">
        <v>628176</v>
      </c>
      <c r="D23" s="28">
        <f t="shared" si="0"/>
        <v>-24240</v>
      </c>
      <c r="E23" s="29">
        <f t="shared" si="1"/>
        <v>-3.858791166806752E-2</v>
      </c>
      <c r="F23" s="30">
        <v>1142407</v>
      </c>
      <c r="G23" s="30">
        <v>872871</v>
      </c>
      <c r="H23" s="28">
        <f t="shared" si="5"/>
        <v>269536</v>
      </c>
      <c r="I23" s="29">
        <f t="shared" si="6"/>
        <v>0.30879247907193608</v>
      </c>
      <c r="J23" s="32">
        <v>724752</v>
      </c>
      <c r="K23" s="32">
        <v>852837</v>
      </c>
      <c r="L23" s="31">
        <f t="shared" si="7"/>
        <v>-128085</v>
      </c>
      <c r="M23" s="29">
        <f t="shared" si="2"/>
        <v>-0.15018696421473265</v>
      </c>
      <c r="N23" s="30">
        <v>1230933</v>
      </c>
      <c r="O23" s="89">
        <v>952767</v>
      </c>
      <c r="P23" s="31">
        <f t="shared" si="8"/>
        <v>278166</v>
      </c>
      <c r="Q23" s="29">
        <f t="shared" si="9"/>
        <v>0.29195595565337595</v>
      </c>
      <c r="R23" s="24">
        <f t="shared" si="3"/>
        <v>3702028</v>
      </c>
      <c r="S23" s="87">
        <f t="shared" si="4"/>
        <v>3306651</v>
      </c>
      <c r="T23" s="25">
        <f t="shared" si="10"/>
        <v>395377</v>
      </c>
      <c r="U23" s="85">
        <f t="shared" si="11"/>
        <v>0.11957022377021342</v>
      </c>
    </row>
    <row r="24" spans="1:21" x14ac:dyDescent="0.25">
      <c r="A24" s="26" t="s">
        <v>36</v>
      </c>
      <c r="B24" s="27">
        <v>1394767</v>
      </c>
      <c r="C24" s="27">
        <v>1405352</v>
      </c>
      <c r="D24" s="28">
        <f t="shared" si="0"/>
        <v>-10585</v>
      </c>
      <c r="E24" s="29">
        <f t="shared" si="1"/>
        <v>-7.5319208283760597E-3</v>
      </c>
      <c r="F24" s="30">
        <v>1102538</v>
      </c>
      <c r="G24" s="30">
        <v>1029540</v>
      </c>
      <c r="H24" s="28">
        <f t="shared" si="5"/>
        <v>72998</v>
      </c>
      <c r="I24" s="29">
        <f t="shared" si="6"/>
        <v>7.0903510305573292E-2</v>
      </c>
      <c r="J24" s="32">
        <v>1138895</v>
      </c>
      <c r="K24" s="32">
        <v>1305778</v>
      </c>
      <c r="L24" s="31">
        <f t="shared" si="7"/>
        <v>-166883</v>
      </c>
      <c r="M24" s="29">
        <f t="shared" si="2"/>
        <v>-0.12780350105454374</v>
      </c>
      <c r="N24" s="30">
        <v>1213068</v>
      </c>
      <c r="O24" s="89">
        <v>1169231</v>
      </c>
      <c r="P24" s="31">
        <f t="shared" si="8"/>
        <v>43837</v>
      </c>
      <c r="Q24" s="29">
        <f t="shared" si="9"/>
        <v>3.7492163652862454E-2</v>
      </c>
      <c r="R24" s="24">
        <f t="shared" si="3"/>
        <v>4849268</v>
      </c>
      <c r="S24" s="87">
        <f t="shared" si="4"/>
        <v>4909901</v>
      </c>
      <c r="T24" s="25">
        <f t="shared" si="10"/>
        <v>-60633</v>
      </c>
      <c r="U24" s="85">
        <f t="shared" si="11"/>
        <v>-1.2349128831721901E-2</v>
      </c>
    </row>
    <row r="25" spans="1:21" x14ac:dyDescent="0.25">
      <c r="A25" s="26" t="s">
        <v>37</v>
      </c>
      <c r="B25" s="27">
        <v>1523173</v>
      </c>
      <c r="C25" s="27">
        <v>1501071</v>
      </c>
      <c r="D25" s="28">
        <f t="shared" si="0"/>
        <v>22102</v>
      </c>
      <c r="E25" s="29">
        <f t="shared" si="1"/>
        <v>1.4724153620981228E-2</v>
      </c>
      <c r="F25" s="30">
        <v>1041201</v>
      </c>
      <c r="G25" s="30">
        <v>977783</v>
      </c>
      <c r="H25" s="28">
        <f t="shared" si="5"/>
        <v>63418</v>
      </c>
      <c r="I25" s="29">
        <f t="shared" si="6"/>
        <v>6.4858971775946239E-2</v>
      </c>
      <c r="J25" s="32">
        <v>1072783</v>
      </c>
      <c r="K25" s="32">
        <v>1161599</v>
      </c>
      <c r="L25" s="31">
        <f t="shared" si="7"/>
        <v>-88816</v>
      </c>
      <c r="M25" s="29">
        <f t="shared" si="2"/>
        <v>-7.6460120919525587E-2</v>
      </c>
      <c r="N25" s="30">
        <v>1347059</v>
      </c>
      <c r="O25" s="89">
        <v>1243025</v>
      </c>
      <c r="P25" s="31">
        <f t="shared" si="8"/>
        <v>104034</v>
      </c>
      <c r="Q25" s="29">
        <f t="shared" si="9"/>
        <v>8.3694213712515841E-2</v>
      </c>
      <c r="R25" s="24">
        <f t="shared" si="3"/>
        <v>4984216</v>
      </c>
      <c r="S25" s="87">
        <f t="shared" si="4"/>
        <v>4883478</v>
      </c>
      <c r="T25" s="25">
        <f t="shared" si="10"/>
        <v>100738</v>
      </c>
      <c r="U25" s="85">
        <f t="shared" si="11"/>
        <v>2.0628330874020495E-2</v>
      </c>
    </row>
    <row r="26" spans="1:21" x14ac:dyDescent="0.25">
      <c r="A26" s="26" t="s">
        <v>38</v>
      </c>
      <c r="B26" s="27">
        <v>434115</v>
      </c>
      <c r="C26" s="27">
        <v>434174</v>
      </c>
      <c r="D26" s="28">
        <f t="shared" si="0"/>
        <v>-59</v>
      </c>
      <c r="E26" s="29">
        <f t="shared" si="1"/>
        <v>-1.3589021912874255E-4</v>
      </c>
      <c r="F26" s="30">
        <v>617973</v>
      </c>
      <c r="G26" s="30">
        <v>502181</v>
      </c>
      <c r="H26" s="28">
        <f t="shared" si="5"/>
        <v>115792</v>
      </c>
      <c r="I26" s="29">
        <f t="shared" si="6"/>
        <v>0.23057821781389576</v>
      </c>
      <c r="J26" s="32">
        <v>541381</v>
      </c>
      <c r="K26" s="32">
        <v>548155</v>
      </c>
      <c r="L26" s="31">
        <f t="shared" si="7"/>
        <v>-6774</v>
      </c>
      <c r="M26" s="29">
        <f t="shared" si="2"/>
        <v>-1.2357818500241757E-2</v>
      </c>
      <c r="N26" s="30">
        <v>612787</v>
      </c>
      <c r="O26" s="89">
        <v>496882</v>
      </c>
      <c r="P26" s="31">
        <f t="shared" si="8"/>
        <v>115905</v>
      </c>
      <c r="Q26" s="29">
        <f t="shared" si="9"/>
        <v>0.23326463828434107</v>
      </c>
      <c r="R26" s="24">
        <f t="shared" si="3"/>
        <v>2206256</v>
      </c>
      <c r="S26" s="87">
        <f t="shared" si="4"/>
        <v>1981392</v>
      </c>
      <c r="T26" s="25">
        <f t="shared" si="10"/>
        <v>224864</v>
      </c>
      <c r="U26" s="85">
        <f t="shared" si="11"/>
        <v>0.11348789134103709</v>
      </c>
    </row>
    <row r="27" spans="1:21" x14ac:dyDescent="0.25">
      <c r="A27" s="26" t="s">
        <v>39</v>
      </c>
      <c r="B27" s="27">
        <v>723046</v>
      </c>
      <c r="C27" s="27">
        <v>737420</v>
      </c>
      <c r="D27" s="28">
        <f t="shared" si="0"/>
        <v>-14374</v>
      </c>
      <c r="E27" s="29">
        <f t="shared" si="1"/>
        <v>-1.9492283908763008E-2</v>
      </c>
      <c r="F27" s="30">
        <v>874057</v>
      </c>
      <c r="G27" s="30">
        <v>794536</v>
      </c>
      <c r="H27" s="28">
        <f t="shared" si="5"/>
        <v>79521</v>
      </c>
      <c r="I27" s="29">
        <f t="shared" si="6"/>
        <v>0.10008482938469743</v>
      </c>
      <c r="J27" s="32">
        <v>727247</v>
      </c>
      <c r="K27" s="32">
        <v>877320</v>
      </c>
      <c r="L27" s="31">
        <f t="shared" si="7"/>
        <v>-150073</v>
      </c>
      <c r="M27" s="29">
        <f t="shared" si="2"/>
        <v>-0.17105845073633341</v>
      </c>
      <c r="N27" s="30">
        <v>945085</v>
      </c>
      <c r="O27" s="89">
        <v>882253</v>
      </c>
      <c r="P27" s="31">
        <f t="shared" si="8"/>
        <v>62832</v>
      </c>
      <c r="Q27" s="29">
        <f t="shared" si="9"/>
        <v>7.1217666587702233E-2</v>
      </c>
      <c r="R27" s="24">
        <f t="shared" si="3"/>
        <v>3269435</v>
      </c>
      <c r="S27" s="87">
        <f t="shared" si="4"/>
        <v>3291529</v>
      </c>
      <c r="T27" s="25">
        <f t="shared" si="10"/>
        <v>-22094</v>
      </c>
      <c r="U27" s="85">
        <f t="shared" si="11"/>
        <v>-6.7123819963306186E-3</v>
      </c>
    </row>
    <row r="28" spans="1:21" x14ac:dyDescent="0.25">
      <c r="A28" s="26" t="s">
        <v>40</v>
      </c>
      <c r="B28" s="27">
        <v>939471</v>
      </c>
      <c r="C28" s="27">
        <v>947861</v>
      </c>
      <c r="D28" s="25">
        <f t="shared" si="0"/>
        <v>-8390</v>
      </c>
      <c r="E28" s="29">
        <f t="shared" si="1"/>
        <v>-8.8515088182761215E-3</v>
      </c>
      <c r="F28" s="69">
        <v>1032000</v>
      </c>
      <c r="G28" s="69">
        <v>885461</v>
      </c>
      <c r="H28" s="25">
        <f t="shared" si="5"/>
        <v>146539</v>
      </c>
      <c r="I28" s="29">
        <f t="shared" si="6"/>
        <v>0.16549458417705587</v>
      </c>
      <c r="J28" s="32">
        <v>904381</v>
      </c>
      <c r="K28" s="32">
        <v>1010618</v>
      </c>
      <c r="L28" s="71">
        <f t="shared" si="7"/>
        <v>-106237</v>
      </c>
      <c r="M28" s="29">
        <f t="shared" si="2"/>
        <v>-0.10512082705829506</v>
      </c>
      <c r="N28" s="69">
        <v>1084436</v>
      </c>
      <c r="O28" s="90">
        <v>888812</v>
      </c>
      <c r="P28" s="71">
        <f t="shared" si="8"/>
        <v>195624</v>
      </c>
      <c r="Q28" s="29">
        <f t="shared" si="9"/>
        <v>0.22009603830731361</v>
      </c>
      <c r="R28" s="24">
        <f t="shared" si="3"/>
        <v>3960288</v>
      </c>
      <c r="S28" s="87">
        <f t="shared" si="4"/>
        <v>3732752</v>
      </c>
      <c r="T28" s="25">
        <f t="shared" si="10"/>
        <v>227536</v>
      </c>
      <c r="U28" s="85">
        <f t="shared" si="11"/>
        <v>6.09566346759709E-2</v>
      </c>
    </row>
    <row r="29" spans="1:21" x14ac:dyDescent="0.25">
      <c r="A29" s="33"/>
      <c r="B29" s="75"/>
      <c r="C29" s="76"/>
      <c r="D29" s="34"/>
      <c r="E29" s="77"/>
      <c r="F29" s="76"/>
      <c r="G29" s="76"/>
      <c r="H29" s="35"/>
      <c r="I29" s="78"/>
      <c r="J29" s="76"/>
      <c r="K29" s="76"/>
      <c r="L29" s="79" t="s">
        <v>41</v>
      </c>
      <c r="M29" s="78"/>
      <c r="N29" s="76"/>
      <c r="O29" s="87"/>
      <c r="P29" s="79"/>
      <c r="Q29" s="78"/>
      <c r="R29" s="80"/>
      <c r="S29" s="81"/>
      <c r="T29" s="82"/>
      <c r="U29" s="83"/>
    </row>
    <row r="30" spans="1:21" x14ac:dyDescent="0.25">
      <c r="A30" s="36" t="s">
        <v>42</v>
      </c>
      <c r="B30" s="84">
        <f>SUM(B13:B28)</f>
        <v>11605684</v>
      </c>
      <c r="C30" s="84">
        <f>SUM(C13:C28)</f>
        <v>11659036</v>
      </c>
      <c r="D30" s="25">
        <f>B30-C30</f>
        <v>-53352</v>
      </c>
      <c r="E30" s="29">
        <f>SUM(B30/C30)-1</f>
        <v>-4.5760215510098901E-3</v>
      </c>
      <c r="F30" s="84">
        <f>SUM(F13:F28)</f>
        <v>15334327</v>
      </c>
      <c r="G30" s="84">
        <v>13988318</v>
      </c>
      <c r="H30" s="25">
        <f>SUM(H13:H28)</f>
        <v>1346010</v>
      </c>
      <c r="I30" s="92">
        <f>H30/G30</f>
        <v>9.6223863369420112E-2</v>
      </c>
      <c r="J30" s="27">
        <f>SUM(J13:J28)</f>
        <v>12474218</v>
      </c>
      <c r="K30" s="27">
        <f>SUM(K13:K28)</f>
        <v>13601859</v>
      </c>
      <c r="L30" s="71">
        <f t="shared" si="7"/>
        <v>-1127641</v>
      </c>
      <c r="M30" s="85">
        <f t="shared" si="2"/>
        <v>-8.2903447242027695E-2</v>
      </c>
      <c r="N30" s="27">
        <v>17865502</v>
      </c>
      <c r="O30" s="27">
        <v>16470423</v>
      </c>
      <c r="P30" s="91">
        <f>N30-O30</f>
        <v>1395079</v>
      </c>
      <c r="Q30" s="85">
        <f>P30/O30</f>
        <v>8.4702074743314121E-2</v>
      </c>
      <c r="R30" s="86">
        <f>SUM(B30+F30+J30+N30)</f>
        <v>57279731</v>
      </c>
      <c r="S30" s="25">
        <f>SUM(C30+G30+K30+O30)</f>
        <v>55719636</v>
      </c>
      <c r="T30" s="25">
        <f t="shared" si="10"/>
        <v>1560095</v>
      </c>
      <c r="U30" s="85">
        <f t="shared" si="11"/>
        <v>2.7999016361126339E-2</v>
      </c>
    </row>
    <row r="31" spans="1:21" x14ac:dyDescent="0.25">
      <c r="A31" s="37"/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40"/>
    </row>
    <row r="32" spans="1:21" x14ac:dyDescent="0.25">
      <c r="A32" s="41" t="s">
        <v>43</v>
      </c>
      <c r="B32" s="42"/>
      <c r="C32" s="42"/>
      <c r="D32" s="42"/>
      <c r="E32" s="42"/>
      <c r="F32" s="43" t="s">
        <v>44</v>
      </c>
      <c r="G32" s="42"/>
      <c r="H32" s="42"/>
      <c r="I32" s="44" t="s">
        <v>45</v>
      </c>
      <c r="J32" s="42"/>
      <c r="K32" s="45"/>
      <c r="L32" s="42"/>
      <c r="M32" s="42"/>
      <c r="N32" s="42"/>
      <c r="O32" s="46"/>
      <c r="P32" s="42"/>
      <c r="Q32" s="42"/>
      <c r="R32" s="42"/>
      <c r="S32" s="42"/>
      <c r="T32" s="47"/>
      <c r="U32" s="48"/>
    </row>
    <row r="33" spans="1:21" x14ac:dyDescent="0.25">
      <c r="A33" s="49"/>
      <c r="B33" s="42"/>
      <c r="C33" s="42"/>
      <c r="D33" s="42"/>
      <c r="E33" s="42"/>
      <c r="F33" s="42"/>
      <c r="G33" s="42"/>
      <c r="H33" s="42"/>
      <c r="I33" s="44"/>
      <c r="J33" s="42"/>
      <c r="K33" s="42"/>
      <c r="L33" s="42"/>
      <c r="M33" s="42"/>
      <c r="N33" s="42"/>
      <c r="O33" s="42"/>
      <c r="P33" s="42"/>
      <c r="Q33" s="42"/>
      <c r="R33" s="42"/>
      <c r="S33" s="47"/>
      <c r="T33" s="47"/>
      <c r="U33" s="48"/>
    </row>
    <row r="34" spans="1:21" x14ac:dyDescent="0.25">
      <c r="A34" s="49"/>
      <c r="B34" s="50"/>
      <c r="C34" s="50"/>
      <c r="D34" s="50"/>
      <c r="E34" s="50"/>
      <c r="F34" s="50"/>
      <c r="G34" s="50"/>
      <c r="H34" s="50"/>
      <c r="I34" s="51"/>
      <c r="J34" s="50"/>
      <c r="K34" s="50"/>
      <c r="L34" s="50"/>
      <c r="M34" s="50"/>
      <c r="N34" s="50"/>
      <c r="O34" s="50"/>
      <c r="P34" s="50"/>
      <c r="Q34" s="50"/>
      <c r="R34" s="50"/>
      <c r="S34" s="47"/>
      <c r="T34" s="47"/>
      <c r="U34" s="48"/>
    </row>
    <row r="35" spans="1:21" x14ac:dyDescent="0.25">
      <c r="A35" s="52" t="s">
        <v>46</v>
      </c>
      <c r="B35" s="53"/>
      <c r="C35" s="54"/>
      <c r="D35" s="53"/>
      <c r="E35" s="53"/>
      <c r="F35" s="53"/>
      <c r="G35" s="55"/>
      <c r="H35" s="53"/>
      <c r="I35" s="56"/>
      <c r="J35" s="57"/>
      <c r="K35" s="53"/>
      <c r="L35" s="53"/>
      <c r="M35" s="53"/>
      <c r="N35" s="53"/>
      <c r="O35" s="53"/>
      <c r="P35" s="53"/>
      <c r="Q35" s="126" t="s">
        <v>52</v>
      </c>
      <c r="R35" s="127"/>
      <c r="S35" s="55"/>
      <c r="T35" s="55"/>
      <c r="U35" s="58"/>
    </row>
    <row r="36" spans="1:21" x14ac:dyDescent="0.25">
      <c r="A36" s="5"/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3"/>
      <c r="N36" s="3"/>
      <c r="O36" s="3"/>
      <c r="P36" s="3"/>
      <c r="Q36" s="3"/>
      <c r="R36" s="3"/>
      <c r="S36" s="1"/>
      <c r="T36" s="1"/>
      <c r="U36" s="2"/>
    </row>
    <row r="37" spans="1:21" ht="15.75" thickBot="1" x14ac:dyDescent="0.3">
      <c r="A37" s="6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9"/>
      <c r="T37" s="9"/>
      <c r="U37" s="10"/>
    </row>
  </sheetData>
  <mergeCells count="29">
    <mergeCell ref="Q35:R35"/>
    <mergeCell ref="S5:S11"/>
    <mergeCell ref="T5:T11"/>
    <mergeCell ref="U5:U11"/>
    <mergeCell ref="M5:M11"/>
    <mergeCell ref="N5:N11"/>
    <mergeCell ref="O5:O11"/>
    <mergeCell ref="P5:P11"/>
    <mergeCell ref="Q5:Q11"/>
    <mergeCell ref="R5:R11"/>
    <mergeCell ref="L5:L11"/>
    <mergeCell ref="A5:A11"/>
    <mergeCell ref="B5:B11"/>
    <mergeCell ref="C5:C11"/>
    <mergeCell ref="D5:D11"/>
    <mergeCell ref="E5:E11"/>
    <mergeCell ref="F5:F11"/>
    <mergeCell ref="G5:G11"/>
    <mergeCell ref="H5:H11"/>
    <mergeCell ref="I5:I11"/>
    <mergeCell ref="J5:J11"/>
    <mergeCell ref="K5:K11"/>
    <mergeCell ref="A1:U1"/>
    <mergeCell ref="A2:U2"/>
    <mergeCell ref="B4:E4"/>
    <mergeCell ref="F4:I4"/>
    <mergeCell ref="J4:M4"/>
    <mergeCell ref="N4:Q4"/>
    <mergeCell ref="R4:U4"/>
  </mergeCells>
  <pageMargins left="0.7" right="0.7" top="0.75" bottom="0.75" header="0.3" footer="0.3"/>
  <pageSetup orientation="portrait" horizontalDpi="1200" verticalDpi="1200" r:id="rId1"/>
  <ignoredErrors>
    <ignoredError sqref="I3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496EF8B42C964CAA1C44828F3BB899" ma:contentTypeVersion="9" ma:contentTypeDescription="Create a new document." ma:contentTypeScope="" ma:versionID="f7ee4c4782d5a501591ce3c25695fee5">
  <xsd:schema xmlns:xsd="http://www.w3.org/2001/XMLSchema" xmlns:xs="http://www.w3.org/2001/XMLSchema" xmlns:p="http://schemas.microsoft.com/office/2006/metadata/properties" xmlns:ns1="http://schemas.microsoft.com/sharepoint/v3" xmlns:ns3="9234f1e8-fba6-4606-81af-6974ee1423a3" targetNamespace="http://schemas.microsoft.com/office/2006/metadata/properties" ma:root="true" ma:fieldsID="aa391bf6734fff1554f0c27405c46095" ns1:_="" ns3:_="">
    <xsd:import namespace="http://schemas.microsoft.com/sharepoint/v3"/>
    <xsd:import namespace="9234f1e8-fba6-4606-81af-6974ee1423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4f1e8-fba6-4606-81af-6974ee142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9FE7E7-065A-4CAB-8017-50540D32929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D798ADE-2843-400E-B184-F423FF5D6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34f1e8-fba6-4606-81af-6974ee142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ABCCD-6CB0-4AC5-9516-C39B281E41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and FY23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Boyle, Marilyn (EOL)</dc:creator>
  <cp:lastModifiedBy>Boyle, Marilyn (EOL)</cp:lastModifiedBy>
  <dcterms:created xsi:type="dcterms:W3CDTF">2021-05-27T18:37:58Z</dcterms:created>
  <dcterms:modified xsi:type="dcterms:W3CDTF">2023-06-14T20:18:32Z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0x01010094496EF8B42C964CAA1C44828F3BB899</vt:lpwstr>
  </property>
</Properties>
</file>