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Local Annual Plan Guidance 04/FY24 Planning Docs/"/>
    </mc:Choice>
  </mc:AlternateContent>
  <xr:revisionPtr revIDLastSave="0" documentId="8_{9C22343A-636F-4F4E-BE90-06853C35C372}" xr6:coauthVersionLast="47" xr6:coauthVersionMax="47" xr10:uidLastSave="{00000000-0000-0000-0000-000000000000}"/>
  <bookViews>
    <workbookView xWindow="34590" yWindow="2445" windowWidth="21600" windowHeight="11385" xr2:uid="{00000000-000D-0000-FFFF-FFFF00000000}"/>
  </bookViews>
  <sheets>
    <sheet name="Field" sheetId="1" r:id="rId1"/>
    <sheet name="Sheet1" sheetId="2" r:id="rId2"/>
  </sheets>
  <definedNames>
    <definedName name="_xlnm.Print_Area" localSheetId="0">Field!$A$1:$O$28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1" i="1"/>
  <c r="B5" i="1"/>
  <c r="B24" i="1"/>
  <c r="C10" i="1"/>
  <c r="C20" i="1"/>
  <c r="H24" i="1"/>
  <c r="I20" i="1"/>
  <c r="C9" i="1"/>
  <c r="C21" i="1"/>
  <c r="C18" i="1"/>
  <c r="C16" i="1"/>
  <c r="H5" i="1"/>
  <c r="J20" i="1" s="1"/>
  <c r="C14" i="1"/>
  <c r="D14" i="1"/>
  <c r="C15" i="1"/>
  <c r="D15" i="1"/>
  <c r="C19" i="1"/>
  <c r="C13" i="1"/>
  <c r="D13" i="1"/>
  <c r="C11" i="1"/>
  <c r="D11" i="1"/>
  <c r="C17" i="1"/>
  <c r="D17" i="1"/>
  <c r="C8" i="1"/>
  <c r="C22" i="1"/>
  <c r="D22" i="1"/>
  <c r="C23" i="1"/>
  <c r="D23" i="1"/>
  <c r="C12" i="1"/>
  <c r="D12" i="1"/>
  <c r="D8" i="1"/>
  <c r="D20" i="1"/>
  <c r="D18" i="1"/>
  <c r="D19" i="1"/>
  <c r="D9" i="1"/>
  <c r="D16" i="1"/>
  <c r="D10" i="1"/>
  <c r="D21" i="1"/>
  <c r="E5" i="1"/>
  <c r="G21" i="1" s="1"/>
  <c r="C24" i="1"/>
  <c r="D24" i="1"/>
  <c r="I9" i="1"/>
  <c r="J9" i="1"/>
  <c r="I10" i="1"/>
  <c r="J10" i="1"/>
  <c r="I14" i="1"/>
  <c r="J14" i="1"/>
  <c r="I19" i="1"/>
  <c r="J19" i="1"/>
  <c r="I12" i="1"/>
  <c r="J12" i="1"/>
  <c r="I11" i="1"/>
  <c r="J11" i="1"/>
  <c r="I16" i="1"/>
  <c r="J16" i="1"/>
  <c r="I13" i="1"/>
  <c r="J13" i="1"/>
  <c r="I21" i="1"/>
  <c r="J21" i="1"/>
  <c r="K21" i="1"/>
  <c r="L21" i="1" s="1"/>
  <c r="N21" i="1"/>
  <c r="I15" i="1"/>
  <c r="J15" i="1"/>
  <c r="I22" i="1"/>
  <c r="J22" i="1"/>
  <c r="I8" i="1"/>
  <c r="I17" i="1"/>
  <c r="J17" i="1"/>
  <c r="I18" i="1"/>
  <c r="J18" i="1"/>
  <c r="I23" i="1"/>
  <c r="J23" i="1"/>
  <c r="F9" i="1"/>
  <c r="G9" i="1"/>
  <c r="F10" i="1"/>
  <c r="G10" i="1"/>
  <c r="F17" i="1"/>
  <c r="G17" i="1"/>
  <c r="F20" i="1"/>
  <c r="G20" i="1"/>
  <c r="K20" i="1"/>
  <c r="L20" i="1" s="1"/>
  <c r="F12" i="1"/>
  <c r="G12" i="1"/>
  <c r="F11" i="1"/>
  <c r="G11" i="1"/>
  <c r="F13" i="1"/>
  <c r="G13" i="1"/>
  <c r="F14" i="1"/>
  <c r="G14" i="1"/>
  <c r="K14" i="1"/>
  <c r="L14" i="1" s="1"/>
  <c r="F15" i="1"/>
  <c r="G15" i="1"/>
  <c r="F23" i="1"/>
  <c r="G23" i="1"/>
  <c r="F8" i="1"/>
  <c r="F18" i="1"/>
  <c r="G18" i="1"/>
  <c r="F19" i="1"/>
  <c r="G19" i="1"/>
  <c r="K19" i="1"/>
  <c r="L19" i="1" s="1"/>
  <c r="F16" i="1"/>
  <c r="G16" i="1"/>
  <c r="F22" i="1"/>
  <c r="G22" i="1"/>
  <c r="K16" i="1"/>
  <c r="L16" i="1" s="1"/>
  <c r="M16" i="1"/>
  <c r="K9" i="1"/>
  <c r="L9" i="1" s="1"/>
  <c r="N9" i="1"/>
  <c r="K10" i="1"/>
  <c r="L10" i="1" s="1"/>
  <c r="N10" i="1"/>
  <c r="K11" i="1"/>
  <c r="L11" i="1" s="1"/>
  <c r="M11" i="1"/>
  <c r="K12" i="1"/>
  <c r="L12" i="1" s="1"/>
  <c r="K15" i="1"/>
  <c r="L15" i="1" s="1"/>
  <c r="M15" i="1"/>
  <c r="K23" i="1"/>
  <c r="L23" i="1" s="1"/>
  <c r="N23" i="1"/>
  <c r="K13" i="1"/>
  <c r="L13" i="1" s="1"/>
  <c r="N13" i="1"/>
  <c r="K17" i="1"/>
  <c r="L17" i="1" s="1"/>
  <c r="N17" i="1"/>
  <c r="M21" i="1"/>
  <c r="O21" i="1" s="1"/>
  <c r="I24" i="1"/>
  <c r="J8" i="1"/>
  <c r="J24" i="1"/>
  <c r="K18" i="1"/>
  <c r="L18" i="1" s="1"/>
  <c r="N18" i="1"/>
  <c r="K22" i="1"/>
  <c r="L22" i="1" s="1"/>
  <c r="M19" i="1"/>
  <c r="N19" i="1"/>
  <c r="M14" i="1"/>
  <c r="O14" i="1" s="1"/>
  <c r="M20" i="1"/>
  <c r="N20" i="1"/>
  <c r="F24" i="1"/>
  <c r="G8" i="1"/>
  <c r="M10" i="1"/>
  <c r="O10" i="1" s="1"/>
  <c r="M12" i="1"/>
  <c r="O12" i="1" s="1"/>
  <c r="N15" i="1"/>
  <c r="M13" i="1"/>
  <c r="O13" i="1" s="1"/>
  <c r="N11" i="1"/>
  <c r="M23" i="1"/>
  <c r="O23" i="1" s="1"/>
  <c r="M17" i="1"/>
  <c r="O17" i="1" s="1"/>
  <c r="M22" i="1"/>
  <c r="O22" i="1" s="1"/>
  <c r="M18" i="1"/>
  <c r="O18" i="1" s="1"/>
  <c r="G24" i="1"/>
  <c r="K8" i="1"/>
  <c r="L8" i="1" s="1"/>
  <c r="N24" i="1"/>
  <c r="K24" i="1"/>
  <c r="O20" i="1" l="1"/>
  <c r="O19" i="1"/>
  <c r="O15" i="1"/>
  <c r="O11" i="1"/>
  <c r="O16" i="1"/>
  <c r="M9" i="1"/>
  <c r="O9" i="1"/>
  <c r="L24" i="1"/>
  <c r="M8" i="1"/>
  <c r="M24" i="1" s="1"/>
  <c r="O8" i="1"/>
  <c r="O24" i="1"/>
</calcChain>
</file>

<file path=xl/sharedStrings.xml><?xml version="1.0" encoding="utf-8"?>
<sst xmlns="http://schemas.openxmlformats.org/spreadsheetml/2006/main" count="83" uniqueCount="55">
  <si>
    <t>TAA Case Management and Reemployment Funding for the Field FY22</t>
  </si>
  <si>
    <t>TOTAL</t>
  </si>
  <si>
    <t>15% based on Petitions Certified</t>
  </si>
  <si>
    <t>35% based on New Participants</t>
  </si>
  <si>
    <t>50 % based on Active Participants</t>
  </si>
  <si>
    <t>Petitions Certified 7/1/21 through 6/30/2022</t>
  </si>
  <si>
    <t>New Participants FY22 through 6/30/2022</t>
  </si>
  <si>
    <t>Active Participants as of 6/30/2022</t>
  </si>
  <si>
    <t>Local WIOA Area</t>
  </si>
  <si>
    <t>%</t>
  </si>
  <si>
    <t>$$</t>
  </si>
  <si>
    <t>TOTALS P/AREA</t>
  </si>
  <si>
    <t>TAA Infrastructure Funding (5%)</t>
  </si>
  <si>
    <t>Total</t>
  </si>
  <si>
    <t>BSR Support for TAA Activities (5%) CMRE (min.$500)</t>
  </si>
  <si>
    <t>Berkshire</t>
  </si>
  <si>
    <t>Boston</t>
  </si>
  <si>
    <t>Bristol</t>
  </si>
  <si>
    <t>Brockton</t>
  </si>
  <si>
    <t>Cape &amp; Islands</t>
  </si>
  <si>
    <t>Central MA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</si>
  <si>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</si>
  <si>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</si>
  <si>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</si>
  <si>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</si>
  <si>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</si>
  <si>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</si>
  <si>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SW</t>
  </si>
  <si>
    <t>North Central MA</t>
  </si>
  <si>
    <t>North Shore</t>
  </si>
  <si>
    <t>South Shore</t>
  </si>
  <si>
    <t>October 1, 2021-September 30, 2024</t>
  </si>
  <si>
    <t>Final as of 01-2023</t>
  </si>
  <si>
    <t>CFDA #                           </t>
  </si>
  <si>
    <t>PHASE CODE      </t>
  </si>
  <si>
    <t>K102</t>
  </si>
  <si>
    <t xml:space="preserve">Appropriation:  </t>
  </si>
  <si>
    <t>PROGRAM NAME         </t>
  </si>
  <si>
    <t>FTRADE 2022</t>
  </si>
  <si>
    <t xml:space="preserve">Service Dates:                </t>
  </si>
  <si>
    <t xml:space="preserve">SSTA Code:  </t>
  </si>
  <si>
    <t>DCSL_FTAA_PROG_EOL115</t>
  </si>
  <si>
    <t>TAA Case Management and Reemployment Funding for the Field FY16</t>
  </si>
  <si>
    <t>J002</t>
  </si>
  <si>
    <t>Petitions Certified 1/1/16 through 4/30/16</t>
  </si>
  <si>
    <t>New Participants FY 16 through 4/30/16</t>
  </si>
  <si>
    <t>Active Participants as of 4/30/16</t>
  </si>
  <si>
    <t>Local Area</t>
  </si>
  <si>
    <t>Lower Merrimack</t>
  </si>
  <si>
    <t>New Bedford</t>
  </si>
  <si>
    <t>Lowell</t>
  </si>
  <si>
    <t>No.Central</t>
  </si>
  <si>
    <t>Metro SouthWest</t>
  </si>
  <si>
    <t>Frankln Hampshire</t>
  </si>
  <si>
    <t>Cape &amp;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</si>
</sst>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44" fontId="3" fillId="0" borderId="0" xfId="0" applyNumberFormat="1" applyFont="1"/>
    <xf numFmtId="0" fontId="4" fillId="0" borderId="0" xfId="0" applyFont="1"/>
    <xf numFmtId="0" fontId="2" fillId="0" borderId="0" xfId="0" applyFont="1"/>
    <xf numFmtId="8" fontId="2" fillId="0" borderId="0" xfId="0" applyNumberFormat="1" applyFont="1"/>
    <xf numFmtId="44" fontId="2" fillId="0" borderId="0" xfId="0" applyNumberFormat="1" applyFont="1"/>
    <xf numFmtId="0" fontId="5" fillId="4" borderId="0" xfId="0" applyFont="1" applyFill="1"/>
    <xf numFmtId="44" fontId="5" fillId="4" borderId="0" xfId="0" applyNumberFormat="1" applyFont="1" applyFill="1"/>
    <xf numFmtId="0" fontId="3" fillId="0" borderId="1" xfId="0" applyFont="1" applyBorder="1"/>
    <xf numFmtId="10" fontId="3" fillId="0" borderId="1" xfId="0" applyNumberFormat="1" applyFont="1" applyBorder="1"/>
    <xf numFmtId="44" fontId="3" fillId="0" borderId="1" xfId="0" applyNumberFormat="1" applyFont="1" applyBorder="1"/>
    <xf numFmtId="0" fontId="6" fillId="0" borderId="1" xfId="0" applyFont="1" applyBorder="1"/>
    <xf numFmtId="9" fontId="6" fillId="0" borderId="1" xfId="0" applyNumberFormat="1" applyFont="1" applyBorder="1"/>
    <xf numFmtId="44" fontId="6" fillId="0" borderId="1" xfId="0" applyNumberFormat="1" applyFont="1" applyBorder="1"/>
    <xf numFmtId="0" fontId="5" fillId="4" borderId="1" xfId="0" applyFont="1" applyFill="1" applyBorder="1" applyAlignment="1">
      <alignment horizontal="center"/>
    </xf>
    <xf numFmtId="44" fontId="3" fillId="5" borderId="1" xfId="0" applyNumberFormat="1" applyFont="1" applyFill="1" applyBorder="1"/>
    <xf numFmtId="0" fontId="3" fillId="5" borderId="1" xfId="0" applyFont="1" applyFill="1" applyBorder="1"/>
    <xf numFmtId="44" fontId="3" fillId="0" borderId="0" xfId="1" applyFont="1" applyFill="1"/>
    <xf numFmtId="44" fontId="6" fillId="0" borderId="0" xfId="0" applyNumberFormat="1" applyFont="1"/>
    <xf numFmtId="9" fontId="3" fillId="0" borderId="0" xfId="2" applyFont="1" applyFill="1"/>
    <xf numFmtId="44" fontId="3" fillId="6" borderId="0" xfId="0" applyNumberFormat="1" applyFont="1" applyFill="1"/>
    <xf numFmtId="0" fontId="7" fillId="6" borderId="2" xfId="0" applyFont="1" applyFill="1" applyBorder="1" applyAlignment="1">
      <alignment horizontal="center"/>
    </xf>
    <xf numFmtId="44" fontId="3" fillId="7" borderId="0" xfId="1" applyFont="1" applyFill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8" fontId="9" fillId="0" borderId="0" xfId="0" applyNumberFormat="1" applyFont="1" applyAlignment="1">
      <alignment horizontal="center"/>
    </xf>
    <xf numFmtId="44" fontId="7" fillId="2" borderId="0" xfId="0" applyNumberFormat="1" applyFont="1" applyFill="1" applyAlignment="1">
      <alignment horizontal="left"/>
    </xf>
    <xf numFmtId="44" fontId="8" fillId="2" borderId="0" xfId="0" applyNumberFormat="1" applyFont="1" applyFill="1"/>
    <xf numFmtId="44" fontId="9" fillId="0" borderId="0" xfId="0" applyNumberFormat="1" applyFont="1" applyAlignment="1">
      <alignment horizontal="center"/>
    </xf>
    <xf numFmtId="0" fontId="7" fillId="2" borderId="0" xfId="0" applyFont="1" applyFill="1"/>
    <xf numFmtId="0" fontId="7" fillId="3" borderId="2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8" fillId="3" borderId="0" xfId="0" applyFont="1" applyFill="1"/>
    <xf numFmtId="10" fontId="8" fillId="0" borderId="0" xfId="0" applyNumberFormat="1" applyFont="1"/>
    <xf numFmtId="44" fontId="8" fillId="0" borderId="0" xfId="0" applyNumberFormat="1" applyFont="1"/>
    <xf numFmtId="0" fontId="9" fillId="0" borderId="0" xfId="0" applyFont="1"/>
    <xf numFmtId="9" fontId="9" fillId="0" borderId="0" xfId="0" applyNumberFormat="1" applyFont="1"/>
    <xf numFmtId="44" fontId="9" fillId="0" borderId="0" xfId="0" applyNumberFormat="1" applyFont="1"/>
    <xf numFmtId="8" fontId="3" fillId="0" borderId="0" xfId="0" applyNumberFormat="1" applyFont="1"/>
    <xf numFmtId="0" fontId="5" fillId="0" borderId="0" xfId="0" applyFont="1"/>
    <xf numFmtId="44" fontId="5" fillId="7" borderId="0" xfId="1" applyFont="1" applyFill="1" applyAlignment="1">
      <alignment horizontal="center" wrapText="1"/>
    </xf>
    <xf numFmtId="44" fontId="3" fillId="0" borderId="0" xfId="1" applyFont="1" applyFill="1" applyAlignment="1">
      <alignment horizontal="center"/>
    </xf>
    <xf numFmtId="44" fontId="6" fillId="0" borderId="0" xfId="1" applyFont="1" applyFill="1"/>
    <xf numFmtId="2" fontId="3" fillId="0" borderId="0" xfId="0" applyNumberFormat="1" applyFont="1"/>
    <xf numFmtId="44" fontId="5" fillId="8" borderId="0" xfId="1" applyFont="1" applyFill="1" applyAlignment="1">
      <alignment horizontal="center" wrapText="1"/>
    </xf>
    <xf numFmtId="1" fontId="3" fillId="0" borderId="0" xfId="0" applyNumberFormat="1" applyFont="1"/>
    <xf numFmtId="0" fontId="5" fillId="4" borderId="0" xfId="0" applyFont="1" applyFill="1" applyAlignment="1">
      <alignment horizontal="left"/>
    </xf>
    <xf numFmtId="0" fontId="0" fillId="4" borderId="0" xfId="0" applyFill="1"/>
    <xf numFmtId="0" fontId="10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workbookViewId="0"/>
  </sheetViews>
  <sheetFormatPr defaultColWidth="15.5703125" defaultRowHeight="15" x14ac:dyDescent="0.25"/>
  <cols>
    <col min="1" max="1" width="20.140625" style="1" customWidth="1"/>
    <col min="2" max="2" width="17.42578125" style="1" customWidth="1"/>
    <col min="3" max="3" width="12.5703125" style="1" customWidth="1"/>
    <col min="4" max="7" width="15.5703125" style="1"/>
    <col min="8" max="8" width="15" style="1" customWidth="1"/>
    <col min="9" max="11" width="15.5703125" style="1"/>
    <col min="12" max="12" width="17.42578125" style="1" customWidth="1"/>
    <col min="13" max="13" width="15.5703125" style="1"/>
    <col min="14" max="14" width="19.5703125" style="1" bestFit="1" customWidth="1"/>
    <col min="15" max="15" width="21.7109375" style="1" customWidth="1"/>
    <col min="16" max="16384" width="15.5703125" style="1"/>
  </cols>
  <sheetData>
    <row r="1" spans="1:17" ht="32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7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7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7" x14ac:dyDescent="0.25">
      <c r="A4" s="26" t="s">
        <v>1</v>
      </c>
      <c r="B4" s="27" t="s">
        <v>2</v>
      </c>
      <c r="C4" s="27"/>
      <c r="D4" s="27"/>
      <c r="E4" s="27" t="s">
        <v>3</v>
      </c>
      <c r="F4" s="27"/>
      <c r="G4" s="27"/>
      <c r="H4" s="27" t="s">
        <v>4</v>
      </c>
      <c r="I4" s="28"/>
      <c r="J4" s="28"/>
      <c r="K4" s="28"/>
    </row>
    <row r="5" spans="1:17" x14ac:dyDescent="0.25">
      <c r="A5" s="29">
        <v>579376.80000000005</v>
      </c>
      <c r="B5" s="30">
        <f>A5*0.15</f>
        <v>86906.52</v>
      </c>
      <c r="C5" s="30"/>
      <c r="D5" s="27"/>
      <c r="E5" s="30">
        <f>A5*0.35</f>
        <v>202781.88</v>
      </c>
      <c r="F5" s="30"/>
      <c r="G5" s="30"/>
      <c r="H5" s="30">
        <f>A5*0.5</f>
        <v>289688.40000000002</v>
      </c>
      <c r="I5" s="31"/>
      <c r="J5" s="31"/>
      <c r="K5" s="31"/>
    </row>
    <row r="6" spans="1:17" ht="30.75" customHeight="1" x14ac:dyDescent="0.25">
      <c r="A6" s="32"/>
      <c r="B6" s="56" t="s">
        <v>5</v>
      </c>
      <c r="C6" s="56"/>
      <c r="D6" s="27"/>
      <c r="E6" s="33" t="s">
        <v>6</v>
      </c>
      <c r="F6" s="30"/>
      <c r="G6" s="30"/>
      <c r="H6" s="33" t="s">
        <v>7</v>
      </c>
      <c r="I6" s="31"/>
      <c r="J6" s="31"/>
      <c r="K6" s="31"/>
      <c r="L6" s="47"/>
      <c r="N6" s="45"/>
      <c r="O6" s="45"/>
    </row>
    <row r="7" spans="1:17" ht="42" customHeight="1" x14ac:dyDescent="0.25">
      <c r="A7" s="34" t="s">
        <v>8</v>
      </c>
      <c r="B7" s="35"/>
      <c r="C7" s="36" t="s">
        <v>9</v>
      </c>
      <c r="D7" s="36" t="s">
        <v>10</v>
      </c>
      <c r="E7" s="35"/>
      <c r="F7" s="36" t="s">
        <v>9</v>
      </c>
      <c r="G7" s="36" t="s">
        <v>10</v>
      </c>
      <c r="H7" s="35"/>
      <c r="I7" s="36" t="s">
        <v>9</v>
      </c>
      <c r="J7" s="36" t="s">
        <v>10</v>
      </c>
      <c r="K7" s="36" t="s">
        <v>11</v>
      </c>
      <c r="L7" s="37" t="s">
        <v>12</v>
      </c>
      <c r="M7" s="22" t="s">
        <v>13</v>
      </c>
      <c r="N7" s="50" t="s">
        <v>14</v>
      </c>
      <c r="O7" s="46" t="s">
        <v>1</v>
      </c>
    </row>
    <row r="8" spans="1:17" x14ac:dyDescent="0.25">
      <c r="A8" s="38" t="s">
        <v>15</v>
      </c>
      <c r="B8" s="1">
        <v>0</v>
      </c>
      <c r="C8" s="39">
        <f>B8/B24</f>
        <v>0</v>
      </c>
      <c r="D8" s="40">
        <f>B5*C8</f>
        <v>0</v>
      </c>
      <c r="E8" s="1">
        <v>0</v>
      </c>
      <c r="F8" s="39">
        <f>E8/E24</f>
        <v>0</v>
      </c>
      <c r="G8" s="40">
        <f>E5*F8</f>
        <v>0</v>
      </c>
      <c r="H8" s="1">
        <v>0</v>
      </c>
      <c r="I8" s="39">
        <f>H8/H24</f>
        <v>0</v>
      </c>
      <c r="J8" s="40">
        <f>H5*I8</f>
        <v>0</v>
      </c>
      <c r="K8" s="40">
        <f t="shared" ref="K8:K23" si="0">D8+G8+J8</f>
        <v>0</v>
      </c>
      <c r="L8" s="18">
        <f>K8*0.05</f>
        <v>0</v>
      </c>
      <c r="M8" s="21">
        <f t="shared" ref="M8:M23" si="1">K8+L8</f>
        <v>0</v>
      </c>
      <c r="N8" s="18">
        <v>500</v>
      </c>
      <c r="O8" s="23">
        <f t="shared" ref="O8:O23" si="2">M8+N8</f>
        <v>500</v>
      </c>
      <c r="P8" s="44"/>
      <c r="Q8" s="2"/>
    </row>
    <row r="9" spans="1:17" x14ac:dyDescent="0.25">
      <c r="A9" s="38" t="s">
        <v>16</v>
      </c>
      <c r="B9" s="1">
        <v>0</v>
      </c>
      <c r="C9" s="39">
        <f>B9/B24</f>
        <v>0</v>
      </c>
      <c r="D9" s="40">
        <f>B5*C9</f>
        <v>0</v>
      </c>
      <c r="E9" s="1">
        <v>2</v>
      </c>
      <c r="F9" s="39">
        <f>E9/E24</f>
        <v>2.2988505747126436E-2</v>
      </c>
      <c r="G9" s="40">
        <f>E5*F9</f>
        <v>4661.6524137931037</v>
      </c>
      <c r="H9" s="1">
        <v>20</v>
      </c>
      <c r="I9" s="39">
        <f>H9/H24</f>
        <v>4.6511627906976744E-2</v>
      </c>
      <c r="J9" s="40">
        <f>H5*I9</f>
        <v>13473.879069767443</v>
      </c>
      <c r="K9" s="40">
        <f t="shared" si="0"/>
        <v>18135.531483560546</v>
      </c>
      <c r="L9" s="18">
        <f t="shared" ref="L9:L23" si="3">K9*0.05</f>
        <v>906.77657417802732</v>
      </c>
      <c r="M9" s="21">
        <f t="shared" si="1"/>
        <v>19042.308057738574</v>
      </c>
      <c r="N9" s="18">
        <f t="shared" ref="N9:N23" si="4">K9*0.05</f>
        <v>906.77657417802732</v>
      </c>
      <c r="O9" s="23">
        <f t="shared" si="2"/>
        <v>19949.084631916601</v>
      </c>
      <c r="P9" s="44"/>
      <c r="Q9" s="2"/>
    </row>
    <row r="10" spans="1:17" x14ac:dyDescent="0.25">
      <c r="A10" s="38" t="s">
        <v>17</v>
      </c>
      <c r="B10" s="1">
        <v>0</v>
      </c>
      <c r="C10" s="39">
        <f>B10/B24</f>
        <v>0</v>
      </c>
      <c r="D10" s="40">
        <f>B5*C10</f>
        <v>0</v>
      </c>
      <c r="E10" s="1">
        <v>18</v>
      </c>
      <c r="F10" s="39">
        <f>E10/E24</f>
        <v>0.20689655172413793</v>
      </c>
      <c r="G10" s="40">
        <f>E5*F10</f>
        <v>41954.871724137935</v>
      </c>
      <c r="H10" s="1">
        <v>86</v>
      </c>
      <c r="I10" s="39">
        <f>H10/H24</f>
        <v>0.2</v>
      </c>
      <c r="J10" s="40">
        <f>H5*I10</f>
        <v>57937.680000000008</v>
      </c>
      <c r="K10" s="40">
        <f t="shared" si="0"/>
        <v>99892.551724137942</v>
      </c>
      <c r="L10" s="18">
        <f t="shared" si="3"/>
        <v>4994.6275862068978</v>
      </c>
      <c r="M10" s="21">
        <f t="shared" si="1"/>
        <v>104887.17931034484</v>
      </c>
      <c r="N10" s="18">
        <f t="shared" si="4"/>
        <v>4994.6275862068978</v>
      </c>
      <c r="O10" s="23">
        <f t="shared" si="2"/>
        <v>109881.80689655175</v>
      </c>
      <c r="P10" s="44"/>
      <c r="Q10" s="2"/>
    </row>
    <row r="11" spans="1:17" x14ac:dyDescent="0.25">
      <c r="A11" s="38" t="s">
        <v>18</v>
      </c>
      <c r="B11" s="1">
        <v>0</v>
      </c>
      <c r="C11" s="39">
        <f>B11/B24</f>
        <v>0</v>
      </c>
      <c r="D11" s="40">
        <f>B5*C11</f>
        <v>0</v>
      </c>
      <c r="E11" s="1">
        <v>20</v>
      </c>
      <c r="F11" s="39">
        <f>E11/E24</f>
        <v>0.22988505747126436</v>
      </c>
      <c r="G11" s="40">
        <f>E5*F11</f>
        <v>46616.524137931032</v>
      </c>
      <c r="H11" s="1">
        <v>64</v>
      </c>
      <c r="I11" s="39">
        <f>H11/H24</f>
        <v>0.14883720930232558</v>
      </c>
      <c r="J11" s="40">
        <f>H5*I11</f>
        <v>43116.413023255816</v>
      </c>
      <c r="K11" s="40">
        <f t="shared" si="0"/>
        <v>89732.937161186856</v>
      </c>
      <c r="L11" s="18">
        <f t="shared" si="3"/>
        <v>4486.6468580593428</v>
      </c>
      <c r="M11" s="21">
        <f t="shared" si="1"/>
        <v>94219.584019246191</v>
      </c>
      <c r="N11" s="18">
        <f t="shared" si="4"/>
        <v>4486.6468580593428</v>
      </c>
      <c r="O11" s="23">
        <f t="shared" si="2"/>
        <v>98706.230877305527</v>
      </c>
      <c r="P11" s="44"/>
      <c r="Q11" s="2"/>
    </row>
    <row r="12" spans="1:17" x14ac:dyDescent="0.25">
      <c r="A12" s="38" t="s">
        <v>19</v>
      </c>
      <c r="B12" s="1">
        <v>0</v>
      </c>
      <c r="C12" s="39">
        <f>B12/B24</f>
        <v>0</v>
      </c>
      <c r="D12" s="40">
        <f>B5*C12</f>
        <v>0</v>
      </c>
      <c r="E12" s="1">
        <v>1</v>
      </c>
      <c r="F12" s="39">
        <f>E12/E24</f>
        <v>1.1494252873563218E-2</v>
      </c>
      <c r="G12" s="40">
        <f>E5*F12</f>
        <v>2330.8262068965519</v>
      </c>
      <c r="H12" s="1">
        <v>4</v>
      </c>
      <c r="I12" s="39">
        <f>H12/H24</f>
        <v>9.3023255813953487E-3</v>
      </c>
      <c r="J12" s="40">
        <f>H5*I12</f>
        <v>2694.7758139534885</v>
      </c>
      <c r="K12" s="40">
        <f t="shared" si="0"/>
        <v>5025.6020208500404</v>
      </c>
      <c r="L12" s="18">
        <f t="shared" si="3"/>
        <v>251.28010104250203</v>
      </c>
      <c r="M12" s="21">
        <f t="shared" si="1"/>
        <v>5276.8821218925423</v>
      </c>
      <c r="N12" s="18">
        <v>500</v>
      </c>
      <c r="O12" s="23">
        <f t="shared" si="2"/>
        <v>5776.8821218925423</v>
      </c>
      <c r="P12" s="44"/>
      <c r="Q12" s="2"/>
    </row>
    <row r="13" spans="1:17" x14ac:dyDescent="0.25">
      <c r="A13" s="38" t="s">
        <v>20</v>
      </c>
      <c r="B13" s="1">
        <v>0</v>
      </c>
      <c r="C13" s="39">
        <f>B13/B24</f>
        <v>0</v>
      </c>
      <c r="D13" s="40">
        <f>B5*C13</f>
        <v>0</v>
      </c>
      <c r="E13" s="1">
        <v>9</v>
      </c>
      <c r="F13" s="39">
        <f>E13/E24</f>
        <v>0.10344827586206896</v>
      </c>
      <c r="G13" s="40">
        <f>E5*F13</f>
        <v>20977.435862068967</v>
      </c>
      <c r="H13" s="51">
        <v>19</v>
      </c>
      <c r="I13" s="39">
        <f>H13/H24</f>
        <v>4.4186046511627906E-2</v>
      </c>
      <c r="J13" s="40">
        <f>H5*I13</f>
        <v>12800.18511627907</v>
      </c>
      <c r="K13" s="40">
        <f t="shared" si="0"/>
        <v>33777.620978348037</v>
      </c>
      <c r="L13" s="18">
        <f t="shared" si="3"/>
        <v>1688.881048917402</v>
      </c>
      <c r="M13" s="21">
        <f t="shared" si="1"/>
        <v>35466.502027265436</v>
      </c>
      <c r="N13" s="18">
        <f t="shared" si="4"/>
        <v>1688.881048917402</v>
      </c>
      <c r="O13" s="23">
        <f t="shared" si="2"/>
        <v>37155.383076182836</v>
      </c>
      <c r="P13" s="44"/>
      <c r="Q13" s="2"/>
    </row>
    <row r="14" spans="1:17" x14ac:dyDescent="0.25">
      <c r="A14" s="38" t="s">
        <v>21</v>
      </c>
      <c r="B14" s="1">
        <v>0</v>
      </c>
      <c r="C14" s="39">
        <f>B14/B24</f>
        <v>0</v>
      </c>
      <c r="D14" s="40">
        <f>B5*C14</f>
        <v>0</v>
      </c>
      <c r="E14" s="1">
        <v>0</v>
      </c>
      <c r="F14" s="39">
        <f>E14/E24</f>
        <v>0</v>
      </c>
      <c r="G14" s="40">
        <f>E5*F14</f>
        <v>0</v>
      </c>
      <c r="H14" s="1">
        <v>1</v>
      </c>
      <c r="I14" s="39">
        <f>H14/H24</f>
        <v>2.3255813953488372E-3</v>
      </c>
      <c r="J14" s="40">
        <f>H5*I14</f>
        <v>673.69395348837213</v>
      </c>
      <c r="K14" s="40">
        <f t="shared" si="0"/>
        <v>673.69395348837213</v>
      </c>
      <c r="L14" s="18">
        <f t="shared" si="3"/>
        <v>33.684697674418608</v>
      </c>
      <c r="M14" s="21">
        <f t="shared" si="1"/>
        <v>707.37865116279079</v>
      </c>
      <c r="N14" s="18">
        <v>500</v>
      </c>
      <c r="O14" s="23">
        <f t="shared" si="2"/>
        <v>1207.3786511627909</v>
      </c>
      <c r="P14" s="44"/>
      <c r="Q14" s="2"/>
    </row>
    <row r="15" spans="1:17" x14ac:dyDescent="0.25">
      <c r="A15" s="38" t="s">
        <v>22</v>
      </c>
      <c r="B15" s="1">
        <v>0</v>
      </c>
      <c r="C15" s="39">
        <f>B15/B24</f>
        <v>0</v>
      </c>
      <c r="D15" s="40">
        <f>B5*C15</f>
        <v>0</v>
      </c>
      <c r="E15" s="1">
        <v>3</v>
      </c>
      <c r="F15" s="39">
        <f>E15/E24</f>
        <v>3.4482758620689655E-2</v>
      </c>
      <c r="G15" s="40">
        <f>E5*F15</f>
        <v>6992.4786206896551</v>
      </c>
      <c r="H15" s="1">
        <v>11</v>
      </c>
      <c r="I15" s="39">
        <f>H15/H24</f>
        <v>2.5581395348837209E-2</v>
      </c>
      <c r="J15" s="40">
        <f>H5*I15</f>
        <v>7410.6334883720938</v>
      </c>
      <c r="K15" s="40">
        <f t="shared" si="0"/>
        <v>14403.112109061749</v>
      </c>
      <c r="L15" s="18">
        <f t="shared" si="3"/>
        <v>720.15560545308745</v>
      </c>
      <c r="M15" s="21">
        <f t="shared" si="1"/>
        <v>15123.267714514837</v>
      </c>
      <c r="N15" s="18">
        <f t="shared" si="4"/>
        <v>720.15560545308745</v>
      </c>
      <c r="O15" s="23">
        <f t="shared" si="2"/>
        <v>15843.423319967926</v>
      </c>
      <c r="P15" s="44"/>
      <c r="Q15" s="2"/>
    </row>
    <row r="16" spans="1:17" x14ac:dyDescent="0.25">
      <c r="A16" s="38" t="s">
        <v>23</v>
      </c>
      <c r="B16" s="1">
        <v>0</v>
      </c>
      <c r="C16" s="39">
        <f>B16/B24</f>
        <v>0</v>
      </c>
      <c r="D16" s="40">
        <f>B5*C16</f>
        <v>0</v>
      </c>
      <c r="E16" s="1">
        <v>1</v>
      </c>
      <c r="F16" s="39">
        <f>E16/E24</f>
        <v>1.1494252873563218E-2</v>
      </c>
      <c r="G16" s="40">
        <f>E5*F16</f>
        <v>2330.8262068965519</v>
      </c>
      <c r="H16" s="1">
        <v>4</v>
      </c>
      <c r="I16" s="39">
        <f>H16/H24</f>
        <v>9.3023255813953487E-3</v>
      </c>
      <c r="J16" s="40">
        <f>H5*I16</f>
        <v>2694.7758139534885</v>
      </c>
      <c r="K16" s="40">
        <f t="shared" si="0"/>
        <v>5025.6020208500404</v>
      </c>
      <c r="L16" s="18">
        <f t="shared" si="3"/>
        <v>251.28010104250203</v>
      </c>
      <c r="M16" s="21">
        <f t="shared" si="1"/>
        <v>5276.8821218925423</v>
      </c>
      <c r="N16" s="18">
        <v>500</v>
      </c>
      <c r="O16" s="23">
        <f t="shared" si="2"/>
        <v>5776.8821218925423</v>
      </c>
      <c r="P16" s="44"/>
      <c r="Q16" s="2"/>
    </row>
    <row r="17" spans="1:17" x14ac:dyDescent="0.25">
      <c r="A17" s="38" t="s">
        <v>24</v>
      </c>
      <c r="B17" s="1">
        <v>0</v>
      </c>
      <c r="C17" s="39">
        <f>B17/B24</f>
        <v>0</v>
      </c>
      <c r="D17" s="40">
        <f>B5*C17</f>
        <v>0</v>
      </c>
      <c r="E17" s="1">
        <v>2</v>
      </c>
      <c r="F17" s="39">
        <f>E17/E24</f>
        <v>2.2988505747126436E-2</v>
      </c>
      <c r="G17" s="40">
        <f>E5*F17</f>
        <v>4661.6524137931037</v>
      </c>
      <c r="H17" s="1">
        <v>11</v>
      </c>
      <c r="I17" s="39">
        <f>H17/H24</f>
        <v>2.5581395348837209E-2</v>
      </c>
      <c r="J17" s="40">
        <f>H5*I17</f>
        <v>7410.6334883720938</v>
      </c>
      <c r="K17" s="40">
        <f t="shared" si="0"/>
        <v>12072.285902165197</v>
      </c>
      <c r="L17" s="18">
        <f t="shared" si="3"/>
        <v>603.61429510825985</v>
      </c>
      <c r="M17" s="21">
        <f t="shared" si="1"/>
        <v>12675.900197273457</v>
      </c>
      <c r="N17" s="18">
        <f t="shared" si="4"/>
        <v>603.61429510825985</v>
      </c>
      <c r="O17" s="23">
        <f t="shared" si="2"/>
        <v>13279.514492381717</v>
      </c>
      <c r="P17" s="44"/>
      <c r="Q17" s="2"/>
    </row>
    <row r="18" spans="1:17" x14ac:dyDescent="0.25">
      <c r="A18" s="38" t="s">
        <v>25</v>
      </c>
      <c r="B18" s="1">
        <v>0</v>
      </c>
      <c r="C18" s="39">
        <f>B18/B24</f>
        <v>0</v>
      </c>
      <c r="D18" s="40">
        <f>B5*C18</f>
        <v>0</v>
      </c>
      <c r="E18" s="1">
        <v>19</v>
      </c>
      <c r="F18" s="39">
        <f>E18/E24</f>
        <v>0.21839080459770116</v>
      </c>
      <c r="G18" s="40">
        <f>E5*F18</f>
        <v>44285.697931034483</v>
      </c>
      <c r="H18" s="1">
        <v>75</v>
      </c>
      <c r="I18" s="39">
        <f>H18/H24</f>
        <v>0.1744186046511628</v>
      </c>
      <c r="J18" s="40">
        <f>H5*I18</f>
        <v>50527.046511627916</v>
      </c>
      <c r="K18" s="40">
        <f t="shared" si="0"/>
        <v>94812.744442662399</v>
      </c>
      <c r="L18" s="18">
        <f t="shared" si="3"/>
        <v>4740.6372221331203</v>
      </c>
      <c r="M18" s="21">
        <f t="shared" si="1"/>
        <v>99553.381664795525</v>
      </c>
      <c r="N18" s="18">
        <f t="shared" si="4"/>
        <v>4740.6372221331203</v>
      </c>
      <c r="O18" s="23">
        <f t="shared" si="2"/>
        <v>104294.01888692865</v>
      </c>
      <c r="P18" s="44"/>
      <c r="Q18" s="2"/>
    </row>
    <row r="19" spans="1:17" x14ac:dyDescent="0.25">
      <c r="A19" s="38" t="s">
        <v>26</v>
      </c>
      <c r="B19" s="1">
        <v>1</v>
      </c>
      <c r="C19" s="39">
        <f>B19/B24</f>
        <v>0.5</v>
      </c>
      <c r="D19" s="40">
        <f>B5*C19</f>
        <v>43453.26</v>
      </c>
      <c r="E19" s="1">
        <v>3</v>
      </c>
      <c r="F19" s="39">
        <f>E19/E24</f>
        <v>3.4482758620689655E-2</v>
      </c>
      <c r="G19" s="40">
        <f>E5*F19</f>
        <v>6992.4786206896551</v>
      </c>
      <c r="H19" s="1">
        <v>22</v>
      </c>
      <c r="I19" s="39">
        <f>H19/H24</f>
        <v>5.1162790697674418E-2</v>
      </c>
      <c r="J19" s="40">
        <f>H5*I19</f>
        <v>14821.266976744188</v>
      </c>
      <c r="K19" s="40">
        <f t="shared" si="0"/>
        <v>65267.005597433847</v>
      </c>
      <c r="L19" s="18">
        <f t="shared" si="3"/>
        <v>3263.3502798716927</v>
      </c>
      <c r="M19" s="21">
        <f t="shared" si="1"/>
        <v>68530.355877305541</v>
      </c>
      <c r="N19" s="18">
        <f t="shared" si="4"/>
        <v>3263.3502798716927</v>
      </c>
      <c r="O19" s="23">
        <f t="shared" si="2"/>
        <v>71793.706157177236</v>
      </c>
      <c r="P19" s="44"/>
      <c r="Q19" s="2"/>
    </row>
    <row r="20" spans="1:17" x14ac:dyDescent="0.25">
      <c r="A20" s="38" t="s">
        <v>27</v>
      </c>
      <c r="B20" s="1">
        <v>1</v>
      </c>
      <c r="C20" s="39">
        <f>B20/B24</f>
        <v>0.5</v>
      </c>
      <c r="D20" s="40">
        <f>B5*C20</f>
        <v>43453.26</v>
      </c>
      <c r="E20" s="1">
        <v>2</v>
      </c>
      <c r="F20" s="39">
        <f>E20/E24</f>
        <v>2.2988505747126436E-2</v>
      </c>
      <c r="G20" s="40">
        <f>E5*F20</f>
        <v>4661.6524137931037</v>
      </c>
      <c r="H20" s="1">
        <v>22</v>
      </c>
      <c r="I20" s="39">
        <f>H20/H24</f>
        <v>5.1162790697674418E-2</v>
      </c>
      <c r="J20" s="40">
        <f>H5*I20</f>
        <v>14821.266976744188</v>
      </c>
      <c r="K20" s="40">
        <f t="shared" si="0"/>
        <v>62936.179390537291</v>
      </c>
      <c r="L20" s="18">
        <f t="shared" si="3"/>
        <v>3146.8089695268645</v>
      </c>
      <c r="M20" s="21">
        <f t="shared" si="1"/>
        <v>66082.988360064162</v>
      </c>
      <c r="N20" s="18">
        <f t="shared" si="4"/>
        <v>3146.8089695268645</v>
      </c>
      <c r="O20" s="23">
        <f t="shared" si="2"/>
        <v>69229.797329591034</v>
      </c>
      <c r="P20" s="44"/>
      <c r="Q20" s="2"/>
    </row>
    <row r="21" spans="1:17" x14ac:dyDescent="0.25">
      <c r="A21" s="38" t="s">
        <v>28</v>
      </c>
      <c r="B21" s="1">
        <v>0</v>
      </c>
      <c r="C21" s="39">
        <f>B21/B24</f>
        <v>0</v>
      </c>
      <c r="D21" s="40">
        <f>B5*C21</f>
        <v>0</v>
      </c>
      <c r="E21" s="1">
        <v>4</v>
      </c>
      <c r="F21" s="39">
        <f>E21/E24</f>
        <v>4.5977011494252873E-2</v>
      </c>
      <c r="G21" s="40">
        <f>E5*F21</f>
        <v>9323.3048275862075</v>
      </c>
      <c r="H21" s="1">
        <v>40</v>
      </c>
      <c r="I21" s="39">
        <f>H21/H24</f>
        <v>9.3023255813953487E-2</v>
      </c>
      <c r="J21" s="40">
        <f>H5*I21</f>
        <v>26947.758139534886</v>
      </c>
      <c r="K21" s="40">
        <f t="shared" si="0"/>
        <v>36271.062967121092</v>
      </c>
      <c r="L21" s="18">
        <f t="shared" si="3"/>
        <v>1813.5531483560546</v>
      </c>
      <c r="M21" s="21">
        <f t="shared" si="1"/>
        <v>38084.616115477147</v>
      </c>
      <c r="N21" s="18">
        <f t="shared" si="4"/>
        <v>1813.5531483560546</v>
      </c>
      <c r="O21" s="23">
        <f t="shared" si="2"/>
        <v>39898.169263833202</v>
      </c>
      <c r="P21" s="44"/>
      <c r="Q21" s="2"/>
    </row>
    <row r="22" spans="1:17" x14ac:dyDescent="0.25">
      <c r="A22" s="38" t="s">
        <v>29</v>
      </c>
      <c r="B22" s="1">
        <v>0</v>
      </c>
      <c r="C22" s="39">
        <f>B22/B24</f>
        <v>0</v>
      </c>
      <c r="D22" s="40">
        <f>B5*C22</f>
        <v>0</v>
      </c>
      <c r="E22" s="1">
        <v>1</v>
      </c>
      <c r="F22" s="39">
        <f>E22/E24</f>
        <v>1.1494252873563218E-2</v>
      </c>
      <c r="G22" s="40">
        <f>E5*F22</f>
        <v>2330.8262068965519</v>
      </c>
      <c r="H22" s="1">
        <v>5</v>
      </c>
      <c r="I22" s="39">
        <f>H22/H24</f>
        <v>1.1627906976744186E-2</v>
      </c>
      <c r="J22" s="40">
        <f>H5*I22</f>
        <v>3368.4697674418608</v>
      </c>
      <c r="K22" s="40">
        <f t="shared" si="0"/>
        <v>5699.2959743384126</v>
      </c>
      <c r="L22" s="18">
        <f t="shared" si="3"/>
        <v>284.96479871692065</v>
      </c>
      <c r="M22" s="21">
        <f t="shared" si="1"/>
        <v>5984.2607730553336</v>
      </c>
      <c r="N22" s="18">
        <v>500</v>
      </c>
      <c r="O22" s="23">
        <f t="shared" si="2"/>
        <v>6484.2607730553336</v>
      </c>
      <c r="P22" s="44"/>
      <c r="Q22" s="2"/>
    </row>
    <row r="23" spans="1:17" x14ac:dyDescent="0.25">
      <c r="A23" s="38" t="s">
        <v>30</v>
      </c>
      <c r="B23" s="1">
        <v>0</v>
      </c>
      <c r="C23" s="39">
        <f>B23/B24</f>
        <v>0</v>
      </c>
      <c r="D23" s="40">
        <f>B5*C23</f>
        <v>0</v>
      </c>
      <c r="E23" s="1">
        <v>2</v>
      </c>
      <c r="F23" s="39">
        <f>E23/E24</f>
        <v>2.2988505747126436E-2</v>
      </c>
      <c r="G23" s="40">
        <f>E5*F23</f>
        <v>4661.6524137931037</v>
      </c>
      <c r="H23" s="1">
        <v>46</v>
      </c>
      <c r="I23" s="39">
        <f>H23/H24</f>
        <v>0.10697674418604651</v>
      </c>
      <c r="J23" s="40">
        <f>H5*I23</f>
        <v>30989.921860465118</v>
      </c>
      <c r="K23" s="40">
        <f t="shared" si="0"/>
        <v>35651.574274258222</v>
      </c>
      <c r="L23" s="18">
        <f t="shared" si="3"/>
        <v>1782.5787137129112</v>
      </c>
      <c r="M23" s="21">
        <f t="shared" si="1"/>
        <v>37434.152987971131</v>
      </c>
      <c r="N23" s="18">
        <f t="shared" si="4"/>
        <v>1782.5787137129112</v>
      </c>
      <c r="O23" s="23">
        <f t="shared" si="2"/>
        <v>39216.731701684039</v>
      </c>
      <c r="P23" s="44"/>
      <c r="Q23" s="2"/>
    </row>
    <row r="24" spans="1:17" x14ac:dyDescent="0.25">
      <c r="A24" s="41" t="s">
        <v>13</v>
      </c>
      <c r="B24" s="41">
        <f t="shared" ref="B24:K24" si="5">SUM(B8:B23)</f>
        <v>2</v>
      </c>
      <c r="C24" s="42">
        <f t="shared" si="5"/>
        <v>1</v>
      </c>
      <c r="D24" s="43">
        <f t="shared" si="5"/>
        <v>86906.52</v>
      </c>
      <c r="E24" s="41">
        <f t="shared" si="5"/>
        <v>87</v>
      </c>
      <c r="F24" s="42">
        <f t="shared" si="5"/>
        <v>0.99999999999999989</v>
      </c>
      <c r="G24" s="43">
        <f t="shared" si="5"/>
        <v>202781.88</v>
      </c>
      <c r="H24" s="41">
        <f t="shared" si="5"/>
        <v>430</v>
      </c>
      <c r="I24" s="42">
        <f t="shared" si="5"/>
        <v>0.99999999999999978</v>
      </c>
      <c r="J24" s="43">
        <f t="shared" si="5"/>
        <v>289688.40000000002</v>
      </c>
      <c r="K24" s="43">
        <f t="shared" si="5"/>
        <v>579376.80000000005</v>
      </c>
      <c r="L24" s="19">
        <f>SUM(L8:L23)</f>
        <v>28968.840000000004</v>
      </c>
      <c r="M24" s="19">
        <f>SUM(M8:M23)</f>
        <v>608345.64000000013</v>
      </c>
      <c r="N24" s="48">
        <f>SUM(N8:N23)</f>
        <v>30647.630301523666</v>
      </c>
      <c r="O24" s="48">
        <f>SUM(O8:O23)</f>
        <v>638993.27030152373</v>
      </c>
      <c r="P24" s="44"/>
    </row>
    <row r="25" spans="1:17" x14ac:dyDescent="0.25">
      <c r="L25" s="20"/>
      <c r="O25" s="2"/>
    </row>
    <row r="26" spans="1:17" x14ac:dyDescent="0.25">
      <c r="A26" s="24" t="s">
        <v>31</v>
      </c>
      <c r="B26" s="18"/>
      <c r="K26" s="2"/>
      <c r="N26" s="2"/>
    </row>
    <row r="27" spans="1:17" x14ac:dyDescent="0.25">
      <c r="A27" s="45" t="s">
        <v>32</v>
      </c>
      <c r="K27" s="49"/>
      <c r="M27" s="18"/>
      <c r="N27" s="18"/>
      <c r="O27" s="18"/>
    </row>
    <row r="28" spans="1:17" x14ac:dyDescent="0.25">
      <c r="M28" s="18"/>
      <c r="N28" s="18"/>
      <c r="O28" s="18"/>
    </row>
    <row r="29" spans="1:17" x14ac:dyDescent="0.25">
      <c r="A29" s="52" t="s">
        <v>33</v>
      </c>
      <c r="B29" s="52">
        <v>17.245000000000001</v>
      </c>
      <c r="C29" s="53"/>
      <c r="G29" s="44"/>
      <c r="M29" s="18"/>
      <c r="N29" s="18"/>
      <c r="O29" s="18"/>
    </row>
    <row r="30" spans="1:17" x14ac:dyDescent="0.25">
      <c r="A30" s="52" t="s">
        <v>34</v>
      </c>
      <c r="B30" s="54" t="s">
        <v>35</v>
      </c>
      <c r="C30" s="55"/>
      <c r="M30" s="18"/>
      <c r="N30" s="18"/>
      <c r="O30" s="18"/>
    </row>
    <row r="31" spans="1:17" x14ac:dyDescent="0.25">
      <c r="A31" s="52" t="s">
        <v>36</v>
      </c>
      <c r="B31" s="52">
        <v>70031010</v>
      </c>
      <c r="C31" s="53"/>
      <c r="M31" s="18"/>
      <c r="N31" s="18"/>
      <c r="O31" s="18"/>
    </row>
    <row r="32" spans="1:17" x14ac:dyDescent="0.25">
      <c r="A32" s="52" t="s">
        <v>37</v>
      </c>
      <c r="B32" s="52" t="s">
        <v>38</v>
      </c>
      <c r="C32" s="53"/>
      <c r="M32" s="18"/>
      <c r="N32" s="18"/>
      <c r="O32" s="18"/>
    </row>
    <row r="33" spans="1:15" x14ac:dyDescent="0.25">
      <c r="A33" s="52" t="s">
        <v>39</v>
      </c>
      <c r="B33" s="52" t="s">
        <v>31</v>
      </c>
      <c r="C33" s="53"/>
      <c r="M33" s="18"/>
      <c r="N33" s="18"/>
      <c r="O33" s="18"/>
    </row>
    <row r="34" spans="1:15" x14ac:dyDescent="0.25">
      <c r="A34" s="7" t="s">
        <v>40</v>
      </c>
      <c r="B34" s="7" t="s">
        <v>41</v>
      </c>
      <c r="C34" s="53"/>
      <c r="M34" s="18"/>
      <c r="N34" s="18"/>
      <c r="O34" s="18"/>
    </row>
  </sheetData>
  <mergeCells count="1">
    <mergeCell ref="B6:C6"/>
  </mergeCells>
  <phoneticPr fontId="0" type="noConversion"/>
  <pageMargins left="0.75" right="0.75" top="1" bottom="1" header="0.5" footer="0.5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topLeftCell="A37" workbookViewId="0">
      <selection activeCell="A5" sqref="A5"/>
    </sheetView>
  </sheetViews>
  <sheetFormatPr defaultRowHeight="12.75" x14ac:dyDescent="0.2"/>
  <cols>
    <col min="1" max="1" width="18" customWidth="1"/>
    <col min="2" max="2" width="12.28515625" customWidth="1"/>
    <col min="3" max="3" width="11.7109375" customWidth="1"/>
    <col min="4" max="4" width="20.5703125" customWidth="1"/>
    <col min="5" max="5" width="12.5703125" bestFit="1" customWidth="1"/>
    <col min="6" max="6" width="12.28515625" customWidth="1"/>
    <col min="7" max="7" width="17.140625" customWidth="1"/>
    <col min="8" max="8" width="12.5703125" bestFit="1" customWidth="1"/>
    <col min="9" max="9" width="12.5703125" customWidth="1"/>
    <col min="10" max="10" width="16.85546875" customWidth="1"/>
    <col min="11" max="11" width="23.140625" customWidth="1"/>
  </cols>
  <sheetData>
    <row r="1" spans="1:11" ht="21" x14ac:dyDescent="0.35">
      <c r="A1" s="3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x14ac:dyDescent="0.25">
      <c r="A4" s="4" t="s">
        <v>1</v>
      </c>
      <c r="B4" s="7" t="s">
        <v>2</v>
      </c>
      <c r="C4" s="7"/>
      <c r="D4" s="7"/>
      <c r="E4" s="7" t="s">
        <v>3</v>
      </c>
      <c r="F4" s="7"/>
      <c r="G4" s="7"/>
      <c r="H4" s="7" t="s">
        <v>4</v>
      </c>
      <c r="I4" s="7"/>
      <c r="J4" s="7"/>
      <c r="K4" s="1"/>
    </row>
    <row r="5" spans="1:11" ht="15" x14ac:dyDescent="0.25">
      <c r="A5" s="5">
        <v>659737.10000000009</v>
      </c>
      <c r="B5" s="8">
        <v>98960.565000000017</v>
      </c>
      <c r="C5" s="8"/>
      <c r="D5" s="7"/>
      <c r="E5" s="8">
        <v>230907.98500000002</v>
      </c>
      <c r="F5" s="8"/>
      <c r="G5" s="8"/>
      <c r="H5" s="8">
        <v>329868.55000000005</v>
      </c>
      <c r="I5" s="8"/>
      <c r="J5" s="8"/>
      <c r="K5" s="2"/>
    </row>
    <row r="6" spans="1:11" ht="15" x14ac:dyDescent="0.25">
      <c r="A6" s="6" t="s">
        <v>43</v>
      </c>
      <c r="B6" s="7" t="s">
        <v>44</v>
      </c>
      <c r="C6" s="7"/>
      <c r="D6" s="7"/>
      <c r="E6" s="7" t="s">
        <v>45</v>
      </c>
      <c r="F6" s="8"/>
      <c r="G6" s="8"/>
      <c r="H6" s="7" t="s">
        <v>46</v>
      </c>
      <c r="I6" s="8"/>
      <c r="J6" s="8"/>
      <c r="K6" s="2"/>
    </row>
    <row r="7" spans="1:11" ht="15" x14ac:dyDescent="0.25">
      <c r="A7" s="17" t="s">
        <v>47</v>
      </c>
      <c r="B7" s="15"/>
      <c r="C7" s="15" t="s">
        <v>9</v>
      </c>
      <c r="D7" s="15" t="s">
        <v>10</v>
      </c>
      <c r="E7" s="15"/>
      <c r="F7" s="15" t="s">
        <v>9</v>
      </c>
      <c r="G7" s="15" t="s">
        <v>10</v>
      </c>
      <c r="H7" s="15"/>
      <c r="I7" s="15" t="s">
        <v>9</v>
      </c>
      <c r="J7" s="15" t="s">
        <v>10</v>
      </c>
      <c r="K7" s="15" t="s">
        <v>11</v>
      </c>
    </row>
    <row r="8" spans="1:11" ht="15" x14ac:dyDescent="0.25">
      <c r="A8" s="17" t="s">
        <v>17</v>
      </c>
      <c r="B8" s="9">
        <v>2</v>
      </c>
      <c r="C8" s="10">
        <v>0.13333333333333333</v>
      </c>
      <c r="D8" s="11">
        <v>13194.742000000002</v>
      </c>
      <c r="E8" s="9">
        <v>12</v>
      </c>
      <c r="F8" s="10">
        <v>6.030150753768844E-2</v>
      </c>
      <c r="G8" s="11">
        <v>13924.099597989951</v>
      </c>
      <c r="H8" s="9">
        <v>20</v>
      </c>
      <c r="I8" s="10">
        <v>4.6082949308755762E-2</v>
      </c>
      <c r="J8" s="11">
        <v>15201.315668202767</v>
      </c>
      <c r="K8" s="16">
        <v>42320.15726619272</v>
      </c>
    </row>
    <row r="9" spans="1:11" ht="15" x14ac:dyDescent="0.25">
      <c r="A9" s="17" t="s">
        <v>48</v>
      </c>
      <c r="B9" s="9">
        <v>2</v>
      </c>
      <c r="C9" s="10">
        <v>0.13333333333333333</v>
      </c>
      <c r="D9" s="11">
        <v>13194.742000000002</v>
      </c>
      <c r="E9" s="9">
        <v>12</v>
      </c>
      <c r="F9" s="10">
        <v>6.030150753768844E-2</v>
      </c>
      <c r="G9" s="11">
        <v>13924.099597989951</v>
      </c>
      <c r="H9" s="9">
        <v>62</v>
      </c>
      <c r="I9" s="10">
        <v>0.14285714285714285</v>
      </c>
      <c r="J9" s="11">
        <v>47124.078571428574</v>
      </c>
      <c r="K9" s="16">
        <v>74242.920169418532</v>
      </c>
    </row>
    <row r="10" spans="1:11" ht="15" x14ac:dyDescent="0.25">
      <c r="A10" s="17" t="s">
        <v>24</v>
      </c>
      <c r="B10" s="9">
        <v>0</v>
      </c>
      <c r="C10" s="10">
        <v>0</v>
      </c>
      <c r="D10" s="11">
        <v>0</v>
      </c>
      <c r="E10" s="9">
        <v>12</v>
      </c>
      <c r="F10" s="10">
        <v>6.030150753768844E-2</v>
      </c>
      <c r="G10" s="11">
        <v>13924.099597989951</v>
      </c>
      <c r="H10" s="9">
        <v>64</v>
      </c>
      <c r="I10" s="10">
        <v>0.14746543778801843</v>
      </c>
      <c r="J10" s="11">
        <v>48644.210138248854</v>
      </c>
      <c r="K10" s="16">
        <v>62568.309736238807</v>
      </c>
    </row>
    <row r="11" spans="1:11" ht="15" x14ac:dyDescent="0.25">
      <c r="A11" s="17" t="s">
        <v>20</v>
      </c>
      <c r="B11" s="9">
        <v>1</v>
      </c>
      <c r="C11" s="10">
        <v>6.6666666666666666E-2</v>
      </c>
      <c r="D11" s="11">
        <v>6597.371000000001</v>
      </c>
      <c r="E11" s="9">
        <v>11</v>
      </c>
      <c r="F11" s="10">
        <v>5.5276381909547742E-2</v>
      </c>
      <c r="G11" s="11">
        <v>12763.757964824123</v>
      </c>
      <c r="H11" s="9">
        <v>13</v>
      </c>
      <c r="I11" s="10">
        <v>2.9953917050691243E-2</v>
      </c>
      <c r="J11" s="11">
        <v>9880.8551843317982</v>
      </c>
      <c r="K11" s="16">
        <v>29241.98414915592</v>
      </c>
    </row>
    <row r="12" spans="1:11" ht="15" x14ac:dyDescent="0.25">
      <c r="A12" s="17" t="s">
        <v>16</v>
      </c>
      <c r="B12" s="9">
        <v>3</v>
      </c>
      <c r="C12" s="10">
        <v>0.2</v>
      </c>
      <c r="D12" s="11">
        <v>19792.113000000005</v>
      </c>
      <c r="E12" s="9">
        <v>5</v>
      </c>
      <c r="F12" s="10">
        <v>2.5125628140703519E-2</v>
      </c>
      <c r="G12" s="11">
        <v>5801.7081658291463</v>
      </c>
      <c r="H12" s="9">
        <v>36</v>
      </c>
      <c r="I12" s="10">
        <v>8.294930875576037E-2</v>
      </c>
      <c r="J12" s="11">
        <v>27362.368202764981</v>
      </c>
      <c r="K12" s="16">
        <v>52956.189368594132</v>
      </c>
    </row>
    <row r="13" spans="1:11" ht="15" x14ac:dyDescent="0.25">
      <c r="A13" s="17" t="s">
        <v>49</v>
      </c>
      <c r="B13" s="9">
        <v>0</v>
      </c>
      <c r="C13" s="10">
        <v>0</v>
      </c>
      <c r="D13" s="11">
        <v>0</v>
      </c>
      <c r="E13" s="9">
        <v>1</v>
      </c>
      <c r="F13" s="10">
        <v>5.0251256281407036E-3</v>
      </c>
      <c r="G13" s="11">
        <v>1160.3416331658293</v>
      </c>
      <c r="H13" s="9">
        <v>2</v>
      </c>
      <c r="I13" s="10">
        <v>4.608294930875576E-3</v>
      </c>
      <c r="J13" s="11">
        <v>1520.1315668202767</v>
      </c>
      <c r="K13" s="16">
        <v>2680.473199986106</v>
      </c>
    </row>
    <row r="14" spans="1:11" ht="15" x14ac:dyDescent="0.25">
      <c r="A14" s="17" t="s">
        <v>50</v>
      </c>
      <c r="B14" s="9">
        <v>1</v>
      </c>
      <c r="C14" s="10">
        <v>6.6666666666666666E-2</v>
      </c>
      <c r="D14" s="11">
        <v>6597.371000000001</v>
      </c>
      <c r="E14" s="9">
        <v>22</v>
      </c>
      <c r="F14" s="10">
        <v>0.11055276381909548</v>
      </c>
      <c r="G14" s="11">
        <v>25527.515929648245</v>
      </c>
      <c r="H14" s="9">
        <v>25</v>
      </c>
      <c r="I14" s="10">
        <v>5.7603686635944701E-2</v>
      </c>
      <c r="J14" s="11">
        <v>19001.64458525346</v>
      </c>
      <c r="K14" s="16">
        <v>51126.531514901704</v>
      </c>
    </row>
    <row r="15" spans="1:11" ht="15" x14ac:dyDescent="0.25">
      <c r="A15" s="17" t="s">
        <v>51</v>
      </c>
      <c r="B15" s="9">
        <v>0</v>
      </c>
      <c r="C15" s="10">
        <v>0</v>
      </c>
      <c r="D15" s="11">
        <v>0</v>
      </c>
      <c r="E15" s="9">
        <v>13</v>
      </c>
      <c r="F15" s="10">
        <v>6.5326633165829151E-2</v>
      </c>
      <c r="G15" s="11">
        <v>15084.441231155781</v>
      </c>
      <c r="H15" s="9">
        <v>16</v>
      </c>
      <c r="I15" s="10">
        <v>3.6866359447004608E-2</v>
      </c>
      <c r="J15" s="11">
        <v>12161.052534562214</v>
      </c>
      <c r="K15" s="16">
        <v>27245.493765717994</v>
      </c>
    </row>
    <row r="16" spans="1:11" ht="15" x14ac:dyDescent="0.25">
      <c r="A16" s="17" t="s">
        <v>15</v>
      </c>
      <c r="B16" s="9">
        <v>0</v>
      </c>
      <c r="C16" s="10">
        <v>0</v>
      </c>
      <c r="D16" s="11">
        <v>0</v>
      </c>
      <c r="E16" s="9">
        <v>0</v>
      </c>
      <c r="F16" s="10">
        <v>0</v>
      </c>
      <c r="G16" s="11">
        <v>0</v>
      </c>
      <c r="H16" s="9">
        <v>0</v>
      </c>
      <c r="I16" s="10">
        <v>0</v>
      </c>
      <c r="J16" s="11">
        <v>0</v>
      </c>
      <c r="K16" s="16">
        <v>0</v>
      </c>
    </row>
    <row r="17" spans="1:11" ht="15" x14ac:dyDescent="0.25">
      <c r="A17" s="17" t="s">
        <v>26</v>
      </c>
      <c r="B17" s="9">
        <v>0</v>
      </c>
      <c r="C17" s="10">
        <v>0</v>
      </c>
      <c r="D17" s="11">
        <v>0</v>
      </c>
      <c r="E17" s="9">
        <v>21</v>
      </c>
      <c r="F17" s="10">
        <v>0.10552763819095477</v>
      </c>
      <c r="G17" s="11">
        <v>24367.174296482415</v>
      </c>
      <c r="H17" s="9">
        <v>45</v>
      </c>
      <c r="I17" s="10">
        <v>0.10368663594470046</v>
      </c>
      <c r="J17" s="11">
        <v>34202.960253456222</v>
      </c>
      <c r="K17" s="16">
        <v>58570.134549938637</v>
      </c>
    </row>
    <row r="18" spans="1:11" ht="15" x14ac:dyDescent="0.25">
      <c r="A18" s="17" t="s">
        <v>18</v>
      </c>
      <c r="B18" s="9">
        <v>0</v>
      </c>
      <c r="C18" s="10">
        <v>0</v>
      </c>
      <c r="D18" s="11">
        <v>0</v>
      </c>
      <c r="E18" s="9">
        <v>40</v>
      </c>
      <c r="F18" s="10">
        <v>0.20100502512562815</v>
      </c>
      <c r="G18" s="11">
        <v>46413.66532663317</v>
      </c>
      <c r="H18" s="9">
        <v>58</v>
      </c>
      <c r="I18" s="10">
        <v>0.13364055299539171</v>
      </c>
      <c r="J18" s="11">
        <v>44083.815437788027</v>
      </c>
      <c r="K18" s="16">
        <v>90497.480764421198</v>
      </c>
    </row>
    <row r="19" spans="1:11" ht="15" x14ac:dyDescent="0.25">
      <c r="A19" s="17" t="s">
        <v>52</v>
      </c>
      <c r="B19" s="9">
        <v>4</v>
      </c>
      <c r="C19" s="10">
        <v>0.26666666666666666</v>
      </c>
      <c r="D19" s="11">
        <v>26389.484000000004</v>
      </c>
      <c r="E19" s="9">
        <v>7</v>
      </c>
      <c r="F19" s="10">
        <v>3.5175879396984924E-2</v>
      </c>
      <c r="G19" s="11">
        <v>8122.3914321608045</v>
      </c>
      <c r="H19" s="9">
        <v>17</v>
      </c>
      <c r="I19" s="10">
        <v>3.9170506912442393E-2</v>
      </c>
      <c r="J19" s="11">
        <v>12921.11831797235</v>
      </c>
      <c r="K19" s="16">
        <v>47432.993750133159</v>
      </c>
    </row>
    <row r="20" spans="1:11" ht="15" x14ac:dyDescent="0.25">
      <c r="A20" s="17" t="s">
        <v>53</v>
      </c>
      <c r="B20" s="9">
        <v>1</v>
      </c>
      <c r="C20" s="10">
        <v>6.6666666666666666E-2</v>
      </c>
      <c r="D20" s="11">
        <v>6597.371000000001</v>
      </c>
      <c r="E20" s="9">
        <v>5</v>
      </c>
      <c r="F20" s="10">
        <v>2.5125628140703519E-2</v>
      </c>
      <c r="G20" s="11">
        <v>5801.7081658291463</v>
      </c>
      <c r="H20" s="9">
        <v>12</v>
      </c>
      <c r="I20" s="10">
        <v>2.7649769585253458E-2</v>
      </c>
      <c r="J20" s="11">
        <v>9120.7894009216616</v>
      </c>
      <c r="K20" s="16">
        <v>21519.868566750811</v>
      </c>
    </row>
    <row r="21" spans="1:11" ht="15" x14ac:dyDescent="0.25">
      <c r="A21" s="17" t="s">
        <v>30</v>
      </c>
      <c r="B21" s="9">
        <v>0</v>
      </c>
      <c r="C21" s="10">
        <v>0</v>
      </c>
      <c r="D21" s="11">
        <v>0</v>
      </c>
      <c r="E21" s="9">
        <v>14</v>
      </c>
      <c r="F21" s="10">
        <v>7.0351758793969849E-2</v>
      </c>
      <c r="G21" s="11">
        <v>16244.782864321609</v>
      </c>
      <c r="H21" s="9">
        <v>35</v>
      </c>
      <c r="I21" s="10">
        <v>8.0645161290322578E-2</v>
      </c>
      <c r="J21" s="11">
        <v>26602.302419354841</v>
      </c>
      <c r="K21" s="16">
        <v>42847.085283676453</v>
      </c>
    </row>
    <row r="22" spans="1:11" ht="15" x14ac:dyDescent="0.25">
      <c r="A22" s="17" t="s">
        <v>29</v>
      </c>
      <c r="B22" s="9">
        <v>1</v>
      </c>
      <c r="C22" s="10">
        <v>6.6666666666666666E-2</v>
      </c>
      <c r="D22" s="11">
        <v>6597.371000000001</v>
      </c>
      <c r="E22" s="9">
        <v>24</v>
      </c>
      <c r="F22" s="10">
        <v>0.12060301507537688</v>
      </c>
      <c r="G22" s="11">
        <v>27848.199195979902</v>
      </c>
      <c r="H22" s="9">
        <v>29</v>
      </c>
      <c r="I22" s="10">
        <v>6.6820276497695855E-2</v>
      </c>
      <c r="J22" s="11">
        <v>22041.907718894014</v>
      </c>
      <c r="K22" s="16">
        <v>56487.477914873918</v>
      </c>
    </row>
    <row r="23" spans="1:11" ht="15" x14ac:dyDescent="0.25">
      <c r="A23" s="17" t="s">
        <v>54</v>
      </c>
      <c r="B23" s="9">
        <v>0</v>
      </c>
      <c r="C23" s="10">
        <v>0</v>
      </c>
      <c r="D23" s="11">
        <v>0</v>
      </c>
      <c r="E23" s="9">
        <v>0</v>
      </c>
      <c r="F23" s="10">
        <v>0</v>
      </c>
      <c r="G23" s="11">
        <v>0</v>
      </c>
      <c r="H23" s="9">
        <v>0</v>
      </c>
      <c r="I23" s="10">
        <v>0</v>
      </c>
      <c r="J23" s="11">
        <v>0</v>
      </c>
      <c r="K23" s="16">
        <v>0</v>
      </c>
    </row>
    <row r="24" spans="1:11" ht="15" x14ac:dyDescent="0.25">
      <c r="A24" s="12" t="s">
        <v>13</v>
      </c>
      <c r="B24" s="12">
        <v>15</v>
      </c>
      <c r="C24" s="13">
        <v>1</v>
      </c>
      <c r="D24" s="14">
        <v>98960.565000000002</v>
      </c>
      <c r="E24" s="12">
        <v>199</v>
      </c>
      <c r="F24" s="13">
        <v>1</v>
      </c>
      <c r="G24" s="14">
        <v>230907.98500000002</v>
      </c>
      <c r="H24" s="12">
        <v>434</v>
      </c>
      <c r="I24" s="13">
        <v>0.99999999999999989</v>
      </c>
      <c r="J24" s="14">
        <v>329868.5500000001</v>
      </c>
      <c r="K24" s="14">
        <v>659737.10000000009</v>
      </c>
    </row>
  </sheetData>
  <pageMargins left="0.7" right="0.7" top="0.75" bottom="0.75" header="0.3" footer="0.3"/>
  <pageSetup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EE7ED8-928E-485C-AFA8-405D154E4DE3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2.xml><?xml version="1.0" encoding="utf-8"?>
<ds:datastoreItem xmlns:ds="http://schemas.openxmlformats.org/officeDocument/2006/customXml" ds:itemID="{12DB9AE3-D938-47BA-B86B-AAD518763E1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9B54179-4E14-48A4-B505-E71121F6F98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5BBF61-8BF8-4C90-B7AD-633C26F58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Field</vt:lpstr>
      <vt:lpstr>Sheet1</vt:lpstr>
      <vt:lpstr>Field!Print_Area</vt:lpstr>
    </vt:vector>
  </TitlesOfParts>
  <Manager/>
  <Company>DWD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bgoguen</dc:creator>
  <cp:keywords/>
  <dc:description/>
  <cp:lastModifiedBy>Caissie, Lisa (EOL)</cp:lastModifiedBy>
  <cp:revision/>
  <dcterms:created xsi:type="dcterms:W3CDTF">2012-05-11T12:28:37Z</dcterms:created>
  <dcterms:modified xsi:type="dcterms:W3CDTF">2023-09-06T16:19:50Z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Goguen, Beth (EOL)</vt:lpwstr>
  </property>
  <property fmtid="{D5CDD505-2E9C-101B-9397-08002B2CF9AE}" pid="3" name="Order">
    <vt:lpwstr>41157200.0000000</vt:lpwstr>
  </property>
  <property fmtid="{D5CDD505-2E9C-101B-9397-08002B2CF9AE}" pid="4" name="display_urn:schemas-microsoft-com:office:office#Author">
    <vt:lpwstr>Goguen, Beth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