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ssgov-my.sharepoint.com/personal/marilyn_boyle_mass_gov/Documents/FY25 Allocations/Charts for Plan and Distribution/"/>
    </mc:Choice>
  </mc:AlternateContent>
  <xr:revisionPtr revIDLastSave="52" documentId="8_{BE0AADB2-83B7-4A2A-BA08-A134575F6A81}" xr6:coauthVersionLast="47" xr6:coauthVersionMax="47" xr10:uidLastSave="{980A5A19-2CB6-43AB-8FFC-CAD6C509A1F1}"/>
  <bookViews>
    <workbookView xWindow="28680" yWindow="-120" windowWidth="29040" windowHeight="15720" xr2:uid="{ECB3BB67-4B91-4624-9894-8DBE7BE163CA}"/>
  </bookViews>
  <sheets>
    <sheet name="FY25 and FY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30" i="1" l="1"/>
  <c r="P30" i="1" s="1"/>
  <c r="R13" i="1"/>
  <c r="S30" i="1"/>
  <c r="S28" i="1"/>
  <c r="S27" i="1"/>
  <c r="S26" i="1"/>
  <c r="S25" i="1"/>
  <c r="S24" i="1"/>
  <c r="S23" i="1"/>
  <c r="S22" i="1"/>
  <c r="S21" i="1"/>
  <c r="S20" i="1"/>
  <c r="S19" i="1"/>
  <c r="S18" i="1"/>
  <c r="S17" i="1"/>
  <c r="S16" i="1"/>
  <c r="S15" i="1"/>
  <c r="S14" i="1"/>
  <c r="S13" i="1"/>
  <c r="G30" i="1"/>
  <c r="C30" i="1"/>
  <c r="F30" i="1"/>
  <c r="J30" i="1"/>
  <c r="B30" i="1"/>
  <c r="D13" i="1"/>
  <c r="E13" i="1"/>
  <c r="E30" i="1" l="1"/>
  <c r="H13" i="1"/>
  <c r="I13" i="1"/>
  <c r="L13" i="1"/>
  <c r="M13" i="1"/>
  <c r="P13" i="1"/>
  <c r="Q13" i="1"/>
  <c r="D30" i="1" l="1"/>
  <c r="R28" i="1"/>
  <c r="Q28" i="1"/>
  <c r="P28" i="1"/>
  <c r="M28" i="1"/>
  <c r="L28" i="1"/>
  <c r="I28" i="1"/>
  <c r="H28" i="1"/>
  <c r="E28" i="1"/>
  <c r="D28" i="1"/>
  <c r="R27" i="1"/>
  <c r="Q27" i="1"/>
  <c r="P27" i="1"/>
  <c r="M27" i="1"/>
  <c r="L27" i="1"/>
  <c r="I27" i="1"/>
  <c r="H27" i="1"/>
  <c r="E27" i="1"/>
  <c r="D27" i="1"/>
  <c r="R26" i="1"/>
  <c r="Q26" i="1"/>
  <c r="P26" i="1"/>
  <c r="M26" i="1"/>
  <c r="L26" i="1"/>
  <c r="I26" i="1"/>
  <c r="H26" i="1"/>
  <c r="E26" i="1"/>
  <c r="D26" i="1"/>
  <c r="R25" i="1"/>
  <c r="Q25" i="1"/>
  <c r="P25" i="1"/>
  <c r="M25" i="1"/>
  <c r="L25" i="1"/>
  <c r="I25" i="1"/>
  <c r="H25" i="1"/>
  <c r="E25" i="1"/>
  <c r="D25" i="1"/>
  <c r="R24" i="1"/>
  <c r="Q24" i="1"/>
  <c r="P24" i="1"/>
  <c r="M24" i="1"/>
  <c r="L24" i="1"/>
  <c r="I24" i="1"/>
  <c r="H24" i="1"/>
  <c r="E24" i="1"/>
  <c r="D24" i="1"/>
  <c r="R23" i="1"/>
  <c r="Q23" i="1"/>
  <c r="P23" i="1"/>
  <c r="M23" i="1"/>
  <c r="L23" i="1"/>
  <c r="I23" i="1"/>
  <c r="H23" i="1"/>
  <c r="E23" i="1"/>
  <c r="D23" i="1"/>
  <c r="R22" i="1"/>
  <c r="Q22" i="1"/>
  <c r="P22" i="1"/>
  <c r="M22" i="1"/>
  <c r="L22" i="1"/>
  <c r="I22" i="1"/>
  <c r="H22" i="1"/>
  <c r="E22" i="1"/>
  <c r="D22" i="1"/>
  <c r="R21" i="1"/>
  <c r="Q21" i="1"/>
  <c r="P21" i="1"/>
  <c r="M21" i="1"/>
  <c r="L21" i="1"/>
  <c r="I21" i="1"/>
  <c r="H21" i="1"/>
  <c r="E21" i="1"/>
  <c r="D21" i="1"/>
  <c r="R20" i="1"/>
  <c r="Q20" i="1"/>
  <c r="P20" i="1"/>
  <c r="M20" i="1"/>
  <c r="L20" i="1"/>
  <c r="I20" i="1"/>
  <c r="H20" i="1"/>
  <c r="E20" i="1"/>
  <c r="D20" i="1"/>
  <c r="R19" i="1"/>
  <c r="Q19" i="1"/>
  <c r="P19" i="1"/>
  <c r="M19" i="1"/>
  <c r="L19" i="1"/>
  <c r="I19" i="1"/>
  <c r="H19" i="1"/>
  <c r="E19" i="1"/>
  <c r="D19" i="1"/>
  <c r="R18" i="1"/>
  <c r="Q18" i="1"/>
  <c r="P18" i="1"/>
  <c r="M18" i="1"/>
  <c r="L18" i="1"/>
  <c r="I18" i="1"/>
  <c r="H18" i="1"/>
  <c r="E18" i="1"/>
  <c r="D18" i="1"/>
  <c r="R17" i="1"/>
  <c r="Q17" i="1"/>
  <c r="P17" i="1"/>
  <c r="M17" i="1"/>
  <c r="L17" i="1"/>
  <c r="I17" i="1"/>
  <c r="H17" i="1"/>
  <c r="E17" i="1"/>
  <c r="D17" i="1"/>
  <c r="R16" i="1"/>
  <c r="Q16" i="1"/>
  <c r="P16" i="1"/>
  <c r="M16" i="1"/>
  <c r="L16" i="1"/>
  <c r="I16" i="1"/>
  <c r="H16" i="1"/>
  <c r="E16" i="1"/>
  <c r="D16" i="1"/>
  <c r="R15" i="1"/>
  <c r="Q15" i="1"/>
  <c r="P15" i="1"/>
  <c r="M15" i="1"/>
  <c r="L15" i="1"/>
  <c r="I15" i="1"/>
  <c r="H15" i="1"/>
  <c r="E15" i="1"/>
  <c r="D15" i="1"/>
  <c r="R14" i="1"/>
  <c r="Q14" i="1"/>
  <c r="P14" i="1"/>
  <c r="Q30" i="1" s="1"/>
  <c r="M14" i="1"/>
  <c r="L14" i="1"/>
  <c r="I14" i="1"/>
  <c r="H14" i="1"/>
  <c r="E14" i="1"/>
  <c r="D14" i="1"/>
  <c r="H30" i="1" l="1"/>
  <c r="I30" i="1" s="1"/>
  <c r="U23" i="1"/>
  <c r="U14" i="1"/>
  <c r="U27" i="1"/>
  <c r="U20" i="1"/>
  <c r="U22" i="1"/>
  <c r="T25" i="1"/>
  <c r="T18" i="1"/>
  <c r="L30" i="1"/>
  <c r="U15" i="1"/>
  <c r="U19" i="1"/>
  <c r="M30" i="1"/>
  <c r="T16" i="1"/>
  <c r="T20" i="1"/>
  <c r="T24" i="1"/>
  <c r="T17" i="1"/>
  <c r="U26" i="1"/>
  <c r="T23" i="1"/>
  <c r="T14" i="1"/>
  <c r="U17" i="1"/>
  <c r="T21" i="1"/>
  <c r="U16" i="1"/>
  <c r="T15" i="1"/>
  <c r="U18" i="1"/>
  <c r="U21" i="1"/>
  <c r="U24" i="1"/>
  <c r="T27" i="1"/>
  <c r="T19" i="1"/>
  <c r="T22" i="1"/>
  <c r="U25" i="1"/>
  <c r="U28" i="1"/>
  <c r="T26" i="1"/>
  <c r="T28" i="1"/>
  <c r="R30" i="1"/>
  <c r="U30" i="1" l="1"/>
  <c r="T30" i="1"/>
  <c r="T13" i="1"/>
  <c r="U13" i="1"/>
</calcChain>
</file>

<file path=xl/sharedStrings.xml><?xml version="1.0" encoding="utf-8"?>
<sst xmlns="http://schemas.openxmlformats.org/spreadsheetml/2006/main" count="72" uniqueCount="64">
  <si>
    <t>ATTACHMENT R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</si>
  <si>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</si>
  <si>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</si>
  <si>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</si>
  <si>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</si>
  <si>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</si>
  <si>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</si>
  <si>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</si>
  <si>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</si>
  <si>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</si>
  <si>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</si>
  <si>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</si>
  <si>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</si>
  <si>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</si>
  <si>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</si>
  <si>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</si>
  <si>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</si>
  <si>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</si>
  <si>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</si>
  <si>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</si>
  <si>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T</t>
  </si>
  <si>
    <t>U</t>
  </si>
  <si>
    <t>WAGNER-PEYSER</t>
  </si>
  <si>
    <t>TOTAL FUNDING</t>
  </si>
  <si>
    <t>MassHire
Workforce
Areas</t>
  </si>
  <si>
    <t>Berkshire</t>
  </si>
  <si>
    <t>Boston</t>
  </si>
  <si>
    <t>Bristol</t>
  </si>
  <si>
    <t>Brockton</t>
  </si>
  <si>
    <t>Cape Cod &amp; Islands</t>
  </si>
  <si>
    <t>Central Mass</t>
  </si>
  <si>
    <t>Franklin/Hampshire</t>
  </si>
  <si>
    <t>Greater Lowell</t>
  </si>
  <si>
    <t>Greater New Bedford</t>
  </si>
  <si>
    <t>Hampden County</t>
  </si>
  <si>
    <t>Merrimack Valley</t>
  </si>
  <si>
    <t>Metro North</t>
  </si>
  <si>
    <t>Metro South/West</t>
  </si>
  <si>
    <t>No.Central</t>
  </si>
  <si>
    <t>North Shore</t>
  </si>
  <si>
    <t>South Shore</t>
  </si>
  <si>
    <t xml:space="preserve">                  </t>
  </si>
  <si>
    <t>TOTAL</t>
  </si>
  <si>
    <t xml:space="preserve">NOTE:    Funds do not include carry-in.   </t>
  </si>
  <si>
    <t>Assumes State Activities at 15%.</t>
  </si>
  <si>
    <t>Totals may not add due to rounding.</t>
  </si>
  <si>
    <t>MassHire Department of Career Services</t>
  </si>
  <si>
    <t xml:space="preserve">
Wagner
Peyser
10% &amp; 90%
FY24</t>
  </si>
  <si>
    <t xml:space="preserve">
WIOA
Title I
Adult
FY24</t>
  </si>
  <si>
    <t xml:space="preserve">
WIOA
Title I
DW
FY24</t>
  </si>
  <si>
    <t xml:space="preserve">
WIOA
Title I
Youth
FY24</t>
  </si>
  <si>
    <t>TOTAL
Workforce
Area
Funding
FY24</t>
  </si>
  <si>
    <t>TITLE I ADULT</t>
  </si>
  <si>
    <t>TITLE I DISLOCATED WORKER</t>
  </si>
  <si>
    <t>TITLE I YOUTH</t>
  </si>
  <si>
    <t>Commonwealth of Massachusetts
Comparison of Fiscal Year 2025 and Fiscal Year 2024 Allocations to Local MassHire Workforce Areas
Wagner-Peyser 10% and 90% Funds and WIOA Title I Adult, Dislocated Worker, and Youth Funds</t>
  </si>
  <si>
    <t xml:space="preserve">
Wagner
Peyser
10% &amp; 90%
FY25</t>
  </si>
  <si>
    <t xml:space="preserve">
Change
from
FY24</t>
  </si>
  <si>
    <t xml:space="preserve">
%
Change 
from
FY24</t>
  </si>
  <si>
    <t xml:space="preserve">
WIOA
Title I
Adult
FY25</t>
  </si>
  <si>
    <t xml:space="preserve">
WIOA
Title I
DW
FY25</t>
  </si>
  <si>
    <t xml:space="preserve">
WIOA
Title I
Youth
FY25</t>
  </si>
  <si>
    <t>TOTAL
Workforce
Area
Funding
FY25</t>
  </si>
  <si>
    <t>June 17,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</si>
</sst>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0.0%"/>
  </numFmts>
  <fonts count="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0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color indexed="10"/>
      <name val="Calibri"/>
      <family val="2"/>
      <scheme val="minor"/>
    </font>
    <font>
      <sz val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</cellStyleXfs>
  <cellXfs count="134">
    <xf numFmtId="0" fontId="0" fillId="0" borderId="0" xfId="0"/>
    <xf numFmtId="0" fontId="1" fillId="0" borderId="0" xfId="1"/>
    <xf numFmtId="0" fontId="1" fillId="0" borderId="5" xfId="1" applyBorder="1"/>
    <xf numFmtId="3" fontId="5" fillId="0" borderId="0" xfId="1" applyNumberFormat="1" applyFont="1"/>
    <xf numFmtId="164" fontId="5" fillId="0" borderId="0" xfId="1" applyNumberFormat="1" applyFont="1"/>
    <xf numFmtId="0" fontId="6" fillId="0" borderId="4" xfId="1" applyFont="1" applyBorder="1"/>
    <xf numFmtId="0" fontId="4" fillId="0" borderId="33" xfId="1" applyFont="1" applyBorder="1"/>
    <xf numFmtId="3" fontId="5" fillId="0" borderId="34" xfId="1" applyNumberFormat="1" applyFont="1" applyBorder="1"/>
    <xf numFmtId="164" fontId="5" fillId="0" borderId="34" xfId="1" applyNumberFormat="1" applyFont="1" applyBorder="1"/>
    <xf numFmtId="0" fontId="1" fillId="0" borderId="34" xfId="1" applyBorder="1"/>
    <xf numFmtId="0" fontId="1" fillId="0" borderId="35" xfId="1" applyBorder="1"/>
    <xf numFmtId="0" fontId="9" fillId="0" borderId="6" xfId="1" applyFont="1" applyBorder="1" applyAlignment="1">
      <alignment horizontal="center"/>
    </xf>
    <xf numFmtId="3" fontId="9" fillId="0" borderId="7" xfId="1" applyNumberFormat="1" applyFont="1" applyBorder="1" applyAlignment="1">
      <alignment horizontal="center"/>
    </xf>
    <xf numFmtId="3" fontId="9" fillId="2" borderId="8" xfId="1" applyNumberFormat="1" applyFont="1" applyFill="1" applyBorder="1" applyAlignment="1">
      <alignment horizontal="center"/>
    </xf>
    <xf numFmtId="3" fontId="9" fillId="2" borderId="9" xfId="1" applyNumberFormat="1" applyFont="1" applyFill="1" applyBorder="1" applyAlignment="1">
      <alignment horizontal="center"/>
    </xf>
    <xf numFmtId="3" fontId="9" fillId="2" borderId="7" xfId="1" applyNumberFormat="1" applyFont="1" applyFill="1" applyBorder="1" applyAlignment="1">
      <alignment horizontal="center"/>
    </xf>
    <xf numFmtId="0" fontId="9" fillId="2" borderId="8" xfId="1" applyFont="1" applyFill="1" applyBorder="1" applyAlignment="1">
      <alignment horizontal="center"/>
    </xf>
    <xf numFmtId="0" fontId="9" fillId="2" borderId="9" xfId="1" applyFont="1" applyFill="1" applyBorder="1" applyAlignment="1">
      <alignment horizontal="center"/>
    </xf>
    <xf numFmtId="0" fontId="9" fillId="2" borderId="7" xfId="1" applyFont="1" applyFill="1" applyBorder="1" applyAlignment="1">
      <alignment horizontal="center"/>
    </xf>
    <xf numFmtId="0" fontId="9" fillId="0" borderId="7" xfId="1" applyFont="1" applyBorder="1" applyAlignment="1">
      <alignment horizontal="center"/>
    </xf>
    <xf numFmtId="0" fontId="9" fillId="0" borderId="8" xfId="1" applyFont="1" applyBorder="1" applyAlignment="1">
      <alignment horizontal="center"/>
    </xf>
    <xf numFmtId="0" fontId="9" fillId="0" borderId="9" xfId="1" applyFont="1" applyBorder="1" applyAlignment="1">
      <alignment horizontal="center"/>
    </xf>
    <xf numFmtId="0" fontId="12" fillId="0" borderId="25" xfId="1" applyFont="1" applyBorder="1" applyAlignment="1">
      <alignment horizontal="left"/>
    </xf>
    <xf numFmtId="0" fontId="7" fillId="0" borderId="16" xfId="1" applyFont="1" applyBorder="1"/>
    <xf numFmtId="42" fontId="13" fillId="0" borderId="28" xfId="1" applyNumberFormat="1" applyFont="1" applyBorder="1"/>
    <xf numFmtId="42" fontId="7" fillId="0" borderId="26" xfId="1" applyNumberFormat="1" applyFont="1" applyBorder="1"/>
    <xf numFmtId="0" fontId="13" fillId="0" borderId="25" xfId="1" applyFont="1" applyBorder="1" applyAlignment="1">
      <alignment horizontal="left" indent="1"/>
    </xf>
    <xf numFmtId="42" fontId="7" fillId="0" borderId="11" xfId="1" applyNumberFormat="1" applyFont="1" applyBorder="1"/>
    <xf numFmtId="42" fontId="7" fillId="0" borderId="23" xfId="1" applyNumberFormat="1" applyFont="1" applyBorder="1"/>
    <xf numFmtId="164" fontId="13" fillId="0" borderId="27" xfId="1" applyNumberFormat="1" applyFont="1" applyBorder="1" applyAlignment="1">
      <alignment horizontal="center"/>
    </xf>
    <xf numFmtId="42" fontId="7" fillId="0" borderId="23" xfId="2" applyNumberFormat="1" applyFont="1" applyFill="1" applyBorder="1" applyAlignment="1">
      <alignment horizontal="right"/>
    </xf>
    <xf numFmtId="42" fontId="7" fillId="0" borderId="30" xfId="1" applyNumberFormat="1" applyFont="1" applyBorder="1" applyAlignment="1">
      <alignment horizontal="center"/>
    </xf>
    <xf numFmtId="42" fontId="7" fillId="0" borderId="26" xfId="3" applyNumberFormat="1" applyFont="1" applyFill="1" applyBorder="1"/>
    <xf numFmtId="0" fontId="13" fillId="0" borderId="14" xfId="1" applyFont="1" applyBorder="1" applyAlignment="1">
      <alignment horizontal="left"/>
    </xf>
    <xf numFmtId="44" fontId="7" fillId="0" borderId="0" xfId="1" applyNumberFormat="1" applyFont="1"/>
    <xf numFmtId="42" fontId="7" fillId="0" borderId="19" xfId="1" applyNumberFormat="1" applyFont="1" applyBorder="1"/>
    <xf numFmtId="0" fontId="12" fillId="0" borderId="25" xfId="1" applyFont="1" applyBorder="1" applyAlignment="1">
      <alignment horizontal="left" indent="1"/>
    </xf>
    <xf numFmtId="0" fontId="9" fillId="0" borderId="4" xfId="1" applyFont="1" applyBorder="1"/>
    <xf numFmtId="3" fontId="12" fillId="2" borderId="0" xfId="1" applyNumberFormat="1" applyFont="1" applyFill="1"/>
    <xf numFmtId="164" fontId="12" fillId="2" borderId="0" xfId="1" applyNumberFormat="1" applyFont="1" applyFill="1"/>
    <xf numFmtId="0" fontId="9" fillId="0" borderId="5" xfId="1" applyFont="1" applyBorder="1"/>
    <xf numFmtId="0" fontId="13" fillId="2" borderId="4" xfId="1" applyFont="1" applyFill="1" applyBorder="1" applyAlignment="1">
      <alignment horizontal="left" indent="6"/>
    </xf>
    <xf numFmtId="3" fontId="13" fillId="2" borderId="0" xfId="1" applyNumberFormat="1" applyFont="1" applyFill="1"/>
    <xf numFmtId="3" fontId="7" fillId="2" borderId="0" xfId="0" applyNumberFormat="1" applyFont="1" applyFill="1"/>
    <xf numFmtId="164" fontId="13" fillId="2" borderId="0" xfId="1" applyNumberFormat="1" applyFont="1" applyFill="1"/>
    <xf numFmtId="42" fontId="13" fillId="2" borderId="0" xfId="1" applyNumberFormat="1" applyFont="1" applyFill="1"/>
    <xf numFmtId="44" fontId="13" fillId="2" borderId="0" xfId="1" applyNumberFormat="1" applyFont="1" applyFill="1"/>
    <xf numFmtId="0" fontId="7" fillId="0" borderId="0" xfId="1" applyFont="1"/>
    <xf numFmtId="0" fontId="7" fillId="0" borderId="5" xfId="1" applyFont="1" applyBorder="1"/>
    <xf numFmtId="0" fontId="13" fillId="2" borderId="4" xfId="1" applyFont="1" applyFill="1" applyBorder="1" applyAlignment="1">
      <alignment horizontal="left" indent="4"/>
    </xf>
    <xf numFmtId="3" fontId="13" fillId="0" borderId="0" xfId="1" applyNumberFormat="1" applyFont="1"/>
    <xf numFmtId="164" fontId="13" fillId="0" borderId="0" xfId="1" applyNumberFormat="1" applyFont="1"/>
    <xf numFmtId="0" fontId="12" fillId="2" borderId="11" xfId="1" applyFont="1" applyFill="1" applyBorder="1" applyAlignment="1">
      <alignment horizontal="left" indent="6"/>
    </xf>
    <xf numFmtId="3" fontId="12" fillId="2" borderId="12" xfId="1" applyNumberFormat="1" applyFont="1" applyFill="1" applyBorder="1"/>
    <xf numFmtId="3" fontId="12" fillId="2" borderId="29" xfId="1" applyNumberFormat="1" applyFont="1" applyFill="1" applyBorder="1"/>
    <xf numFmtId="0" fontId="7" fillId="0" borderId="12" xfId="1" applyFont="1" applyBorder="1"/>
    <xf numFmtId="0" fontId="14" fillId="0" borderId="12" xfId="1" applyFont="1" applyBorder="1"/>
    <xf numFmtId="3" fontId="7" fillId="0" borderId="12" xfId="1" applyNumberFormat="1" applyFont="1" applyBorder="1"/>
    <xf numFmtId="0" fontId="9" fillId="0" borderId="13" xfId="1" applyFont="1" applyBorder="1"/>
    <xf numFmtId="0" fontId="7" fillId="0" borderId="15" xfId="1" applyFont="1" applyBorder="1"/>
    <xf numFmtId="3" fontId="12" fillId="0" borderId="31" xfId="1" applyNumberFormat="1" applyFont="1" applyBorder="1" applyAlignment="1">
      <alignment horizontal="center"/>
    </xf>
    <xf numFmtId="3" fontId="12" fillId="0" borderId="16" xfId="1" applyNumberFormat="1" applyFont="1" applyBorder="1" applyAlignment="1">
      <alignment horizontal="center"/>
    </xf>
    <xf numFmtId="3" fontId="12" fillId="0" borderId="15" xfId="1" applyNumberFormat="1" applyFont="1" applyBorder="1" applyAlignment="1">
      <alignment horizontal="center"/>
    </xf>
    <xf numFmtId="0" fontId="12" fillId="0" borderId="32" xfId="1" applyFont="1" applyBorder="1" applyAlignment="1">
      <alignment horizontal="center"/>
    </xf>
    <xf numFmtId="0" fontId="12" fillId="0" borderId="16" xfId="1" applyFont="1" applyBorder="1" applyAlignment="1">
      <alignment horizontal="center"/>
    </xf>
    <xf numFmtId="0" fontId="7" fillId="0" borderId="32" xfId="1" applyFont="1" applyBorder="1"/>
    <xf numFmtId="42" fontId="13" fillId="0" borderId="15" xfId="1" applyNumberFormat="1" applyFont="1" applyBorder="1"/>
    <xf numFmtId="42" fontId="7" fillId="0" borderId="16" xfId="1" applyNumberFormat="1" applyFont="1" applyBorder="1"/>
    <xf numFmtId="42" fontId="7" fillId="0" borderId="32" xfId="1" applyNumberFormat="1" applyFont="1" applyBorder="1"/>
    <xf numFmtId="42" fontId="7" fillId="0" borderId="26" xfId="2" applyNumberFormat="1" applyFont="1" applyFill="1" applyBorder="1" applyAlignment="1">
      <alignment horizontal="right"/>
    </xf>
    <xf numFmtId="42" fontId="7" fillId="0" borderId="29" xfId="1" applyNumberFormat="1" applyFont="1" applyBorder="1" applyAlignment="1">
      <alignment horizontal="center"/>
    </xf>
    <xf numFmtId="3" fontId="12" fillId="0" borderId="17" xfId="1" applyNumberFormat="1" applyFont="1" applyBorder="1" applyAlignment="1">
      <alignment horizontal="center"/>
    </xf>
    <xf numFmtId="3" fontId="12" fillId="0" borderId="17" xfId="1" applyNumberFormat="1" applyFont="1" applyBorder="1" applyAlignment="1">
      <alignment horizontal="right"/>
    </xf>
    <xf numFmtId="0" fontId="7" fillId="0" borderId="17" xfId="1" applyFont="1" applyBorder="1"/>
    <xf numFmtId="42" fontId="13" fillId="0" borderId="4" xfId="1" applyNumberFormat="1" applyFont="1" applyBorder="1"/>
    <xf numFmtId="42" fontId="13" fillId="0" borderId="19" xfId="1" applyNumberFormat="1" applyFont="1" applyBorder="1"/>
    <xf numFmtId="164" fontId="13" fillId="0" borderId="24" xfId="1" applyNumberFormat="1" applyFont="1" applyBorder="1" applyAlignment="1">
      <alignment horizontal="center"/>
    </xf>
    <xf numFmtId="164" fontId="13" fillId="0" borderId="20" xfId="1" applyNumberFormat="1" applyFont="1" applyBorder="1" applyAlignment="1">
      <alignment horizontal="center"/>
    </xf>
    <xf numFmtId="42" fontId="7" fillId="0" borderId="36" xfId="1" applyNumberFormat="1" applyFont="1" applyBorder="1" applyAlignment="1">
      <alignment horizontal="center"/>
    </xf>
    <xf numFmtId="42" fontId="12" fillId="0" borderId="22" xfId="1" applyNumberFormat="1" applyFont="1" applyBorder="1"/>
    <xf numFmtId="42" fontId="9" fillId="0" borderId="23" xfId="1" applyNumberFormat="1" applyFont="1" applyBorder="1"/>
    <xf numFmtId="164" fontId="9" fillId="0" borderId="24" xfId="1" applyNumberFormat="1" applyFont="1" applyBorder="1" applyAlignment="1">
      <alignment horizontal="center"/>
    </xf>
    <xf numFmtId="42" fontId="7" fillId="0" borderId="11" xfId="1" applyNumberFormat="1" applyFont="1" applyBorder="1" applyAlignment="1">
      <alignment horizontal="right"/>
    </xf>
    <xf numFmtId="164" fontId="7" fillId="0" borderId="27" xfId="1" applyNumberFormat="1" applyFont="1" applyBorder="1" applyAlignment="1">
      <alignment horizontal="center"/>
    </xf>
    <xf numFmtId="42" fontId="7" fillId="0" borderId="28" xfId="1" applyNumberFormat="1" applyFont="1" applyBorder="1"/>
    <xf numFmtId="0" fontId="9" fillId="3" borderId="10" xfId="1" applyFont="1" applyFill="1" applyBorder="1" applyAlignment="1">
      <alignment horizontal="center"/>
    </xf>
    <xf numFmtId="44" fontId="15" fillId="0" borderId="26" xfId="4" applyNumberFormat="1" applyFont="1" applyBorder="1"/>
    <xf numFmtId="164" fontId="15" fillId="0" borderId="27" xfId="4" applyNumberFormat="1" applyFont="1" applyBorder="1" applyAlignment="1">
      <alignment horizontal="center"/>
    </xf>
    <xf numFmtId="0" fontId="7" fillId="0" borderId="31" xfId="1" applyFont="1" applyBorder="1"/>
    <xf numFmtId="0" fontId="7" fillId="0" borderId="26" xfId="1" applyFont="1" applyBorder="1"/>
    <xf numFmtId="0" fontId="2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8" fillId="0" borderId="4" xfId="1" applyFont="1" applyBorder="1" applyAlignment="1">
      <alignment horizontal="center" vertical="center" wrapText="1"/>
    </xf>
    <xf numFmtId="0" fontId="8" fillId="0" borderId="0" xfId="1" applyFont="1" applyAlignment="1">
      <alignment horizontal="center" vertical="center"/>
    </xf>
    <xf numFmtId="0" fontId="8" fillId="0" borderId="5" xfId="1" applyFont="1" applyBorder="1" applyAlignment="1">
      <alignment horizontal="center" vertical="center"/>
    </xf>
    <xf numFmtId="3" fontId="10" fillId="3" borderId="11" xfId="1" applyNumberFormat="1" applyFont="1" applyFill="1" applyBorder="1" applyAlignment="1">
      <alignment horizontal="center"/>
    </xf>
    <xf numFmtId="0" fontId="11" fillId="3" borderId="12" xfId="0" applyFont="1" applyFill="1" applyBorder="1" applyAlignment="1">
      <alignment horizontal="center"/>
    </xf>
    <xf numFmtId="0" fontId="11" fillId="3" borderId="13" xfId="0" applyFont="1" applyFill="1" applyBorder="1" applyAlignment="1">
      <alignment horizontal="center"/>
    </xf>
    <xf numFmtId="0" fontId="10" fillId="3" borderId="11" xfId="1" applyFont="1" applyFill="1" applyBorder="1" applyAlignment="1">
      <alignment horizontal="center"/>
    </xf>
    <xf numFmtId="0" fontId="9" fillId="3" borderId="16" xfId="1" applyFont="1" applyFill="1" applyBorder="1" applyAlignment="1">
      <alignment horizontal="center" vertical="center" wrapText="1"/>
    </xf>
    <xf numFmtId="0" fontId="9" fillId="3" borderId="19" xfId="1" applyFont="1" applyFill="1" applyBorder="1" applyAlignment="1">
      <alignment horizontal="center" vertical="center"/>
    </xf>
    <xf numFmtId="0" fontId="9" fillId="3" borderId="23" xfId="1" applyFont="1" applyFill="1" applyBorder="1" applyAlignment="1">
      <alignment horizontal="center" vertical="center"/>
    </xf>
    <xf numFmtId="0" fontId="12" fillId="3" borderId="14" xfId="1" applyFont="1" applyFill="1" applyBorder="1" applyAlignment="1">
      <alignment horizontal="center" vertical="center" wrapText="1"/>
    </xf>
    <xf numFmtId="0" fontId="7" fillId="3" borderId="10" xfId="1" applyFont="1" applyFill="1" applyBorder="1" applyAlignment="1">
      <alignment horizontal="center" vertical="center"/>
    </xf>
    <xf numFmtId="0" fontId="7" fillId="3" borderId="21" xfId="1" applyFont="1" applyFill="1" applyBorder="1" applyAlignment="1">
      <alignment horizontal="center" vertical="center"/>
    </xf>
    <xf numFmtId="3" fontId="12" fillId="3" borderId="15" xfId="1" applyNumberFormat="1" applyFont="1" applyFill="1" applyBorder="1" applyAlignment="1">
      <alignment horizontal="center" vertical="center" wrapText="1"/>
    </xf>
    <xf numFmtId="0" fontId="7" fillId="3" borderId="18" xfId="1" applyFont="1" applyFill="1" applyBorder="1" applyAlignment="1">
      <alignment horizontal="center" vertical="center"/>
    </xf>
    <xf numFmtId="0" fontId="7" fillId="3" borderId="22" xfId="1" applyFont="1" applyFill="1" applyBorder="1" applyAlignment="1">
      <alignment horizontal="center" vertical="center"/>
    </xf>
    <xf numFmtId="3" fontId="12" fillId="3" borderId="16" xfId="1" applyNumberFormat="1" applyFont="1" applyFill="1" applyBorder="1" applyAlignment="1">
      <alignment horizontal="center" vertical="center" wrapText="1"/>
    </xf>
    <xf numFmtId="0" fontId="7" fillId="3" borderId="19" xfId="1" applyFont="1" applyFill="1" applyBorder="1" applyAlignment="1">
      <alignment horizontal="center" vertical="center"/>
    </xf>
    <xf numFmtId="0" fontId="7" fillId="3" borderId="23" xfId="1" applyFont="1" applyFill="1" applyBorder="1" applyAlignment="1">
      <alignment horizontal="center" vertical="center"/>
    </xf>
    <xf numFmtId="0" fontId="12" fillId="3" borderId="17" xfId="1" applyFont="1" applyFill="1" applyBorder="1" applyAlignment="1">
      <alignment horizontal="center" vertical="center" wrapText="1"/>
    </xf>
    <xf numFmtId="0" fontId="9" fillId="3" borderId="20" xfId="1" applyFont="1" applyFill="1" applyBorder="1" applyAlignment="1">
      <alignment horizontal="center" vertical="center"/>
    </xf>
    <xf numFmtId="0" fontId="9" fillId="3" borderId="24" xfId="1" applyFont="1" applyFill="1" applyBorder="1" applyAlignment="1">
      <alignment horizontal="center" vertical="center"/>
    </xf>
    <xf numFmtId="0" fontId="12" fillId="3" borderId="31" xfId="1" applyFont="1" applyFill="1" applyBorder="1" applyAlignment="1">
      <alignment horizontal="center" vertical="center" wrapText="1"/>
    </xf>
    <xf numFmtId="0" fontId="7" fillId="3" borderId="4" xfId="1" applyFont="1" applyFill="1" applyBorder="1" applyAlignment="1">
      <alignment horizontal="center" vertical="center"/>
    </xf>
    <xf numFmtId="0" fontId="7" fillId="3" borderId="37" xfId="1" applyFont="1" applyFill="1" applyBorder="1" applyAlignment="1">
      <alignment horizontal="center" vertical="center"/>
    </xf>
    <xf numFmtId="0" fontId="12" fillId="3" borderId="16" xfId="1" applyFont="1" applyFill="1" applyBorder="1" applyAlignment="1">
      <alignment horizontal="center" vertical="center" wrapText="1"/>
    </xf>
    <xf numFmtId="0" fontId="9" fillId="3" borderId="31" xfId="1" applyFont="1" applyFill="1" applyBorder="1" applyAlignment="1">
      <alignment horizontal="center" vertical="center" wrapText="1"/>
    </xf>
    <xf numFmtId="49" fontId="12" fillId="2" borderId="12" xfId="1" applyNumberFormat="1" applyFont="1" applyFill="1" applyBorder="1" applyAlignment="1">
      <alignment horizontal="right"/>
    </xf>
    <xf numFmtId="49" fontId="0" fillId="0" borderId="12" xfId="0" applyNumberFormat="1" applyBorder="1" applyAlignment="1">
      <alignment horizontal="right"/>
    </xf>
    <xf numFmtId="42" fontId="12" fillId="3" borderId="16" xfId="1" applyNumberFormat="1" applyFont="1" applyFill="1" applyBorder="1" applyAlignment="1">
      <alignment horizontal="center" vertical="center" wrapText="1"/>
    </xf>
    <xf numFmtId="0" fontId="12" fillId="3" borderId="15" xfId="1" applyFont="1" applyFill="1" applyBorder="1" applyAlignment="1">
      <alignment horizontal="center" vertical="center" wrapText="1"/>
    </xf>
    <xf numFmtId="42" fontId="12" fillId="3" borderId="15" xfId="1" applyNumberFormat="1" applyFont="1" applyFill="1" applyBorder="1" applyAlignment="1">
      <alignment horizontal="center" vertical="center" wrapText="1"/>
    </xf>
    <xf numFmtId="42" fontId="7" fillId="0" borderId="11" xfId="1" applyNumberFormat="1" applyFont="1" applyFill="1" applyBorder="1"/>
    <xf numFmtId="42" fontId="13" fillId="0" borderId="4" xfId="1" applyNumberFormat="1" applyFont="1" applyFill="1" applyBorder="1"/>
    <xf numFmtId="42" fontId="7" fillId="0" borderId="11" xfId="1" applyNumberFormat="1" applyFont="1" applyFill="1" applyBorder="1" applyAlignment="1">
      <alignment horizontal="right"/>
    </xf>
    <xf numFmtId="42" fontId="13" fillId="0" borderId="19" xfId="1" applyNumberFormat="1" applyFont="1" applyFill="1" applyBorder="1"/>
    <xf numFmtId="42" fontId="7" fillId="0" borderId="28" xfId="3" applyNumberFormat="1" applyFont="1" applyFill="1" applyBorder="1"/>
    <xf numFmtId="42" fontId="13" fillId="0" borderId="28" xfId="1" applyNumberFormat="1" applyFont="1" applyFill="1" applyBorder="1"/>
    <xf numFmtId="42" fontId="12" fillId="0" borderId="22" xfId="1" applyNumberFormat="1" applyFont="1" applyFill="1" applyBorder="1"/>
    <xf numFmtId="42" fontId="7" fillId="0" borderId="28" xfId="1" applyNumberFormat="1" applyFont="1" applyFill="1" applyBorder="1"/>
    <xf numFmtId="42" fontId="0" fillId="0" borderId="0" xfId="0" applyNumberFormat="1"/>
  </cellXfs>
  <cellStyles count="5">
    <cellStyle name="Currency 2 2" xfId="3" xr:uid="{A4C9C0BC-9D6C-4F94-AD7F-8963F802C345}"/>
    <cellStyle name="Currency 3" xfId="2" xr:uid="{7A1FD331-D022-430E-BCFC-2F507D3CD0D2}"/>
    <cellStyle name="Normal" xfId="0" builtinId="0"/>
    <cellStyle name="Normal 2" xfId="1" xr:uid="{87814E7C-4422-483C-8614-427448314593}"/>
    <cellStyle name="Normal 3" xfId="4" xr:uid="{20D253A2-790A-4C54-B0B8-40B4261004C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49C040-AA26-4A41-B517-EEB47AB532D3}">
  <dimension ref="A1:U39"/>
  <sheetViews>
    <sheetView tabSelected="1" zoomScale="140" zoomScaleNormal="140" workbookViewId="0">
      <selection activeCell="I5" sqref="I5:I11"/>
    </sheetView>
  </sheetViews>
  <sheetFormatPr defaultRowHeight="14.5" x14ac:dyDescent="0.35"/>
  <cols>
    <col min="1" max="1" width="18.54296875" customWidth="1"/>
    <col min="2" max="3" width="12.81640625" customWidth="1"/>
    <col min="4" max="4" width="10.26953125" customWidth="1"/>
    <col min="6" max="6" width="12.54296875" customWidth="1"/>
    <col min="7" max="7" width="12.26953125" customWidth="1"/>
    <col min="8" max="8" width="12.453125" customWidth="1"/>
    <col min="10" max="10" width="12.7265625" customWidth="1"/>
    <col min="11" max="11" width="12.453125" customWidth="1"/>
    <col min="12" max="12" width="11.81640625" customWidth="1"/>
    <col min="14" max="14" width="12.7265625" customWidth="1"/>
    <col min="15" max="15" width="14.26953125" customWidth="1"/>
    <col min="16" max="16" width="14.453125" customWidth="1"/>
    <col min="18" max="18" width="14.1796875" customWidth="1"/>
    <col min="19" max="19" width="13.453125" customWidth="1"/>
    <col min="20" max="20" width="12.7265625" customWidth="1"/>
  </cols>
  <sheetData>
    <row r="1" spans="1:21" ht="21" x14ac:dyDescent="0.35">
      <c r="A1" s="90" t="s">
        <v>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2"/>
    </row>
    <row r="2" spans="1:21" ht="92.25" customHeight="1" thickBot="1" x14ac:dyDescent="0.4">
      <c r="A2" s="93" t="s">
        <v>55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5"/>
    </row>
    <row r="3" spans="1:21" x14ac:dyDescent="0.35">
      <c r="A3" s="11" t="s">
        <v>1</v>
      </c>
      <c r="B3" s="12" t="s">
        <v>2</v>
      </c>
      <c r="C3" s="13" t="s">
        <v>3</v>
      </c>
      <c r="D3" s="13" t="s">
        <v>4</v>
      </c>
      <c r="E3" s="14" t="s">
        <v>5</v>
      </c>
      <c r="F3" s="15" t="s">
        <v>6</v>
      </c>
      <c r="G3" s="16" t="s">
        <v>7</v>
      </c>
      <c r="H3" s="16" t="s">
        <v>8</v>
      </c>
      <c r="I3" s="17" t="s">
        <v>9</v>
      </c>
      <c r="J3" s="15" t="s">
        <v>10</v>
      </c>
      <c r="K3" s="13" t="s">
        <v>11</v>
      </c>
      <c r="L3" s="13" t="s">
        <v>12</v>
      </c>
      <c r="M3" s="14" t="s">
        <v>13</v>
      </c>
      <c r="N3" s="18" t="s">
        <v>14</v>
      </c>
      <c r="O3" s="16" t="s">
        <v>15</v>
      </c>
      <c r="P3" s="16" t="s">
        <v>16</v>
      </c>
      <c r="Q3" s="17" t="s">
        <v>17</v>
      </c>
      <c r="R3" s="19" t="s">
        <v>18</v>
      </c>
      <c r="S3" s="20" t="s">
        <v>19</v>
      </c>
      <c r="T3" s="20" t="s">
        <v>20</v>
      </c>
      <c r="U3" s="21" t="s">
        <v>21</v>
      </c>
    </row>
    <row r="4" spans="1:21" x14ac:dyDescent="0.35">
      <c r="A4" s="85"/>
      <c r="B4" s="96" t="s">
        <v>22</v>
      </c>
      <c r="C4" s="97"/>
      <c r="D4" s="97"/>
      <c r="E4" s="98"/>
      <c r="F4" s="96" t="s">
        <v>52</v>
      </c>
      <c r="G4" s="97"/>
      <c r="H4" s="97"/>
      <c r="I4" s="98"/>
      <c r="J4" s="96" t="s">
        <v>53</v>
      </c>
      <c r="K4" s="97"/>
      <c r="L4" s="97"/>
      <c r="M4" s="98"/>
      <c r="N4" s="99" t="s">
        <v>54</v>
      </c>
      <c r="O4" s="97"/>
      <c r="P4" s="97"/>
      <c r="Q4" s="98"/>
      <c r="R4" s="99" t="s">
        <v>23</v>
      </c>
      <c r="S4" s="97"/>
      <c r="T4" s="97"/>
      <c r="U4" s="98"/>
    </row>
    <row r="5" spans="1:21" ht="15" customHeight="1" x14ac:dyDescent="0.35">
      <c r="A5" s="103" t="s">
        <v>24</v>
      </c>
      <c r="B5" s="106" t="s">
        <v>56</v>
      </c>
      <c r="C5" s="109" t="s">
        <v>47</v>
      </c>
      <c r="D5" s="100" t="s">
        <v>57</v>
      </c>
      <c r="E5" s="112" t="s">
        <v>58</v>
      </c>
      <c r="F5" s="115" t="s">
        <v>59</v>
      </c>
      <c r="G5" s="118" t="s">
        <v>48</v>
      </c>
      <c r="H5" s="100" t="s">
        <v>57</v>
      </c>
      <c r="I5" s="112" t="s">
        <v>58</v>
      </c>
      <c r="J5" s="119" t="s">
        <v>60</v>
      </c>
      <c r="K5" s="100" t="s">
        <v>49</v>
      </c>
      <c r="L5" s="100" t="s">
        <v>57</v>
      </c>
      <c r="M5" s="112" t="s">
        <v>58</v>
      </c>
      <c r="N5" s="123" t="s">
        <v>61</v>
      </c>
      <c r="O5" s="123" t="s">
        <v>50</v>
      </c>
      <c r="P5" s="100" t="s">
        <v>57</v>
      </c>
      <c r="Q5" s="112" t="s">
        <v>58</v>
      </c>
      <c r="R5" s="124" t="s">
        <v>62</v>
      </c>
      <c r="S5" s="122" t="s">
        <v>51</v>
      </c>
      <c r="T5" s="100" t="s">
        <v>57</v>
      </c>
      <c r="U5" s="112" t="s">
        <v>58</v>
      </c>
    </row>
    <row r="6" spans="1:21" ht="15" customHeight="1" x14ac:dyDescent="0.35">
      <c r="A6" s="104"/>
      <c r="B6" s="107"/>
      <c r="C6" s="110"/>
      <c r="D6" s="101"/>
      <c r="E6" s="113"/>
      <c r="F6" s="116"/>
      <c r="G6" s="110"/>
      <c r="H6" s="101"/>
      <c r="I6" s="113"/>
      <c r="J6" s="116"/>
      <c r="K6" s="110"/>
      <c r="L6" s="101"/>
      <c r="M6" s="113"/>
      <c r="N6" s="107"/>
      <c r="O6" s="107"/>
      <c r="P6" s="101"/>
      <c r="Q6" s="113"/>
      <c r="R6" s="107"/>
      <c r="S6" s="110"/>
      <c r="T6" s="101"/>
      <c r="U6" s="113"/>
    </row>
    <row r="7" spans="1:21" ht="15" customHeight="1" x14ac:dyDescent="0.35">
      <c r="A7" s="104"/>
      <c r="B7" s="107"/>
      <c r="C7" s="110"/>
      <c r="D7" s="101"/>
      <c r="E7" s="113"/>
      <c r="F7" s="116"/>
      <c r="G7" s="110"/>
      <c r="H7" s="101"/>
      <c r="I7" s="113"/>
      <c r="J7" s="116"/>
      <c r="K7" s="110"/>
      <c r="L7" s="101"/>
      <c r="M7" s="113"/>
      <c r="N7" s="107"/>
      <c r="O7" s="107"/>
      <c r="P7" s="101"/>
      <c r="Q7" s="113"/>
      <c r="R7" s="107"/>
      <c r="S7" s="110"/>
      <c r="T7" s="101"/>
      <c r="U7" s="113"/>
    </row>
    <row r="8" spans="1:21" ht="15" customHeight="1" x14ac:dyDescent="0.35">
      <c r="A8" s="104"/>
      <c r="B8" s="107"/>
      <c r="C8" s="110"/>
      <c r="D8" s="101"/>
      <c r="E8" s="113"/>
      <c r="F8" s="116"/>
      <c r="G8" s="110"/>
      <c r="H8" s="101"/>
      <c r="I8" s="113"/>
      <c r="J8" s="116"/>
      <c r="K8" s="110"/>
      <c r="L8" s="101"/>
      <c r="M8" s="113"/>
      <c r="N8" s="107"/>
      <c r="O8" s="107"/>
      <c r="P8" s="101"/>
      <c r="Q8" s="113"/>
      <c r="R8" s="107"/>
      <c r="S8" s="110"/>
      <c r="T8" s="101"/>
      <c r="U8" s="113"/>
    </row>
    <row r="9" spans="1:21" ht="15" customHeight="1" x14ac:dyDescent="0.35">
      <c r="A9" s="104"/>
      <c r="B9" s="107"/>
      <c r="C9" s="110"/>
      <c r="D9" s="101"/>
      <c r="E9" s="113"/>
      <c r="F9" s="116"/>
      <c r="G9" s="110"/>
      <c r="H9" s="101"/>
      <c r="I9" s="113"/>
      <c r="J9" s="116"/>
      <c r="K9" s="110"/>
      <c r="L9" s="101"/>
      <c r="M9" s="113"/>
      <c r="N9" s="107"/>
      <c r="O9" s="107"/>
      <c r="P9" s="101"/>
      <c r="Q9" s="113"/>
      <c r="R9" s="107"/>
      <c r="S9" s="110"/>
      <c r="T9" s="101"/>
      <c r="U9" s="113"/>
    </row>
    <row r="10" spans="1:21" ht="15" customHeight="1" x14ac:dyDescent="0.35">
      <c r="A10" s="104"/>
      <c r="B10" s="107"/>
      <c r="C10" s="110"/>
      <c r="D10" s="101"/>
      <c r="E10" s="113"/>
      <c r="F10" s="116"/>
      <c r="G10" s="110"/>
      <c r="H10" s="101"/>
      <c r="I10" s="113"/>
      <c r="J10" s="116"/>
      <c r="K10" s="110"/>
      <c r="L10" s="101"/>
      <c r="M10" s="113"/>
      <c r="N10" s="107"/>
      <c r="O10" s="107"/>
      <c r="P10" s="101"/>
      <c r="Q10" s="113"/>
      <c r="R10" s="107"/>
      <c r="S10" s="110"/>
      <c r="T10" s="101"/>
      <c r="U10" s="113"/>
    </row>
    <row r="11" spans="1:21" ht="15" customHeight="1" x14ac:dyDescent="0.35">
      <c r="A11" s="105"/>
      <c r="B11" s="108"/>
      <c r="C11" s="111"/>
      <c r="D11" s="102"/>
      <c r="E11" s="114"/>
      <c r="F11" s="117"/>
      <c r="G11" s="111"/>
      <c r="H11" s="102"/>
      <c r="I11" s="114"/>
      <c r="J11" s="117"/>
      <c r="K11" s="111"/>
      <c r="L11" s="102"/>
      <c r="M11" s="114"/>
      <c r="N11" s="108"/>
      <c r="O11" s="108"/>
      <c r="P11" s="102"/>
      <c r="Q11" s="114"/>
      <c r="R11" s="108"/>
      <c r="S11" s="111"/>
      <c r="T11" s="102"/>
      <c r="U11" s="114"/>
    </row>
    <row r="12" spans="1:21" x14ac:dyDescent="0.35">
      <c r="A12" s="22"/>
      <c r="B12" s="60"/>
      <c r="C12" s="61"/>
      <c r="D12" s="61"/>
      <c r="E12" s="71"/>
      <c r="F12" s="62"/>
      <c r="G12" s="63"/>
      <c r="H12" s="64"/>
      <c r="I12" s="72"/>
      <c r="J12" s="88"/>
      <c r="K12" s="89"/>
      <c r="L12" s="65"/>
      <c r="M12" s="73"/>
      <c r="N12" s="59"/>
      <c r="O12" s="23"/>
      <c r="P12" s="65"/>
      <c r="Q12" s="73"/>
      <c r="R12" s="66"/>
      <c r="S12" s="67"/>
      <c r="T12" s="68"/>
      <c r="U12" s="73"/>
    </row>
    <row r="13" spans="1:21" x14ac:dyDescent="0.35">
      <c r="A13" s="26" t="s">
        <v>25</v>
      </c>
      <c r="B13" s="125">
        <v>190771</v>
      </c>
      <c r="C13" s="27">
        <v>202441</v>
      </c>
      <c r="D13" s="25">
        <f t="shared" ref="D13:D28" si="0">B13-C13</f>
        <v>-11670</v>
      </c>
      <c r="E13" s="29">
        <f t="shared" ref="E13:E28" si="1">SUM(B13/C13)-1</f>
        <v>-5.764642537825837E-2</v>
      </c>
      <c r="F13" s="69">
        <v>339892</v>
      </c>
      <c r="G13" s="69">
        <v>372624</v>
      </c>
      <c r="H13" s="25">
        <f>F13-G13</f>
        <v>-32732</v>
      </c>
      <c r="I13" s="29">
        <f>SUM(F13/G13)-1</f>
        <v>-8.784189960925759E-2</v>
      </c>
      <c r="J13" s="129">
        <v>351528</v>
      </c>
      <c r="K13" s="32">
        <v>406660</v>
      </c>
      <c r="L13" s="70">
        <f>J13-K13</f>
        <v>-55132</v>
      </c>
      <c r="M13" s="29">
        <f t="shared" ref="M13:M30" si="2">SUM(J13/K13)-1</f>
        <v>-0.13557271430679196</v>
      </c>
      <c r="N13" s="69">
        <v>414493</v>
      </c>
      <c r="O13" s="69">
        <v>435918</v>
      </c>
      <c r="P13" s="70">
        <f>N13-O13</f>
        <v>-21425</v>
      </c>
      <c r="Q13" s="29">
        <f>SUM(N13/O13)-1</f>
        <v>-4.9149151904716026E-2</v>
      </c>
      <c r="R13" s="130">
        <f t="shared" ref="R13:S28" si="3">SUM(B13+F13+J13+N13)</f>
        <v>1296684</v>
      </c>
      <c r="S13" s="24">
        <f t="shared" si="3"/>
        <v>1417643</v>
      </c>
      <c r="T13" s="25">
        <f>R13-S13</f>
        <v>-120959</v>
      </c>
      <c r="U13" s="83">
        <f>SUM(R13/S13)-1</f>
        <v>-8.5324020222298569E-2</v>
      </c>
    </row>
    <row r="14" spans="1:21" x14ac:dyDescent="0.35">
      <c r="A14" s="26" t="s">
        <v>26</v>
      </c>
      <c r="B14" s="125">
        <v>1170266</v>
      </c>
      <c r="C14" s="27">
        <v>1199580</v>
      </c>
      <c r="D14" s="28">
        <f t="shared" si="0"/>
        <v>-29314</v>
      </c>
      <c r="E14" s="29">
        <f t="shared" si="1"/>
        <v>-2.4436886243518585E-2</v>
      </c>
      <c r="F14" s="30">
        <v>1956903</v>
      </c>
      <c r="G14" s="30">
        <v>1984262</v>
      </c>
      <c r="H14" s="28">
        <f t="shared" ref="H14:H28" si="4">F14-G14</f>
        <v>-27359</v>
      </c>
      <c r="I14" s="29">
        <f t="shared" ref="I14:I28" si="5">SUM(F14/G14)-1</f>
        <v>-1.3787997754328818E-2</v>
      </c>
      <c r="J14" s="32">
        <v>1092717</v>
      </c>
      <c r="K14" s="32">
        <v>1141390</v>
      </c>
      <c r="L14" s="31">
        <f t="shared" ref="L14:L30" si="6">J14-K14</f>
        <v>-48673</v>
      </c>
      <c r="M14" s="29">
        <f t="shared" si="2"/>
        <v>-4.264361874556466E-2</v>
      </c>
      <c r="N14" s="30">
        <v>2549210</v>
      </c>
      <c r="O14" s="30">
        <v>2594069</v>
      </c>
      <c r="P14" s="31">
        <f t="shared" ref="P14:P28" si="7">N14-O14</f>
        <v>-44859</v>
      </c>
      <c r="Q14" s="29">
        <f t="shared" ref="Q14:Q28" si="8">SUM(N14/O14)-1</f>
        <v>-1.7292909325079653E-2</v>
      </c>
      <c r="R14" s="130">
        <f t="shared" si="3"/>
        <v>6769096</v>
      </c>
      <c r="S14" s="24">
        <f t="shared" si="3"/>
        <v>6919301</v>
      </c>
      <c r="T14" s="25">
        <f t="shared" ref="T14:T30" si="9">R14-S14</f>
        <v>-150205</v>
      </c>
      <c r="U14" s="83">
        <f t="shared" ref="U14:U30" si="10">SUM(R14/S14)-1</f>
        <v>-2.1708117626332513E-2</v>
      </c>
    </row>
    <row r="15" spans="1:21" x14ac:dyDescent="0.35">
      <c r="A15" s="26" t="s">
        <v>27</v>
      </c>
      <c r="B15" s="125">
        <v>626941</v>
      </c>
      <c r="C15" s="27">
        <v>646667</v>
      </c>
      <c r="D15" s="28">
        <f t="shared" si="0"/>
        <v>-19726</v>
      </c>
      <c r="E15" s="29">
        <f t="shared" si="1"/>
        <v>-3.0504107987573192E-2</v>
      </c>
      <c r="F15" s="30">
        <v>892122</v>
      </c>
      <c r="G15" s="30">
        <v>987531</v>
      </c>
      <c r="H15" s="28">
        <f t="shared" si="4"/>
        <v>-95409</v>
      </c>
      <c r="I15" s="29">
        <f t="shared" si="5"/>
        <v>-9.6613675925110165E-2</v>
      </c>
      <c r="J15" s="32">
        <v>824602</v>
      </c>
      <c r="K15" s="32">
        <v>868206</v>
      </c>
      <c r="L15" s="31">
        <f t="shared" si="6"/>
        <v>-43604</v>
      </c>
      <c r="M15" s="29">
        <f t="shared" si="2"/>
        <v>-5.022310373344574E-2</v>
      </c>
      <c r="N15" s="30">
        <v>936861</v>
      </c>
      <c r="O15" s="30">
        <v>1020120</v>
      </c>
      <c r="P15" s="31">
        <f t="shared" si="7"/>
        <v>-83259</v>
      </c>
      <c r="Q15" s="29">
        <f t="shared" si="8"/>
        <v>-8.161686860369366E-2</v>
      </c>
      <c r="R15" s="130">
        <f t="shared" si="3"/>
        <v>3280526</v>
      </c>
      <c r="S15" s="24">
        <f t="shared" si="3"/>
        <v>3522524</v>
      </c>
      <c r="T15" s="25">
        <f t="shared" si="9"/>
        <v>-241998</v>
      </c>
      <c r="U15" s="83">
        <f t="shared" si="10"/>
        <v>-6.8700170673074212E-2</v>
      </c>
    </row>
    <row r="16" spans="1:21" x14ac:dyDescent="0.35">
      <c r="A16" s="26" t="s">
        <v>28</v>
      </c>
      <c r="B16" s="125">
        <v>427896</v>
      </c>
      <c r="C16" s="27">
        <v>437098</v>
      </c>
      <c r="D16" s="28">
        <f t="shared" si="0"/>
        <v>-9202</v>
      </c>
      <c r="E16" s="29">
        <f t="shared" si="1"/>
        <v>-2.1052487085276073E-2</v>
      </c>
      <c r="F16" s="30">
        <v>741393</v>
      </c>
      <c r="G16" s="30">
        <v>760583</v>
      </c>
      <c r="H16" s="28">
        <f t="shared" si="4"/>
        <v>-19190</v>
      </c>
      <c r="I16" s="29">
        <f t="shared" si="5"/>
        <v>-2.5230645439090815E-2</v>
      </c>
      <c r="J16" s="32">
        <v>577936</v>
      </c>
      <c r="K16" s="32">
        <v>597515</v>
      </c>
      <c r="L16" s="31">
        <f t="shared" si="6"/>
        <v>-19579</v>
      </c>
      <c r="M16" s="29">
        <f t="shared" si="2"/>
        <v>-3.2767378224814458E-2</v>
      </c>
      <c r="N16" s="30">
        <v>881127</v>
      </c>
      <c r="O16" s="30">
        <v>895062</v>
      </c>
      <c r="P16" s="31">
        <f t="shared" si="7"/>
        <v>-13935</v>
      </c>
      <c r="Q16" s="29">
        <f t="shared" si="8"/>
        <v>-1.5568753896378129E-2</v>
      </c>
      <c r="R16" s="130">
        <f t="shared" si="3"/>
        <v>2628352</v>
      </c>
      <c r="S16" s="24">
        <f t="shared" si="3"/>
        <v>2690258</v>
      </c>
      <c r="T16" s="25">
        <f t="shared" si="9"/>
        <v>-61906</v>
      </c>
      <c r="U16" s="83">
        <f t="shared" si="10"/>
        <v>-2.3011175879785517E-2</v>
      </c>
    </row>
    <row r="17" spans="1:21" x14ac:dyDescent="0.35">
      <c r="A17" s="26" t="s">
        <v>29</v>
      </c>
      <c r="B17" s="125">
        <v>426045</v>
      </c>
      <c r="C17" s="27">
        <v>438398</v>
      </c>
      <c r="D17" s="28">
        <f t="shared" si="0"/>
        <v>-12353</v>
      </c>
      <c r="E17" s="29">
        <f t="shared" si="1"/>
        <v>-2.8177592051058631E-2</v>
      </c>
      <c r="F17" s="30">
        <v>819266</v>
      </c>
      <c r="G17" s="30">
        <v>667043</v>
      </c>
      <c r="H17" s="28">
        <f t="shared" si="4"/>
        <v>152223</v>
      </c>
      <c r="I17" s="29">
        <f t="shared" si="5"/>
        <v>0.22820567789482826</v>
      </c>
      <c r="J17" s="32">
        <v>582703</v>
      </c>
      <c r="K17" s="32">
        <v>691072</v>
      </c>
      <c r="L17" s="31">
        <f t="shared" si="6"/>
        <v>-108369</v>
      </c>
      <c r="M17" s="29">
        <f t="shared" si="2"/>
        <v>-0.15681289359140582</v>
      </c>
      <c r="N17" s="30">
        <v>895199</v>
      </c>
      <c r="O17" s="30">
        <v>689608</v>
      </c>
      <c r="P17" s="31">
        <f t="shared" si="7"/>
        <v>205591</v>
      </c>
      <c r="Q17" s="29">
        <f t="shared" si="8"/>
        <v>0.29812734191018664</v>
      </c>
      <c r="R17" s="130">
        <f t="shared" si="3"/>
        <v>2723213</v>
      </c>
      <c r="S17" s="24">
        <f t="shared" si="3"/>
        <v>2486121</v>
      </c>
      <c r="T17" s="25">
        <f t="shared" si="9"/>
        <v>237092</v>
      </c>
      <c r="U17" s="83">
        <f t="shared" si="10"/>
        <v>9.5366235191288062E-2</v>
      </c>
    </row>
    <row r="18" spans="1:21" x14ac:dyDescent="0.35">
      <c r="A18" s="26" t="s">
        <v>30</v>
      </c>
      <c r="B18" s="125">
        <v>962399</v>
      </c>
      <c r="C18" s="27">
        <v>996958</v>
      </c>
      <c r="D18" s="28">
        <f t="shared" si="0"/>
        <v>-34559</v>
      </c>
      <c r="E18" s="29">
        <f t="shared" si="1"/>
        <v>-3.4664449254632634E-2</v>
      </c>
      <c r="F18" s="30">
        <v>940238</v>
      </c>
      <c r="G18" s="30">
        <v>1185343</v>
      </c>
      <c r="H18" s="28">
        <f t="shared" si="4"/>
        <v>-245105</v>
      </c>
      <c r="I18" s="29">
        <f t="shared" si="5"/>
        <v>-0.20677980972596122</v>
      </c>
      <c r="J18" s="32">
        <v>960447</v>
      </c>
      <c r="K18" s="32">
        <v>987958</v>
      </c>
      <c r="L18" s="31">
        <f t="shared" si="6"/>
        <v>-27511</v>
      </c>
      <c r="M18" s="29">
        <f t="shared" si="2"/>
        <v>-2.7846325451081899E-2</v>
      </c>
      <c r="N18" s="30">
        <v>1077858</v>
      </c>
      <c r="O18" s="30">
        <v>1372071</v>
      </c>
      <c r="P18" s="31">
        <f t="shared" si="7"/>
        <v>-294213</v>
      </c>
      <c r="Q18" s="29">
        <f t="shared" si="8"/>
        <v>-0.21442986550987519</v>
      </c>
      <c r="R18" s="130">
        <f t="shared" si="3"/>
        <v>3940942</v>
      </c>
      <c r="S18" s="24">
        <f t="shared" si="3"/>
        <v>4542330</v>
      </c>
      <c r="T18" s="25">
        <f t="shared" si="9"/>
        <v>-601388</v>
      </c>
      <c r="U18" s="83">
        <f t="shared" si="10"/>
        <v>-0.13239636926423226</v>
      </c>
    </row>
    <row r="19" spans="1:21" x14ac:dyDescent="0.35">
      <c r="A19" s="26" t="s">
        <v>31</v>
      </c>
      <c r="B19" s="125">
        <v>393379</v>
      </c>
      <c r="C19" s="27">
        <v>413647</v>
      </c>
      <c r="D19" s="28">
        <f t="shared" si="0"/>
        <v>-20268</v>
      </c>
      <c r="E19" s="29">
        <f t="shared" si="1"/>
        <v>-4.8998300483262258E-2</v>
      </c>
      <c r="F19" s="30">
        <v>390768</v>
      </c>
      <c r="G19" s="30">
        <v>441629</v>
      </c>
      <c r="H19" s="28">
        <f t="shared" si="4"/>
        <v>-50861</v>
      </c>
      <c r="I19" s="29">
        <f t="shared" si="5"/>
        <v>-0.1151668029047006</v>
      </c>
      <c r="J19" s="32">
        <v>370594</v>
      </c>
      <c r="K19" s="32">
        <v>427866</v>
      </c>
      <c r="L19" s="31">
        <f t="shared" si="6"/>
        <v>-57272</v>
      </c>
      <c r="M19" s="29">
        <f t="shared" si="2"/>
        <v>-0.13385499198347151</v>
      </c>
      <c r="N19" s="30">
        <v>753746</v>
      </c>
      <c r="O19" s="30">
        <v>839679</v>
      </c>
      <c r="P19" s="31">
        <f t="shared" si="7"/>
        <v>-85933</v>
      </c>
      <c r="Q19" s="29">
        <f t="shared" si="8"/>
        <v>-0.10234029909048581</v>
      </c>
      <c r="R19" s="130">
        <f t="shared" si="3"/>
        <v>1908487</v>
      </c>
      <c r="S19" s="24">
        <f t="shared" si="3"/>
        <v>2122821</v>
      </c>
      <c r="T19" s="25">
        <f t="shared" si="9"/>
        <v>-214334</v>
      </c>
      <c r="U19" s="83">
        <f t="shared" si="10"/>
        <v>-0.10096659115394091</v>
      </c>
    </row>
    <row r="20" spans="1:21" x14ac:dyDescent="0.35">
      <c r="A20" s="26" t="s">
        <v>32</v>
      </c>
      <c r="B20" s="125">
        <v>474921</v>
      </c>
      <c r="C20" s="27">
        <v>489453</v>
      </c>
      <c r="D20" s="28">
        <f t="shared" si="0"/>
        <v>-14532</v>
      </c>
      <c r="E20" s="29">
        <f t="shared" si="1"/>
        <v>-2.9690286912124386E-2</v>
      </c>
      <c r="F20" s="30">
        <v>443196</v>
      </c>
      <c r="G20" s="30">
        <v>521367</v>
      </c>
      <c r="H20" s="28">
        <f t="shared" si="4"/>
        <v>-78171</v>
      </c>
      <c r="I20" s="29">
        <f t="shared" si="5"/>
        <v>-0.14993469091829748</v>
      </c>
      <c r="J20" s="32">
        <v>614877</v>
      </c>
      <c r="K20" s="32">
        <v>582546</v>
      </c>
      <c r="L20" s="31">
        <f t="shared" si="6"/>
        <v>32331</v>
      </c>
      <c r="M20" s="29">
        <f t="shared" si="2"/>
        <v>5.5499479869400847E-2</v>
      </c>
      <c r="N20" s="30">
        <v>479406</v>
      </c>
      <c r="O20" s="30">
        <v>569910</v>
      </c>
      <c r="P20" s="31">
        <f t="shared" si="7"/>
        <v>-90504</v>
      </c>
      <c r="Q20" s="29">
        <f t="shared" si="8"/>
        <v>-0.15880402168763486</v>
      </c>
      <c r="R20" s="130">
        <f t="shared" si="3"/>
        <v>2012400</v>
      </c>
      <c r="S20" s="24">
        <f t="shared" si="3"/>
        <v>2163276</v>
      </c>
      <c r="T20" s="25">
        <f t="shared" si="9"/>
        <v>-150876</v>
      </c>
      <c r="U20" s="83">
        <f t="shared" si="10"/>
        <v>-6.9744221264415596E-2</v>
      </c>
    </row>
    <row r="21" spans="1:21" x14ac:dyDescent="0.35">
      <c r="A21" s="26" t="s">
        <v>33</v>
      </c>
      <c r="B21" s="125">
        <v>379050</v>
      </c>
      <c r="C21" s="27">
        <v>398364</v>
      </c>
      <c r="D21" s="28">
        <f t="shared" si="0"/>
        <v>-19314</v>
      </c>
      <c r="E21" s="29">
        <f t="shared" si="1"/>
        <v>-4.8483296683435206E-2</v>
      </c>
      <c r="F21" s="30">
        <v>659478</v>
      </c>
      <c r="G21" s="30">
        <v>676244</v>
      </c>
      <c r="H21" s="28">
        <f t="shared" si="4"/>
        <v>-16766</v>
      </c>
      <c r="I21" s="29">
        <f t="shared" si="5"/>
        <v>-2.4792826257977851E-2</v>
      </c>
      <c r="J21" s="32">
        <v>598194</v>
      </c>
      <c r="K21" s="32">
        <v>666123</v>
      </c>
      <c r="L21" s="31">
        <f t="shared" si="6"/>
        <v>-67929</v>
      </c>
      <c r="M21" s="29">
        <f t="shared" si="2"/>
        <v>-0.10197666196783473</v>
      </c>
      <c r="N21" s="30">
        <v>734542</v>
      </c>
      <c r="O21" s="30">
        <v>775363</v>
      </c>
      <c r="P21" s="31">
        <f t="shared" si="7"/>
        <v>-40821</v>
      </c>
      <c r="Q21" s="29">
        <f t="shared" si="8"/>
        <v>-5.2647598608651647E-2</v>
      </c>
      <c r="R21" s="130">
        <f t="shared" si="3"/>
        <v>2371264</v>
      </c>
      <c r="S21" s="24">
        <f t="shared" si="3"/>
        <v>2516094</v>
      </c>
      <c r="T21" s="25">
        <f t="shared" si="9"/>
        <v>-144830</v>
      </c>
      <c r="U21" s="83">
        <f t="shared" si="10"/>
        <v>-5.7561442458032186E-2</v>
      </c>
    </row>
    <row r="22" spans="1:21" x14ac:dyDescent="0.35">
      <c r="A22" s="26" t="s">
        <v>34</v>
      </c>
      <c r="B22" s="125">
        <v>722390</v>
      </c>
      <c r="C22" s="27">
        <v>764570</v>
      </c>
      <c r="D22" s="28">
        <f t="shared" si="0"/>
        <v>-42180</v>
      </c>
      <c r="E22" s="29">
        <f t="shared" si="1"/>
        <v>-5.5168264514694587E-2</v>
      </c>
      <c r="F22" s="30">
        <v>1710220</v>
      </c>
      <c r="G22" s="30">
        <v>1927525</v>
      </c>
      <c r="H22" s="28">
        <f t="shared" si="4"/>
        <v>-217305</v>
      </c>
      <c r="I22" s="29">
        <f t="shared" si="5"/>
        <v>-0.11273783738213516</v>
      </c>
      <c r="J22" s="32">
        <v>898482</v>
      </c>
      <c r="K22" s="32">
        <v>995443</v>
      </c>
      <c r="L22" s="31">
        <f t="shared" si="6"/>
        <v>-96961</v>
      </c>
      <c r="M22" s="29">
        <f t="shared" si="2"/>
        <v>-9.7404874010867504E-2</v>
      </c>
      <c r="N22" s="30">
        <v>1924988</v>
      </c>
      <c r="O22" s="30">
        <v>2240334</v>
      </c>
      <c r="P22" s="31">
        <f t="shared" si="7"/>
        <v>-315346</v>
      </c>
      <c r="Q22" s="29">
        <f t="shared" si="8"/>
        <v>-0.1407584761914964</v>
      </c>
      <c r="R22" s="130">
        <f t="shared" si="3"/>
        <v>5256080</v>
      </c>
      <c r="S22" s="24">
        <f t="shared" si="3"/>
        <v>5927872</v>
      </c>
      <c r="T22" s="25">
        <f t="shared" si="9"/>
        <v>-671792</v>
      </c>
      <c r="U22" s="83">
        <f t="shared" si="10"/>
        <v>-0.11332768318884079</v>
      </c>
    </row>
    <row r="23" spans="1:21" x14ac:dyDescent="0.35">
      <c r="A23" s="26" t="s">
        <v>35</v>
      </c>
      <c r="B23" s="125">
        <v>588540</v>
      </c>
      <c r="C23" s="27">
        <v>603936</v>
      </c>
      <c r="D23" s="28">
        <f t="shared" si="0"/>
        <v>-15396</v>
      </c>
      <c r="E23" s="29">
        <f t="shared" si="1"/>
        <v>-2.5492767445557174E-2</v>
      </c>
      <c r="F23" s="30">
        <v>1131909</v>
      </c>
      <c r="G23" s="30">
        <v>1142407</v>
      </c>
      <c r="H23" s="28">
        <f t="shared" si="4"/>
        <v>-10498</v>
      </c>
      <c r="I23" s="29">
        <f t="shared" si="5"/>
        <v>-9.1893694628971678E-3</v>
      </c>
      <c r="J23" s="32">
        <v>722123</v>
      </c>
      <c r="K23" s="32">
        <v>724752</v>
      </c>
      <c r="L23" s="31">
        <f t="shared" si="6"/>
        <v>-2629</v>
      </c>
      <c r="M23" s="29">
        <f t="shared" si="2"/>
        <v>-3.6274477338454902E-3</v>
      </c>
      <c r="N23" s="30">
        <v>1247150</v>
      </c>
      <c r="O23" s="30">
        <v>1230933</v>
      </c>
      <c r="P23" s="31">
        <f t="shared" si="7"/>
        <v>16217</v>
      </c>
      <c r="Q23" s="29">
        <f t="shared" si="8"/>
        <v>1.3174559460181756E-2</v>
      </c>
      <c r="R23" s="130">
        <f t="shared" si="3"/>
        <v>3689722</v>
      </c>
      <c r="S23" s="24">
        <f t="shared" si="3"/>
        <v>3702028</v>
      </c>
      <c r="T23" s="25">
        <f t="shared" si="9"/>
        <v>-12306</v>
      </c>
      <c r="U23" s="83">
        <f t="shared" si="10"/>
        <v>-3.3241239666474964E-3</v>
      </c>
    </row>
    <row r="24" spans="1:21" x14ac:dyDescent="0.35">
      <c r="A24" s="26" t="s">
        <v>36</v>
      </c>
      <c r="B24" s="125">
        <v>1372780</v>
      </c>
      <c r="C24" s="27">
        <v>1394767</v>
      </c>
      <c r="D24" s="28">
        <f t="shared" si="0"/>
        <v>-21987</v>
      </c>
      <c r="E24" s="29">
        <f t="shared" si="1"/>
        <v>-1.5763923293281246E-2</v>
      </c>
      <c r="F24" s="30">
        <v>904340</v>
      </c>
      <c r="G24" s="30">
        <v>1102538</v>
      </c>
      <c r="H24" s="28">
        <f t="shared" si="4"/>
        <v>-198198</v>
      </c>
      <c r="I24" s="29">
        <f t="shared" si="5"/>
        <v>-0.17976523258155275</v>
      </c>
      <c r="J24" s="32">
        <v>1116549</v>
      </c>
      <c r="K24" s="32">
        <v>1138895</v>
      </c>
      <c r="L24" s="31">
        <f t="shared" si="6"/>
        <v>-22346</v>
      </c>
      <c r="M24" s="29">
        <f t="shared" si="2"/>
        <v>-1.9620772766585137E-2</v>
      </c>
      <c r="N24" s="30">
        <v>1005465</v>
      </c>
      <c r="O24" s="30">
        <v>1213068</v>
      </c>
      <c r="P24" s="31">
        <f t="shared" si="7"/>
        <v>-207603</v>
      </c>
      <c r="Q24" s="29">
        <f t="shared" si="8"/>
        <v>-0.17113879848450375</v>
      </c>
      <c r="R24" s="130">
        <f t="shared" si="3"/>
        <v>4399134</v>
      </c>
      <c r="S24" s="24">
        <f t="shared" si="3"/>
        <v>4849268</v>
      </c>
      <c r="T24" s="25">
        <f t="shared" si="9"/>
        <v>-450134</v>
      </c>
      <c r="U24" s="83">
        <f t="shared" si="10"/>
        <v>-9.2825143918628505E-2</v>
      </c>
    </row>
    <row r="25" spans="1:21" x14ac:dyDescent="0.35">
      <c r="A25" s="26" t="s">
        <v>37</v>
      </c>
      <c r="B25" s="125">
        <v>1513939</v>
      </c>
      <c r="C25" s="27">
        <v>1523173</v>
      </c>
      <c r="D25" s="28">
        <f t="shared" si="0"/>
        <v>-9234</v>
      </c>
      <c r="E25" s="29">
        <f t="shared" si="1"/>
        <v>-6.0623448551149206E-3</v>
      </c>
      <c r="F25" s="30">
        <v>856017</v>
      </c>
      <c r="G25" s="30">
        <v>1041201</v>
      </c>
      <c r="H25" s="28">
        <f t="shared" si="4"/>
        <v>-185184</v>
      </c>
      <c r="I25" s="29">
        <f t="shared" si="5"/>
        <v>-0.17785614881276524</v>
      </c>
      <c r="J25" s="32">
        <v>1180896</v>
      </c>
      <c r="K25" s="32">
        <v>1072783</v>
      </c>
      <c r="L25" s="31">
        <f t="shared" si="6"/>
        <v>108113</v>
      </c>
      <c r="M25" s="29">
        <f t="shared" si="2"/>
        <v>0.10077806974942738</v>
      </c>
      <c r="N25" s="30">
        <v>1092337</v>
      </c>
      <c r="O25" s="30">
        <v>1347059</v>
      </c>
      <c r="P25" s="31">
        <f t="shared" si="7"/>
        <v>-254722</v>
      </c>
      <c r="Q25" s="29">
        <f t="shared" si="8"/>
        <v>-0.18909490972555765</v>
      </c>
      <c r="R25" s="130">
        <f t="shared" si="3"/>
        <v>4643189</v>
      </c>
      <c r="S25" s="24">
        <f t="shared" si="3"/>
        <v>4984216</v>
      </c>
      <c r="T25" s="25">
        <f t="shared" si="9"/>
        <v>-341027</v>
      </c>
      <c r="U25" s="83">
        <f t="shared" si="10"/>
        <v>-6.8421392652324831E-2</v>
      </c>
    </row>
    <row r="26" spans="1:21" x14ac:dyDescent="0.35">
      <c r="A26" s="26" t="s">
        <v>38</v>
      </c>
      <c r="B26" s="125">
        <v>418040</v>
      </c>
      <c r="C26" s="27">
        <v>434115</v>
      </c>
      <c r="D26" s="28">
        <f t="shared" si="0"/>
        <v>-16075</v>
      </c>
      <c r="E26" s="29">
        <f t="shared" si="1"/>
        <v>-3.7029358580099703E-2</v>
      </c>
      <c r="F26" s="30">
        <v>501487</v>
      </c>
      <c r="G26" s="30">
        <v>617973</v>
      </c>
      <c r="H26" s="28">
        <f t="shared" si="4"/>
        <v>-116486</v>
      </c>
      <c r="I26" s="29">
        <f t="shared" si="5"/>
        <v>-0.18849690844098366</v>
      </c>
      <c r="J26" s="32">
        <v>501673</v>
      </c>
      <c r="K26" s="32">
        <v>541381</v>
      </c>
      <c r="L26" s="31">
        <f t="shared" si="6"/>
        <v>-39708</v>
      </c>
      <c r="M26" s="29">
        <f t="shared" si="2"/>
        <v>-7.3345758347633128E-2</v>
      </c>
      <c r="N26" s="30">
        <v>494356</v>
      </c>
      <c r="O26" s="30">
        <v>612787</v>
      </c>
      <c r="P26" s="31">
        <f t="shared" si="7"/>
        <v>-118431</v>
      </c>
      <c r="Q26" s="29">
        <f t="shared" si="8"/>
        <v>-0.19326617568584192</v>
      </c>
      <c r="R26" s="130">
        <f t="shared" si="3"/>
        <v>1915556</v>
      </c>
      <c r="S26" s="24">
        <f t="shared" si="3"/>
        <v>2206256</v>
      </c>
      <c r="T26" s="25">
        <f t="shared" si="9"/>
        <v>-290700</v>
      </c>
      <c r="U26" s="83">
        <f t="shared" si="10"/>
        <v>-0.13176168132800548</v>
      </c>
    </row>
    <row r="27" spans="1:21" x14ac:dyDescent="0.35">
      <c r="A27" s="26" t="s">
        <v>39</v>
      </c>
      <c r="B27" s="125">
        <v>700318</v>
      </c>
      <c r="C27" s="27">
        <v>723046</v>
      </c>
      <c r="D27" s="28">
        <f t="shared" si="0"/>
        <v>-22728</v>
      </c>
      <c r="E27" s="29">
        <f t="shared" si="1"/>
        <v>-3.1433684717154908E-2</v>
      </c>
      <c r="F27" s="30">
        <v>707661</v>
      </c>
      <c r="G27" s="30">
        <v>874057</v>
      </c>
      <c r="H27" s="28">
        <f t="shared" si="4"/>
        <v>-166396</v>
      </c>
      <c r="I27" s="29">
        <f t="shared" si="5"/>
        <v>-0.19037202379249862</v>
      </c>
      <c r="J27" s="32">
        <v>679224</v>
      </c>
      <c r="K27" s="32">
        <v>727247</v>
      </c>
      <c r="L27" s="31">
        <f t="shared" si="6"/>
        <v>-48023</v>
      </c>
      <c r="M27" s="29">
        <f t="shared" si="2"/>
        <v>-6.6033960951368709E-2</v>
      </c>
      <c r="N27" s="30">
        <v>770588</v>
      </c>
      <c r="O27" s="30">
        <v>945085</v>
      </c>
      <c r="P27" s="31">
        <f t="shared" si="7"/>
        <v>-174497</v>
      </c>
      <c r="Q27" s="29">
        <f t="shared" si="8"/>
        <v>-0.18463630255479668</v>
      </c>
      <c r="R27" s="130">
        <f t="shared" si="3"/>
        <v>2857791</v>
      </c>
      <c r="S27" s="24">
        <f t="shared" si="3"/>
        <v>3269435</v>
      </c>
      <c r="T27" s="25">
        <f t="shared" si="9"/>
        <v>-411644</v>
      </c>
      <c r="U27" s="83">
        <f t="shared" si="10"/>
        <v>-0.12590676982414395</v>
      </c>
    </row>
    <row r="28" spans="1:21" x14ac:dyDescent="0.35">
      <c r="A28" s="26" t="s">
        <v>40</v>
      </c>
      <c r="B28" s="125">
        <v>907998</v>
      </c>
      <c r="C28" s="27">
        <v>939471</v>
      </c>
      <c r="D28" s="25">
        <f t="shared" si="0"/>
        <v>-31473</v>
      </c>
      <c r="E28" s="29">
        <f t="shared" si="1"/>
        <v>-3.3500767985387481E-2</v>
      </c>
      <c r="F28" s="69">
        <v>811835</v>
      </c>
      <c r="G28" s="69">
        <v>1032000</v>
      </c>
      <c r="H28" s="25">
        <f t="shared" si="4"/>
        <v>-220165</v>
      </c>
      <c r="I28" s="29">
        <f t="shared" si="5"/>
        <v>-0.21333817829457369</v>
      </c>
      <c r="J28" s="32">
        <v>843668</v>
      </c>
      <c r="K28" s="32">
        <v>904381</v>
      </c>
      <c r="L28" s="70">
        <f t="shared" si="6"/>
        <v>-60713</v>
      </c>
      <c r="M28" s="29">
        <f t="shared" si="2"/>
        <v>-6.7132104721350894E-2</v>
      </c>
      <c r="N28" s="69">
        <v>830112</v>
      </c>
      <c r="O28" s="69">
        <v>1084436</v>
      </c>
      <c r="P28" s="70">
        <f t="shared" si="7"/>
        <v>-254324</v>
      </c>
      <c r="Q28" s="29">
        <f t="shared" si="8"/>
        <v>-0.23452190816239959</v>
      </c>
      <c r="R28" s="130">
        <f t="shared" si="3"/>
        <v>3393613</v>
      </c>
      <c r="S28" s="24">
        <f t="shared" si="3"/>
        <v>3960288</v>
      </c>
      <c r="T28" s="25">
        <f t="shared" si="9"/>
        <v>-566675</v>
      </c>
      <c r="U28" s="83">
        <f t="shared" si="10"/>
        <v>-0.14308934097722181</v>
      </c>
    </row>
    <row r="29" spans="1:21" x14ac:dyDescent="0.35">
      <c r="A29" s="33"/>
      <c r="B29" s="126"/>
      <c r="C29" s="74"/>
      <c r="D29" s="34"/>
      <c r="E29" s="76"/>
      <c r="F29" s="128"/>
      <c r="G29" s="75"/>
      <c r="H29" s="35"/>
      <c r="I29" s="77"/>
      <c r="J29" s="128"/>
      <c r="K29" s="75"/>
      <c r="L29" s="78" t="s">
        <v>41</v>
      </c>
      <c r="M29" s="77"/>
      <c r="N29" s="128"/>
      <c r="O29" s="75"/>
      <c r="P29" s="78"/>
      <c r="Q29" s="77"/>
      <c r="R29" s="131"/>
      <c r="S29" s="79"/>
      <c r="T29" s="80"/>
      <c r="U29" s="81"/>
    </row>
    <row r="30" spans="1:21" x14ac:dyDescent="0.35">
      <c r="A30" s="36" t="s">
        <v>42</v>
      </c>
      <c r="B30" s="127">
        <f>SUM(B13:B28)</f>
        <v>11275673</v>
      </c>
      <c r="C30" s="82">
        <f>SUM(C13:C28)</f>
        <v>11605684</v>
      </c>
      <c r="D30" s="25">
        <f>B30-C30</f>
        <v>-330011</v>
      </c>
      <c r="E30" s="29">
        <f>SUM(B30/C30)-1</f>
        <v>-2.8435290845416739E-2</v>
      </c>
      <c r="F30" s="127">
        <f>SUM(F13:F28)</f>
        <v>13806725</v>
      </c>
      <c r="G30" s="82">
        <f>SUM(G13:G28)</f>
        <v>15334327</v>
      </c>
      <c r="H30" s="25">
        <f>SUM(H13:H28)</f>
        <v>-1527602</v>
      </c>
      <c r="I30" s="87">
        <f>H30/G30</f>
        <v>-9.9619761597623424E-2</v>
      </c>
      <c r="J30" s="125">
        <f>SUM(J13:J28)</f>
        <v>11916213</v>
      </c>
      <c r="K30" s="27">
        <v>12474218</v>
      </c>
      <c r="L30" s="70">
        <f t="shared" si="6"/>
        <v>-558005</v>
      </c>
      <c r="M30" s="83">
        <f t="shared" si="2"/>
        <v>-4.4732663803053629E-2</v>
      </c>
      <c r="N30" s="125">
        <f>SUM(N13:N28)</f>
        <v>16087438</v>
      </c>
      <c r="O30" s="27">
        <v>17865502</v>
      </c>
      <c r="P30" s="86">
        <f>N30-O30</f>
        <v>-1778064</v>
      </c>
      <c r="Q30" s="83">
        <f>P30/O30</f>
        <v>-9.9524995155467783E-2</v>
      </c>
      <c r="R30" s="132">
        <f>SUM(B30+F30+J30+N30)</f>
        <v>53086049</v>
      </c>
      <c r="S30" s="84">
        <f>SUM(C30+G30+K30+O30)</f>
        <v>57279731</v>
      </c>
      <c r="T30" s="25">
        <f t="shared" si="9"/>
        <v>-4193682</v>
      </c>
      <c r="U30" s="83">
        <f t="shared" si="10"/>
        <v>-7.3214065897062253E-2</v>
      </c>
    </row>
    <row r="31" spans="1:21" x14ac:dyDescent="0.35">
      <c r="A31" s="37"/>
      <c r="B31" s="38"/>
      <c r="C31" s="38"/>
      <c r="D31" s="38"/>
      <c r="E31" s="38"/>
      <c r="F31" s="38"/>
      <c r="G31" s="38"/>
      <c r="H31" s="38"/>
      <c r="I31" s="39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40"/>
    </row>
    <row r="32" spans="1:21" x14ac:dyDescent="0.35">
      <c r="A32" s="41" t="s">
        <v>43</v>
      </c>
      <c r="B32" s="42"/>
      <c r="C32" s="42"/>
      <c r="D32" s="42"/>
      <c r="E32" s="42"/>
      <c r="F32" s="43" t="s">
        <v>44</v>
      </c>
      <c r="G32" s="42"/>
      <c r="H32" s="42"/>
      <c r="I32" s="44" t="s">
        <v>45</v>
      </c>
      <c r="J32" s="42"/>
      <c r="K32" s="45"/>
      <c r="L32" s="42"/>
      <c r="M32" s="42"/>
      <c r="N32" s="42"/>
      <c r="O32" s="46"/>
      <c r="P32" s="42"/>
      <c r="Q32" s="42"/>
      <c r="R32" s="42"/>
      <c r="S32" s="42"/>
      <c r="T32" s="47"/>
      <c r="U32" s="48"/>
    </row>
    <row r="33" spans="1:21" x14ac:dyDescent="0.35">
      <c r="A33" s="49"/>
      <c r="B33" s="42"/>
      <c r="C33" s="42"/>
      <c r="D33" s="42"/>
      <c r="E33" s="42"/>
      <c r="F33" s="42"/>
      <c r="G33" s="42"/>
      <c r="H33" s="42"/>
      <c r="I33" s="44"/>
      <c r="J33" s="42"/>
      <c r="K33" s="42"/>
      <c r="L33" s="42"/>
      <c r="M33" s="42"/>
      <c r="N33" s="42"/>
      <c r="O33" s="42"/>
      <c r="P33" s="42"/>
      <c r="Q33" s="42"/>
      <c r="R33" s="42"/>
      <c r="S33" s="47"/>
      <c r="T33" s="47"/>
      <c r="U33" s="48"/>
    </row>
    <row r="34" spans="1:21" x14ac:dyDescent="0.35">
      <c r="A34" s="49"/>
      <c r="B34" s="50"/>
      <c r="C34" s="50"/>
      <c r="D34" s="50"/>
      <c r="E34" s="50"/>
      <c r="F34" s="50"/>
      <c r="G34" s="50"/>
      <c r="H34" s="50"/>
      <c r="I34" s="51"/>
      <c r="J34" s="50"/>
      <c r="K34" s="50"/>
      <c r="L34" s="50"/>
      <c r="M34" s="50"/>
      <c r="N34" s="50"/>
      <c r="O34" s="50"/>
      <c r="P34" s="50"/>
      <c r="Q34" s="50"/>
      <c r="R34" s="50"/>
      <c r="S34" s="47"/>
      <c r="T34" s="47"/>
      <c r="U34" s="48"/>
    </row>
    <row r="35" spans="1:21" x14ac:dyDescent="0.35">
      <c r="A35" s="52" t="s">
        <v>46</v>
      </c>
      <c r="B35" s="53"/>
      <c r="C35" s="54"/>
      <c r="D35" s="53"/>
      <c r="E35" s="53"/>
      <c r="F35" s="53"/>
      <c r="G35" s="55"/>
      <c r="H35" s="53"/>
      <c r="I35" s="56"/>
      <c r="J35" s="57"/>
      <c r="K35" s="53"/>
      <c r="L35" s="53"/>
      <c r="M35" s="53"/>
      <c r="N35" s="53"/>
      <c r="O35" s="53"/>
      <c r="P35" s="53"/>
      <c r="Q35" s="120" t="s">
        <v>63</v>
      </c>
      <c r="R35" s="121"/>
      <c r="S35" s="55"/>
      <c r="T35" s="55"/>
      <c r="U35" s="58"/>
    </row>
    <row r="36" spans="1:21" x14ac:dyDescent="0.35">
      <c r="A36" s="5"/>
      <c r="B36" s="3"/>
      <c r="C36" s="3"/>
      <c r="D36" s="3"/>
      <c r="E36" s="3"/>
      <c r="F36" s="3"/>
      <c r="G36" s="3"/>
      <c r="H36" s="3"/>
      <c r="I36" s="4"/>
      <c r="J36" s="3"/>
      <c r="K36" s="3"/>
      <c r="L36" s="3"/>
      <c r="M36" s="3"/>
      <c r="N36" s="3"/>
      <c r="O36" s="3"/>
      <c r="P36" s="3"/>
      <c r="Q36" s="3"/>
      <c r="R36" s="3"/>
      <c r="S36" s="1"/>
      <c r="T36" s="1"/>
      <c r="U36" s="2"/>
    </row>
    <row r="37" spans="1:21" ht="15" thickBot="1" x14ac:dyDescent="0.4">
      <c r="A37" s="6"/>
      <c r="B37" s="7"/>
      <c r="C37" s="7"/>
      <c r="D37" s="7"/>
      <c r="E37" s="7"/>
      <c r="F37" s="7"/>
      <c r="G37" s="7"/>
      <c r="H37" s="7"/>
      <c r="I37" s="8"/>
      <c r="J37" s="7"/>
      <c r="K37" s="7"/>
      <c r="L37" s="7"/>
      <c r="M37" s="7"/>
      <c r="N37" s="7"/>
      <c r="O37" s="7"/>
      <c r="P37" s="7"/>
      <c r="Q37" s="7"/>
      <c r="R37" s="7"/>
      <c r="S37" s="9"/>
      <c r="T37" s="9"/>
      <c r="U37" s="10"/>
    </row>
    <row r="39" spans="1:21" x14ac:dyDescent="0.35">
      <c r="P39" s="133"/>
    </row>
  </sheetData>
  <mergeCells count="29">
    <mergeCell ref="Q35:R35"/>
    <mergeCell ref="S5:S11"/>
    <mergeCell ref="T5:T11"/>
    <mergeCell ref="U5:U11"/>
    <mergeCell ref="M5:M11"/>
    <mergeCell ref="N5:N11"/>
    <mergeCell ref="O5:O11"/>
    <mergeCell ref="P5:P11"/>
    <mergeCell ref="Q5:Q11"/>
    <mergeCell ref="R5:R11"/>
    <mergeCell ref="L5:L11"/>
    <mergeCell ref="A5:A11"/>
    <mergeCell ref="B5:B11"/>
    <mergeCell ref="C5:C11"/>
    <mergeCell ref="D5:D11"/>
    <mergeCell ref="E5:E11"/>
    <mergeCell ref="F5:F11"/>
    <mergeCell ref="G5:G11"/>
    <mergeCell ref="H5:H11"/>
    <mergeCell ref="I5:I11"/>
    <mergeCell ref="J5:J11"/>
    <mergeCell ref="K5:K11"/>
    <mergeCell ref="A1:U1"/>
    <mergeCell ref="A2:U2"/>
    <mergeCell ref="B4:E4"/>
    <mergeCell ref="F4:I4"/>
    <mergeCell ref="J4:M4"/>
    <mergeCell ref="N4:Q4"/>
    <mergeCell ref="R4:U4"/>
  </mergeCells>
  <pageMargins left="0.7" right="0.7" top="0.75" bottom="0.75" header="0.3" footer="0.3"/>
  <pageSetup orientation="portrait" horizontalDpi="1200" verticalDpi="1200" r:id="rId1"/>
  <ignoredErrors>
    <ignoredError sqref="I30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4496EF8B42C964CAA1C44828F3BB899" ma:contentTypeVersion="9" ma:contentTypeDescription="Create a new document." ma:contentTypeScope="" ma:versionID="f7ee4c4782d5a501591ce3c25695fee5">
  <xsd:schema xmlns:xsd="http://www.w3.org/2001/XMLSchema" xmlns:xs="http://www.w3.org/2001/XMLSchema" xmlns:p="http://schemas.microsoft.com/office/2006/metadata/properties" xmlns:ns1="http://schemas.microsoft.com/sharepoint/v3" xmlns:ns3="9234f1e8-fba6-4606-81af-6974ee1423a3" targetNamespace="http://schemas.microsoft.com/office/2006/metadata/properties" ma:root="true" ma:fieldsID="aa391bf6734fff1554f0c27405c46095" ns1:_="" ns3:_="">
    <xsd:import namespace="http://schemas.microsoft.com/sharepoint/v3"/>
    <xsd:import namespace="9234f1e8-fba6-4606-81af-6974ee1423a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1:_ip_UnifiedCompliancePolicyProperties" minOccurs="0"/>
                <xsd:element ref="ns1:_ip_UnifiedCompliancePolicyUIAction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3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4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34f1e8-fba6-4606-81af-6974ee1423a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09FE7E7-065A-4CAB-8017-50540D329296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2D798ADE-2843-400E-B184-F423FF5D6C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234f1e8-fba6-4606-81af-6974ee1423a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63ABCCD-6CB0-4AC5-9516-C39B281E41C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FY25 and FY24</vt:lpstr>
    </vt:vector>
  </TitlesOfParts>
  <Company>Commonwealth of Massachusetts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Boyle, Marilyn (EOL)</dc:creator>
  <cp:lastModifiedBy>Boyle, Marilyn (DCS)</cp:lastModifiedBy>
  <dcterms:created xsi:type="dcterms:W3CDTF">2021-05-27T18:37:58Z</dcterms:created>
  <dcterms:modified xsi:type="dcterms:W3CDTF">2024-07-12T15:20:03Z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0x01010094496EF8B42C964CAA1C44828F3BB899</vt:lpwstr>
  </property>
</Properties>
</file>