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5 Planning Docs/"/>
    </mc:Choice>
  </mc:AlternateContent>
  <xr:revisionPtr revIDLastSave="0" documentId="8_{9019B28B-F64D-4DEC-B268-D49590B56C19}" xr6:coauthVersionLast="47" xr6:coauthVersionMax="47" xr10:uidLastSave="{00000000-0000-0000-0000-000000000000}"/>
  <bookViews>
    <workbookView xWindow="-120" yWindow="-120" windowWidth="29040" windowHeight="15840" xr2:uid="{C29D860F-E05F-47B1-B7F1-4F717A859AFD}"/>
  </bookViews>
  <sheets>
    <sheet name="Sheet1" sheetId="1" r:id="rId1"/>
  </sheets>
  <definedNames>
    <definedName name="_xlnm.Print_Area" localSheetId="0">Sheet1!$A$1:$S$28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R20" i="1"/>
  <c r="Q20" i="1"/>
  <c r="O20" i="1"/>
  <c r="N20" i="1"/>
  <c r="M20" i="1"/>
  <c r="L20" i="1"/>
  <c r="K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Q5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4" i="1"/>
  <c r="R4" i="1"/>
  <c r="B20" i="1"/>
  <c r="C20" i="1"/>
  <c r="D20" i="1"/>
  <c r="F20" i="1"/>
  <c r="J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K7" i="1" l="1"/>
  <c r="L7" i="1" s="1"/>
  <c r="K15" i="1"/>
  <c r="L15" i="1" s="1"/>
  <c r="K17" i="1"/>
  <c r="L17" i="1" s="1"/>
  <c r="K4" i="1"/>
  <c r="L4" i="1" s="1"/>
  <c r="K9" i="1"/>
  <c r="L9" i="1" s="1"/>
  <c r="K12" i="1"/>
  <c r="L12" i="1" s="1"/>
  <c r="K10" i="1"/>
  <c r="L10" i="1" s="1"/>
  <c r="K18" i="1"/>
  <c r="L18" i="1" s="1"/>
  <c r="K11" i="1"/>
  <c r="L11" i="1" s="1"/>
  <c r="K19" i="1"/>
  <c r="L19" i="1" s="1"/>
  <c r="K5" i="1"/>
  <c r="L5" i="1" s="1"/>
  <c r="K13" i="1"/>
  <c r="L13" i="1" s="1"/>
  <c r="K6" i="1"/>
  <c r="L6" i="1" s="1"/>
  <c r="K14" i="1"/>
  <c r="L14" i="1" s="1"/>
  <c r="K8" i="1"/>
  <c r="L8" i="1" s="1"/>
  <c r="K16" i="1"/>
  <c r="L16" i="1" s="1"/>
  <c r="H20" i="1"/>
  <c r="I20" i="1"/>
</calcChain>
</file>

<file path=xl/sharedStrings.xml><?xml version="1.0" encoding="utf-8"?>
<sst xmlns="http://schemas.openxmlformats.org/spreadsheetml/2006/main" count="52" uniqueCount="49">
  <si>
    <t>FY23 RESEA Allocations with Performance and Additional Funding</t>
  </si>
  <si>
    <t>FY23 BASE ALLOCATIONS</t>
  </si>
  <si>
    <t>NEW ADDITIONAL FUNDING-CONTRACTED</t>
  </si>
  <si>
    <t>PERFORMANCE FUNDING 03-2024</t>
  </si>
  <si>
    <t>FY23 FINAL TOTALS</t>
  </si>
  <si>
    <t>WIOA Area</t>
  </si>
  <si>
    <t>FY23
TOTALS P/AREA</t>
  </si>
  <si>
    <t>Contracted</t>
  </si>
  <si>
    <t>Retained</t>
  </si>
  <si>
    <t>New Additional Staff Capacity</t>
  </si>
  <si>
    <t># MCCs</t>
  </si>
  <si>
    <t>Total</t>
  </si>
  <si>
    <t>5% infrustructure</t>
  </si>
  <si>
    <t>RESEA Job Fair by June 30th
At least one recruitment event/jobs fair targeted directly to RESEA participants</t>
  </si>
  <si>
    <t>New Funding
Total (only)</t>
  </si>
  <si>
    <t xml:space="preserve">New Contracted Total 
(all contracted funds) </t>
  </si>
  <si>
    <t>FY23 Total Allocation</t>
  </si>
  <si>
    <t>FY23 Total 
Retained</t>
  </si>
  <si>
    <t>FY23 Total 
Contracted</t>
  </si>
  <si>
    <t>Berkshire</t>
  </si>
  <si>
    <t>Boston</t>
  </si>
  <si>
    <t>Bristol</t>
  </si>
  <si>
    <t>Brockton</t>
  </si>
  <si>
    <t>Cape and Islands</t>
  </si>
  <si>
    <t>Central MA</t>
  </si>
  <si>
    <t>Franklin-Hampshire</t>
  </si>
  <si>
    <t>Greater Lowell</t>
  </si>
  <si>
    <t>Greater New Bedford</t>
  </si>
  <si>
    <t>Hampden</t>
  </si>
  <si>
    <t>Merrimack Valley</t>
  </si>
  <si>
    <t>Metro North</t>
  </si>
  <si>
    <t>Metro SW</t>
  </si>
  <si>
    <t>No. Central</t>
  </si>
  <si>
    <t>North Shore</t>
  </si>
  <si>
    <t>South Shore</t>
  </si>
  <si>
    <t>Totals</t>
  </si>
  <si>
    <t>RESEA:</t>
  </si>
  <si>
    <t>CFDA#:                            </t>
  </si>
  <si>
    <t>As of April 1, 2024</t>
  </si>
  <si>
    <t>Phase code               </t>
  </si>
  <si>
    <t>UIRE</t>
  </si>
  <si>
    <t>Appropriation</t>
  </si>
  <si>
    <t>7002-6624</t>
  </si>
  <si>
    <t>Program name              </t>
  </si>
  <si>
    <t>FUIREA23</t>
  </si>
  <si>
    <t>Service dates                   </t>
  </si>
  <si>
    <t>January 1, 2023-September 30, 2025</t>
  </si>
  <si>
    <t>SSTA Code:</t>
  </si>
  <si>
    <t>DUA_REA_A500ESOP_EOL096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</si>
</sst>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4" fillId="2" borderId="0" xfId="0" applyFont="1" applyFill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44" fontId="10" fillId="0" borderId="0" xfId="2" applyFont="1" applyFill="1"/>
    <xf numFmtId="44" fontId="11" fillId="0" borderId="0" xfId="2" applyFont="1"/>
    <xf numFmtId="44" fontId="11" fillId="0" borderId="0" xfId="2" applyFont="1" applyFill="1"/>
    <xf numFmtId="44" fontId="10" fillId="0" borderId="0" xfId="2" applyFont="1" applyFill="1" applyAlignment="1">
      <alignment vertical="center"/>
    </xf>
    <xf numFmtId="17" fontId="0" fillId="0" borderId="0" xfId="0" applyNumberFormat="1"/>
    <xf numFmtId="0" fontId="3" fillId="0" borderId="0" xfId="0" applyFont="1" applyAlignment="1">
      <alignment horizontal="center" wrapText="1"/>
    </xf>
    <xf numFmtId="44" fontId="4" fillId="0" borderId="0" xfId="0" applyNumberFormat="1" applyFont="1"/>
    <xf numFmtId="44" fontId="0" fillId="0" borderId="0" xfId="1" applyFont="1" applyFill="1"/>
    <xf numFmtId="44" fontId="2" fillId="0" borderId="0" xfId="0" applyNumberFormat="1" applyFont="1"/>
    <xf numFmtId="3" fontId="2" fillId="0" borderId="0" xfId="0" applyNumberFormat="1" applyFont="1"/>
    <xf numFmtId="17" fontId="2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44" fontId="10" fillId="5" borderId="0" xfId="2" applyFont="1" applyFill="1"/>
    <xf numFmtId="44" fontId="11" fillId="5" borderId="0" xfId="2" applyFont="1" applyFill="1"/>
    <xf numFmtId="44" fontId="10" fillId="5" borderId="0" xfId="2" applyFont="1" applyFill="1" applyAlignment="1">
      <alignment vertical="center"/>
    </xf>
    <xf numFmtId="17" fontId="0" fillId="0" borderId="0" xfId="0" applyNumberFormat="1" applyAlignment="1">
      <alignment horizontal="center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6" borderId="0" xfId="0" applyFont="1" applyFill="1"/>
    <xf numFmtId="44" fontId="4" fillId="0" borderId="0" xfId="1" applyFont="1" applyAlignment="1">
      <alignment vertical="top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44" fontId="4" fillId="7" borderId="0" xfId="1" applyFont="1" applyFill="1" applyAlignment="1">
      <alignment vertical="top"/>
    </xf>
    <xf numFmtId="44" fontId="4" fillId="0" borderId="0" xfId="1" applyFont="1" applyFill="1" applyAlignment="1">
      <alignment vertical="top"/>
    </xf>
    <xf numFmtId="0" fontId="2" fillId="8" borderId="0" xfId="0" applyFont="1" applyFill="1" applyAlignment="1">
      <alignment horizontal="center" vertical="center" wrapText="1"/>
    </xf>
    <xf numFmtId="44" fontId="2" fillId="5" borderId="0" xfId="0" applyNumberFormat="1" applyFont="1" applyFill="1"/>
    <xf numFmtId="17" fontId="2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urrency" xfId="1" builtinId="4"/>
    <cellStyle name="Currency 4" xfId="2" xr:uid="{5900FB59-FAE3-4F7C-9B12-5F65C98FA3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1829-3253-430F-84FE-C35A30C0B0FF}">
  <dimension ref="A1:W29"/>
  <sheetViews>
    <sheetView tabSelected="1" topLeftCell="A9" workbookViewId="0">
      <selection activeCell="D24" sqref="D24"/>
    </sheetView>
  </sheetViews>
  <sheetFormatPr defaultRowHeight="15"/>
  <cols>
    <col min="1" max="1" width="21" customWidth="1"/>
    <col min="2" max="2" width="16.85546875" customWidth="1"/>
    <col min="3" max="3" width="15.28515625" customWidth="1"/>
    <col min="4" max="4" width="15.42578125" customWidth="1"/>
    <col min="5" max="5" width="1.42578125" customWidth="1"/>
    <col min="6" max="6" width="13.5703125" bestFit="1" customWidth="1"/>
    <col min="7" max="7" width="7" bestFit="1" customWidth="1"/>
    <col min="8" max="8" width="13.5703125" bestFit="1" customWidth="1"/>
    <col min="9" max="9" width="12.5703125" bestFit="1" customWidth="1"/>
    <col min="10" max="10" width="20" bestFit="1" customWidth="1"/>
    <col min="11" max="11" width="13.5703125" bestFit="1" customWidth="1"/>
    <col min="12" max="12" width="19.28515625" bestFit="1" customWidth="1"/>
    <col min="13" max="14" width="13.5703125" bestFit="1" customWidth="1"/>
    <col min="15" max="15" width="14.5703125" bestFit="1" customWidth="1"/>
    <col min="16" max="16" width="1.5703125" customWidth="1"/>
    <col min="17" max="17" width="17.42578125" customWidth="1"/>
    <col min="18" max="18" width="15.85546875" customWidth="1"/>
    <col min="19" max="19" width="20.42578125" customWidth="1"/>
    <col min="20" max="20" width="13.5703125" bestFit="1" customWidth="1"/>
    <col min="21" max="21" width="19.140625" customWidth="1"/>
    <col min="22" max="22" width="13.5703125" bestFit="1" customWidth="1"/>
    <col min="23" max="23" width="12.7109375" bestFit="1" customWidth="1"/>
  </cols>
  <sheetData>
    <row r="1" spans="1:23" ht="21">
      <c r="A1" s="8" t="s">
        <v>0</v>
      </c>
      <c r="B1" s="9"/>
      <c r="C1" s="9"/>
      <c r="D1" s="9"/>
      <c r="E1" s="9"/>
    </row>
    <row r="2" spans="1:23">
      <c r="A2" s="26">
        <v>45383</v>
      </c>
      <c r="B2" s="15"/>
      <c r="C2" s="38" t="s">
        <v>1</v>
      </c>
      <c r="D2" s="38"/>
      <c r="E2" s="21"/>
      <c r="H2" s="39" t="s">
        <v>2</v>
      </c>
      <c r="I2" s="39"/>
      <c r="J2" s="39"/>
      <c r="M2" s="39" t="s">
        <v>3</v>
      </c>
      <c r="N2" s="39"/>
      <c r="O2" s="39"/>
      <c r="P2" s="33"/>
      <c r="Q2" s="39" t="s">
        <v>4</v>
      </c>
      <c r="R2" s="39"/>
      <c r="S2" s="39"/>
      <c r="T2" s="9"/>
      <c r="U2" s="9"/>
    </row>
    <row r="3" spans="1:23" ht="72.75">
      <c r="A3" s="1" t="s">
        <v>5</v>
      </c>
      <c r="B3" s="16" t="s">
        <v>6</v>
      </c>
      <c r="C3" s="10" t="s">
        <v>7</v>
      </c>
      <c r="D3" s="10" t="s">
        <v>8</v>
      </c>
      <c r="E3" s="22"/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5" t="s">
        <v>14</v>
      </c>
      <c r="L3" s="5" t="s">
        <v>15</v>
      </c>
      <c r="M3" s="32" t="s">
        <v>11</v>
      </c>
      <c r="N3" s="32" t="s">
        <v>8</v>
      </c>
      <c r="O3" s="32" t="s">
        <v>7</v>
      </c>
      <c r="P3" s="33"/>
      <c r="Q3" s="36" t="s">
        <v>16</v>
      </c>
      <c r="R3" s="36" t="s">
        <v>17</v>
      </c>
      <c r="S3" s="36" t="s">
        <v>18</v>
      </c>
    </row>
    <row r="4" spans="1:23">
      <c r="A4" s="2" t="s">
        <v>19</v>
      </c>
      <c r="B4" s="17">
        <v>130089.6295010898</v>
      </c>
      <c r="C4" s="11">
        <v>5000</v>
      </c>
      <c r="D4" s="11">
        <v>125089.6295010898</v>
      </c>
      <c r="E4" s="23"/>
      <c r="F4" s="3">
        <v>85000</v>
      </c>
      <c r="G4">
        <v>1</v>
      </c>
      <c r="H4" s="4">
        <f>F4*G4</f>
        <v>85000</v>
      </c>
      <c r="I4" s="4">
        <f>H4*0.05</f>
        <v>4250</v>
      </c>
      <c r="J4" s="3">
        <v>3000</v>
      </c>
      <c r="K4" s="4">
        <f>H4+I4+J4</f>
        <v>92250</v>
      </c>
      <c r="L4" s="4">
        <f>C4+K4</f>
        <v>97250</v>
      </c>
      <c r="M4" s="35">
        <v>80843.180163043478</v>
      </c>
      <c r="N4" s="31">
        <v>10000</v>
      </c>
      <c r="O4" s="31">
        <v>70843.180163043478</v>
      </c>
      <c r="P4" s="34"/>
      <c r="Q4" s="35">
        <f>M4+K4+B4</f>
        <v>303182.8096641333</v>
      </c>
      <c r="R4" s="31">
        <f t="shared" ref="R4:R19" si="0">N4+D4</f>
        <v>135089.6295010898</v>
      </c>
      <c r="S4" s="4">
        <f t="shared" ref="S4:S19" si="1">O4+L4</f>
        <v>168093.18016304349</v>
      </c>
      <c r="U4" s="4"/>
      <c r="V4" s="4"/>
      <c r="W4" s="4"/>
    </row>
    <row r="5" spans="1:23">
      <c r="A5" s="2" t="s">
        <v>20</v>
      </c>
      <c r="B5" s="17">
        <v>559375.12931994884</v>
      </c>
      <c r="C5" s="11">
        <v>559375.12931994884</v>
      </c>
      <c r="D5" s="11">
        <v>0</v>
      </c>
      <c r="E5" s="23"/>
      <c r="F5" s="3">
        <v>85000</v>
      </c>
      <c r="G5">
        <v>2</v>
      </c>
      <c r="H5" s="4">
        <f t="shared" ref="H5:H19" si="2">F5*G5</f>
        <v>170000</v>
      </c>
      <c r="I5" s="4">
        <f t="shared" ref="I5:I19" si="3">H5*0.05</f>
        <v>8500</v>
      </c>
      <c r="J5" s="3">
        <v>3000</v>
      </c>
      <c r="K5" s="4">
        <f t="shared" ref="K5:K19" si="4">H5+I5+J5</f>
        <v>181500</v>
      </c>
      <c r="L5" s="4">
        <f t="shared" ref="L5:L19" si="5">C5+K5</f>
        <v>740875.12931994884</v>
      </c>
      <c r="M5" s="35">
        <v>51857.715625000004</v>
      </c>
      <c r="N5" s="31"/>
      <c r="O5" s="31">
        <v>51857.715625000004</v>
      </c>
      <c r="P5" s="34"/>
      <c r="Q5" s="35">
        <f>O5+K5+B5</f>
        <v>792732.8449449488</v>
      </c>
      <c r="R5" s="31">
        <f t="shared" si="0"/>
        <v>0</v>
      </c>
      <c r="S5" s="4">
        <f t="shared" si="1"/>
        <v>792732.8449449488</v>
      </c>
      <c r="U5" s="4"/>
      <c r="V5" s="4"/>
      <c r="W5" s="4"/>
    </row>
    <row r="6" spans="1:23">
      <c r="A6" s="2" t="s">
        <v>21</v>
      </c>
      <c r="B6" s="17">
        <v>539890.05430580268</v>
      </c>
      <c r="C6" s="11">
        <v>100000</v>
      </c>
      <c r="D6" s="11">
        <v>439890.05</v>
      </c>
      <c r="E6" s="23"/>
      <c r="F6" s="3">
        <v>85000</v>
      </c>
      <c r="G6">
        <v>2</v>
      </c>
      <c r="H6" s="4">
        <f t="shared" si="2"/>
        <v>170000</v>
      </c>
      <c r="I6" s="4">
        <f t="shared" si="3"/>
        <v>8500</v>
      </c>
      <c r="J6" s="3">
        <v>3000</v>
      </c>
      <c r="K6" s="4">
        <f t="shared" si="4"/>
        <v>181500</v>
      </c>
      <c r="L6" s="4">
        <f t="shared" si="5"/>
        <v>281500</v>
      </c>
      <c r="M6" s="35">
        <v>95940.260529891297</v>
      </c>
      <c r="N6" s="31">
        <v>71940.259999999995</v>
      </c>
      <c r="O6" s="31">
        <v>24000.000529891302</v>
      </c>
      <c r="P6" s="34"/>
      <c r="Q6" s="35">
        <f t="shared" ref="Q6:Q19" si="6">M6+K6+B6</f>
        <v>817330.31483569392</v>
      </c>
      <c r="R6" s="31">
        <f t="shared" si="0"/>
        <v>511830.31</v>
      </c>
      <c r="S6" s="4">
        <f t="shared" si="1"/>
        <v>305500.00052989129</v>
      </c>
      <c r="U6" s="4"/>
      <c r="V6" s="4"/>
      <c r="W6" s="4"/>
    </row>
    <row r="7" spans="1:23">
      <c r="A7" s="2" t="s">
        <v>22</v>
      </c>
      <c r="B7" s="17">
        <v>522581.47829806607</v>
      </c>
      <c r="C7" s="11">
        <v>522581.47829806607</v>
      </c>
      <c r="D7" s="11">
        <v>0</v>
      </c>
      <c r="E7" s="23"/>
      <c r="F7" s="3">
        <v>85000</v>
      </c>
      <c r="G7">
        <v>1</v>
      </c>
      <c r="H7" s="4">
        <f t="shared" si="2"/>
        <v>85000</v>
      </c>
      <c r="I7" s="4">
        <f t="shared" si="3"/>
        <v>4250</v>
      </c>
      <c r="J7" s="3">
        <v>3000</v>
      </c>
      <c r="K7" s="4">
        <f t="shared" si="4"/>
        <v>92250</v>
      </c>
      <c r="L7" s="4">
        <f t="shared" si="5"/>
        <v>614831.47829806607</v>
      </c>
      <c r="M7" s="35">
        <v>50916.32724184783</v>
      </c>
      <c r="N7" s="31"/>
      <c r="O7" s="31">
        <v>50916.32724184783</v>
      </c>
      <c r="P7" s="34"/>
      <c r="Q7" s="35">
        <f t="shared" si="6"/>
        <v>665747.80553991394</v>
      </c>
      <c r="R7" s="31">
        <f t="shared" si="0"/>
        <v>0</v>
      </c>
      <c r="S7" s="4">
        <f t="shared" si="1"/>
        <v>665747.80553991394</v>
      </c>
      <c r="U7" s="4"/>
      <c r="V7" s="4"/>
      <c r="W7" s="4"/>
    </row>
    <row r="8" spans="1:23">
      <c r="A8" s="2" t="s">
        <v>23</v>
      </c>
      <c r="B8" s="17">
        <v>206223.57294931516</v>
      </c>
      <c r="C8" s="11">
        <v>51555.892949315166</v>
      </c>
      <c r="D8" s="12">
        <v>154667.68</v>
      </c>
      <c r="E8" s="24"/>
      <c r="F8" s="3">
        <v>85000</v>
      </c>
      <c r="G8">
        <v>1</v>
      </c>
      <c r="H8" s="4">
        <f t="shared" si="2"/>
        <v>85000</v>
      </c>
      <c r="I8" s="4">
        <f t="shared" si="3"/>
        <v>4250</v>
      </c>
      <c r="J8" s="3">
        <v>3000</v>
      </c>
      <c r="K8" s="4">
        <f t="shared" si="4"/>
        <v>92250</v>
      </c>
      <c r="L8" s="4">
        <f t="shared" si="5"/>
        <v>143805.89294931517</v>
      </c>
      <c r="M8" s="35">
        <v>20587.350394021742</v>
      </c>
      <c r="N8" s="31">
        <v>20587.350394021742</v>
      </c>
      <c r="O8" s="31">
        <v>0</v>
      </c>
      <c r="P8" s="34"/>
      <c r="Q8" s="35">
        <f t="shared" si="6"/>
        <v>319060.92334333691</v>
      </c>
      <c r="R8" s="31">
        <f t="shared" si="0"/>
        <v>175255.03039402174</v>
      </c>
      <c r="S8" s="4">
        <f t="shared" si="1"/>
        <v>143805.89294931517</v>
      </c>
      <c r="U8" s="4"/>
      <c r="V8" s="4"/>
      <c r="W8" s="4"/>
    </row>
    <row r="9" spans="1:23">
      <c r="A9" s="2" t="s">
        <v>24</v>
      </c>
      <c r="B9" s="17">
        <v>655752.51921347366</v>
      </c>
      <c r="C9" s="11">
        <v>56000</v>
      </c>
      <c r="D9" s="11">
        <v>599752.51921347366</v>
      </c>
      <c r="E9" s="23"/>
      <c r="F9" s="3">
        <v>85000</v>
      </c>
      <c r="G9">
        <v>2</v>
      </c>
      <c r="H9" s="4">
        <f t="shared" si="2"/>
        <v>170000</v>
      </c>
      <c r="I9" s="4">
        <f t="shared" si="3"/>
        <v>8500</v>
      </c>
      <c r="J9" s="3">
        <v>3000</v>
      </c>
      <c r="K9" s="4">
        <f t="shared" si="4"/>
        <v>181500</v>
      </c>
      <c r="L9" s="4">
        <f t="shared" si="5"/>
        <v>237500</v>
      </c>
      <c r="M9" s="35">
        <v>64095.764605978264</v>
      </c>
      <c r="N9" s="31">
        <v>64095.76</v>
      </c>
      <c r="O9" s="31">
        <v>0</v>
      </c>
      <c r="P9" s="34"/>
      <c r="Q9" s="35">
        <f t="shared" si="6"/>
        <v>901348.28381945193</v>
      </c>
      <c r="R9" s="31">
        <f t="shared" si="0"/>
        <v>663848.27921347367</v>
      </c>
      <c r="S9" s="4">
        <f t="shared" si="1"/>
        <v>237500</v>
      </c>
      <c r="U9" s="4"/>
      <c r="V9" s="4"/>
      <c r="W9" s="4"/>
    </row>
    <row r="10" spans="1:23">
      <c r="A10" s="2" t="s">
        <v>25</v>
      </c>
      <c r="B10" s="17">
        <v>151248.15318474604</v>
      </c>
      <c r="C10" s="11">
        <v>76000</v>
      </c>
      <c r="D10" s="11">
        <v>75248.153184746043</v>
      </c>
      <c r="E10" s="23"/>
      <c r="F10" s="3">
        <v>85000</v>
      </c>
      <c r="G10">
        <v>1</v>
      </c>
      <c r="H10" s="4">
        <f t="shared" si="2"/>
        <v>85000</v>
      </c>
      <c r="I10" s="4">
        <f t="shared" si="3"/>
        <v>4250</v>
      </c>
      <c r="J10" s="3">
        <v>3000</v>
      </c>
      <c r="K10" s="4">
        <f t="shared" si="4"/>
        <v>92250</v>
      </c>
      <c r="L10" s="4">
        <f t="shared" si="5"/>
        <v>168250</v>
      </c>
      <c r="M10" s="35">
        <v>16194.204605978262</v>
      </c>
      <c r="N10" s="31"/>
      <c r="O10" s="31">
        <v>16194.204605978262</v>
      </c>
      <c r="P10" s="34"/>
      <c r="Q10" s="35">
        <f t="shared" si="6"/>
        <v>259692.35779072432</v>
      </c>
      <c r="R10" s="31">
        <f t="shared" si="0"/>
        <v>75248.153184746043</v>
      </c>
      <c r="S10" s="4">
        <f t="shared" si="1"/>
        <v>184444.20460597827</v>
      </c>
      <c r="U10" s="4"/>
      <c r="V10" s="4"/>
      <c r="W10" s="4"/>
    </row>
    <row r="11" spans="1:23">
      <c r="A11" s="2" t="s">
        <v>26</v>
      </c>
      <c r="B11" s="17">
        <v>373347.50753419002</v>
      </c>
      <c r="C11" s="11">
        <v>56002.13</v>
      </c>
      <c r="D11" s="13">
        <v>317345.37753419002</v>
      </c>
      <c r="E11" s="24"/>
      <c r="F11" s="3">
        <v>85000</v>
      </c>
      <c r="G11">
        <v>1</v>
      </c>
      <c r="H11" s="4">
        <f t="shared" si="2"/>
        <v>85000</v>
      </c>
      <c r="I11" s="4">
        <f t="shared" si="3"/>
        <v>4250</v>
      </c>
      <c r="J11" s="3">
        <v>3000</v>
      </c>
      <c r="K11" s="4">
        <f t="shared" si="4"/>
        <v>92250</v>
      </c>
      <c r="L11" s="4">
        <f t="shared" si="5"/>
        <v>148252.13</v>
      </c>
      <c r="M11" s="35">
        <v>51090.658423913046</v>
      </c>
      <c r="N11" s="31">
        <v>30654.400000000001</v>
      </c>
      <c r="O11" s="31">
        <v>20436.258423913045</v>
      </c>
      <c r="P11" s="34"/>
      <c r="Q11" s="35">
        <f t="shared" si="6"/>
        <v>516688.16595810308</v>
      </c>
      <c r="R11" s="31">
        <f t="shared" si="0"/>
        <v>347999.77753419004</v>
      </c>
      <c r="S11" s="4">
        <f t="shared" si="1"/>
        <v>168688.38842391304</v>
      </c>
      <c r="U11" s="4"/>
      <c r="V11" s="4"/>
      <c r="W11" s="4"/>
    </row>
    <row r="12" spans="1:23">
      <c r="A12" s="2" t="s">
        <v>27</v>
      </c>
      <c r="B12" s="17">
        <v>273122.95625060826</v>
      </c>
      <c r="C12" s="13">
        <v>69117.179999999993</v>
      </c>
      <c r="D12" s="11">
        <v>204005.78</v>
      </c>
      <c r="E12" s="23"/>
      <c r="F12" s="3">
        <v>85000</v>
      </c>
      <c r="G12">
        <v>1</v>
      </c>
      <c r="H12" s="4">
        <f t="shared" si="2"/>
        <v>85000</v>
      </c>
      <c r="I12" s="4">
        <f t="shared" si="3"/>
        <v>4250</v>
      </c>
      <c r="J12" s="3">
        <v>3000</v>
      </c>
      <c r="K12" s="4">
        <f t="shared" si="4"/>
        <v>92250</v>
      </c>
      <c r="L12" s="4">
        <f t="shared" si="5"/>
        <v>161367.18</v>
      </c>
      <c r="M12" s="35">
        <v>21389.273831521743</v>
      </c>
      <c r="N12" s="31">
        <v>21389.27</v>
      </c>
      <c r="O12" s="31">
        <v>0</v>
      </c>
      <c r="P12" s="34"/>
      <c r="Q12" s="35">
        <f t="shared" si="6"/>
        <v>386762.23008213</v>
      </c>
      <c r="R12" s="31">
        <f t="shared" si="0"/>
        <v>225395.05</v>
      </c>
      <c r="S12" s="4">
        <f t="shared" si="1"/>
        <v>161367.18</v>
      </c>
      <c r="U12" s="4"/>
      <c r="V12" s="4"/>
      <c r="W12" s="4"/>
    </row>
    <row r="13" spans="1:23">
      <c r="A13" s="2" t="s">
        <v>28</v>
      </c>
      <c r="B13" s="17">
        <v>661143.52627173334</v>
      </c>
      <c r="C13" s="11">
        <v>661143.52627173334</v>
      </c>
      <c r="D13" s="11">
        <v>0</v>
      </c>
      <c r="E13" s="23"/>
      <c r="F13" s="3">
        <v>85000</v>
      </c>
      <c r="G13">
        <v>2</v>
      </c>
      <c r="H13" s="4">
        <f t="shared" si="2"/>
        <v>170000</v>
      </c>
      <c r="I13" s="4">
        <f t="shared" si="3"/>
        <v>8500</v>
      </c>
      <c r="J13" s="3">
        <v>3000</v>
      </c>
      <c r="K13" s="4">
        <f t="shared" si="4"/>
        <v>181500</v>
      </c>
      <c r="L13" s="4">
        <f t="shared" si="5"/>
        <v>842643.52627173334</v>
      </c>
      <c r="M13" s="35">
        <v>54193.753464673915</v>
      </c>
      <c r="N13" s="31"/>
      <c r="O13" s="31">
        <v>54193.753464673915</v>
      </c>
      <c r="P13" s="34"/>
      <c r="Q13" s="35">
        <f t="shared" si="6"/>
        <v>896837.27973640722</v>
      </c>
      <c r="R13" s="31">
        <f t="shared" si="0"/>
        <v>0</v>
      </c>
      <c r="S13" s="4">
        <f t="shared" si="1"/>
        <v>896837.27973640722</v>
      </c>
      <c r="U13" s="4"/>
      <c r="V13" s="4"/>
      <c r="W13" s="4"/>
    </row>
    <row r="14" spans="1:23">
      <c r="A14" s="2" t="s">
        <v>29</v>
      </c>
      <c r="B14" s="17">
        <v>535031.5131979807</v>
      </c>
      <c r="C14" s="11">
        <v>240764</v>
      </c>
      <c r="D14" s="11">
        <v>294267.5131979807</v>
      </c>
      <c r="E14" s="23"/>
      <c r="F14" s="3">
        <v>85000</v>
      </c>
      <c r="G14">
        <v>2</v>
      </c>
      <c r="H14" s="4">
        <f t="shared" si="2"/>
        <v>170000</v>
      </c>
      <c r="I14" s="4">
        <f t="shared" si="3"/>
        <v>8500</v>
      </c>
      <c r="J14" s="3">
        <v>3000</v>
      </c>
      <c r="K14" s="4">
        <f t="shared" si="4"/>
        <v>181500</v>
      </c>
      <c r="L14" s="4">
        <f t="shared" si="5"/>
        <v>422264</v>
      </c>
      <c r="M14" s="35">
        <v>93604.222690217386</v>
      </c>
      <c r="N14" s="31">
        <v>70203.22</v>
      </c>
      <c r="O14" s="31">
        <v>23401.002690217385</v>
      </c>
      <c r="P14" s="34"/>
      <c r="Q14" s="35">
        <f t="shared" si="6"/>
        <v>810135.73588819802</v>
      </c>
      <c r="R14" s="31">
        <f t="shared" si="0"/>
        <v>364470.73319798068</v>
      </c>
      <c r="S14" s="4">
        <f t="shared" si="1"/>
        <v>445665.0026902174</v>
      </c>
      <c r="U14" s="4"/>
      <c r="V14" s="4"/>
      <c r="W14" s="4"/>
    </row>
    <row r="15" spans="1:23">
      <c r="A15" s="2" t="s">
        <v>30</v>
      </c>
      <c r="B15" s="17">
        <v>795957.03210855636</v>
      </c>
      <c r="C15" s="11">
        <v>795957.03210855636</v>
      </c>
      <c r="D15" s="11">
        <v>0</v>
      </c>
      <c r="E15" s="23"/>
      <c r="F15" s="3">
        <v>85000</v>
      </c>
      <c r="G15">
        <v>2</v>
      </c>
      <c r="H15" s="4">
        <f t="shared" si="2"/>
        <v>170000</v>
      </c>
      <c r="I15" s="4">
        <f t="shared" si="3"/>
        <v>8500</v>
      </c>
      <c r="J15" s="3">
        <v>3000</v>
      </c>
      <c r="K15" s="4">
        <f t="shared" si="4"/>
        <v>181500</v>
      </c>
      <c r="L15" s="4">
        <f t="shared" si="5"/>
        <v>977457.03210855636</v>
      </c>
      <c r="M15" s="35">
        <v>61794.593002717389</v>
      </c>
      <c r="N15" s="31"/>
      <c r="O15" s="31">
        <v>61794.593002717389</v>
      </c>
      <c r="P15" s="34"/>
      <c r="Q15" s="35">
        <f t="shared" si="6"/>
        <v>1039251.6251112737</v>
      </c>
      <c r="R15" s="31">
        <f t="shared" si="0"/>
        <v>0</v>
      </c>
      <c r="S15" s="4">
        <f t="shared" si="1"/>
        <v>1039251.6251112737</v>
      </c>
      <c r="U15" s="4"/>
      <c r="V15" s="4"/>
      <c r="W15" s="4"/>
    </row>
    <row r="16" spans="1:23">
      <c r="A16" s="2" t="s">
        <v>31</v>
      </c>
      <c r="B16" s="17">
        <v>788147.73992133653</v>
      </c>
      <c r="C16" s="14">
        <v>315259.09999999998</v>
      </c>
      <c r="D16" s="14">
        <v>472888.64</v>
      </c>
      <c r="E16" s="25"/>
      <c r="F16" s="3">
        <v>85000</v>
      </c>
      <c r="G16">
        <v>2</v>
      </c>
      <c r="H16" s="4">
        <f t="shared" si="2"/>
        <v>170000</v>
      </c>
      <c r="I16" s="4">
        <f t="shared" si="3"/>
        <v>8500</v>
      </c>
      <c r="J16" s="3">
        <v>3000</v>
      </c>
      <c r="K16" s="4">
        <f t="shared" si="4"/>
        <v>181500</v>
      </c>
      <c r="L16" s="4">
        <f t="shared" si="5"/>
        <v>496759.1</v>
      </c>
      <c r="M16" s="35">
        <v>106225.80027173914</v>
      </c>
      <c r="N16" s="31">
        <v>0</v>
      </c>
      <c r="O16" s="31">
        <v>106225.80027173914</v>
      </c>
      <c r="P16" s="34"/>
      <c r="Q16" s="35">
        <f t="shared" si="6"/>
        <v>1075873.5401930758</v>
      </c>
      <c r="R16" s="31">
        <f t="shared" si="0"/>
        <v>472888.64</v>
      </c>
      <c r="S16" s="4">
        <f t="shared" si="1"/>
        <v>602984.90027173911</v>
      </c>
      <c r="U16" s="4"/>
      <c r="V16" s="4"/>
      <c r="W16" s="4"/>
    </row>
    <row r="17" spans="1:23">
      <c r="A17" s="2" t="s">
        <v>32</v>
      </c>
      <c r="B17" s="17">
        <v>311823.22740534268</v>
      </c>
      <c r="C17" s="13">
        <v>93547.127405342675</v>
      </c>
      <c r="D17" s="11">
        <v>218276.1</v>
      </c>
      <c r="E17" s="23"/>
      <c r="F17" s="3">
        <v>85000</v>
      </c>
      <c r="G17">
        <v>1</v>
      </c>
      <c r="H17" s="4">
        <f t="shared" si="2"/>
        <v>85000</v>
      </c>
      <c r="I17" s="4">
        <f t="shared" si="3"/>
        <v>4250</v>
      </c>
      <c r="J17" s="3">
        <v>3000</v>
      </c>
      <c r="K17" s="4">
        <f t="shared" si="4"/>
        <v>92250</v>
      </c>
      <c r="L17" s="4">
        <f t="shared" si="5"/>
        <v>185797.12740534268</v>
      </c>
      <c r="M17" s="35">
        <v>43629.283831521738</v>
      </c>
      <c r="N17" s="31">
        <v>20000</v>
      </c>
      <c r="O17" s="31">
        <v>23629.283831521738</v>
      </c>
      <c r="P17" s="34"/>
      <c r="Q17" s="35">
        <f t="shared" si="6"/>
        <v>447702.51123686443</v>
      </c>
      <c r="R17" s="31">
        <f t="shared" si="0"/>
        <v>238276.1</v>
      </c>
      <c r="S17" s="4">
        <f t="shared" si="1"/>
        <v>209426.4112368644</v>
      </c>
      <c r="U17" s="4"/>
      <c r="V17" s="4"/>
      <c r="W17" s="4"/>
    </row>
    <row r="18" spans="1:23">
      <c r="A18" s="2" t="s">
        <v>33</v>
      </c>
      <c r="B18" s="17">
        <v>298957.3701087787</v>
      </c>
      <c r="C18" s="11">
        <v>0</v>
      </c>
      <c r="D18" s="11">
        <v>298957.3701087787</v>
      </c>
      <c r="E18" s="23"/>
      <c r="F18" s="3">
        <v>85000</v>
      </c>
      <c r="G18">
        <v>1</v>
      </c>
      <c r="H18" s="4">
        <f t="shared" si="2"/>
        <v>85000</v>
      </c>
      <c r="I18" s="4">
        <f t="shared" si="3"/>
        <v>4250</v>
      </c>
      <c r="J18" s="3">
        <v>3000</v>
      </c>
      <c r="K18" s="4">
        <f t="shared" si="4"/>
        <v>92250</v>
      </c>
      <c r="L18" s="4">
        <f t="shared" si="5"/>
        <v>92250</v>
      </c>
      <c r="M18" s="35">
        <v>17972.382663043478</v>
      </c>
      <c r="N18" s="31">
        <v>17972.382663043478</v>
      </c>
      <c r="O18" s="31">
        <v>0</v>
      </c>
      <c r="P18" s="34"/>
      <c r="Q18" s="35">
        <f t="shared" si="6"/>
        <v>409179.75277182215</v>
      </c>
      <c r="R18" s="31">
        <f t="shared" si="0"/>
        <v>316929.75277182215</v>
      </c>
      <c r="S18" s="4">
        <f t="shared" si="1"/>
        <v>92250</v>
      </c>
      <c r="U18" s="4"/>
      <c r="V18" s="4"/>
      <c r="W18" s="4"/>
    </row>
    <row r="19" spans="1:23">
      <c r="A19" s="2" t="s">
        <v>34</v>
      </c>
      <c r="B19" s="17">
        <v>527293.59042903129</v>
      </c>
      <c r="C19" s="13">
        <v>72650</v>
      </c>
      <c r="D19" s="11">
        <v>454643.59042903129</v>
      </c>
      <c r="E19" s="23"/>
      <c r="F19" s="3">
        <v>85000</v>
      </c>
      <c r="G19">
        <v>1</v>
      </c>
      <c r="H19" s="4">
        <f t="shared" si="2"/>
        <v>85000</v>
      </c>
      <c r="I19" s="4">
        <f t="shared" si="3"/>
        <v>4250</v>
      </c>
      <c r="J19" s="3">
        <v>3000</v>
      </c>
      <c r="K19" s="4">
        <f t="shared" si="4"/>
        <v>92250</v>
      </c>
      <c r="L19" s="4">
        <f t="shared" si="5"/>
        <v>164900</v>
      </c>
      <c r="M19" s="35">
        <v>25050.228654891303</v>
      </c>
      <c r="N19" s="31">
        <v>25050.23</v>
      </c>
      <c r="O19" s="31">
        <v>0</v>
      </c>
      <c r="P19" s="34"/>
      <c r="Q19" s="35">
        <f t="shared" si="6"/>
        <v>644593.81908392254</v>
      </c>
      <c r="R19" s="31">
        <f t="shared" si="0"/>
        <v>479693.82042903127</v>
      </c>
      <c r="S19" s="4">
        <f t="shared" si="1"/>
        <v>164900</v>
      </c>
      <c r="U19" s="4"/>
      <c r="V19" s="4"/>
      <c r="W19" s="4"/>
    </row>
    <row r="20" spans="1:23">
      <c r="A20" s="7" t="s">
        <v>35</v>
      </c>
      <c r="B20" s="19">
        <f t="shared" ref="B20:S20" si="7">SUM(B4:B19)</f>
        <v>7329984.9999999991</v>
      </c>
      <c r="C20" s="19">
        <f t="shared" si="7"/>
        <v>3674952.5963529623</v>
      </c>
      <c r="D20" s="19">
        <f t="shared" si="7"/>
        <v>3655032.4031692902</v>
      </c>
      <c r="E20" s="37"/>
      <c r="F20" s="19">
        <f t="shared" si="7"/>
        <v>1360000</v>
      </c>
      <c r="G20" s="9"/>
      <c r="H20" s="19">
        <f t="shared" si="7"/>
        <v>1955000</v>
      </c>
      <c r="I20" s="19">
        <f t="shared" si="7"/>
        <v>97750</v>
      </c>
      <c r="J20" s="19">
        <f t="shared" si="7"/>
        <v>48000</v>
      </c>
      <c r="K20" s="19">
        <f t="shared" si="7"/>
        <v>2100750</v>
      </c>
      <c r="L20" s="19">
        <f t="shared" si="7"/>
        <v>5775702.5963529618</v>
      </c>
      <c r="M20" s="19">
        <f t="shared" si="7"/>
        <v>855385</v>
      </c>
      <c r="N20" s="19">
        <f t="shared" si="7"/>
        <v>351892.87305706518</v>
      </c>
      <c r="O20" s="19">
        <f t="shared" si="7"/>
        <v>503492.11985054356</v>
      </c>
      <c r="P20" s="34"/>
      <c r="Q20" s="19">
        <f t="shared" si="7"/>
        <v>10286120</v>
      </c>
      <c r="R20" s="19">
        <f t="shared" si="7"/>
        <v>4006925.2762263552</v>
      </c>
      <c r="S20" s="19">
        <f t="shared" si="7"/>
        <v>6279194.7162035061</v>
      </c>
    </row>
    <row r="21" spans="1:23">
      <c r="A21" s="7"/>
      <c r="B21" s="7"/>
      <c r="C21" s="7"/>
      <c r="D21" s="7"/>
      <c r="E21" s="7"/>
      <c r="F21" s="4"/>
      <c r="H21" s="4"/>
      <c r="I21" s="4"/>
      <c r="J21" s="4"/>
      <c r="S21" s="4"/>
    </row>
    <row r="22" spans="1:23">
      <c r="A22" s="30" t="s">
        <v>36</v>
      </c>
      <c r="C22" s="27"/>
      <c r="D22" s="27"/>
      <c r="E22" s="27"/>
      <c r="F22" s="18"/>
      <c r="H22" s="4"/>
      <c r="M22" s="4"/>
    </row>
    <row r="23" spans="1:23">
      <c r="A23" s="27"/>
      <c r="B23" s="27" t="s">
        <v>37</v>
      </c>
      <c r="C23" s="29">
        <v>17.225000000000001</v>
      </c>
      <c r="D23" s="27"/>
      <c r="E23" s="27"/>
      <c r="F23" s="18"/>
      <c r="H23" s="4"/>
    </row>
    <row r="24" spans="1:23">
      <c r="A24" s="28" t="s">
        <v>38</v>
      </c>
      <c r="B24" s="27" t="s">
        <v>39</v>
      </c>
      <c r="C24" s="27" t="s">
        <v>40</v>
      </c>
      <c r="D24" s="27"/>
      <c r="E24" s="27"/>
    </row>
    <row r="25" spans="1:23">
      <c r="A25" s="27"/>
      <c r="B25" s="27" t="s">
        <v>41</v>
      </c>
      <c r="C25" s="27" t="s">
        <v>42</v>
      </c>
      <c r="D25" s="27"/>
      <c r="E25" s="27"/>
      <c r="F25" s="9"/>
      <c r="G25" s="9"/>
      <c r="H25" s="9"/>
      <c r="I25" s="9"/>
      <c r="J25" s="19"/>
    </row>
    <row r="26" spans="1:23">
      <c r="A26" s="28"/>
      <c r="B26" s="27" t="s">
        <v>43</v>
      </c>
      <c r="C26" s="27" t="s">
        <v>44</v>
      </c>
      <c r="D26" s="27"/>
      <c r="E26" s="27"/>
      <c r="L26" s="20"/>
    </row>
    <row r="27" spans="1:23">
      <c r="A27" s="27"/>
      <c r="B27" s="27" t="s">
        <v>45</v>
      </c>
      <c r="C27" s="27" t="s">
        <v>46</v>
      </c>
      <c r="D27" s="27"/>
      <c r="E27" s="27"/>
    </row>
    <row r="28" spans="1:23">
      <c r="A28" s="27"/>
      <c r="B28" s="27" t="s">
        <v>47</v>
      </c>
      <c r="C28" s="27" t="s">
        <v>48</v>
      </c>
      <c r="D28" s="27"/>
      <c r="E28" s="27"/>
      <c r="J28" s="20"/>
    </row>
    <row r="29" spans="1:23">
      <c r="A29" s="27"/>
      <c r="B29" s="27"/>
      <c r="C29" s="27"/>
      <c r="D29" s="27"/>
      <c r="E29" s="27"/>
      <c r="J29" s="4"/>
    </row>
  </sheetData>
  <mergeCells count="4">
    <mergeCell ref="C2:D2"/>
    <mergeCell ref="H2:J2"/>
    <mergeCell ref="M2:O2"/>
    <mergeCell ref="Q2:S2"/>
  </mergeCells>
  <pageMargins left="0.7" right="0.7" top="0.75" bottom="0.75" header="0.3" footer="0.3"/>
  <pageSetup orientation="portrait" r:id="rId1"/>
  <ignoredErrors>
    <ignoredError sqref="Q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eef59b-4fb6-4551-80fa-880d5adf8c10" xsi:nil="true"/>
    <_ip_UnifiedCompliancePolicyProperties xmlns="http://schemas.microsoft.com/sharepoint/v3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9" ma:contentTypeDescription="Create a new document." ma:contentTypeScope="" ma:versionID="1a2d33048aced3fc96af3c7c7b89deea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fa495fdc121c5706b94e864a694dff84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42577C-A2B1-493B-A324-7DF124DC11BE}"/>
</file>

<file path=customXml/itemProps2.xml><?xml version="1.0" encoding="utf-8"?>
<ds:datastoreItem xmlns:ds="http://schemas.openxmlformats.org/officeDocument/2006/customXml" ds:itemID="{5F5965BE-7774-4C4F-866F-BB59652A00B6}"/>
</file>

<file path=customXml/itemProps3.xml><?xml version="1.0" encoding="utf-8"?>
<ds:datastoreItem xmlns:ds="http://schemas.openxmlformats.org/officeDocument/2006/customXml" ds:itemID="{5472C6AF-FB5A-47D6-ACBD-C60BBDBFBD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Goguen, Beth (EOL)</dc:creator>
  <cp:keywords/>
  <dc:description/>
  <cp:lastModifiedBy>Seifried, Leslie (DCS)</cp:lastModifiedBy>
  <cp:revision/>
  <dcterms:created xsi:type="dcterms:W3CDTF">2023-10-15T00:53:46Z</dcterms:created>
  <dcterms:modified xsi:type="dcterms:W3CDTF">2025-07-08T11:32:52Z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MediaServiceImageTags">
    <vt:lpwstr/>
  </property>
</Properties>
</file>