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marilyn_boyle_mass_gov/Documents/FY27 Allocations/Other Annual Documents/"/>
    </mc:Choice>
  </mc:AlternateContent>
  <xr:revisionPtr revIDLastSave="0" documentId="14_{77D7E093-ECA5-4230-A84E-F91A46676381}" xr6:coauthVersionLast="47" xr6:coauthVersionMax="47" xr10:uidLastSave="{00000000-0000-0000-0000-000000000000}"/>
  <bookViews>
    <workbookView xWindow="28680" yWindow="-120" windowWidth="29040" windowHeight="15720" xr2:uid="{ECB3BB67-4B91-4624-9894-8DBE7BE163CA}"/>
  </bookViews>
  <sheets>
    <sheet name="FY27 and FY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" l="1"/>
  <c r="C34" i="1" l="1"/>
  <c r="S34" i="1" s="1"/>
  <c r="S17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R17" i="1"/>
  <c r="B34" i="1"/>
  <c r="D17" i="1"/>
  <c r="E17" i="1"/>
  <c r="U17" i="1" l="1"/>
  <c r="P34" i="1"/>
  <c r="H17" i="1"/>
  <c r="I17" i="1"/>
  <c r="L17" i="1"/>
  <c r="M17" i="1"/>
  <c r="P17" i="1"/>
  <c r="Q17" i="1"/>
  <c r="D34" i="1" l="1"/>
  <c r="E34" i="1" s="1"/>
  <c r="R32" i="1"/>
  <c r="U32" i="1" s="1"/>
  <c r="Q32" i="1"/>
  <c r="P32" i="1"/>
  <c r="M32" i="1"/>
  <c r="L32" i="1"/>
  <c r="I32" i="1"/>
  <c r="H32" i="1"/>
  <c r="E32" i="1"/>
  <c r="D32" i="1"/>
  <c r="R31" i="1"/>
  <c r="U31" i="1" s="1"/>
  <c r="Q31" i="1"/>
  <c r="P31" i="1"/>
  <c r="M31" i="1"/>
  <c r="L31" i="1"/>
  <c r="I31" i="1"/>
  <c r="H31" i="1"/>
  <c r="E31" i="1"/>
  <c r="D31" i="1"/>
  <c r="R30" i="1"/>
  <c r="U30" i="1" s="1"/>
  <c r="Q30" i="1"/>
  <c r="P30" i="1"/>
  <c r="M30" i="1"/>
  <c r="L30" i="1"/>
  <c r="I30" i="1"/>
  <c r="H30" i="1"/>
  <c r="E30" i="1"/>
  <c r="D30" i="1"/>
  <c r="R29" i="1"/>
  <c r="U29" i="1" s="1"/>
  <c r="Q29" i="1"/>
  <c r="P29" i="1"/>
  <c r="M29" i="1"/>
  <c r="L29" i="1"/>
  <c r="I29" i="1"/>
  <c r="H29" i="1"/>
  <c r="E29" i="1"/>
  <c r="D29" i="1"/>
  <c r="R28" i="1"/>
  <c r="U28" i="1" s="1"/>
  <c r="Q28" i="1"/>
  <c r="P28" i="1"/>
  <c r="M28" i="1"/>
  <c r="L28" i="1"/>
  <c r="I28" i="1"/>
  <c r="H28" i="1"/>
  <c r="E28" i="1"/>
  <c r="D28" i="1"/>
  <c r="R27" i="1"/>
  <c r="U27" i="1" s="1"/>
  <c r="Q27" i="1"/>
  <c r="P27" i="1"/>
  <c r="M27" i="1"/>
  <c r="L27" i="1"/>
  <c r="I27" i="1"/>
  <c r="H27" i="1"/>
  <c r="E27" i="1"/>
  <c r="D27" i="1"/>
  <c r="R26" i="1"/>
  <c r="U26" i="1" s="1"/>
  <c r="Q26" i="1"/>
  <c r="P26" i="1"/>
  <c r="M26" i="1"/>
  <c r="L26" i="1"/>
  <c r="I26" i="1"/>
  <c r="H26" i="1"/>
  <c r="E26" i="1"/>
  <c r="D26" i="1"/>
  <c r="R25" i="1"/>
  <c r="U25" i="1" s="1"/>
  <c r="Q25" i="1"/>
  <c r="P25" i="1"/>
  <c r="M25" i="1"/>
  <c r="L25" i="1"/>
  <c r="I25" i="1"/>
  <c r="H25" i="1"/>
  <c r="E25" i="1"/>
  <c r="D25" i="1"/>
  <c r="R24" i="1"/>
  <c r="U24" i="1" s="1"/>
  <c r="Q24" i="1"/>
  <c r="P24" i="1"/>
  <c r="M24" i="1"/>
  <c r="L24" i="1"/>
  <c r="I24" i="1"/>
  <c r="H24" i="1"/>
  <c r="E24" i="1"/>
  <c r="D24" i="1"/>
  <c r="R23" i="1"/>
  <c r="U23" i="1" s="1"/>
  <c r="Q23" i="1"/>
  <c r="P23" i="1"/>
  <c r="M23" i="1"/>
  <c r="L23" i="1"/>
  <c r="I23" i="1"/>
  <c r="H23" i="1"/>
  <c r="E23" i="1"/>
  <c r="D23" i="1"/>
  <c r="R22" i="1"/>
  <c r="U22" i="1" s="1"/>
  <c r="Q22" i="1"/>
  <c r="P22" i="1"/>
  <c r="M22" i="1"/>
  <c r="L22" i="1"/>
  <c r="I22" i="1"/>
  <c r="H22" i="1"/>
  <c r="E22" i="1"/>
  <c r="D22" i="1"/>
  <c r="R21" i="1"/>
  <c r="U21" i="1" s="1"/>
  <c r="Q21" i="1"/>
  <c r="P21" i="1"/>
  <c r="M21" i="1"/>
  <c r="L21" i="1"/>
  <c r="I21" i="1"/>
  <c r="H21" i="1"/>
  <c r="E21" i="1"/>
  <c r="D21" i="1"/>
  <c r="R20" i="1"/>
  <c r="U20" i="1" s="1"/>
  <c r="Q20" i="1"/>
  <c r="P20" i="1"/>
  <c r="M20" i="1"/>
  <c r="L20" i="1"/>
  <c r="I20" i="1"/>
  <c r="H20" i="1"/>
  <c r="E20" i="1"/>
  <c r="D20" i="1"/>
  <c r="R19" i="1"/>
  <c r="U19" i="1" s="1"/>
  <c r="Q19" i="1"/>
  <c r="P19" i="1"/>
  <c r="M19" i="1"/>
  <c r="L19" i="1"/>
  <c r="I19" i="1"/>
  <c r="H19" i="1"/>
  <c r="E19" i="1"/>
  <c r="D19" i="1"/>
  <c r="R18" i="1"/>
  <c r="U18" i="1" s="1"/>
  <c r="Q18" i="1"/>
  <c r="P18" i="1"/>
  <c r="Q34" i="1" s="1"/>
  <c r="M18" i="1"/>
  <c r="L18" i="1"/>
  <c r="I18" i="1"/>
  <c r="H18" i="1"/>
  <c r="E18" i="1"/>
  <c r="D18" i="1"/>
  <c r="H34" i="1" l="1"/>
  <c r="I34" i="1" s="1"/>
  <c r="T29" i="1"/>
  <c r="T22" i="1"/>
  <c r="L34" i="1"/>
  <c r="M34" i="1"/>
  <c r="T20" i="1"/>
  <c r="T24" i="1"/>
  <c r="T28" i="1"/>
  <c r="T21" i="1"/>
  <c r="T27" i="1"/>
  <c r="T18" i="1"/>
  <c r="T25" i="1"/>
  <c r="T19" i="1"/>
  <c r="T31" i="1"/>
  <c r="T23" i="1"/>
  <c r="T26" i="1"/>
  <c r="T30" i="1"/>
  <c r="T32" i="1"/>
  <c r="R34" i="1"/>
  <c r="T34" i="1" l="1"/>
  <c r="U34" i="1" s="1"/>
  <c r="T17" i="1"/>
</calcChain>
</file>

<file path=xl/sharedStrings.xml><?xml version="1.0" encoding="utf-8"?>
<sst xmlns="http://schemas.openxmlformats.org/spreadsheetml/2006/main" count="74" uniqueCount="68">
  <si>
    <t>ATTACHMENT 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</si>
  <si>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</si>
  <si>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</si>
  <si>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</si>
  <si>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</si>
  <si>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</si>
  <si>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</si>
  <si>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</si>
  <si>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</si>
  <si>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</si>
  <si>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</si>
  <si>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</si>
  <si>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</si>
  <si>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</si>
  <si>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</si>
  <si>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</si>
  <si>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</si>
  <si>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</si>
  <si>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</si>
  <si>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</si>
  <si>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</si>
  <si>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</si>
  <si>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WAGNER-PEYSER</t>
  </si>
  <si>
    <t>TITLE I ADULT</t>
  </si>
  <si>
    <t>TOTAL FUNDING</t>
  </si>
  <si>
    <t>MassHire
Workforce
Areas</t>
  </si>
  <si>
    <t xml:space="preserve">
Wagner
Peyser
10% &amp; 90%
FY26</t>
  </si>
  <si>
    <t xml:space="preserve">
Change
from
FY25</t>
  </si>
  <si>
    <t xml:space="preserve">
%
Change 
from
FY25</t>
  </si>
  <si>
    <t xml:space="preserve">
WIOA
Title I
Adult
FY26</t>
  </si>
  <si>
    <t xml:space="preserve">
WIOA
Title I
DW
FY26</t>
  </si>
  <si>
    <t xml:space="preserve">
WIOA
Title I
Youth
FY26</t>
  </si>
  <si>
    <t>TOTAL
Workforce
Area
Funding
FY25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</si>
  <si>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</si>
  <si>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</si>
  <si>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</si>
  <si>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</si>
  <si>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</si>
  <si>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</si>
  <si>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</si>
  <si>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</si>
  <si>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</si>
  <si>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 County</t>
  </si>
  <si>
    <t>Merrimack Valley</t>
  </si>
  <si>
    <t>Metro North</t>
  </si>
  <si>
    <t>Metro South/West</t>
  </si>
  <si>
    <t>No.Central</t>
  </si>
  <si>
    <t>North Shore</t>
  </si>
  <si>
    <t>South Shore</t>
  </si>
  <si>
    <t xml:space="preserve">                  </t>
  </si>
  <si>
    <t>TOTAL</t>
  </si>
  <si>
    <t xml:space="preserve">NOTE:    Funds do not include carry-in.   </t>
  </si>
  <si>
    <t>Assumes State Activities at 15%.</t>
  </si>
  <si>
    <t>Totals may not add due to rounding.</t>
  </si>
  <si>
    <t>MassHire Department of Career Services</t>
  </si>
  <si>
    <t xml:space="preserve">
Wagner
Peyser
10% &amp; 90%
FY27</t>
  </si>
  <si>
    <t xml:space="preserve">
Change
from
FY26</t>
  </si>
  <si>
    <t xml:space="preserve">
%
Change 
from
FY26</t>
  </si>
  <si>
    <t xml:space="preserve">
WIOA
Title I
Adult
FY27</t>
  </si>
  <si>
    <t xml:space="preserve">
WIOA
Title I
DW
FY27</t>
  </si>
  <si>
    <t xml:space="preserve">
WIOA
Title I
Youth
FY27</t>
  </si>
  <si>
    <t>TOTAL
Workforce
Area
Funding
FY27</t>
  </si>
  <si>
    <t>July 2026</t>
  </si>
  <si>
    <t xml:space="preserve">                                                                                                                                                                                   Comparison of Fiscal Year 2027 and Fiscal Year 2026 Allocations to Local MassHIre Workforce Areas</t>
  </si>
  <si>
    <t xml:space="preserve">                                                                                                                                                                                             Wagner-Peyser 10% and 90% Funds and WIOA Title I Adult, Dislocated Worker, and Youth Funds</t>
  </si>
  <si>
    <t xml:space="preserve">                                                     Commonwealth of Massachuseets</t>
  </si>
  <si>
    <r>
      <t xml:space="preserve">         </t>
    </r>
    <r>
      <rPr>
        <b/>
        <sz val="1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             TITLE I DISLOCATED WORKER</t>
    </r>
  </si>
  <si>
    <t xml:space="preserve">         TITLE I YOUTH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</si>
</sst>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0.0%"/>
    <numFmt numFmtId="165" formatCode="&quot;$&quot;#,##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146">
    <xf numFmtId="0" fontId="0" fillId="0" borderId="0" xfId="0"/>
    <xf numFmtId="0" fontId="1" fillId="0" borderId="0" xfId="1"/>
    <xf numFmtId="0" fontId="1" fillId="0" borderId="5" xfId="1" applyBorder="1"/>
    <xf numFmtId="3" fontId="5" fillId="0" borderId="0" xfId="1" applyNumberFormat="1" applyFont="1"/>
    <xf numFmtId="164" fontId="5" fillId="0" borderId="0" xfId="1" applyNumberFormat="1" applyFont="1"/>
    <xf numFmtId="0" fontId="4" fillId="0" borderId="33" xfId="1" applyFont="1" applyBorder="1"/>
    <xf numFmtId="3" fontId="5" fillId="0" borderId="34" xfId="1" applyNumberFormat="1" applyFont="1" applyBorder="1"/>
    <xf numFmtId="164" fontId="5" fillId="0" borderId="34" xfId="1" applyNumberFormat="1" applyFont="1" applyBorder="1"/>
    <xf numFmtId="0" fontId="1" fillId="0" borderId="34" xfId="1" applyBorder="1"/>
    <xf numFmtId="0" fontId="1" fillId="0" borderId="35" xfId="1" applyBorder="1"/>
    <xf numFmtId="0" fontId="8" fillId="0" borderId="6" xfId="1" applyFont="1" applyBorder="1" applyAlignment="1">
      <alignment horizontal="center"/>
    </xf>
    <xf numFmtId="3" fontId="8" fillId="0" borderId="7" xfId="1" applyNumberFormat="1" applyFont="1" applyBorder="1" applyAlignment="1">
      <alignment horizontal="center"/>
    </xf>
    <xf numFmtId="3" fontId="8" fillId="2" borderId="8" xfId="1" applyNumberFormat="1" applyFont="1" applyFill="1" applyBorder="1" applyAlignment="1">
      <alignment horizontal="center"/>
    </xf>
    <xf numFmtId="3" fontId="8" fillId="2" borderId="9" xfId="1" applyNumberFormat="1" applyFont="1" applyFill="1" applyBorder="1" applyAlignment="1">
      <alignment horizontal="center"/>
    </xf>
    <xf numFmtId="3" fontId="8" fillId="2" borderId="7" xfId="1" applyNumberFormat="1" applyFont="1" applyFill="1" applyBorder="1" applyAlignment="1">
      <alignment horizontal="center"/>
    </xf>
    <xf numFmtId="0" fontId="8" fillId="2" borderId="8" xfId="1" applyFont="1" applyFill="1" applyBorder="1" applyAlignment="1">
      <alignment horizontal="center"/>
    </xf>
    <xf numFmtId="0" fontId="8" fillId="2" borderId="9" xfId="1" applyFont="1" applyFill="1" applyBorder="1" applyAlignment="1">
      <alignment horizontal="center"/>
    </xf>
    <xf numFmtId="0" fontId="8" fillId="2" borderId="7" xfId="1" applyFont="1" applyFill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11" fillId="0" borderId="25" xfId="1" applyFont="1" applyBorder="1" applyAlignment="1">
      <alignment horizontal="left"/>
    </xf>
    <xf numFmtId="42" fontId="6" fillId="0" borderId="26" xfId="1" applyNumberFormat="1" applyFont="1" applyBorder="1"/>
    <xf numFmtId="0" fontId="12" fillId="0" borderId="25" xfId="1" applyFont="1" applyBorder="1" applyAlignment="1">
      <alignment horizontal="left" indent="1"/>
    </xf>
    <xf numFmtId="42" fontId="6" fillId="0" borderId="11" xfId="1" applyNumberFormat="1" applyFont="1" applyBorder="1"/>
    <xf numFmtId="42" fontId="6" fillId="0" borderId="23" xfId="1" applyNumberFormat="1" applyFont="1" applyBorder="1"/>
    <xf numFmtId="164" fontId="12" fillId="0" borderId="27" xfId="1" applyNumberFormat="1" applyFont="1" applyBorder="1" applyAlignment="1">
      <alignment horizontal="center"/>
    </xf>
    <xf numFmtId="42" fontId="6" fillId="0" borderId="23" xfId="2" applyNumberFormat="1" applyFont="1" applyFill="1" applyBorder="1" applyAlignment="1">
      <alignment horizontal="right"/>
    </xf>
    <xf numFmtId="42" fontId="6" fillId="0" borderId="30" xfId="1" applyNumberFormat="1" applyFont="1" applyBorder="1" applyAlignment="1">
      <alignment horizontal="center"/>
    </xf>
    <xf numFmtId="42" fontId="6" fillId="0" borderId="26" xfId="3" applyNumberFormat="1" applyFont="1" applyFill="1" applyBorder="1"/>
    <xf numFmtId="0" fontId="12" fillId="0" borderId="14" xfId="1" applyFont="1" applyBorder="1" applyAlignment="1">
      <alignment horizontal="left"/>
    </xf>
    <xf numFmtId="0" fontId="11" fillId="0" borderId="25" xfId="1" applyFont="1" applyBorder="1" applyAlignment="1">
      <alignment horizontal="left" indent="1"/>
    </xf>
    <xf numFmtId="0" fontId="12" fillId="2" borderId="4" xfId="1" applyFont="1" applyFill="1" applyBorder="1" applyAlignment="1">
      <alignment horizontal="left" indent="6"/>
    </xf>
    <xf numFmtId="3" fontId="12" fillId="2" borderId="0" xfId="1" applyNumberFormat="1" applyFont="1" applyFill="1"/>
    <xf numFmtId="3" fontId="6" fillId="2" borderId="0" xfId="0" applyNumberFormat="1" applyFont="1" applyFill="1"/>
    <xf numFmtId="164" fontId="12" fillId="2" borderId="0" xfId="1" applyNumberFormat="1" applyFont="1" applyFill="1"/>
    <xf numFmtId="42" fontId="12" fillId="2" borderId="0" xfId="1" applyNumberFormat="1" applyFont="1" applyFill="1"/>
    <xf numFmtId="44" fontId="12" fillId="2" borderId="0" xfId="1" applyNumberFormat="1" applyFont="1" applyFill="1"/>
    <xf numFmtId="0" fontId="6" fillId="0" borderId="0" xfId="1" applyFont="1"/>
    <xf numFmtId="0" fontId="6" fillId="0" borderId="5" xfId="1" applyFont="1" applyBorder="1"/>
    <xf numFmtId="0" fontId="12" fillId="2" borderId="4" xfId="1" applyFont="1" applyFill="1" applyBorder="1" applyAlignment="1">
      <alignment horizontal="left" indent="4"/>
    </xf>
    <xf numFmtId="3" fontId="12" fillId="0" borderId="0" xfId="1" applyNumberFormat="1" applyFont="1"/>
    <xf numFmtId="164" fontId="12" fillId="0" borderId="0" xfId="1" applyNumberFormat="1" applyFont="1"/>
    <xf numFmtId="3" fontId="11" fillId="0" borderId="16" xfId="1" applyNumberFormat="1" applyFont="1" applyBorder="1" applyAlignment="1">
      <alignment horizontal="center"/>
    </xf>
    <xf numFmtId="3" fontId="11" fillId="0" borderId="15" xfId="1" applyNumberFormat="1" applyFont="1" applyBorder="1" applyAlignment="1">
      <alignment horizontal="center"/>
    </xf>
    <xf numFmtId="0" fontId="11" fillId="0" borderId="32" xfId="1" applyFont="1" applyBorder="1" applyAlignment="1">
      <alignment horizontal="center"/>
    </xf>
    <xf numFmtId="0" fontId="11" fillId="0" borderId="16" xfId="1" applyFont="1" applyBorder="1" applyAlignment="1">
      <alignment horizontal="center"/>
    </xf>
    <xf numFmtId="0" fontId="6" fillId="0" borderId="32" xfId="1" applyFont="1" applyBorder="1"/>
    <xf numFmtId="42" fontId="12" fillId="0" borderId="15" xfId="1" applyNumberFormat="1" applyFont="1" applyBorder="1"/>
    <xf numFmtId="42" fontId="6" fillId="0" borderId="16" xfId="1" applyNumberFormat="1" applyFont="1" applyBorder="1"/>
    <xf numFmtId="42" fontId="6" fillId="0" borderId="32" xfId="1" applyNumberFormat="1" applyFont="1" applyBorder="1"/>
    <xf numFmtId="42" fontId="6" fillId="0" borderId="26" xfId="2" applyNumberFormat="1" applyFont="1" applyFill="1" applyBorder="1" applyAlignment="1">
      <alignment horizontal="right"/>
    </xf>
    <xf numFmtId="42" fontId="6" fillId="0" borderId="29" xfId="1" applyNumberFormat="1" applyFont="1" applyBorder="1" applyAlignment="1">
      <alignment horizontal="center"/>
    </xf>
    <xf numFmtId="3" fontId="11" fillId="0" borderId="17" xfId="1" applyNumberFormat="1" applyFont="1" applyBorder="1" applyAlignment="1">
      <alignment horizontal="center"/>
    </xf>
    <xf numFmtId="3" fontId="11" fillId="0" borderId="17" xfId="1" applyNumberFormat="1" applyFont="1" applyBorder="1" applyAlignment="1">
      <alignment horizontal="right"/>
    </xf>
    <xf numFmtId="0" fontId="6" fillId="0" borderId="17" xfId="1" applyFont="1" applyBorder="1"/>
    <xf numFmtId="164" fontId="6" fillId="0" borderId="27" xfId="1" applyNumberFormat="1" applyFont="1" applyBorder="1" applyAlignment="1">
      <alignment horizontal="center"/>
    </xf>
    <xf numFmtId="0" fontId="8" fillId="3" borderId="10" xfId="1" applyFont="1" applyFill="1" applyBorder="1" applyAlignment="1">
      <alignment horizontal="center"/>
    </xf>
    <xf numFmtId="164" fontId="13" fillId="0" borderId="27" xfId="4" applyNumberFormat="1" applyFont="1" applyBorder="1" applyAlignment="1">
      <alignment horizontal="center"/>
    </xf>
    <xf numFmtId="0" fontId="6" fillId="0" borderId="31" xfId="1" applyFont="1" applyBorder="1"/>
    <xf numFmtId="0" fontId="6" fillId="0" borderId="26" xfId="1" applyFont="1" applyBorder="1"/>
    <xf numFmtId="42" fontId="6" fillId="0" borderId="28" xfId="3" applyNumberFormat="1" applyFont="1" applyFill="1" applyBorder="1"/>
    <xf numFmtId="42" fontId="0" fillId="0" borderId="0" xfId="0" applyNumberFormat="1"/>
    <xf numFmtId="42" fontId="13" fillId="0" borderId="26" xfId="4" applyNumberFormat="1" applyFont="1" applyBorder="1"/>
    <xf numFmtId="10" fontId="12" fillId="0" borderId="0" xfId="1" applyNumberFormat="1" applyFont="1"/>
    <xf numFmtId="164" fontId="0" fillId="0" borderId="0" xfId="0" applyNumberFormat="1"/>
    <xf numFmtId="44" fontId="0" fillId="0" borderId="0" xfId="0" applyNumberFormat="1"/>
    <xf numFmtId="0" fontId="11" fillId="0" borderId="4" xfId="1" applyFont="1" applyBorder="1" applyAlignment="1">
      <alignment horizontal="left" indent="1"/>
    </xf>
    <xf numFmtId="42" fontId="6" fillId="0" borderId="0" xfId="1" applyNumberFormat="1" applyFont="1" applyAlignment="1">
      <alignment horizontal="right"/>
    </xf>
    <xf numFmtId="42" fontId="6" fillId="0" borderId="0" xfId="1" applyNumberFormat="1" applyFont="1"/>
    <xf numFmtId="164" fontId="12" fillId="0" borderId="0" xfId="1" applyNumberFormat="1" applyFont="1" applyAlignment="1">
      <alignment horizontal="center"/>
    </xf>
    <xf numFmtId="165" fontId="13" fillId="0" borderId="0" xfId="0" applyNumberFormat="1" applyFont="1" applyAlignment="1">
      <alignment horizontal="center" vertical="center"/>
    </xf>
    <xf numFmtId="164" fontId="13" fillId="0" borderId="0" xfId="4" applyNumberFormat="1" applyFont="1" applyAlignment="1">
      <alignment horizontal="center"/>
    </xf>
    <xf numFmtId="42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42" fontId="13" fillId="0" borderId="0" xfId="4" applyNumberFormat="1" applyFont="1"/>
    <xf numFmtId="164" fontId="6" fillId="0" borderId="5" xfId="1" applyNumberFormat="1" applyFont="1" applyBorder="1" applyAlignment="1">
      <alignment horizontal="center"/>
    </xf>
    <xf numFmtId="42" fontId="12" fillId="0" borderId="11" xfId="1" applyNumberFormat="1" applyFont="1" applyBorder="1"/>
    <xf numFmtId="42" fontId="12" fillId="0" borderId="26" xfId="1" applyNumberFormat="1" applyFont="1" applyBorder="1"/>
    <xf numFmtId="42" fontId="12" fillId="0" borderId="12" xfId="1" applyNumberFormat="1" applyFont="1" applyBorder="1"/>
    <xf numFmtId="44" fontId="6" fillId="0" borderId="12" xfId="1" applyNumberFormat="1" applyFont="1" applyBorder="1"/>
    <xf numFmtId="164" fontId="12" fillId="0" borderId="13" xfId="1" applyNumberFormat="1" applyFont="1" applyBorder="1" applyAlignment="1">
      <alignment horizontal="center"/>
    </xf>
    <xf numFmtId="42" fontId="6" fillId="0" borderId="12" xfId="1" applyNumberFormat="1" applyFont="1" applyBorder="1"/>
    <xf numFmtId="42" fontId="6" fillId="0" borderId="12" xfId="1" applyNumberFormat="1" applyFont="1" applyBorder="1" applyAlignment="1">
      <alignment horizontal="center"/>
    </xf>
    <xf numFmtId="42" fontId="11" fillId="0" borderId="11" xfId="1" applyNumberFormat="1" applyFont="1" applyBorder="1"/>
    <xf numFmtId="42" fontId="11" fillId="0" borderId="12" xfId="1" applyNumberFormat="1" applyFont="1" applyBorder="1"/>
    <xf numFmtId="42" fontId="8" fillId="0" borderId="12" xfId="1" applyNumberFormat="1" applyFont="1" applyBorder="1"/>
    <xf numFmtId="164" fontId="8" fillId="0" borderId="13" xfId="1" applyNumberFormat="1" applyFont="1" applyBorder="1" applyAlignment="1">
      <alignment horizontal="center"/>
    </xf>
    <xf numFmtId="3" fontId="9" fillId="3" borderId="11" xfId="1" applyNumberFormat="1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42" fontId="11" fillId="3" borderId="16" xfId="1" applyNumberFormat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/>
    </xf>
    <xf numFmtId="0" fontId="6" fillId="3" borderId="23" xfId="1" applyFont="1" applyFill="1" applyBorder="1" applyAlignment="1">
      <alignment horizontal="center" vertical="center"/>
    </xf>
    <xf numFmtId="0" fontId="8" fillId="3" borderId="16" xfId="1" applyFont="1" applyFill="1" applyBorder="1" applyAlignment="1">
      <alignment horizontal="center" vertical="center" wrapText="1"/>
    </xf>
    <xf numFmtId="0" fontId="8" fillId="3" borderId="19" xfId="1" applyFont="1" applyFill="1" applyBorder="1" applyAlignment="1">
      <alignment horizontal="center" vertical="center"/>
    </xf>
    <xf numFmtId="0" fontId="8" fillId="3" borderId="23" xfId="1" applyFont="1" applyFill="1" applyBorder="1" applyAlignment="1">
      <alignment horizontal="center" vertical="center"/>
    </xf>
    <xf numFmtId="0" fontId="11" fillId="3" borderId="17" xfId="1" applyFont="1" applyFill="1" applyBorder="1" applyAlignment="1">
      <alignment horizontal="center" vertical="center" wrapText="1"/>
    </xf>
    <xf numFmtId="0" fontId="8" fillId="3" borderId="20" xfId="1" applyFont="1" applyFill="1" applyBorder="1" applyAlignment="1">
      <alignment horizontal="center" vertical="center"/>
    </xf>
    <xf numFmtId="0" fontId="8" fillId="3" borderId="24" xfId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6" fillId="3" borderId="22" xfId="1" applyFont="1" applyFill="1" applyBorder="1" applyAlignment="1">
      <alignment horizontal="center" vertical="center"/>
    </xf>
    <xf numFmtId="42" fontId="11" fillId="3" borderId="15" xfId="1" applyNumberFormat="1" applyFont="1" applyFill="1" applyBorder="1" applyAlignment="1">
      <alignment horizontal="center" vertical="center" wrapText="1"/>
    </xf>
    <xf numFmtId="0" fontId="11" fillId="3" borderId="14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/>
    </xf>
    <xf numFmtId="0" fontId="6" fillId="3" borderId="21" xfId="1" applyFont="1" applyFill="1" applyBorder="1" applyAlignment="1">
      <alignment horizontal="center" vertical="center"/>
    </xf>
    <xf numFmtId="3" fontId="11" fillId="3" borderId="15" xfId="1" applyNumberFormat="1" applyFont="1" applyFill="1" applyBorder="1" applyAlignment="1">
      <alignment horizontal="center" vertical="center" wrapText="1"/>
    </xf>
    <xf numFmtId="0" fontId="11" fillId="3" borderId="31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36" xfId="1" applyFont="1" applyFill="1" applyBorder="1" applyAlignment="1">
      <alignment horizontal="center" vertical="center"/>
    </xf>
    <xf numFmtId="0" fontId="11" fillId="3" borderId="16" xfId="1" applyFont="1" applyFill="1" applyBorder="1" applyAlignment="1">
      <alignment horizontal="center" vertical="center" wrapText="1"/>
    </xf>
    <xf numFmtId="0" fontId="8" fillId="3" borderId="3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42" fontId="6" fillId="0" borderId="22" xfId="3" applyNumberFormat="1" applyFont="1" applyFill="1" applyBorder="1" applyAlignment="1">
      <alignment horizontal="right"/>
    </xf>
    <xf numFmtId="42" fontId="6" fillId="0" borderId="18" xfId="3" applyNumberFormat="1" applyFont="1" applyFill="1" applyBorder="1" applyAlignment="1">
      <alignment horizontal="right"/>
    </xf>
    <xf numFmtId="42" fontId="6" fillId="0" borderId="28" xfId="3" applyNumberFormat="1" applyFont="1" applyFill="1" applyBorder="1" applyAlignment="1">
      <alignment horizontal="right"/>
    </xf>
    <xf numFmtId="3" fontId="11" fillId="3" borderId="37" xfId="1" applyNumberFormat="1" applyFont="1" applyFill="1" applyBorder="1" applyAlignment="1">
      <alignment horizontal="center" vertical="center" wrapText="1"/>
    </xf>
    <xf numFmtId="0" fontId="6" fillId="3" borderId="38" xfId="1" applyFont="1" applyFill="1" applyBorder="1" applyAlignment="1">
      <alignment horizontal="center" vertical="center"/>
    </xf>
    <xf numFmtId="0" fontId="6" fillId="3" borderId="39" xfId="1" applyFont="1" applyFill="1" applyBorder="1" applyAlignment="1">
      <alignment horizontal="center" vertical="center"/>
    </xf>
    <xf numFmtId="3" fontId="11" fillId="0" borderId="40" xfId="1" applyNumberFormat="1" applyFont="1" applyBorder="1" applyAlignment="1">
      <alignment horizontal="center"/>
    </xf>
    <xf numFmtId="42" fontId="6" fillId="0" borderId="12" xfId="1" applyNumberFormat="1" applyFont="1" applyBorder="1" applyAlignment="1">
      <alignment horizontal="right"/>
    </xf>
    <xf numFmtId="42" fontId="6" fillId="0" borderId="28" xfId="1" applyNumberFormat="1" applyFont="1" applyBorder="1"/>
    <xf numFmtId="42" fontId="12" fillId="0" borderId="28" xfId="1" applyNumberFormat="1" applyFont="1" applyBorder="1"/>
    <xf numFmtId="42" fontId="6" fillId="0" borderId="28" xfId="1" applyNumberFormat="1" applyFont="1" applyBorder="1" applyAlignment="1">
      <alignment horizontal="right"/>
    </xf>
    <xf numFmtId="165" fontId="13" fillId="0" borderId="41" xfId="0" applyNumberFormat="1" applyFont="1" applyBorder="1" applyAlignment="1">
      <alignment horizontal="center" vertical="center"/>
    </xf>
    <xf numFmtId="42" fontId="12" fillId="0" borderId="31" xfId="1" applyNumberFormat="1" applyFont="1" applyBorder="1"/>
    <xf numFmtId="42" fontId="13" fillId="0" borderId="28" xfId="0" applyNumberFormat="1" applyFont="1" applyBorder="1" applyAlignment="1">
      <alignment horizontal="center" vertical="center"/>
    </xf>
    <xf numFmtId="165" fontId="13" fillId="0" borderId="12" xfId="0" applyNumberFormat="1" applyFont="1" applyBorder="1" applyAlignment="1">
      <alignment horizontal="center" vertical="center"/>
    </xf>
    <xf numFmtId="42" fontId="6" fillId="0" borderId="25" xfId="3" applyNumberFormat="1" applyFont="1" applyFill="1" applyBorder="1" applyAlignment="1">
      <alignment horizontal="right"/>
    </xf>
    <xf numFmtId="49" fontId="11" fillId="2" borderId="0" xfId="1" applyNumberFormat="1" applyFont="1" applyFill="1" applyBorder="1" applyAlignment="1">
      <alignment horizontal="right"/>
    </xf>
    <xf numFmtId="49" fontId="0" fillId="0" borderId="0" xfId="0" applyNumberFormat="1" applyBorder="1" applyAlignment="1">
      <alignment horizontal="right"/>
    </xf>
    <xf numFmtId="0" fontId="11" fillId="2" borderId="0" xfId="1" applyFont="1" applyFill="1" applyBorder="1" applyAlignment="1">
      <alignment horizontal="left" indent="6"/>
    </xf>
    <xf numFmtId="0" fontId="6" fillId="0" borderId="11" xfId="1" applyFont="1" applyBorder="1"/>
    <xf numFmtId="0" fontId="2" fillId="0" borderId="4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14" fillId="0" borderId="0" xfId="0" applyFont="1"/>
    <xf numFmtId="0" fontId="2" fillId="0" borderId="0" xfId="1" applyFont="1" applyBorder="1" applyAlignment="1">
      <alignment horizontal="center" vertical="center"/>
    </xf>
    <xf numFmtId="9" fontId="2" fillId="0" borderId="0" xfId="1" applyNumberFormat="1" applyFont="1" applyBorder="1" applyAlignment="1">
      <alignment horizontal="center" vertical="center"/>
    </xf>
    <xf numFmtId="0" fontId="9" fillId="3" borderId="12" xfId="0" applyFont="1" applyFill="1" applyBorder="1" applyAlignment="1">
      <alignment horizontal="center"/>
    </xf>
    <xf numFmtId="0" fontId="0" fillId="4" borderId="0" xfId="0" applyFill="1"/>
  </cellXfs>
  <cellStyles count="5">
    <cellStyle name="Currency 2 2" xfId="3" xr:uid="{A4C9C0BC-9D6C-4F94-AD7F-8963F802C345}"/>
    <cellStyle name="Currency 3" xfId="2" xr:uid="{7A1FD331-D022-430E-BCFC-2F507D3CD0D2}"/>
    <cellStyle name="Normal" xfId="0" builtinId="0"/>
    <cellStyle name="Normal 2" xfId="1" xr:uid="{87814E7C-4422-483C-8614-427448314593}"/>
    <cellStyle name="Normal 3" xfId="4" xr:uid="{20D253A2-790A-4C54-B0B8-40B4261004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9C040-AA26-4A41-B517-EEB47AB532D3}">
  <dimension ref="A1:V42"/>
  <sheetViews>
    <sheetView tabSelected="1" zoomScale="90" zoomScaleNormal="90" workbookViewId="0">
      <selection activeCell="N37" sqref="N37"/>
    </sheetView>
  </sheetViews>
  <sheetFormatPr defaultRowHeight="14.5" x14ac:dyDescent="0.35"/>
  <cols>
    <col min="1" max="1" width="22.26953125" customWidth="1"/>
    <col min="2" max="3" width="12.81640625" customWidth="1"/>
    <col min="4" max="4" width="10.26953125" customWidth="1"/>
    <col min="6" max="6" width="14.1796875" customWidth="1"/>
    <col min="7" max="7" width="12.26953125" customWidth="1"/>
    <col min="8" max="8" width="12.453125" customWidth="1"/>
    <col min="10" max="10" width="13.7265625" customWidth="1"/>
    <col min="11" max="11" width="12.453125" customWidth="1"/>
    <col min="12" max="12" width="11.81640625" customWidth="1"/>
    <col min="14" max="14" width="13.81640625" customWidth="1"/>
    <col min="15" max="15" width="14.26953125" customWidth="1"/>
    <col min="16" max="16" width="14.453125" customWidth="1"/>
    <col min="18" max="18" width="14.1796875" customWidth="1"/>
    <col min="19" max="19" width="13.453125" customWidth="1"/>
    <col min="20" max="20" width="12.7265625" customWidth="1"/>
    <col min="22" max="22" width="14.26953125" bestFit="1" customWidth="1"/>
  </cols>
  <sheetData>
    <row r="1" spans="1:21" ht="21" x14ac:dyDescent="0.35">
      <c r="A1" s="113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5"/>
    </row>
    <row r="2" spans="1:21" ht="21" x14ac:dyDescent="0.35">
      <c r="A2" s="136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8"/>
    </row>
    <row r="3" spans="1:21" ht="21" x14ac:dyDescent="0.35">
      <c r="A3" s="139"/>
      <c r="B3" s="140"/>
      <c r="C3" s="140"/>
      <c r="D3" s="140"/>
      <c r="E3" s="140"/>
      <c r="F3" s="142"/>
      <c r="G3" s="142"/>
      <c r="H3" s="142"/>
      <c r="I3" s="142" t="s">
        <v>65</v>
      </c>
      <c r="J3" s="142"/>
      <c r="K3" s="142"/>
      <c r="L3" s="142"/>
      <c r="M3" s="142"/>
      <c r="N3" s="142"/>
      <c r="O3" s="142"/>
      <c r="P3" s="140"/>
      <c r="Q3" s="140"/>
      <c r="R3" s="140"/>
      <c r="S3" s="137"/>
      <c r="T3" s="137"/>
      <c r="U3" s="138"/>
    </row>
    <row r="4" spans="1:21" ht="21" x14ac:dyDescent="0.45">
      <c r="A4" s="139"/>
      <c r="B4" s="140"/>
      <c r="C4" s="141"/>
      <c r="D4" s="140"/>
      <c r="E4" s="140"/>
      <c r="F4" s="142" t="s">
        <v>63</v>
      </c>
      <c r="G4" s="142"/>
      <c r="H4" s="142"/>
      <c r="I4" s="142"/>
      <c r="J4" s="142"/>
      <c r="K4" s="142"/>
      <c r="L4" s="142"/>
      <c r="M4" s="142"/>
      <c r="N4" s="142"/>
      <c r="O4" s="142"/>
      <c r="P4" s="140"/>
      <c r="Q4" s="140"/>
      <c r="R4" s="140"/>
      <c r="S4" s="137"/>
      <c r="T4" s="137"/>
      <c r="U4" s="138"/>
    </row>
    <row r="5" spans="1:21" ht="21" x14ac:dyDescent="0.45">
      <c r="A5" s="139"/>
      <c r="B5" s="140"/>
      <c r="C5" s="141"/>
      <c r="D5" s="140"/>
      <c r="E5" s="140"/>
      <c r="F5" s="142" t="s">
        <v>64</v>
      </c>
      <c r="G5" s="142"/>
      <c r="H5" s="143"/>
      <c r="I5" s="142"/>
      <c r="J5" s="142"/>
      <c r="K5" s="142"/>
      <c r="L5" s="142"/>
      <c r="M5" s="142"/>
      <c r="N5" s="142"/>
      <c r="O5" s="142"/>
      <c r="P5" s="140"/>
      <c r="Q5" s="140"/>
      <c r="R5" s="140"/>
      <c r="S5" s="137"/>
      <c r="T5" s="137"/>
      <c r="U5" s="138"/>
    </row>
    <row r="6" spans="1:21" ht="21.5" thickBot="1" x14ac:dyDescent="0.4">
      <c r="A6" s="136"/>
      <c r="B6" s="137"/>
      <c r="C6" s="137"/>
      <c r="D6" s="137"/>
      <c r="E6" s="137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37"/>
      <c r="Q6" s="137"/>
      <c r="R6" s="137"/>
      <c r="S6" s="137"/>
      <c r="T6" s="137"/>
      <c r="U6" s="138"/>
    </row>
    <row r="7" spans="1:21" x14ac:dyDescent="0.35">
      <c r="A7" s="10" t="s">
        <v>1</v>
      </c>
      <c r="B7" s="11" t="s">
        <v>2</v>
      </c>
      <c r="C7" s="12" t="s">
        <v>3</v>
      </c>
      <c r="D7" s="12" t="s">
        <v>4</v>
      </c>
      <c r="E7" s="13" t="s">
        <v>5</v>
      </c>
      <c r="F7" s="14" t="s">
        <v>6</v>
      </c>
      <c r="G7" s="15" t="s">
        <v>7</v>
      </c>
      <c r="H7" s="15" t="s">
        <v>8</v>
      </c>
      <c r="I7" s="16" t="s">
        <v>9</v>
      </c>
      <c r="J7" s="14" t="s">
        <v>10</v>
      </c>
      <c r="K7" s="12" t="s">
        <v>11</v>
      </c>
      <c r="L7" s="12" t="s">
        <v>12</v>
      </c>
      <c r="M7" s="13" t="s">
        <v>13</v>
      </c>
      <c r="N7" s="17" t="s">
        <v>14</v>
      </c>
      <c r="O7" s="15" t="s">
        <v>15</v>
      </c>
      <c r="P7" s="15" t="s">
        <v>16</v>
      </c>
      <c r="Q7" s="16" t="s">
        <v>17</v>
      </c>
      <c r="R7" s="18" t="s">
        <v>18</v>
      </c>
      <c r="S7" s="19" t="s">
        <v>19</v>
      </c>
      <c r="T7" s="19" t="s">
        <v>20</v>
      </c>
      <c r="U7" s="20" t="s">
        <v>21</v>
      </c>
    </row>
    <row r="8" spans="1:21" x14ac:dyDescent="0.35">
      <c r="A8" s="57"/>
      <c r="B8" s="88"/>
      <c r="C8" s="144" t="s">
        <v>22</v>
      </c>
      <c r="D8" s="89"/>
      <c r="E8" s="90"/>
      <c r="F8" s="88"/>
      <c r="G8" s="88" t="s">
        <v>23</v>
      </c>
      <c r="H8" s="89"/>
      <c r="I8" s="90"/>
      <c r="J8" s="145"/>
      <c r="K8" s="88" t="s">
        <v>66</v>
      </c>
      <c r="L8" s="89"/>
      <c r="M8" s="90"/>
      <c r="N8" s="91"/>
      <c r="O8" s="91" t="s">
        <v>67</v>
      </c>
      <c r="P8" s="89"/>
      <c r="Q8" s="90"/>
      <c r="R8" s="145"/>
      <c r="S8" s="91" t="s">
        <v>24</v>
      </c>
      <c r="T8" s="89"/>
      <c r="U8" s="90"/>
    </row>
    <row r="9" spans="1:21" ht="15" customHeight="1" x14ac:dyDescent="0.35">
      <c r="A9" s="104" t="s">
        <v>25</v>
      </c>
      <c r="B9" s="107" t="s">
        <v>55</v>
      </c>
      <c r="C9" s="119" t="s">
        <v>26</v>
      </c>
      <c r="D9" s="95" t="s">
        <v>56</v>
      </c>
      <c r="E9" s="98" t="s">
        <v>57</v>
      </c>
      <c r="F9" s="108" t="s">
        <v>58</v>
      </c>
      <c r="G9" s="111" t="s">
        <v>29</v>
      </c>
      <c r="H9" s="95" t="s">
        <v>56</v>
      </c>
      <c r="I9" s="98" t="s">
        <v>57</v>
      </c>
      <c r="J9" s="112" t="s">
        <v>59</v>
      </c>
      <c r="K9" s="95" t="s">
        <v>30</v>
      </c>
      <c r="L9" s="95" t="s">
        <v>56</v>
      </c>
      <c r="M9" s="98" t="s">
        <v>57</v>
      </c>
      <c r="N9" s="108" t="s">
        <v>60</v>
      </c>
      <c r="O9" s="111" t="s">
        <v>31</v>
      </c>
      <c r="P9" s="95" t="s">
        <v>56</v>
      </c>
      <c r="Q9" s="98" t="s">
        <v>57</v>
      </c>
      <c r="R9" s="103" t="s">
        <v>61</v>
      </c>
      <c r="S9" s="92" t="s">
        <v>32</v>
      </c>
      <c r="T9" s="95" t="s">
        <v>27</v>
      </c>
      <c r="U9" s="98" t="s">
        <v>28</v>
      </c>
    </row>
    <row r="10" spans="1:21" ht="0.5" customHeight="1" x14ac:dyDescent="0.35">
      <c r="A10" s="105"/>
      <c r="B10" s="101"/>
      <c r="C10" s="120"/>
      <c r="D10" s="96"/>
      <c r="E10" s="99"/>
      <c r="F10" s="109"/>
      <c r="G10" s="93"/>
      <c r="H10" s="96"/>
      <c r="I10" s="99"/>
      <c r="J10" s="109"/>
      <c r="K10" s="93"/>
      <c r="L10" s="96"/>
      <c r="M10" s="99"/>
      <c r="N10" s="109"/>
      <c r="O10" s="93"/>
      <c r="P10" s="96"/>
      <c r="Q10" s="99"/>
      <c r="R10" s="101"/>
      <c r="S10" s="93"/>
      <c r="T10" s="96"/>
      <c r="U10" s="99"/>
    </row>
    <row r="11" spans="1:21" ht="15" hidden="1" customHeight="1" x14ac:dyDescent="0.35">
      <c r="A11" s="105"/>
      <c r="B11" s="101"/>
      <c r="C11" s="120"/>
      <c r="D11" s="96"/>
      <c r="E11" s="99"/>
      <c r="F11" s="109"/>
      <c r="G11" s="93"/>
      <c r="H11" s="96"/>
      <c r="I11" s="99"/>
      <c r="J11" s="109"/>
      <c r="K11" s="93"/>
      <c r="L11" s="96"/>
      <c r="M11" s="99"/>
      <c r="N11" s="109"/>
      <c r="O11" s="93"/>
      <c r="P11" s="96"/>
      <c r="Q11" s="99"/>
      <c r="R11" s="101"/>
      <c r="S11" s="93"/>
      <c r="T11" s="96"/>
      <c r="U11" s="99"/>
    </row>
    <row r="12" spans="1:21" ht="15" hidden="1" customHeight="1" x14ac:dyDescent="0.35">
      <c r="A12" s="105"/>
      <c r="B12" s="101"/>
      <c r="C12" s="120"/>
      <c r="D12" s="96"/>
      <c r="E12" s="99"/>
      <c r="F12" s="109"/>
      <c r="G12" s="93"/>
      <c r="H12" s="96"/>
      <c r="I12" s="99"/>
      <c r="J12" s="109"/>
      <c r="K12" s="93"/>
      <c r="L12" s="96"/>
      <c r="M12" s="99"/>
      <c r="N12" s="109"/>
      <c r="O12" s="93"/>
      <c r="P12" s="96"/>
      <c r="Q12" s="99"/>
      <c r="R12" s="101"/>
      <c r="S12" s="93"/>
      <c r="T12" s="96"/>
      <c r="U12" s="99"/>
    </row>
    <row r="13" spans="1:21" ht="15" hidden="1" customHeight="1" x14ac:dyDescent="0.35">
      <c r="A13" s="105"/>
      <c r="B13" s="101"/>
      <c r="C13" s="120"/>
      <c r="D13" s="96"/>
      <c r="E13" s="99"/>
      <c r="F13" s="109"/>
      <c r="G13" s="93"/>
      <c r="H13" s="96"/>
      <c r="I13" s="99"/>
      <c r="J13" s="109"/>
      <c r="K13" s="93"/>
      <c r="L13" s="96"/>
      <c r="M13" s="99"/>
      <c r="N13" s="109"/>
      <c r="O13" s="93"/>
      <c r="P13" s="96"/>
      <c r="Q13" s="99"/>
      <c r="R13" s="101"/>
      <c r="S13" s="93"/>
      <c r="T13" s="96"/>
      <c r="U13" s="99"/>
    </row>
    <row r="14" spans="1:21" ht="15" hidden="1" customHeight="1" x14ac:dyDescent="0.35">
      <c r="A14" s="105"/>
      <c r="B14" s="101"/>
      <c r="C14" s="120"/>
      <c r="D14" s="96"/>
      <c r="E14" s="99"/>
      <c r="F14" s="109"/>
      <c r="G14" s="93"/>
      <c r="H14" s="96"/>
      <c r="I14" s="99"/>
      <c r="J14" s="109"/>
      <c r="K14" s="93"/>
      <c r="L14" s="96"/>
      <c r="M14" s="99"/>
      <c r="N14" s="109"/>
      <c r="O14" s="93"/>
      <c r="P14" s="96"/>
      <c r="Q14" s="99"/>
      <c r="R14" s="101"/>
      <c r="S14" s="93"/>
      <c r="T14" s="96"/>
      <c r="U14" s="99"/>
    </row>
    <row r="15" spans="1:21" ht="65.5" customHeight="1" x14ac:dyDescent="0.35">
      <c r="A15" s="106"/>
      <c r="B15" s="102"/>
      <c r="C15" s="121"/>
      <c r="D15" s="97"/>
      <c r="E15" s="100"/>
      <c r="F15" s="110"/>
      <c r="G15" s="94"/>
      <c r="H15" s="97"/>
      <c r="I15" s="100"/>
      <c r="J15" s="110"/>
      <c r="K15" s="94"/>
      <c r="L15" s="97"/>
      <c r="M15" s="100"/>
      <c r="N15" s="110"/>
      <c r="O15" s="94"/>
      <c r="P15" s="97"/>
      <c r="Q15" s="100"/>
      <c r="R15" s="102"/>
      <c r="S15" s="94"/>
      <c r="T15" s="97"/>
      <c r="U15" s="100"/>
    </row>
    <row r="16" spans="1:21" x14ac:dyDescent="0.35">
      <c r="A16" s="21"/>
      <c r="B16" s="44"/>
      <c r="C16" s="122"/>
      <c r="D16" s="43"/>
      <c r="E16" s="53"/>
      <c r="F16" s="44"/>
      <c r="G16" s="45"/>
      <c r="H16" s="46"/>
      <c r="I16" s="54"/>
      <c r="J16" s="59"/>
      <c r="K16" s="60"/>
      <c r="L16" s="47"/>
      <c r="M16" s="55"/>
      <c r="N16" s="135"/>
      <c r="O16" s="60"/>
      <c r="P16" s="47"/>
      <c r="Q16" s="55"/>
      <c r="R16" s="48"/>
      <c r="S16" s="49"/>
      <c r="T16" s="50"/>
      <c r="U16" s="55"/>
    </row>
    <row r="17" spans="1:22" x14ac:dyDescent="0.35">
      <c r="A17" s="23" t="s">
        <v>33</v>
      </c>
      <c r="B17" s="124">
        <v>192960.94238172006</v>
      </c>
      <c r="C17" s="82">
        <v>183952.97250000003</v>
      </c>
      <c r="D17" s="22">
        <f t="shared" ref="D17:D32" si="0">B17-C17</f>
        <v>9007.969881720026</v>
      </c>
      <c r="E17" s="26">
        <f t="shared" ref="E17:E32" si="1">SUM(B17/C17)-1</f>
        <v>4.8968873725158346E-2</v>
      </c>
      <c r="F17" s="118">
        <v>336229</v>
      </c>
      <c r="G17" s="51">
        <v>273390</v>
      </c>
      <c r="H17" s="22">
        <f>F17-G17</f>
        <v>62839</v>
      </c>
      <c r="I17" s="26">
        <f>SUM(F17/G17)-1</f>
        <v>0.22985112842459499</v>
      </c>
      <c r="J17" s="131">
        <v>289218</v>
      </c>
      <c r="K17" s="61">
        <v>299163</v>
      </c>
      <c r="L17" s="52">
        <f>J17-K17</f>
        <v>-9945</v>
      </c>
      <c r="M17" s="26">
        <f t="shared" ref="M17:M34" si="2">SUM(J17/K17)-1</f>
        <v>-3.3242747264868977E-2</v>
      </c>
      <c r="N17" s="116">
        <v>411589</v>
      </c>
      <c r="O17" s="51">
        <v>324758</v>
      </c>
      <c r="P17" s="52">
        <f>N17-O17</f>
        <v>86831</v>
      </c>
      <c r="Q17" s="26">
        <f>SUM(N17/O17)-1</f>
        <v>0.26737139654758302</v>
      </c>
      <c r="R17" s="77">
        <f t="shared" ref="R17:S32" si="3">SUM(B17+F17+J17+N17)</f>
        <v>1229996.9423817201</v>
      </c>
      <c r="S17" s="78">
        <f>SUM(C17+G17+K17+O17)</f>
        <v>1081263.9725000001</v>
      </c>
      <c r="T17" s="22">
        <f>R17-S17</f>
        <v>148732.96988171991</v>
      </c>
      <c r="U17" s="56">
        <f>SUM(R17/S17)-1</f>
        <v>0.13755472637993571</v>
      </c>
      <c r="V17" s="65"/>
    </row>
    <row r="18" spans="1:22" x14ac:dyDescent="0.35">
      <c r="A18" s="23" t="s">
        <v>34</v>
      </c>
      <c r="B18" s="124">
        <v>1208155.8418307102</v>
      </c>
      <c r="C18" s="82">
        <v>1130028.6843999999</v>
      </c>
      <c r="D18" s="25">
        <f t="shared" si="0"/>
        <v>78127.157430710271</v>
      </c>
      <c r="E18" s="26">
        <f t="shared" si="1"/>
        <v>6.913732236115111E-2</v>
      </c>
      <c r="F18" s="116">
        <v>2025378</v>
      </c>
      <c r="G18" s="27">
        <v>1732295</v>
      </c>
      <c r="H18" s="25">
        <f t="shared" ref="H18:H32" si="4">F18-G18</f>
        <v>293083</v>
      </c>
      <c r="I18" s="26">
        <f t="shared" ref="I18:I32" si="5">SUM(F18/G18)-1</f>
        <v>0.16918769609102369</v>
      </c>
      <c r="J18" s="116">
        <v>921014</v>
      </c>
      <c r="K18" s="29">
        <v>1073340</v>
      </c>
      <c r="L18" s="28">
        <f t="shared" ref="L18:L34" si="6">J18-K18</f>
        <v>-152326</v>
      </c>
      <c r="M18" s="26">
        <f t="shared" si="2"/>
        <v>-0.14191775206365176</v>
      </c>
      <c r="N18" s="116">
        <v>2677218</v>
      </c>
      <c r="O18" s="27">
        <v>2220412</v>
      </c>
      <c r="P18" s="28">
        <f t="shared" ref="P18:P32" si="7">N18-O18</f>
        <v>456806</v>
      </c>
      <c r="Q18" s="26">
        <f t="shared" ref="Q18:Q32" si="8">SUM(N18/O18)-1</f>
        <v>0.20573028789251735</v>
      </c>
      <c r="R18" s="77">
        <f t="shared" si="3"/>
        <v>6831765.8418307099</v>
      </c>
      <c r="S18" s="78">
        <f t="shared" si="3"/>
        <v>6156075.6843999997</v>
      </c>
      <c r="T18" s="22">
        <f t="shared" ref="T18:T34" si="9">R18-S18</f>
        <v>675690.15743071027</v>
      </c>
      <c r="U18" s="56">
        <f t="shared" ref="U18:U32" si="10">SUM(R18/S18)-1</f>
        <v>0.10975988471729869</v>
      </c>
      <c r="V18" s="65"/>
    </row>
    <row r="19" spans="1:22" x14ac:dyDescent="0.35">
      <c r="A19" s="23" t="s">
        <v>35</v>
      </c>
      <c r="B19" s="124">
        <v>662649.6681621091</v>
      </c>
      <c r="C19" s="82">
        <v>628004.29945000005</v>
      </c>
      <c r="D19" s="25">
        <f t="shared" si="0"/>
        <v>34645.368712109048</v>
      </c>
      <c r="E19" s="26">
        <f t="shared" si="1"/>
        <v>5.5167406883123382E-2</v>
      </c>
      <c r="F19" s="116">
        <v>898211</v>
      </c>
      <c r="G19" s="27">
        <v>721997</v>
      </c>
      <c r="H19" s="25">
        <f t="shared" si="4"/>
        <v>176214</v>
      </c>
      <c r="I19" s="26">
        <f t="shared" si="5"/>
        <v>0.2440647260307176</v>
      </c>
      <c r="J19" s="116">
        <v>645670</v>
      </c>
      <c r="K19" s="29">
        <v>700192</v>
      </c>
      <c r="L19" s="28">
        <f t="shared" si="6"/>
        <v>-54522</v>
      </c>
      <c r="M19" s="26">
        <f t="shared" si="2"/>
        <v>-7.7867213564279503E-2</v>
      </c>
      <c r="N19" s="116">
        <v>955340</v>
      </c>
      <c r="O19" s="27">
        <v>745794</v>
      </c>
      <c r="P19" s="28">
        <f t="shared" si="7"/>
        <v>209546</v>
      </c>
      <c r="Q19" s="26">
        <f t="shared" si="8"/>
        <v>0.28097034838038382</v>
      </c>
      <c r="R19" s="77">
        <f t="shared" si="3"/>
        <v>3161870.6681621093</v>
      </c>
      <c r="S19" s="78">
        <f t="shared" si="3"/>
        <v>2795987.2994499998</v>
      </c>
      <c r="T19" s="22">
        <f t="shared" si="9"/>
        <v>365883.36871210951</v>
      </c>
      <c r="U19" s="56">
        <f t="shared" si="10"/>
        <v>0.13086016835057968</v>
      </c>
      <c r="V19" s="65"/>
    </row>
    <row r="20" spans="1:22" x14ac:dyDescent="0.35">
      <c r="A20" s="23" t="s">
        <v>36</v>
      </c>
      <c r="B20" s="124">
        <v>440018.57009502006</v>
      </c>
      <c r="C20" s="82">
        <v>421308.05034999998</v>
      </c>
      <c r="D20" s="25">
        <f t="shared" si="0"/>
        <v>18710.519745020079</v>
      </c>
      <c r="E20" s="26">
        <f t="shared" si="1"/>
        <v>4.4410544088764548E-2</v>
      </c>
      <c r="F20" s="116">
        <v>797342</v>
      </c>
      <c r="G20" s="27">
        <v>680989</v>
      </c>
      <c r="H20" s="25">
        <f t="shared" si="4"/>
        <v>116353</v>
      </c>
      <c r="I20" s="26">
        <f t="shared" si="5"/>
        <v>0.17085885381408517</v>
      </c>
      <c r="J20" s="116">
        <v>505864</v>
      </c>
      <c r="K20" s="29">
        <v>494316</v>
      </c>
      <c r="L20" s="28">
        <f t="shared" si="6"/>
        <v>11548</v>
      </c>
      <c r="M20" s="26">
        <f t="shared" si="2"/>
        <v>2.3361574377523731E-2</v>
      </c>
      <c r="N20" s="116">
        <v>957228</v>
      </c>
      <c r="O20" s="27">
        <v>802647</v>
      </c>
      <c r="P20" s="28">
        <f t="shared" si="7"/>
        <v>154581</v>
      </c>
      <c r="Q20" s="26">
        <f t="shared" si="8"/>
        <v>0.1925890210765131</v>
      </c>
      <c r="R20" s="77">
        <f t="shared" si="3"/>
        <v>2700452.5700950203</v>
      </c>
      <c r="S20" s="78">
        <f t="shared" si="3"/>
        <v>2399260.0503500002</v>
      </c>
      <c r="T20" s="22">
        <f t="shared" si="9"/>
        <v>301192.5197450202</v>
      </c>
      <c r="U20" s="56">
        <f t="shared" si="10"/>
        <v>0.12553558739957449</v>
      </c>
      <c r="V20" s="65"/>
    </row>
    <row r="21" spans="1:22" x14ac:dyDescent="0.35">
      <c r="A21" s="23" t="s">
        <v>37</v>
      </c>
      <c r="B21" s="124">
        <v>441129.69295875006</v>
      </c>
      <c r="C21" s="82">
        <v>422088.45689999993</v>
      </c>
      <c r="D21" s="25">
        <f t="shared" si="0"/>
        <v>19041.236058750132</v>
      </c>
      <c r="E21" s="26">
        <f t="shared" si="1"/>
        <v>4.5111956386102658E-2</v>
      </c>
      <c r="F21" s="116">
        <v>845375</v>
      </c>
      <c r="G21" s="27">
        <v>721997</v>
      </c>
      <c r="H21" s="25">
        <f t="shared" si="4"/>
        <v>123378</v>
      </c>
      <c r="I21" s="26">
        <f t="shared" si="5"/>
        <v>0.17088436655553974</v>
      </c>
      <c r="J21" s="116">
        <v>486654</v>
      </c>
      <c r="K21" s="29">
        <v>562941</v>
      </c>
      <c r="L21" s="28">
        <f t="shared" si="6"/>
        <v>-76287</v>
      </c>
      <c r="M21" s="26">
        <f t="shared" si="2"/>
        <v>-0.13551508950316282</v>
      </c>
      <c r="N21" s="116">
        <v>944012</v>
      </c>
      <c r="O21" s="27">
        <v>797306</v>
      </c>
      <c r="P21" s="28">
        <f t="shared" si="7"/>
        <v>146706</v>
      </c>
      <c r="Q21" s="26">
        <f t="shared" si="8"/>
        <v>0.18400212716322217</v>
      </c>
      <c r="R21" s="77">
        <f t="shared" si="3"/>
        <v>2717170.6929587498</v>
      </c>
      <c r="S21" s="78">
        <f t="shared" si="3"/>
        <v>2504332.4568999996</v>
      </c>
      <c r="T21" s="22">
        <f t="shared" si="9"/>
        <v>212838.23605875019</v>
      </c>
      <c r="U21" s="56">
        <f t="shared" si="10"/>
        <v>8.498801166447878E-2</v>
      </c>
      <c r="V21" s="65"/>
    </row>
    <row r="22" spans="1:22" x14ac:dyDescent="0.35">
      <c r="A22" s="23" t="s">
        <v>38</v>
      </c>
      <c r="B22" s="124">
        <v>1030525.67852748</v>
      </c>
      <c r="C22" s="82">
        <v>969153.44845000003</v>
      </c>
      <c r="D22" s="25">
        <f t="shared" si="0"/>
        <v>61372.230077479966</v>
      </c>
      <c r="E22" s="26">
        <f t="shared" si="1"/>
        <v>6.3325606667999468E-2</v>
      </c>
      <c r="F22" s="116">
        <v>1301686</v>
      </c>
      <c r="G22" s="27">
        <v>914612</v>
      </c>
      <c r="H22" s="25">
        <f t="shared" si="4"/>
        <v>387074</v>
      </c>
      <c r="I22" s="26">
        <f t="shared" si="5"/>
        <v>0.42321115401940923</v>
      </c>
      <c r="J22" s="116">
        <v>806223</v>
      </c>
      <c r="K22" s="29">
        <v>810635</v>
      </c>
      <c r="L22" s="28">
        <f t="shared" si="6"/>
        <v>-4412</v>
      </c>
      <c r="M22" s="26">
        <f t="shared" si="2"/>
        <v>-5.4426468139174844E-3</v>
      </c>
      <c r="N22" s="116">
        <v>1483987</v>
      </c>
      <c r="O22" s="27">
        <v>1036983</v>
      </c>
      <c r="P22" s="28">
        <f t="shared" si="7"/>
        <v>447004</v>
      </c>
      <c r="Q22" s="26">
        <f t="shared" si="8"/>
        <v>0.43106203283949696</v>
      </c>
      <c r="R22" s="77">
        <f t="shared" si="3"/>
        <v>4622421.67852748</v>
      </c>
      <c r="S22" s="78">
        <f t="shared" si="3"/>
        <v>3731383.44845</v>
      </c>
      <c r="T22" s="22">
        <f t="shared" si="9"/>
        <v>891038.23007747997</v>
      </c>
      <c r="U22" s="56">
        <f t="shared" si="10"/>
        <v>0.23879567522003486</v>
      </c>
      <c r="V22" s="65"/>
    </row>
    <row r="23" spans="1:22" x14ac:dyDescent="0.35">
      <c r="A23" s="23" t="s">
        <v>39</v>
      </c>
      <c r="B23" s="124">
        <v>384652.18198971002</v>
      </c>
      <c r="C23" s="82">
        <v>365564.72535000002</v>
      </c>
      <c r="D23" s="25">
        <f t="shared" si="0"/>
        <v>19087.456639709999</v>
      </c>
      <c r="E23" s="26">
        <f t="shared" si="1"/>
        <v>5.2213617223147546E-2</v>
      </c>
      <c r="F23" s="116">
        <v>509146</v>
      </c>
      <c r="G23" s="27">
        <v>319369</v>
      </c>
      <c r="H23" s="25">
        <f t="shared" si="4"/>
        <v>189777</v>
      </c>
      <c r="I23" s="26">
        <f t="shared" si="5"/>
        <v>0.5942248621500521</v>
      </c>
      <c r="J23" s="116">
        <v>358967</v>
      </c>
      <c r="K23" s="29">
        <v>331331</v>
      </c>
      <c r="L23" s="28">
        <f t="shared" si="6"/>
        <v>27636</v>
      </c>
      <c r="M23" s="26">
        <f t="shared" si="2"/>
        <v>8.3409038091817544E-2</v>
      </c>
      <c r="N23" s="116">
        <v>932684</v>
      </c>
      <c r="O23" s="27">
        <v>610344</v>
      </c>
      <c r="P23" s="28">
        <f t="shared" si="7"/>
        <v>322340</v>
      </c>
      <c r="Q23" s="26">
        <f t="shared" si="8"/>
        <v>0.528128399722124</v>
      </c>
      <c r="R23" s="77">
        <f t="shared" si="3"/>
        <v>2185449.1819897098</v>
      </c>
      <c r="S23" s="78">
        <f t="shared" si="3"/>
        <v>1626608.72535</v>
      </c>
      <c r="T23" s="22">
        <f t="shared" si="9"/>
        <v>558840.45663970988</v>
      </c>
      <c r="U23" s="56">
        <f t="shared" si="10"/>
        <v>0.34356169860054275</v>
      </c>
      <c r="V23" s="65"/>
    </row>
    <row r="24" spans="1:22" x14ac:dyDescent="0.35">
      <c r="A24" s="23" t="s">
        <v>40</v>
      </c>
      <c r="B24" s="124">
        <v>509390.06512509007</v>
      </c>
      <c r="C24" s="82">
        <v>481064.89474999998</v>
      </c>
      <c r="D24" s="25">
        <f t="shared" si="0"/>
        <v>28325.170375090092</v>
      </c>
      <c r="E24" s="26">
        <f t="shared" si="1"/>
        <v>5.8880144205513352E-2</v>
      </c>
      <c r="F24" s="116">
        <v>445103</v>
      </c>
      <c r="G24" s="27">
        <v>369076</v>
      </c>
      <c r="H24" s="25">
        <f t="shared" si="4"/>
        <v>76027</v>
      </c>
      <c r="I24" s="26">
        <f t="shared" si="5"/>
        <v>0.20599280365019679</v>
      </c>
      <c r="J24" s="116">
        <v>532511</v>
      </c>
      <c r="K24" s="29">
        <v>537207</v>
      </c>
      <c r="L24" s="28">
        <f t="shared" si="6"/>
        <v>-4696</v>
      </c>
      <c r="M24" s="26">
        <f t="shared" si="2"/>
        <v>-8.7415093250832188E-3</v>
      </c>
      <c r="N24" s="116">
        <v>490886</v>
      </c>
      <c r="O24" s="27">
        <v>399481</v>
      </c>
      <c r="P24" s="28">
        <f t="shared" si="7"/>
        <v>91405</v>
      </c>
      <c r="Q24" s="26">
        <f t="shared" si="8"/>
        <v>0.22880938017077157</v>
      </c>
      <c r="R24" s="77">
        <f t="shared" si="3"/>
        <v>1977890.0651250901</v>
      </c>
      <c r="S24" s="78">
        <f t="shared" si="3"/>
        <v>1786828.89475</v>
      </c>
      <c r="T24" s="22">
        <f t="shared" si="9"/>
        <v>191061.17037509009</v>
      </c>
      <c r="U24" s="56">
        <f t="shared" si="10"/>
        <v>0.10692751328146732</v>
      </c>
      <c r="V24" s="65"/>
    </row>
    <row r="25" spans="1:22" x14ac:dyDescent="0.35">
      <c r="A25" s="23" t="s">
        <v>41</v>
      </c>
      <c r="B25" s="124">
        <v>372925.29017241002</v>
      </c>
      <c r="C25" s="82">
        <v>356422.82004999998</v>
      </c>
      <c r="D25" s="25">
        <f t="shared" si="0"/>
        <v>16502.470122410043</v>
      </c>
      <c r="E25" s="26">
        <f t="shared" si="1"/>
        <v>4.6300262480654331E-2</v>
      </c>
      <c r="F25" s="116">
        <v>938238</v>
      </c>
      <c r="G25" s="27">
        <v>513227</v>
      </c>
      <c r="H25" s="25">
        <f t="shared" si="4"/>
        <v>425011</v>
      </c>
      <c r="I25" s="26">
        <f t="shared" si="5"/>
        <v>0.82811504460988994</v>
      </c>
      <c r="J25" s="116">
        <v>475803</v>
      </c>
      <c r="K25" s="29">
        <v>499677</v>
      </c>
      <c r="L25" s="28">
        <f t="shared" si="6"/>
        <v>-23874</v>
      </c>
      <c r="M25" s="26">
        <f t="shared" si="2"/>
        <v>-4.7778865146884897E-2</v>
      </c>
      <c r="N25" s="116">
        <v>1013869</v>
      </c>
      <c r="O25" s="27">
        <v>576230</v>
      </c>
      <c r="P25" s="28">
        <f t="shared" si="7"/>
        <v>437639</v>
      </c>
      <c r="Q25" s="26">
        <f t="shared" si="8"/>
        <v>0.75948666331152492</v>
      </c>
      <c r="R25" s="77">
        <f t="shared" si="3"/>
        <v>2800835.2901724102</v>
      </c>
      <c r="S25" s="78">
        <f t="shared" si="3"/>
        <v>1945556.82005</v>
      </c>
      <c r="T25" s="22">
        <f t="shared" si="9"/>
        <v>855278.47012241022</v>
      </c>
      <c r="U25" s="56">
        <f t="shared" si="10"/>
        <v>0.43960600960522433</v>
      </c>
      <c r="V25" s="65"/>
    </row>
    <row r="26" spans="1:22" x14ac:dyDescent="0.35">
      <c r="A26" s="23" t="s">
        <v>42</v>
      </c>
      <c r="B26" s="124">
        <v>728232.25792887004</v>
      </c>
      <c r="C26" s="82">
        <v>699690.21539999999</v>
      </c>
      <c r="D26" s="25">
        <f t="shared" si="0"/>
        <v>28542.04252887005</v>
      </c>
      <c r="E26" s="26">
        <f t="shared" si="1"/>
        <v>4.0792399122736134E-2</v>
      </c>
      <c r="F26" s="116">
        <v>1790018</v>
      </c>
      <c r="G26" s="27">
        <v>1548378</v>
      </c>
      <c r="H26" s="25">
        <f t="shared" si="4"/>
        <v>241640</v>
      </c>
      <c r="I26" s="26">
        <f t="shared" si="5"/>
        <v>0.15606008351965728</v>
      </c>
      <c r="J26" s="116">
        <v>738871</v>
      </c>
      <c r="K26" s="29">
        <v>748444</v>
      </c>
      <c r="L26" s="28">
        <f t="shared" si="6"/>
        <v>-9573</v>
      </c>
      <c r="M26" s="26">
        <f t="shared" si="2"/>
        <v>-1.2790536098893135E-2</v>
      </c>
      <c r="N26" s="116">
        <v>2005082</v>
      </c>
      <c r="O26" s="27">
        <v>1672882</v>
      </c>
      <c r="P26" s="28">
        <f t="shared" si="7"/>
        <v>332200</v>
      </c>
      <c r="Q26" s="26">
        <f t="shared" si="8"/>
        <v>0.1985794574871389</v>
      </c>
      <c r="R26" s="77">
        <f t="shared" si="3"/>
        <v>5262203.2579288706</v>
      </c>
      <c r="S26" s="78">
        <f t="shared" si="3"/>
        <v>4669394.2154000001</v>
      </c>
      <c r="T26" s="22">
        <f t="shared" si="9"/>
        <v>592809.04252887052</v>
      </c>
      <c r="U26" s="56">
        <f t="shared" si="10"/>
        <v>0.12695630636062893</v>
      </c>
      <c r="V26" s="65"/>
    </row>
    <row r="27" spans="1:22" x14ac:dyDescent="0.35">
      <c r="A27" s="23" t="s">
        <v>43</v>
      </c>
      <c r="B27" s="124">
        <v>618759.85626198002</v>
      </c>
      <c r="C27" s="82">
        <v>596007.63090000011</v>
      </c>
      <c r="D27" s="25">
        <f t="shared" si="0"/>
        <v>22752.225361979916</v>
      </c>
      <c r="E27" s="26">
        <f t="shared" si="1"/>
        <v>3.8174386001774696E-2</v>
      </c>
      <c r="F27" s="116">
        <v>1197615</v>
      </c>
      <c r="G27" s="27">
        <v>1046336</v>
      </c>
      <c r="H27" s="25">
        <f t="shared" si="4"/>
        <v>151279</v>
      </c>
      <c r="I27" s="26">
        <f t="shared" si="5"/>
        <v>0.14457975258425582</v>
      </c>
      <c r="J27" s="116">
        <v>639750</v>
      </c>
      <c r="K27" s="29">
        <v>632639</v>
      </c>
      <c r="L27" s="28">
        <f t="shared" si="6"/>
        <v>7111</v>
      </c>
      <c r="M27" s="26">
        <f t="shared" si="2"/>
        <v>1.124021756483562E-2</v>
      </c>
      <c r="N27" s="116">
        <v>1338609</v>
      </c>
      <c r="O27" s="27">
        <v>1150515</v>
      </c>
      <c r="P27" s="28">
        <f t="shared" si="7"/>
        <v>188094</v>
      </c>
      <c r="Q27" s="26">
        <f t="shared" si="8"/>
        <v>0.16348678635219871</v>
      </c>
      <c r="R27" s="77">
        <f t="shared" si="3"/>
        <v>3794733.8562619798</v>
      </c>
      <c r="S27" s="78">
        <f t="shared" si="3"/>
        <v>3425497.6309000002</v>
      </c>
      <c r="T27" s="22">
        <f t="shared" si="9"/>
        <v>369236.22536197957</v>
      </c>
      <c r="U27" s="56">
        <f t="shared" si="10"/>
        <v>0.10779053590090149</v>
      </c>
      <c r="V27" s="65"/>
    </row>
    <row r="28" spans="1:22" x14ac:dyDescent="0.35">
      <c r="A28" s="23" t="s">
        <v>44</v>
      </c>
      <c r="B28" s="124">
        <v>1451693.53635282</v>
      </c>
      <c r="C28" s="82">
        <v>1364931.05595</v>
      </c>
      <c r="D28" s="25">
        <f t="shared" si="0"/>
        <v>86762.480402820045</v>
      </c>
      <c r="E28" s="26">
        <f t="shared" si="1"/>
        <v>6.3565467299322886E-2</v>
      </c>
      <c r="F28" s="116">
        <v>1484210</v>
      </c>
      <c r="G28" s="27">
        <v>1052550</v>
      </c>
      <c r="H28" s="25">
        <f t="shared" si="4"/>
        <v>431660</v>
      </c>
      <c r="I28" s="26">
        <f t="shared" si="5"/>
        <v>0.41010878343071577</v>
      </c>
      <c r="J28" s="116">
        <v>1102321</v>
      </c>
      <c r="K28" s="29">
        <v>1043318</v>
      </c>
      <c r="L28" s="28">
        <f t="shared" si="6"/>
        <v>59003</v>
      </c>
      <c r="M28" s="26">
        <f t="shared" si="2"/>
        <v>5.6553227299826148E-2</v>
      </c>
      <c r="N28" s="116">
        <v>1646357</v>
      </c>
      <c r="O28" s="27">
        <v>1253817</v>
      </c>
      <c r="P28" s="28">
        <f t="shared" si="7"/>
        <v>392540</v>
      </c>
      <c r="Q28" s="26">
        <f t="shared" si="8"/>
        <v>0.313075991153414</v>
      </c>
      <c r="R28" s="77">
        <f t="shared" si="3"/>
        <v>5684581.5363528198</v>
      </c>
      <c r="S28" s="78">
        <f t="shared" si="3"/>
        <v>4714616.05595</v>
      </c>
      <c r="T28" s="22">
        <f t="shared" si="9"/>
        <v>969965.48040281981</v>
      </c>
      <c r="U28" s="56">
        <f t="shared" si="10"/>
        <v>0.20573583699964115</v>
      </c>
      <c r="V28" s="65"/>
    </row>
    <row r="29" spans="1:22" x14ac:dyDescent="0.35">
      <c r="A29" s="23" t="s">
        <v>45</v>
      </c>
      <c r="B29" s="124">
        <v>1584610.3934243098</v>
      </c>
      <c r="C29" s="82">
        <v>1504623.8284</v>
      </c>
      <c r="D29" s="25">
        <f t="shared" si="0"/>
        <v>79986.565024309792</v>
      </c>
      <c r="E29" s="26">
        <f t="shared" si="1"/>
        <v>5.3160506642624838E-2</v>
      </c>
      <c r="F29" s="116">
        <v>867790</v>
      </c>
      <c r="G29" s="27">
        <v>726968</v>
      </c>
      <c r="H29" s="25">
        <f t="shared" si="4"/>
        <v>140822</v>
      </c>
      <c r="I29" s="26">
        <f t="shared" si="5"/>
        <v>0.19371141508291978</v>
      </c>
      <c r="J29" s="116">
        <v>1100873</v>
      </c>
      <c r="K29" s="29">
        <v>1120520</v>
      </c>
      <c r="L29" s="28">
        <f t="shared" si="6"/>
        <v>-19647</v>
      </c>
      <c r="M29" s="26">
        <f t="shared" si="2"/>
        <v>-1.7533823581908359E-2</v>
      </c>
      <c r="N29" s="116">
        <v>1125262</v>
      </c>
      <c r="O29" s="27">
        <v>926853</v>
      </c>
      <c r="P29" s="28">
        <f t="shared" si="7"/>
        <v>198409</v>
      </c>
      <c r="Q29" s="26">
        <f t="shared" si="8"/>
        <v>0.21406738716927065</v>
      </c>
      <c r="R29" s="77">
        <f t="shared" si="3"/>
        <v>4678535.3934243098</v>
      </c>
      <c r="S29" s="78">
        <f t="shared" si="3"/>
        <v>4278964.8284</v>
      </c>
      <c r="T29" s="22">
        <f t="shared" si="9"/>
        <v>399570.56502430979</v>
      </c>
      <c r="U29" s="56">
        <f t="shared" si="10"/>
        <v>9.33801938198493E-2</v>
      </c>
      <c r="V29" s="65"/>
    </row>
    <row r="30" spans="1:22" x14ac:dyDescent="0.35">
      <c r="A30" s="23" t="s">
        <v>46</v>
      </c>
      <c r="B30" s="124">
        <v>443538.50328621001</v>
      </c>
      <c r="C30" s="82">
        <v>416514.12439999997</v>
      </c>
      <c r="D30" s="25">
        <f t="shared" si="0"/>
        <v>27024.378886210034</v>
      </c>
      <c r="E30" s="26">
        <f t="shared" si="1"/>
        <v>6.4882262816751801E-2</v>
      </c>
      <c r="F30" s="116">
        <v>664452</v>
      </c>
      <c r="G30" s="27">
        <v>428725</v>
      </c>
      <c r="H30" s="25">
        <f t="shared" si="4"/>
        <v>235727</v>
      </c>
      <c r="I30" s="26">
        <f t="shared" si="5"/>
        <v>0.54983264330281645</v>
      </c>
      <c r="J30" s="116">
        <v>493954</v>
      </c>
      <c r="K30" s="29">
        <v>466437</v>
      </c>
      <c r="L30" s="28">
        <f t="shared" si="6"/>
        <v>27517</v>
      </c>
      <c r="M30" s="26">
        <f t="shared" si="2"/>
        <v>5.8994033492197229E-2</v>
      </c>
      <c r="N30" s="116">
        <v>674025</v>
      </c>
      <c r="O30" s="27">
        <v>421036</v>
      </c>
      <c r="P30" s="28">
        <f t="shared" si="7"/>
        <v>252989</v>
      </c>
      <c r="Q30" s="26">
        <f t="shared" si="8"/>
        <v>0.60087260946807408</v>
      </c>
      <c r="R30" s="77">
        <f t="shared" si="3"/>
        <v>2275969.5032862099</v>
      </c>
      <c r="S30" s="78">
        <f t="shared" si="3"/>
        <v>1732712.1244000001</v>
      </c>
      <c r="T30" s="22">
        <f t="shared" si="9"/>
        <v>543257.3788862098</v>
      </c>
      <c r="U30" s="56">
        <f t="shared" si="10"/>
        <v>0.31353008456285125</v>
      </c>
      <c r="V30" s="65"/>
    </row>
    <row r="31" spans="1:22" x14ac:dyDescent="0.35">
      <c r="A31" s="23" t="s">
        <v>47</v>
      </c>
      <c r="B31" s="124">
        <v>731724.20643005997</v>
      </c>
      <c r="C31" s="82">
        <v>694561.82949999999</v>
      </c>
      <c r="D31" s="25">
        <f t="shared" si="0"/>
        <v>37162.376930059982</v>
      </c>
      <c r="E31" s="26">
        <f t="shared" si="1"/>
        <v>5.3504778626853655E-2</v>
      </c>
      <c r="F31" s="116">
        <v>895009</v>
      </c>
      <c r="G31" s="27">
        <v>672290</v>
      </c>
      <c r="H31" s="25">
        <f t="shared" si="4"/>
        <v>222719</v>
      </c>
      <c r="I31" s="26">
        <f t="shared" si="5"/>
        <v>0.33128411846078332</v>
      </c>
      <c r="J31" s="116">
        <v>803494</v>
      </c>
      <c r="K31" s="29">
        <v>629422</v>
      </c>
      <c r="L31" s="28">
        <f t="shared" si="6"/>
        <v>174072</v>
      </c>
      <c r="M31" s="26">
        <f t="shared" si="2"/>
        <v>0.27655849334786509</v>
      </c>
      <c r="N31" s="116">
        <v>1053517</v>
      </c>
      <c r="O31" s="27">
        <v>705087</v>
      </c>
      <c r="P31" s="28">
        <f t="shared" si="7"/>
        <v>348430</v>
      </c>
      <c r="Q31" s="26">
        <f t="shared" si="8"/>
        <v>0.49416596817130376</v>
      </c>
      <c r="R31" s="77">
        <f t="shared" si="3"/>
        <v>3483744.2064300599</v>
      </c>
      <c r="S31" s="78">
        <f t="shared" si="3"/>
        <v>2701360.8295</v>
      </c>
      <c r="T31" s="22">
        <f t="shared" si="9"/>
        <v>782383.37693005987</v>
      </c>
      <c r="U31" s="56">
        <f t="shared" si="10"/>
        <v>0.2896256465948952</v>
      </c>
      <c r="V31" s="65"/>
    </row>
    <row r="32" spans="1:22" x14ac:dyDescent="0.35">
      <c r="A32" s="23" t="s">
        <v>48</v>
      </c>
      <c r="B32" s="124">
        <v>964646.13199860009</v>
      </c>
      <c r="C32" s="82">
        <v>914747.96325000003</v>
      </c>
      <c r="D32" s="22">
        <f t="shared" si="0"/>
        <v>49898.168748600059</v>
      </c>
      <c r="E32" s="26">
        <f t="shared" si="1"/>
        <v>5.4548543154244733E-2</v>
      </c>
      <c r="F32" s="117">
        <v>1015091</v>
      </c>
      <c r="G32" s="51">
        <v>704600</v>
      </c>
      <c r="H32" s="22">
        <f t="shared" si="4"/>
        <v>310491</v>
      </c>
      <c r="I32" s="26">
        <f t="shared" si="5"/>
        <v>0.44066278739710474</v>
      </c>
      <c r="J32" s="117">
        <v>771047</v>
      </c>
      <c r="K32" s="29">
        <v>773106</v>
      </c>
      <c r="L32" s="52">
        <f t="shared" si="6"/>
        <v>-2059</v>
      </c>
      <c r="M32" s="26">
        <f t="shared" si="2"/>
        <v>-2.6632829133391711E-3</v>
      </c>
      <c r="N32" s="117">
        <v>1170575</v>
      </c>
      <c r="O32" s="51">
        <v>725676</v>
      </c>
      <c r="P32" s="52">
        <f t="shared" si="7"/>
        <v>444899</v>
      </c>
      <c r="Q32" s="26">
        <f t="shared" si="8"/>
        <v>0.61308214685341667</v>
      </c>
      <c r="R32" s="77">
        <f t="shared" si="3"/>
        <v>3921359.1319986</v>
      </c>
      <c r="S32" s="78">
        <f t="shared" si="3"/>
        <v>3118129.96325</v>
      </c>
      <c r="T32" s="22">
        <f t="shared" si="9"/>
        <v>803229.16874859994</v>
      </c>
      <c r="U32" s="56">
        <f t="shared" si="10"/>
        <v>0.25759964408648361</v>
      </c>
      <c r="V32" s="65"/>
    </row>
    <row r="33" spans="1:22" x14ac:dyDescent="0.35">
      <c r="A33" s="30"/>
      <c r="B33" s="125"/>
      <c r="C33" s="79"/>
      <c r="D33" s="80"/>
      <c r="E33" s="81"/>
      <c r="F33" s="128"/>
      <c r="G33" s="79"/>
      <c r="H33" s="82"/>
      <c r="I33" s="81"/>
      <c r="J33" s="125"/>
      <c r="K33" s="79"/>
      <c r="L33" s="83" t="s">
        <v>49</v>
      </c>
      <c r="M33" s="81"/>
      <c r="N33" s="48"/>
      <c r="O33" s="79"/>
      <c r="P33" s="83"/>
      <c r="Q33" s="81"/>
      <c r="R33" s="84"/>
      <c r="S33" s="85"/>
      <c r="T33" s="86"/>
      <c r="U33" s="87"/>
    </row>
    <row r="34" spans="1:22" x14ac:dyDescent="0.35">
      <c r="A34" s="31" t="s">
        <v>50</v>
      </c>
      <c r="B34" s="126">
        <f>SUM(B17:B32)</f>
        <v>11765612.816925852</v>
      </c>
      <c r="C34" s="123">
        <f>SUM(C17:C32)</f>
        <v>11148665</v>
      </c>
      <c r="D34" s="22">
        <f>B34-C34</f>
        <v>616947.81692585163</v>
      </c>
      <c r="E34" s="26">
        <f>SUM(D34/C34)</f>
        <v>5.5338268476615958E-2</v>
      </c>
      <c r="F34" s="129">
        <v>16010892</v>
      </c>
      <c r="G34" s="127">
        <v>12426799</v>
      </c>
      <c r="H34" s="22">
        <f>SUM(H17:H32)</f>
        <v>3584094</v>
      </c>
      <c r="I34" s="58">
        <f>H34/G34</f>
        <v>0.28841651015679903</v>
      </c>
      <c r="J34" s="126">
        <f>SUM(J17:J32)</f>
        <v>10672234</v>
      </c>
      <c r="K34" s="130">
        <v>10722688</v>
      </c>
      <c r="L34" s="52">
        <f t="shared" si="6"/>
        <v>-50454</v>
      </c>
      <c r="M34" s="56">
        <f t="shared" si="2"/>
        <v>-4.7053500017906202E-3</v>
      </c>
      <c r="N34" s="129">
        <v>18880241</v>
      </c>
      <c r="O34" s="82">
        <v>14369821</v>
      </c>
      <c r="P34" s="63">
        <f>N34-O34</f>
        <v>4510420</v>
      </c>
      <c r="Q34" s="56">
        <f>P34/O34</f>
        <v>0.31388143248270106</v>
      </c>
      <c r="R34" s="24">
        <f>SUM(B34+F34+J34+N34)</f>
        <v>57328979.816925853</v>
      </c>
      <c r="S34" s="22">
        <f>SUM(C34+G34+K34+O34)</f>
        <v>48667973</v>
      </c>
      <c r="T34" s="22">
        <f t="shared" si="9"/>
        <v>8661006.8169258535</v>
      </c>
      <c r="U34" s="56">
        <f>T34/S34</f>
        <v>0.17796111658329911</v>
      </c>
    </row>
    <row r="35" spans="1:22" x14ac:dyDescent="0.35">
      <c r="A35" s="67"/>
      <c r="B35" s="68"/>
      <c r="C35" s="68"/>
      <c r="D35" s="69"/>
      <c r="E35" s="70"/>
      <c r="F35" s="71"/>
      <c r="G35" s="68"/>
      <c r="H35" s="69"/>
      <c r="I35" s="72"/>
      <c r="J35" s="71"/>
      <c r="K35" s="69"/>
      <c r="L35" s="73"/>
      <c r="M35" s="74"/>
      <c r="N35" s="69"/>
      <c r="O35" s="69"/>
      <c r="P35" s="75"/>
      <c r="Q35" s="74"/>
      <c r="R35" s="69"/>
      <c r="S35" s="69"/>
      <c r="T35" s="69"/>
      <c r="U35" s="76"/>
    </row>
    <row r="36" spans="1:22" x14ac:dyDescent="0.35">
      <c r="A36" s="32" t="s">
        <v>51</v>
      </c>
      <c r="B36" s="33"/>
      <c r="C36" s="33"/>
      <c r="D36" s="33"/>
      <c r="E36" s="33"/>
      <c r="F36" s="34" t="s">
        <v>52</v>
      </c>
      <c r="G36" s="33"/>
      <c r="H36" s="33"/>
      <c r="I36" s="35" t="s">
        <v>53</v>
      </c>
      <c r="J36" s="33"/>
      <c r="K36" s="36"/>
      <c r="L36" s="33"/>
      <c r="M36" s="33"/>
      <c r="N36" s="33"/>
      <c r="O36" s="37"/>
      <c r="P36" s="33"/>
      <c r="Q36" s="33"/>
      <c r="R36" s="33"/>
      <c r="S36" s="33"/>
      <c r="T36" s="38"/>
      <c r="U36" s="39"/>
      <c r="V36" s="66"/>
    </row>
    <row r="37" spans="1:22" x14ac:dyDescent="0.35">
      <c r="A37" s="40"/>
      <c r="B37" s="33"/>
      <c r="C37" s="33"/>
      <c r="D37" s="33"/>
      <c r="E37" s="33"/>
      <c r="F37" s="33"/>
      <c r="G37" s="33"/>
      <c r="H37" s="33"/>
      <c r="I37" s="35"/>
      <c r="J37" s="33"/>
      <c r="K37" s="33"/>
      <c r="L37" s="33"/>
      <c r="M37" s="33"/>
      <c r="N37" s="33"/>
      <c r="O37" s="33"/>
      <c r="P37" s="33"/>
      <c r="Q37" s="33"/>
      <c r="R37" s="33"/>
      <c r="S37" s="38"/>
      <c r="T37" s="38"/>
      <c r="U37" s="39"/>
    </row>
    <row r="38" spans="1:22" x14ac:dyDescent="0.35">
      <c r="A38" s="40"/>
      <c r="B38" s="41"/>
      <c r="C38" s="41"/>
      <c r="D38" s="41"/>
      <c r="E38" s="41"/>
      <c r="F38" s="41"/>
      <c r="G38" s="41"/>
      <c r="H38" s="41"/>
      <c r="I38" s="42"/>
      <c r="J38" s="64"/>
      <c r="K38" s="41"/>
      <c r="L38" s="41"/>
      <c r="M38" s="41"/>
      <c r="N38" s="41"/>
      <c r="O38" s="41"/>
      <c r="P38" s="41"/>
      <c r="Q38" s="41"/>
      <c r="R38" s="41"/>
      <c r="S38" s="38"/>
      <c r="T38" s="38"/>
      <c r="U38" s="39"/>
    </row>
    <row r="39" spans="1:22" x14ac:dyDescent="0.35">
      <c r="A39" s="134" t="s">
        <v>54</v>
      </c>
      <c r="B39" s="3"/>
      <c r="C39" s="3"/>
      <c r="D39" s="3"/>
      <c r="E39" s="3"/>
      <c r="F39" s="3"/>
      <c r="G39" s="3"/>
      <c r="H39" s="3"/>
      <c r="I39" s="4"/>
      <c r="J39" s="3"/>
      <c r="K39" s="3"/>
      <c r="L39" s="3"/>
      <c r="M39" s="3"/>
      <c r="N39" s="3"/>
      <c r="O39" s="3"/>
      <c r="P39" s="3"/>
      <c r="Q39" s="3"/>
      <c r="R39" s="132" t="s">
        <v>62</v>
      </c>
      <c r="S39" s="133"/>
      <c r="T39" s="1"/>
      <c r="U39" s="2"/>
    </row>
    <row r="40" spans="1:22" ht="15" thickBot="1" x14ac:dyDescent="0.4">
      <c r="A40" s="5"/>
      <c r="B40" s="6"/>
      <c r="C40" s="6"/>
      <c r="D40" s="6"/>
      <c r="E40" s="6"/>
      <c r="F40" s="6"/>
      <c r="G40" s="6"/>
      <c r="H40" s="6"/>
      <c r="I40" s="7"/>
      <c r="J40" s="6"/>
      <c r="K40" s="6"/>
      <c r="L40" s="6"/>
      <c r="M40" s="6"/>
      <c r="N40" s="6"/>
      <c r="O40" s="6"/>
      <c r="P40" s="6"/>
      <c r="Q40" s="6"/>
      <c r="R40" s="6"/>
      <c r="S40" s="8"/>
      <c r="T40" s="8"/>
      <c r="U40" s="9"/>
    </row>
    <row r="42" spans="1:22" x14ac:dyDescent="0.35">
      <c r="P42" s="62"/>
    </row>
  </sheetData>
  <mergeCells count="23">
    <mergeCell ref="R39:S39"/>
    <mergeCell ref="A1:U1"/>
    <mergeCell ref="L9:L15"/>
    <mergeCell ref="A9:A15"/>
    <mergeCell ref="B9:B15"/>
    <mergeCell ref="C9:C15"/>
    <mergeCell ref="D9:D15"/>
    <mergeCell ref="E9:E15"/>
    <mergeCell ref="F9:F15"/>
    <mergeCell ref="G9:G15"/>
    <mergeCell ref="H9:H15"/>
    <mergeCell ref="I9:I15"/>
    <mergeCell ref="J9:J15"/>
    <mergeCell ref="K9:K15"/>
    <mergeCell ref="S9:S15"/>
    <mergeCell ref="T9:T15"/>
    <mergeCell ref="U9:U15"/>
    <mergeCell ref="M9:M15"/>
    <mergeCell ref="N9:N15"/>
    <mergeCell ref="O9:O15"/>
    <mergeCell ref="P9:P15"/>
    <mergeCell ref="Q9:Q15"/>
    <mergeCell ref="R9:R15"/>
  </mergeCells>
  <pageMargins left="0.7" right="0.7" top="0.75" bottom="0.75" header="0.3" footer="0.3"/>
  <pageSetup orientation="portrait" horizontalDpi="1200" verticalDpi="1200" r:id="rId1"/>
  <ignoredErrors>
    <ignoredError sqref="I3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9FE7E7-065A-4CAB-8017-50540D32929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9eef59b-4fb6-4551-80fa-880d5adf8c10"/>
    <ds:schemaRef ds:uri="704fe8ed-9af7-42bb-ab2d-7383d487533c"/>
  </ds:schemaRefs>
</ds:datastoreItem>
</file>

<file path=customXml/itemProps2.xml><?xml version="1.0" encoding="utf-8"?>
<ds:datastoreItem xmlns:ds="http://schemas.openxmlformats.org/officeDocument/2006/customXml" ds:itemID="{963ABCCD-6CB0-4AC5-9516-C39B281E41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965C52-5DAB-4B68-9075-0610E454C364}"/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FY27 and FY26</vt:lpstr>
    </vt:vector>
  </TitlesOfParts>
  <Manager/>
  <Company>Commonwealth of Massachusetts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Boyle, Marilyn (EOL)</dc:creator>
  <cp:keywords/>
  <dc:description/>
  <cp:lastModifiedBy>Boyle, Marilyn (DCS)</cp:lastModifiedBy>
  <cp:revision/>
  <cp:lastPrinted>2026-07-10T15:35:04Z</cp:lastPrinted>
  <dcterms:created xsi:type="dcterms:W3CDTF">2021-05-27T18:37:58Z</dcterms:created>
  <dcterms:modified xsi:type="dcterms:W3CDTF">2026-07-10T16:34:38Z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