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Field" sheetId="1" r:id="rId1"/>
    <sheet name="Sheet1" sheetId="2" r:id="rId2"/>
  </sheets>
  <definedNames>
    <definedName name="_xlnm.Print_Area" localSheetId="0">'Field'!$A$1:$O$39</definedName>
  </definedNames>
  <calcPr fullCalcOnLoad="1"/>
</workbook>
</file>

<file path=xl/sharedStrings.xml><?xml version="1.0" encoding="utf-8"?>
<sst xmlns="http://schemas.openxmlformats.org/spreadsheetml/2006/main" count="74" uniqueCount="48">
  <si>
    <t>TOTAL</t>
  </si>
  <si>
    <t>35% based on New Participants</t>
  </si>
  <si>
    <t>50 % based on Active Participants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</si>
  <si>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</si>
  <si>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</si>
  <si>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</si>
  <si>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</si>
  <si>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</si>
  <si>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</si>
  <si>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</si>
  <si>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</si>
  <si>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</si>
  <si>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</si>
  <si>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</si>
  <si>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</si>
  <si>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</si>
  <si>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</si>
  <si>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</si>
  <si>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</si>
  <si>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</si>
  <si>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</si>
  <si>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</si>
  <si>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</si>
  <si>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</si>
  <si>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</si>
  <si>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</si>
  <si>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</si>
  <si>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</si>
  <si>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</si>
  <si>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</si>
  <si>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Cape &amp; Islands</t>
  </si>
  <si>
    <t>Franklin Hampshire</t>
  </si>
  <si>
    <t>Greater Lowell</t>
  </si>
  <si>
    <t>Greater New Bedford</t>
  </si>
  <si>
    <t>Lower Merrimack Valley</t>
  </si>
  <si>
    <t>Metro SW</t>
  </si>
  <si>
    <t>North Central MA</t>
  </si>
  <si>
    <t>Local WIOA Area</t>
  </si>
  <si>
    <t>TAA Infrastructure Funding (5%)/or hold harmless ffrom 1st allocation</t>
  </si>
  <si>
    <t>New TOTAL</t>
  </si>
  <si>
    <t>J202</t>
  </si>
  <si>
    <t>BSR Support for TAA Activities (5%) CMRE</t>
  </si>
  <si>
    <t>TAA Case Management and Reemployment Funding for the Field FY19</t>
  </si>
  <si>
    <t>Final as of 4/16/2019</t>
  </si>
  <si>
    <t>Petitions Certified 7/1/18 through 12/31/18</t>
  </si>
  <si>
    <t>New Participants FY 19 through 12/31/18</t>
  </si>
  <si>
    <t>Active Participants as of 12/31/18</t>
  </si>
  <si>
    <t>Funding available October 1, 2018-September 30,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</si>
</sst>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8" fontId="42" fillId="0" borderId="0" xfId="0" applyNumberFormat="1" applyFont="1" applyAlignment="1">
      <alignment/>
    </xf>
    <xf numFmtId="44" fontId="42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44" fontId="22" fillId="33" borderId="0" xfId="0" applyNumberFormat="1" applyFont="1" applyFill="1" applyAlignment="1">
      <alignment/>
    </xf>
    <xf numFmtId="0" fontId="20" fillId="0" borderId="10" xfId="0" applyFont="1" applyBorder="1" applyAlignment="1">
      <alignment/>
    </xf>
    <xf numFmtId="10" fontId="20" fillId="0" borderId="10" xfId="0" applyNumberFormat="1" applyFont="1" applyBorder="1" applyAlignment="1">
      <alignment/>
    </xf>
    <xf numFmtId="44" fontId="2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9" fontId="43" fillId="0" borderId="10" xfId="0" applyNumberFormat="1" applyFont="1" applyBorder="1" applyAlignment="1">
      <alignment/>
    </xf>
    <xf numFmtId="44" fontId="43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44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44" fontId="20" fillId="0" borderId="0" xfId="44" applyFont="1" applyFill="1" applyAlignment="1">
      <alignment/>
    </xf>
    <xf numFmtId="44" fontId="43" fillId="0" borderId="0" xfId="0" applyNumberFormat="1" applyFont="1" applyFill="1" applyAlignment="1">
      <alignment/>
    </xf>
    <xf numFmtId="9" fontId="20" fillId="0" borderId="0" xfId="59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18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8" fontId="23" fillId="0" borderId="0" xfId="0" applyNumberFormat="1" applyFont="1" applyAlignment="1">
      <alignment horizontal="center"/>
    </xf>
    <xf numFmtId="44" fontId="18" fillId="35" borderId="0" xfId="0" applyNumberFormat="1" applyFont="1" applyFill="1" applyAlignment="1">
      <alignment horizontal="left"/>
    </xf>
    <xf numFmtId="44" fontId="1" fillId="35" borderId="0" xfId="0" applyNumberFormat="1" applyFont="1" applyFill="1" applyAlignment="1">
      <alignment/>
    </xf>
    <xf numFmtId="44" fontId="23" fillId="0" borderId="0" xfId="0" applyNumberFormat="1" applyFont="1" applyAlignment="1">
      <alignment horizontal="center"/>
    </xf>
    <xf numFmtId="0" fontId="18" fillId="35" borderId="0" xfId="0" applyFont="1" applyFill="1" applyAlignment="1">
      <alignment/>
    </xf>
    <xf numFmtId="0" fontId="18" fillId="36" borderId="11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44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44" fontId="23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8" fontId="20" fillId="0" borderId="0" xfId="0" applyNumberFormat="1" applyFont="1" applyFill="1" applyAlignment="1">
      <alignment/>
    </xf>
    <xf numFmtId="8" fontId="20" fillId="0" borderId="0" xfId="0" applyNumberFormat="1" applyFont="1" applyAlignment="1">
      <alignment/>
    </xf>
    <xf numFmtId="16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4" fontId="20" fillId="0" borderId="0" xfId="44" applyFont="1" applyFill="1" applyAlignment="1">
      <alignment horizontal="center"/>
    </xf>
    <xf numFmtId="44" fontId="43" fillId="0" borderId="0" xfId="44" applyFont="1" applyFill="1" applyAlignment="1">
      <alignment/>
    </xf>
    <xf numFmtId="0" fontId="18" fillId="37" borderId="11" xfId="0" applyFont="1" applyFill="1" applyBorder="1" applyAlignment="1">
      <alignment horizontal="center"/>
    </xf>
    <xf numFmtId="44" fontId="20" fillId="37" borderId="0" xfId="0" applyNumberFormat="1" applyFont="1" applyFill="1" applyAlignment="1">
      <alignment/>
    </xf>
    <xf numFmtId="44" fontId="22" fillId="38" borderId="0" xfId="44" applyFont="1" applyFill="1" applyAlignment="1">
      <alignment horizontal="center" wrapText="1"/>
    </xf>
    <xf numFmtId="44" fontId="20" fillId="38" borderId="0" xfId="44" applyFont="1" applyFill="1" applyAlignment="1">
      <alignment/>
    </xf>
    <xf numFmtId="0" fontId="22" fillId="0" borderId="0" xfId="0" applyFont="1" applyFill="1" applyAlignment="1">
      <alignment/>
    </xf>
    <xf numFmtId="44" fontId="22" fillId="16" borderId="0" xfId="44" applyFont="1" applyFill="1" applyAlignment="1">
      <alignment horizontal="center" wrapText="1"/>
    </xf>
    <xf numFmtId="44" fontId="20" fillId="16" borderId="0" xfId="44" applyFont="1" applyFill="1" applyAlignment="1">
      <alignment/>
    </xf>
    <xf numFmtId="0" fontId="18" fillId="16" borderId="11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PageLayoutView="0" workbookViewId="0" topLeftCell="A1">
      <selection activeCell="O28" sqref="O28"/>
    </sheetView>
  </sheetViews>
  <sheetFormatPr defaultColWidth="15.57421875" defaultRowHeight="12.75"/>
  <cols>
    <col min="1" max="1" width="20.140625" style="1" customWidth="1"/>
    <col min="2" max="2" width="17.421875" style="1" customWidth="1"/>
    <col min="3" max="3" width="12.57421875" style="1" customWidth="1"/>
    <col min="4" max="7" width="15.57421875" style="1" customWidth="1"/>
    <col min="8" max="8" width="15.00390625" style="1" customWidth="1"/>
    <col min="9" max="11" width="15.57421875" style="1" customWidth="1"/>
    <col min="12" max="12" width="17.421875" style="23" customWidth="1"/>
    <col min="13" max="13" width="15.57421875" style="23" customWidth="1"/>
    <col min="14" max="14" width="19.57421875" style="23" bestFit="1" customWidth="1"/>
    <col min="15" max="15" width="21.7109375" style="23" customWidth="1"/>
    <col min="16" max="16384" width="15.57421875" style="23" customWidth="1"/>
  </cols>
  <sheetData>
    <row r="1" spans="1:21" s="1" customFormat="1" ht="32.25" customHeight="1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P1" s="23"/>
      <c r="Q1" s="23"/>
      <c r="R1" s="23"/>
      <c r="S1" s="23"/>
      <c r="T1" s="23"/>
      <c r="U1" s="23"/>
    </row>
    <row r="2" spans="1:21" s="1" customFormat="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P2" s="23"/>
      <c r="Q2" s="23"/>
      <c r="R2" s="23"/>
      <c r="S2" s="23"/>
      <c r="T2" s="23"/>
      <c r="U2" s="23"/>
    </row>
    <row r="3" spans="1:21" s="1" customFormat="1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P3" s="23"/>
      <c r="Q3" s="23"/>
      <c r="R3" s="23"/>
      <c r="S3" s="23"/>
      <c r="T3" s="23"/>
      <c r="U3" s="23"/>
    </row>
    <row r="4" spans="1:21" s="1" customFormat="1" ht="15">
      <c r="A4" s="24" t="s">
        <v>0</v>
      </c>
      <c r="B4" s="25" t="s">
        <v>23</v>
      </c>
      <c r="C4" s="25"/>
      <c r="D4" s="25"/>
      <c r="E4" s="25" t="s">
        <v>1</v>
      </c>
      <c r="F4" s="25"/>
      <c r="G4" s="25"/>
      <c r="H4" s="25" t="s">
        <v>2</v>
      </c>
      <c r="I4" s="26"/>
      <c r="J4" s="26"/>
      <c r="K4" s="26"/>
      <c r="P4" s="23"/>
      <c r="Q4" s="23"/>
      <c r="R4" s="23"/>
      <c r="S4" s="23"/>
      <c r="T4" s="23"/>
      <c r="U4" s="23"/>
    </row>
    <row r="5" spans="1:21" s="1" customFormat="1" ht="15">
      <c r="A5" s="27">
        <v>702428.8</v>
      </c>
      <c r="B5" s="28">
        <f>A5*0.15</f>
        <v>105364.32</v>
      </c>
      <c r="C5" s="28"/>
      <c r="D5" s="25"/>
      <c r="E5" s="28">
        <f>A5*0.35</f>
        <v>245850.08</v>
      </c>
      <c r="F5" s="28"/>
      <c r="G5" s="28"/>
      <c r="H5" s="28">
        <f>A5*0.5</f>
        <v>351214.4</v>
      </c>
      <c r="I5" s="29"/>
      <c r="J5" s="29"/>
      <c r="K5" s="29"/>
      <c r="P5" s="23"/>
      <c r="Q5" s="23"/>
      <c r="R5" s="23"/>
      <c r="S5" s="23"/>
      <c r="T5" s="23"/>
      <c r="U5" s="23"/>
    </row>
    <row r="6" spans="1:15" ht="25.5" customHeight="1">
      <c r="A6" s="30" t="s">
        <v>40</v>
      </c>
      <c r="B6" s="63" t="s">
        <v>44</v>
      </c>
      <c r="C6" s="63"/>
      <c r="D6" s="25"/>
      <c r="E6" s="31" t="s">
        <v>45</v>
      </c>
      <c r="F6" s="28"/>
      <c r="G6" s="28"/>
      <c r="H6" s="31" t="s">
        <v>46</v>
      </c>
      <c r="I6" s="29"/>
      <c r="J6" s="29"/>
      <c r="K6" s="29"/>
      <c r="L6" s="53"/>
      <c r="N6" s="59"/>
      <c r="O6" s="59"/>
    </row>
    <row r="7" spans="1:15" ht="42" customHeight="1">
      <c r="A7" s="32" t="s">
        <v>37</v>
      </c>
      <c r="B7" s="33"/>
      <c r="C7" s="34" t="s">
        <v>3</v>
      </c>
      <c r="D7" s="34" t="s">
        <v>4</v>
      </c>
      <c r="E7" s="33"/>
      <c r="F7" s="34" t="s">
        <v>3</v>
      </c>
      <c r="G7" s="34" t="s">
        <v>4</v>
      </c>
      <c r="H7" s="33"/>
      <c r="I7" s="34" t="s">
        <v>3</v>
      </c>
      <c r="J7" s="34" t="s">
        <v>4</v>
      </c>
      <c r="K7" s="34" t="s">
        <v>5</v>
      </c>
      <c r="L7" s="62" t="s">
        <v>38</v>
      </c>
      <c r="M7" s="55" t="s">
        <v>21</v>
      </c>
      <c r="N7" s="60" t="s">
        <v>41</v>
      </c>
      <c r="O7" s="57" t="s">
        <v>39</v>
      </c>
    </row>
    <row r="8" spans="1:18" ht="15">
      <c r="A8" s="35" t="s">
        <v>14</v>
      </c>
      <c r="B8" s="23">
        <v>0</v>
      </c>
      <c r="C8" s="36">
        <f>B8/B24</f>
        <v>0</v>
      </c>
      <c r="D8" s="37">
        <f>B5*C8</f>
        <v>0</v>
      </c>
      <c r="E8" s="23">
        <v>0</v>
      </c>
      <c r="F8" s="36">
        <f>E8/E24</f>
        <v>0</v>
      </c>
      <c r="G8" s="37">
        <f>E5*F8</f>
        <v>0</v>
      </c>
      <c r="H8" s="23">
        <v>4</v>
      </c>
      <c r="I8" s="36">
        <f>H8/H24</f>
        <v>0.007366482504604052</v>
      </c>
      <c r="J8" s="37">
        <f>H5*I8</f>
        <v>2587.2147329650093</v>
      </c>
      <c r="K8" s="38">
        <f>D8+G8+J8</f>
        <v>2587.2147329650093</v>
      </c>
      <c r="L8" s="61">
        <f>K8*0.05</f>
        <v>129.36073664825048</v>
      </c>
      <c r="M8" s="56">
        <f>K8+L8</f>
        <v>2716.57546961326</v>
      </c>
      <c r="N8" s="61">
        <f>K8*0.05</f>
        <v>129.36073664825048</v>
      </c>
      <c r="O8" s="58">
        <f aca="true" t="shared" si="0" ref="O8:O24">M8+N8</f>
        <v>2845.9362062615105</v>
      </c>
      <c r="P8" s="39"/>
      <c r="Q8" s="39"/>
      <c r="R8" s="39"/>
    </row>
    <row r="9" spans="1:16" ht="15">
      <c r="A9" s="35" t="s">
        <v>10</v>
      </c>
      <c r="B9" s="23">
        <v>5</v>
      </c>
      <c r="C9" s="36">
        <f>B9/B24</f>
        <v>0.3125</v>
      </c>
      <c r="D9" s="37">
        <f>B5*C9</f>
        <v>32926.350000000006</v>
      </c>
      <c r="E9" s="23">
        <v>6</v>
      </c>
      <c r="F9" s="36">
        <f>E9/E24</f>
        <v>0.03550295857988166</v>
      </c>
      <c r="G9" s="37">
        <f>E5*F9</f>
        <v>8728.405207100592</v>
      </c>
      <c r="H9" s="23">
        <v>48</v>
      </c>
      <c r="I9" s="36">
        <f>H9/H24</f>
        <v>0.08839779005524862</v>
      </c>
      <c r="J9" s="37">
        <f>H5*I9</f>
        <v>31046.576795580113</v>
      </c>
      <c r="K9" s="38">
        <f aca="true" t="shared" si="1" ref="K9:K23">D9+G9+J9</f>
        <v>72701.33200268072</v>
      </c>
      <c r="L9" s="61">
        <f aca="true" t="shared" si="2" ref="L9:L23">K9*0.05</f>
        <v>3635.066600134036</v>
      </c>
      <c r="M9" s="56">
        <f aca="true" t="shared" si="3" ref="M9:M23">K9+L9</f>
        <v>76336.39860281476</v>
      </c>
      <c r="N9" s="61">
        <f aca="true" t="shared" si="4" ref="N9:N23">K9*0.05</f>
        <v>3635.066600134036</v>
      </c>
      <c r="O9" s="58">
        <f t="shared" si="0"/>
        <v>79971.4652029488</v>
      </c>
      <c r="P9" s="39"/>
    </row>
    <row r="10" spans="1:16" ht="15">
      <c r="A10" s="35" t="s">
        <v>6</v>
      </c>
      <c r="B10" s="23">
        <v>0</v>
      </c>
      <c r="C10" s="36">
        <f>B10/B24</f>
        <v>0</v>
      </c>
      <c r="D10" s="37">
        <f>B5*C10</f>
        <v>0</v>
      </c>
      <c r="E10" s="23">
        <v>26</v>
      </c>
      <c r="F10" s="36">
        <f>E10/E24</f>
        <v>0.15384615384615385</v>
      </c>
      <c r="G10" s="37">
        <f>E5*F10</f>
        <v>37823.089230769234</v>
      </c>
      <c r="H10" s="23">
        <v>96</v>
      </c>
      <c r="I10" s="36">
        <f>H10/H24</f>
        <v>0.17679558011049723</v>
      </c>
      <c r="J10" s="37">
        <f>H5*I10</f>
        <v>62093.153591160226</v>
      </c>
      <c r="K10" s="38">
        <f t="shared" si="1"/>
        <v>99916.24282192945</v>
      </c>
      <c r="L10" s="61">
        <f t="shared" si="2"/>
        <v>4995.812141096473</v>
      </c>
      <c r="M10" s="56">
        <f t="shared" si="3"/>
        <v>104912.05496302592</v>
      </c>
      <c r="N10" s="61">
        <f t="shared" si="4"/>
        <v>4995.812141096473</v>
      </c>
      <c r="O10" s="58">
        <f t="shared" si="0"/>
        <v>109907.86710412239</v>
      </c>
      <c r="P10" s="39"/>
    </row>
    <row r="11" spans="1:16" ht="15">
      <c r="A11" s="35" t="s">
        <v>16</v>
      </c>
      <c r="B11" s="23">
        <v>0</v>
      </c>
      <c r="C11" s="36">
        <f>B11/B24</f>
        <v>0</v>
      </c>
      <c r="D11" s="37">
        <f>B5*C11</f>
        <v>0</v>
      </c>
      <c r="E11" s="23">
        <v>11</v>
      </c>
      <c r="F11" s="36">
        <f>E11/E24</f>
        <v>0.0650887573964497</v>
      </c>
      <c r="G11" s="37">
        <f>E5*F11</f>
        <v>16002.07621301775</v>
      </c>
      <c r="H11" s="23">
        <v>29</v>
      </c>
      <c r="I11" s="36">
        <f>H11/H24</f>
        <v>0.053406998158379376</v>
      </c>
      <c r="J11" s="37">
        <f>H5*I11</f>
        <v>18757.306813996318</v>
      </c>
      <c r="K11" s="38">
        <f t="shared" si="1"/>
        <v>34759.38302701407</v>
      </c>
      <c r="L11" s="61">
        <f t="shared" si="2"/>
        <v>1737.9691513507034</v>
      </c>
      <c r="M11" s="56">
        <f t="shared" si="3"/>
        <v>36497.352178364774</v>
      </c>
      <c r="N11" s="61">
        <f t="shared" si="4"/>
        <v>1737.9691513507034</v>
      </c>
      <c r="O11" s="58">
        <f t="shared" si="0"/>
        <v>38235.32132971548</v>
      </c>
      <c r="P11" s="39"/>
    </row>
    <row r="12" spans="1:16" ht="15">
      <c r="A12" s="35" t="s">
        <v>30</v>
      </c>
      <c r="B12" s="23">
        <v>0</v>
      </c>
      <c r="C12" s="36">
        <f>B12/B24</f>
        <v>0</v>
      </c>
      <c r="D12" s="37">
        <f>B5*C12</f>
        <v>0</v>
      </c>
      <c r="E12" s="23">
        <v>1</v>
      </c>
      <c r="F12" s="36">
        <f>E12/E24</f>
        <v>0.005917159763313609</v>
      </c>
      <c r="G12" s="37">
        <f>E5*F12</f>
        <v>1454.7342011834319</v>
      </c>
      <c r="H12" s="23">
        <v>2</v>
      </c>
      <c r="I12" s="36">
        <f>H12/H24</f>
        <v>0.003683241252302026</v>
      </c>
      <c r="J12" s="37">
        <f>H5*I12</f>
        <v>1293.6073664825046</v>
      </c>
      <c r="K12" s="38">
        <f t="shared" si="1"/>
        <v>2748.3415676659365</v>
      </c>
      <c r="L12" s="61">
        <f t="shared" si="2"/>
        <v>137.41707838329683</v>
      </c>
      <c r="M12" s="56">
        <f t="shared" si="3"/>
        <v>2885.7586460492334</v>
      </c>
      <c r="N12" s="61">
        <f t="shared" si="4"/>
        <v>137.41707838329683</v>
      </c>
      <c r="O12" s="58">
        <f t="shared" si="0"/>
        <v>3023.1757244325304</v>
      </c>
      <c r="P12" s="39"/>
    </row>
    <row r="13" spans="1:16" ht="15">
      <c r="A13" s="35" t="s">
        <v>9</v>
      </c>
      <c r="B13" s="23">
        <v>3</v>
      </c>
      <c r="C13" s="36">
        <f>B13/B24</f>
        <v>0.1875</v>
      </c>
      <c r="D13" s="37">
        <f>B5*C13</f>
        <v>19755.81</v>
      </c>
      <c r="E13" s="23">
        <v>36</v>
      </c>
      <c r="F13" s="36">
        <f>E13/E24</f>
        <v>0.21301775147928995</v>
      </c>
      <c r="G13" s="37">
        <f>E5*F13</f>
        <v>52370.43124260355</v>
      </c>
      <c r="H13" s="40">
        <v>58</v>
      </c>
      <c r="I13" s="36">
        <f>H13/H24</f>
        <v>0.10681399631675875</v>
      </c>
      <c r="J13" s="37">
        <f>H5*I13</f>
        <v>37514.613627992636</v>
      </c>
      <c r="K13" s="38">
        <f t="shared" si="1"/>
        <v>109640.85487059617</v>
      </c>
      <c r="L13" s="61">
        <f t="shared" si="2"/>
        <v>5482.042743529809</v>
      </c>
      <c r="M13" s="56">
        <f t="shared" si="3"/>
        <v>115122.89761412598</v>
      </c>
      <c r="N13" s="61">
        <f t="shared" si="4"/>
        <v>5482.042743529809</v>
      </c>
      <c r="O13" s="58">
        <f t="shared" si="0"/>
        <v>120604.94035765578</v>
      </c>
      <c r="P13" s="39"/>
    </row>
    <row r="14" spans="1:16" ht="15">
      <c r="A14" s="35" t="s">
        <v>31</v>
      </c>
      <c r="B14" s="23">
        <v>0</v>
      </c>
      <c r="C14" s="36">
        <f>B14/B24</f>
        <v>0</v>
      </c>
      <c r="D14" s="37">
        <f>B5*C14</f>
        <v>0</v>
      </c>
      <c r="E14" s="23">
        <v>2</v>
      </c>
      <c r="F14" s="36">
        <f>E14/E24</f>
        <v>0.011834319526627219</v>
      </c>
      <c r="G14" s="37">
        <f>E5*F14</f>
        <v>2909.4684023668638</v>
      </c>
      <c r="H14" s="23">
        <v>6</v>
      </c>
      <c r="I14" s="36">
        <f>H14/H24</f>
        <v>0.011049723756906077</v>
      </c>
      <c r="J14" s="37">
        <f>H5*I14</f>
        <v>3880.822099447514</v>
      </c>
      <c r="K14" s="38">
        <f t="shared" si="1"/>
        <v>6790.290501814377</v>
      </c>
      <c r="L14" s="61">
        <f t="shared" si="2"/>
        <v>339.5145250907189</v>
      </c>
      <c r="M14" s="56">
        <f t="shared" si="3"/>
        <v>7129.805026905096</v>
      </c>
      <c r="N14" s="61">
        <f t="shared" si="4"/>
        <v>339.5145250907189</v>
      </c>
      <c r="O14" s="58">
        <f t="shared" si="0"/>
        <v>7469.319551995815</v>
      </c>
      <c r="P14" s="39"/>
    </row>
    <row r="15" spans="1:16" ht="15">
      <c r="A15" s="35" t="s">
        <v>32</v>
      </c>
      <c r="B15" s="23">
        <v>1</v>
      </c>
      <c r="C15" s="36">
        <f>B15/B24</f>
        <v>0.0625</v>
      </c>
      <c r="D15" s="37">
        <f>B5*C15</f>
        <v>6585.27</v>
      </c>
      <c r="E15" s="23">
        <v>7</v>
      </c>
      <c r="F15" s="36">
        <f>E15/E24</f>
        <v>0.04142011834319527</v>
      </c>
      <c r="G15" s="37">
        <f>E5*F15</f>
        <v>10183.139408284023</v>
      </c>
      <c r="H15" s="23">
        <v>44</v>
      </c>
      <c r="I15" s="36">
        <f>H15/H24</f>
        <v>0.08103130755064457</v>
      </c>
      <c r="J15" s="37">
        <f>H5*I15</f>
        <v>28459.362062615102</v>
      </c>
      <c r="K15" s="38">
        <f t="shared" si="1"/>
        <v>45227.771470899126</v>
      </c>
      <c r="L15" s="61">
        <f t="shared" si="2"/>
        <v>2261.388573544956</v>
      </c>
      <c r="M15" s="56">
        <f t="shared" si="3"/>
        <v>47489.160044444085</v>
      </c>
      <c r="N15" s="61">
        <f t="shared" si="4"/>
        <v>2261.388573544956</v>
      </c>
      <c r="O15" s="58">
        <f t="shared" si="0"/>
        <v>49750.54861798904</v>
      </c>
      <c r="P15" s="39"/>
    </row>
    <row r="16" spans="1:16" ht="15">
      <c r="A16" s="35" t="s">
        <v>33</v>
      </c>
      <c r="B16" s="23">
        <v>0</v>
      </c>
      <c r="C16" s="36">
        <f>B16/B24</f>
        <v>0</v>
      </c>
      <c r="D16" s="37">
        <f>B5*C16</f>
        <v>0</v>
      </c>
      <c r="E16" s="23">
        <v>13</v>
      </c>
      <c r="F16" s="36">
        <f>E16/E24</f>
        <v>0.07692307692307693</v>
      </c>
      <c r="G16" s="37">
        <f>E5*F16</f>
        <v>18911.544615384617</v>
      </c>
      <c r="H16" s="23">
        <v>21</v>
      </c>
      <c r="I16" s="36">
        <f>H16/H24</f>
        <v>0.03867403314917127</v>
      </c>
      <c r="J16" s="37">
        <f>H5*I16</f>
        <v>13582.877348066299</v>
      </c>
      <c r="K16" s="38">
        <f t="shared" si="1"/>
        <v>32494.421963450914</v>
      </c>
      <c r="L16" s="61">
        <f t="shared" si="2"/>
        <v>1624.7210981725457</v>
      </c>
      <c r="M16" s="56">
        <f t="shared" si="3"/>
        <v>34119.14306162346</v>
      </c>
      <c r="N16" s="61">
        <f t="shared" si="4"/>
        <v>1624.7210981725457</v>
      </c>
      <c r="O16" s="58">
        <f t="shared" si="0"/>
        <v>35743.864159796</v>
      </c>
      <c r="P16" s="39"/>
    </row>
    <row r="17" spans="1:16" ht="15">
      <c r="A17" s="35" t="s">
        <v>8</v>
      </c>
      <c r="B17" s="23">
        <v>0</v>
      </c>
      <c r="C17" s="36">
        <f>B17/B24</f>
        <v>0</v>
      </c>
      <c r="D17" s="37">
        <f>B5*C17</f>
        <v>0</v>
      </c>
      <c r="E17" s="23">
        <v>1</v>
      </c>
      <c r="F17" s="36">
        <f>E17/E24</f>
        <v>0.005917159763313609</v>
      </c>
      <c r="G17" s="37">
        <f>E5*F17</f>
        <v>1454.7342011834319</v>
      </c>
      <c r="H17" s="23">
        <v>16</v>
      </c>
      <c r="I17" s="36">
        <f>H17/H24</f>
        <v>0.029465930018416207</v>
      </c>
      <c r="J17" s="37">
        <f>H5*I17</f>
        <v>10348.858931860037</v>
      </c>
      <c r="K17" s="38">
        <f t="shared" si="1"/>
        <v>11803.593133043469</v>
      </c>
      <c r="L17" s="61">
        <f t="shared" si="2"/>
        <v>590.1796566521734</v>
      </c>
      <c r="M17" s="56">
        <f t="shared" si="3"/>
        <v>12393.772789695642</v>
      </c>
      <c r="N17" s="61">
        <f t="shared" si="4"/>
        <v>590.1796566521734</v>
      </c>
      <c r="O17" s="58">
        <f t="shared" si="0"/>
        <v>12983.952446347816</v>
      </c>
      <c r="P17" s="39"/>
    </row>
    <row r="18" spans="1:16" ht="15">
      <c r="A18" s="35" t="s">
        <v>34</v>
      </c>
      <c r="B18" s="23">
        <v>0</v>
      </c>
      <c r="C18" s="36">
        <f>B18/B24</f>
        <v>0</v>
      </c>
      <c r="D18" s="37">
        <f>B5*C18</f>
        <v>0</v>
      </c>
      <c r="E18" s="23">
        <v>24</v>
      </c>
      <c r="F18" s="36">
        <f>E18/E24</f>
        <v>0.14201183431952663</v>
      </c>
      <c r="G18" s="37">
        <f>E5*F18</f>
        <v>34913.62082840237</v>
      </c>
      <c r="H18" s="23">
        <v>118</v>
      </c>
      <c r="I18" s="36">
        <f>H18/H24</f>
        <v>0.21731123388581952</v>
      </c>
      <c r="J18" s="37">
        <f>H5*I18</f>
        <v>76322.83462246778</v>
      </c>
      <c r="K18" s="38">
        <f t="shared" si="1"/>
        <v>111236.45545087015</v>
      </c>
      <c r="L18" s="61">
        <f t="shared" si="2"/>
        <v>5561.822772543508</v>
      </c>
      <c r="M18" s="56">
        <f t="shared" si="3"/>
        <v>116798.27822341367</v>
      </c>
      <c r="N18" s="61">
        <f t="shared" si="4"/>
        <v>5561.822772543508</v>
      </c>
      <c r="O18" s="58">
        <f t="shared" si="0"/>
        <v>122360.10099595718</v>
      </c>
      <c r="P18" s="39"/>
    </row>
    <row r="19" spans="1:16" ht="15">
      <c r="A19" s="35" t="s">
        <v>15</v>
      </c>
      <c r="B19" s="23">
        <v>2</v>
      </c>
      <c r="C19" s="36">
        <f>B19/B24</f>
        <v>0.125</v>
      </c>
      <c r="D19" s="37">
        <f>B5*C19</f>
        <v>13170.54</v>
      </c>
      <c r="E19" s="23">
        <v>17</v>
      </c>
      <c r="F19" s="36">
        <f>E19/E24</f>
        <v>0.10059171597633136</v>
      </c>
      <c r="G19" s="37">
        <f>E5*F19</f>
        <v>24730.481420118344</v>
      </c>
      <c r="H19" s="23">
        <v>44</v>
      </c>
      <c r="I19" s="36">
        <f>H19/H24</f>
        <v>0.08103130755064457</v>
      </c>
      <c r="J19" s="37">
        <f>H5*I19</f>
        <v>28459.362062615102</v>
      </c>
      <c r="K19" s="38">
        <f t="shared" si="1"/>
        <v>66360.38348273345</v>
      </c>
      <c r="L19" s="61">
        <f t="shared" si="2"/>
        <v>3318.0191741366725</v>
      </c>
      <c r="M19" s="56">
        <f t="shared" si="3"/>
        <v>69678.40265687012</v>
      </c>
      <c r="N19" s="61">
        <f t="shared" si="4"/>
        <v>3318.0191741366725</v>
      </c>
      <c r="O19" s="58">
        <f t="shared" si="0"/>
        <v>72996.4218310068</v>
      </c>
      <c r="P19" s="39"/>
    </row>
    <row r="20" spans="1:16" ht="15">
      <c r="A20" s="35" t="s">
        <v>35</v>
      </c>
      <c r="B20" s="23">
        <v>3</v>
      </c>
      <c r="C20" s="36">
        <f>B20/B24</f>
        <v>0.1875</v>
      </c>
      <c r="D20" s="37">
        <f>B5*C20</f>
        <v>19755.81</v>
      </c>
      <c r="E20" s="23">
        <v>10</v>
      </c>
      <c r="F20" s="36">
        <f>E20/E24</f>
        <v>0.05917159763313609</v>
      </c>
      <c r="G20" s="37">
        <f>E5*F20</f>
        <v>14547.342011834318</v>
      </c>
      <c r="H20" s="23">
        <v>29</v>
      </c>
      <c r="I20" s="36">
        <f>H20/H24</f>
        <v>0.053406998158379376</v>
      </c>
      <c r="J20" s="37">
        <f>H5*I20</f>
        <v>18757.306813996318</v>
      </c>
      <c r="K20" s="38">
        <f t="shared" si="1"/>
        <v>53060.45882583063</v>
      </c>
      <c r="L20" s="61">
        <f t="shared" si="2"/>
        <v>2653.022941291532</v>
      </c>
      <c r="M20" s="56">
        <f t="shared" si="3"/>
        <v>55713.48176712216</v>
      </c>
      <c r="N20" s="61">
        <f t="shared" si="4"/>
        <v>2653.022941291532</v>
      </c>
      <c r="O20" s="58">
        <f t="shared" si="0"/>
        <v>58366.50470841369</v>
      </c>
      <c r="P20" s="39"/>
    </row>
    <row r="21" spans="1:16" ht="15">
      <c r="A21" s="35" t="s">
        <v>36</v>
      </c>
      <c r="B21" s="23">
        <v>2</v>
      </c>
      <c r="C21" s="36">
        <f>B21/B24</f>
        <v>0.125</v>
      </c>
      <c r="D21" s="37">
        <f>B5*C21</f>
        <v>13170.54</v>
      </c>
      <c r="E21" s="23">
        <v>4</v>
      </c>
      <c r="F21" s="36">
        <f>E21/E24</f>
        <v>0.023668639053254437</v>
      </c>
      <c r="G21" s="37">
        <f>E5*F21</f>
        <v>5818.9368047337275</v>
      </c>
      <c r="H21" s="23">
        <v>9</v>
      </c>
      <c r="I21" s="36">
        <f>H21/H24</f>
        <v>0.016574585635359115</v>
      </c>
      <c r="J21" s="37">
        <f>H5*I21</f>
        <v>5821.233149171271</v>
      </c>
      <c r="K21" s="38">
        <f t="shared" si="1"/>
        <v>24810.709953905</v>
      </c>
      <c r="L21" s="61">
        <f t="shared" si="2"/>
        <v>1240.5354976952501</v>
      </c>
      <c r="M21" s="56">
        <f t="shared" si="3"/>
        <v>26051.24545160025</v>
      </c>
      <c r="N21" s="61">
        <f t="shared" si="4"/>
        <v>1240.5354976952501</v>
      </c>
      <c r="O21" s="58">
        <f t="shared" si="0"/>
        <v>27291.780949295502</v>
      </c>
      <c r="P21" s="39"/>
    </row>
    <row r="22" spans="1:16" ht="15">
      <c r="A22" s="35" t="s">
        <v>19</v>
      </c>
      <c r="B22" s="23">
        <v>0</v>
      </c>
      <c r="C22" s="36">
        <f>B22/B24</f>
        <v>0</v>
      </c>
      <c r="D22" s="37">
        <f>B5*C22</f>
        <v>0</v>
      </c>
      <c r="E22" s="23">
        <v>5</v>
      </c>
      <c r="F22" s="36">
        <f>E22/E24</f>
        <v>0.029585798816568046</v>
      </c>
      <c r="G22" s="37">
        <f>E5*F22</f>
        <v>7273.671005917159</v>
      </c>
      <c r="H22" s="23">
        <v>7</v>
      </c>
      <c r="I22" s="36">
        <f>H22/H24</f>
        <v>0.01289134438305709</v>
      </c>
      <c r="J22" s="37">
        <f>H5*I22</f>
        <v>4527.625782688767</v>
      </c>
      <c r="K22" s="38">
        <f t="shared" si="1"/>
        <v>11801.296788605927</v>
      </c>
      <c r="L22" s="61">
        <f t="shared" si="2"/>
        <v>590.0648394302964</v>
      </c>
      <c r="M22" s="56">
        <f t="shared" si="3"/>
        <v>12391.361628036224</v>
      </c>
      <c r="N22" s="61">
        <f t="shared" si="4"/>
        <v>590.0648394302964</v>
      </c>
      <c r="O22" s="58">
        <f t="shared" si="0"/>
        <v>12981.426467466521</v>
      </c>
      <c r="P22" s="39"/>
    </row>
    <row r="23" spans="1:16" ht="15">
      <c r="A23" s="35" t="s">
        <v>22</v>
      </c>
      <c r="B23" s="23">
        <v>0</v>
      </c>
      <c r="C23" s="36">
        <f>B23/B24</f>
        <v>0</v>
      </c>
      <c r="D23" s="37">
        <f>B5*C23</f>
        <v>0</v>
      </c>
      <c r="E23" s="23">
        <v>6</v>
      </c>
      <c r="F23" s="36">
        <f>E23/E24</f>
        <v>0.03550295857988166</v>
      </c>
      <c r="G23" s="37">
        <f>E5*F23</f>
        <v>8728.405207100592</v>
      </c>
      <c r="H23" s="23">
        <v>12</v>
      </c>
      <c r="I23" s="36">
        <f>H23/H24</f>
        <v>0.022099447513812154</v>
      </c>
      <c r="J23" s="37">
        <f>H5*I23</f>
        <v>7761.644198895028</v>
      </c>
      <c r="K23" s="38">
        <f t="shared" si="1"/>
        <v>16490.049405995618</v>
      </c>
      <c r="L23" s="61">
        <f t="shared" si="2"/>
        <v>824.502470299781</v>
      </c>
      <c r="M23" s="56">
        <f t="shared" si="3"/>
        <v>17314.551876295398</v>
      </c>
      <c r="N23" s="61">
        <f t="shared" si="4"/>
        <v>824.502470299781</v>
      </c>
      <c r="O23" s="58">
        <f t="shared" si="0"/>
        <v>18139.054346595178</v>
      </c>
      <c r="P23" s="39"/>
    </row>
    <row r="24" spans="1:15" ht="15">
      <c r="A24" s="41" t="s">
        <v>21</v>
      </c>
      <c r="B24" s="41">
        <f aca="true" t="shared" si="5" ref="B24:K24">SUM(B8:B23)</f>
        <v>16</v>
      </c>
      <c r="C24" s="42">
        <f t="shared" si="5"/>
        <v>1</v>
      </c>
      <c r="D24" s="43">
        <f t="shared" si="5"/>
        <v>105364.32</v>
      </c>
      <c r="E24" s="41">
        <f t="shared" si="5"/>
        <v>169</v>
      </c>
      <c r="F24" s="42">
        <f t="shared" si="5"/>
        <v>1</v>
      </c>
      <c r="G24" s="43">
        <f t="shared" si="5"/>
        <v>245850.08000000002</v>
      </c>
      <c r="H24" s="41">
        <f t="shared" si="5"/>
        <v>543</v>
      </c>
      <c r="I24" s="42">
        <f t="shared" si="5"/>
        <v>1</v>
      </c>
      <c r="J24" s="43">
        <f t="shared" si="5"/>
        <v>351214.40000000014</v>
      </c>
      <c r="K24" s="43">
        <f t="shared" si="5"/>
        <v>702428.8000000002</v>
      </c>
      <c r="L24" s="19">
        <f>SUM(L8:L23)</f>
        <v>35121.44</v>
      </c>
      <c r="M24" s="19">
        <f>SUM(M8:M23)</f>
        <v>737550.24</v>
      </c>
      <c r="N24" s="54">
        <f>SUM(N8:N23)</f>
        <v>35121.44</v>
      </c>
      <c r="O24" s="54">
        <f t="shared" si="0"/>
        <v>772671.6799999999</v>
      </c>
    </row>
    <row r="25" ht="15">
      <c r="L25" s="20"/>
    </row>
    <row r="26" spans="1:15" ht="15">
      <c r="A26" s="44" t="s">
        <v>47</v>
      </c>
      <c r="B26" s="18"/>
      <c r="K26" s="2"/>
      <c r="O26" s="39">
        <f>SUM(O8:O23)</f>
        <v>772671.68</v>
      </c>
    </row>
    <row r="27" spans="1:15" ht="15">
      <c r="A27" s="49" t="s">
        <v>43</v>
      </c>
      <c r="M27" s="18"/>
      <c r="N27" s="18"/>
      <c r="O27" s="18">
        <f>SUM(O8:O23)</f>
        <v>772671.68</v>
      </c>
    </row>
    <row r="28" spans="1:15" ht="15">
      <c r="A28" s="23"/>
      <c r="C28" s="50"/>
      <c r="M28" s="18"/>
      <c r="N28" s="18"/>
      <c r="O28" s="18">
        <f>O26-O24</f>
        <v>0</v>
      </c>
    </row>
    <row r="29" spans="3:15" ht="15">
      <c r="C29" s="51"/>
      <c r="M29" s="18"/>
      <c r="N29" s="18"/>
      <c r="O29" s="18"/>
    </row>
    <row r="30" spans="1:15" ht="15">
      <c r="A30" s="52"/>
      <c r="F30" s="45"/>
      <c r="G30" s="45"/>
      <c r="H30" s="23"/>
      <c r="I30" s="23"/>
      <c r="M30" s="18"/>
      <c r="N30" s="18"/>
      <c r="O30" s="18"/>
    </row>
    <row r="31" spans="6:15" ht="18" customHeight="1">
      <c r="F31" s="45"/>
      <c r="G31" s="45"/>
      <c r="H31" s="23"/>
      <c r="I31" s="46"/>
      <c r="M31" s="18"/>
      <c r="N31" s="18"/>
      <c r="O31" s="18"/>
    </row>
    <row r="32" spans="6:15" ht="19.5" customHeight="1">
      <c r="F32" s="48"/>
      <c r="G32" s="45"/>
      <c r="H32" s="46"/>
      <c r="I32" s="39"/>
      <c r="M32" s="18"/>
      <c r="N32" s="18"/>
      <c r="O32" s="18"/>
    </row>
    <row r="33" spans="6:15" ht="19.5" customHeight="1">
      <c r="F33" s="49"/>
      <c r="G33" s="49"/>
      <c r="I33" s="47"/>
      <c r="J33" s="2"/>
      <c r="M33" s="18"/>
      <c r="N33" s="18"/>
      <c r="O33" s="18"/>
    </row>
    <row r="34" spans="13:15" ht="15">
      <c r="M34" s="18"/>
      <c r="N34" s="18"/>
      <c r="O34" s="18"/>
    </row>
    <row r="35" spans="13:15" ht="15">
      <c r="M35" s="18"/>
      <c r="N35" s="18"/>
      <c r="O35" s="18"/>
    </row>
    <row r="36" spans="13:15" ht="15">
      <c r="M36" s="18"/>
      <c r="N36" s="18"/>
      <c r="O36" s="18"/>
    </row>
    <row r="37" spans="13:15" ht="15">
      <c r="M37" s="18"/>
      <c r="N37" s="18"/>
      <c r="O37" s="18"/>
    </row>
    <row r="38" spans="13:15" ht="15">
      <c r="M38" s="18"/>
      <c r="N38" s="18"/>
      <c r="O38" s="18"/>
    </row>
    <row r="39" spans="13:15" ht="15">
      <c r="M39" s="18"/>
      <c r="N39" s="18"/>
      <c r="O39" s="18"/>
    </row>
    <row r="40" spans="7:15" ht="15">
      <c r="G40" s="47"/>
      <c r="M40" s="18"/>
      <c r="N40" s="18"/>
      <c r="O40" s="18"/>
    </row>
    <row r="41" spans="13:15" ht="15">
      <c r="M41" s="18"/>
      <c r="N41" s="18"/>
      <c r="O41" s="18"/>
    </row>
    <row r="42" spans="13:15" ht="15">
      <c r="M42" s="18"/>
      <c r="N42" s="18"/>
      <c r="O42" s="18"/>
    </row>
    <row r="43" spans="13:15" ht="15">
      <c r="M43" s="18"/>
      <c r="N43" s="18"/>
      <c r="O43" s="18"/>
    </row>
    <row r="44" spans="13:15" ht="15">
      <c r="M44" s="18"/>
      <c r="N44" s="18"/>
      <c r="O44" s="18"/>
    </row>
    <row r="45" spans="13:15" ht="15">
      <c r="M45" s="18"/>
      <c r="N45" s="18"/>
      <c r="O45" s="18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3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 t="s">
        <v>0</v>
      </c>
      <c r="B4" s="7" t="s">
        <v>23</v>
      </c>
      <c r="C4" s="7"/>
      <c r="D4" s="7"/>
      <c r="E4" s="7" t="s">
        <v>1</v>
      </c>
      <c r="F4" s="7"/>
      <c r="G4" s="7"/>
      <c r="H4" s="7" t="s">
        <v>2</v>
      </c>
      <c r="I4" s="7"/>
      <c r="J4" s="7"/>
      <c r="K4" s="1"/>
    </row>
    <row r="5" spans="1:11" ht="15">
      <c r="A5" s="5">
        <v>659737.1000000001</v>
      </c>
      <c r="B5" s="8">
        <v>98960.56500000002</v>
      </c>
      <c r="C5" s="8"/>
      <c r="D5" s="7"/>
      <c r="E5" s="8">
        <v>230907.98500000002</v>
      </c>
      <c r="F5" s="8"/>
      <c r="G5" s="8"/>
      <c r="H5" s="8">
        <v>329868.55000000005</v>
      </c>
      <c r="I5" s="8"/>
      <c r="J5" s="8"/>
      <c r="K5" s="2"/>
    </row>
    <row r="6" spans="1:11" ht="15">
      <c r="A6" s="6" t="s">
        <v>29</v>
      </c>
      <c r="B6" s="7" t="s">
        <v>25</v>
      </c>
      <c r="C6" s="7"/>
      <c r="D6" s="7"/>
      <c r="E6" s="7" t="s">
        <v>26</v>
      </c>
      <c r="F6" s="8"/>
      <c r="G6" s="8"/>
      <c r="H6" s="7" t="s">
        <v>27</v>
      </c>
      <c r="I6" s="8"/>
      <c r="J6" s="8"/>
      <c r="K6" s="2"/>
    </row>
    <row r="7" spans="1:11" ht="15">
      <c r="A7" s="17" t="s">
        <v>28</v>
      </c>
      <c r="B7" s="15"/>
      <c r="C7" s="15" t="s">
        <v>3</v>
      </c>
      <c r="D7" s="15" t="s">
        <v>4</v>
      </c>
      <c r="E7" s="15"/>
      <c r="F7" s="15" t="s">
        <v>3</v>
      </c>
      <c r="G7" s="15" t="s">
        <v>4</v>
      </c>
      <c r="H7" s="15"/>
      <c r="I7" s="15" t="s">
        <v>3</v>
      </c>
      <c r="J7" s="15" t="s">
        <v>4</v>
      </c>
      <c r="K7" s="15" t="s">
        <v>5</v>
      </c>
    </row>
    <row r="8" spans="1:11" ht="15">
      <c r="A8" s="17" t="s">
        <v>6</v>
      </c>
      <c r="B8" s="9">
        <v>2</v>
      </c>
      <c r="C8" s="10">
        <v>0.13333333333333333</v>
      </c>
      <c r="D8" s="11">
        <v>13194.742000000002</v>
      </c>
      <c r="E8" s="9">
        <v>12</v>
      </c>
      <c r="F8" s="10">
        <v>0.06030150753768844</v>
      </c>
      <c r="G8" s="11">
        <v>13924.09959798995</v>
      </c>
      <c r="H8" s="9">
        <v>20</v>
      </c>
      <c r="I8" s="10">
        <v>0.04608294930875576</v>
      </c>
      <c r="J8" s="11">
        <v>15201.315668202767</v>
      </c>
      <c r="K8" s="16">
        <v>42320.15726619272</v>
      </c>
    </row>
    <row r="9" spans="1:11" ht="15">
      <c r="A9" s="17" t="s">
        <v>7</v>
      </c>
      <c r="B9" s="9">
        <v>2</v>
      </c>
      <c r="C9" s="10">
        <v>0.13333333333333333</v>
      </c>
      <c r="D9" s="11">
        <v>13194.742000000002</v>
      </c>
      <c r="E9" s="9">
        <v>12</v>
      </c>
      <c r="F9" s="10">
        <v>0.06030150753768844</v>
      </c>
      <c r="G9" s="11">
        <v>13924.09959798995</v>
      </c>
      <c r="H9" s="9">
        <v>62</v>
      </c>
      <c r="I9" s="10">
        <v>0.14285714285714285</v>
      </c>
      <c r="J9" s="11">
        <v>47124.078571428574</v>
      </c>
      <c r="K9" s="16">
        <v>74242.92016941853</v>
      </c>
    </row>
    <row r="10" spans="1:11" ht="15">
      <c r="A10" s="17" t="s">
        <v>8</v>
      </c>
      <c r="B10" s="9">
        <v>0</v>
      </c>
      <c r="C10" s="10">
        <v>0</v>
      </c>
      <c r="D10" s="11">
        <v>0</v>
      </c>
      <c r="E10" s="9">
        <v>12</v>
      </c>
      <c r="F10" s="10">
        <v>0.06030150753768844</v>
      </c>
      <c r="G10" s="11">
        <v>13924.09959798995</v>
      </c>
      <c r="H10" s="9">
        <v>64</v>
      </c>
      <c r="I10" s="10">
        <v>0.14746543778801843</v>
      </c>
      <c r="J10" s="11">
        <v>48644.210138248854</v>
      </c>
      <c r="K10" s="16">
        <v>62568.30973623881</v>
      </c>
    </row>
    <row r="11" spans="1:11" ht="15">
      <c r="A11" s="17" t="s">
        <v>9</v>
      </c>
      <c r="B11" s="9">
        <v>1</v>
      </c>
      <c r="C11" s="10">
        <v>0.06666666666666667</v>
      </c>
      <c r="D11" s="11">
        <v>6597.371000000001</v>
      </c>
      <c r="E11" s="9">
        <v>11</v>
      </c>
      <c r="F11" s="10">
        <v>0.05527638190954774</v>
      </c>
      <c r="G11" s="11">
        <v>12763.757964824123</v>
      </c>
      <c r="H11" s="9">
        <v>13</v>
      </c>
      <c r="I11" s="10">
        <v>0.029953917050691243</v>
      </c>
      <c r="J11" s="11">
        <v>9880.855184331798</v>
      </c>
      <c r="K11" s="16">
        <v>29241.98414915592</v>
      </c>
    </row>
    <row r="12" spans="1:11" ht="15">
      <c r="A12" s="17" t="s">
        <v>10</v>
      </c>
      <c r="B12" s="9">
        <v>3</v>
      </c>
      <c r="C12" s="10">
        <v>0.2</v>
      </c>
      <c r="D12" s="11">
        <v>19792.113000000005</v>
      </c>
      <c r="E12" s="9">
        <v>5</v>
      </c>
      <c r="F12" s="10">
        <v>0.02512562814070352</v>
      </c>
      <c r="G12" s="11">
        <v>5801.708165829146</v>
      </c>
      <c r="H12" s="9">
        <v>36</v>
      </c>
      <c r="I12" s="10">
        <v>0.08294930875576037</v>
      </c>
      <c r="J12" s="11">
        <v>27362.36820276498</v>
      </c>
      <c r="K12" s="16">
        <v>52956.18936859413</v>
      </c>
    </row>
    <row r="13" spans="1:11" ht="15">
      <c r="A13" s="17" t="s">
        <v>11</v>
      </c>
      <c r="B13" s="9">
        <v>0</v>
      </c>
      <c r="C13" s="10">
        <v>0</v>
      </c>
      <c r="D13" s="11">
        <v>0</v>
      </c>
      <c r="E13" s="9">
        <v>1</v>
      </c>
      <c r="F13" s="10">
        <v>0.005025125628140704</v>
      </c>
      <c r="G13" s="11">
        <v>1160.3416331658293</v>
      </c>
      <c r="H13" s="9">
        <v>2</v>
      </c>
      <c r="I13" s="10">
        <v>0.004608294930875576</v>
      </c>
      <c r="J13" s="11">
        <v>1520.1315668202767</v>
      </c>
      <c r="K13" s="16">
        <v>2680.473199986106</v>
      </c>
    </row>
    <row r="14" spans="1:11" ht="15">
      <c r="A14" s="17" t="s">
        <v>12</v>
      </c>
      <c r="B14" s="9">
        <v>1</v>
      </c>
      <c r="C14" s="10">
        <v>0.06666666666666667</v>
      </c>
      <c r="D14" s="11">
        <v>6597.371000000001</v>
      </c>
      <c r="E14" s="9">
        <v>22</v>
      </c>
      <c r="F14" s="10">
        <v>0.11055276381909548</v>
      </c>
      <c r="G14" s="11">
        <v>25527.515929648245</v>
      </c>
      <c r="H14" s="9">
        <v>25</v>
      </c>
      <c r="I14" s="10">
        <v>0.0576036866359447</v>
      </c>
      <c r="J14" s="11">
        <v>19001.64458525346</v>
      </c>
      <c r="K14" s="16">
        <v>51126.531514901704</v>
      </c>
    </row>
    <row r="15" spans="1:11" ht="15">
      <c r="A15" s="17" t="s">
        <v>13</v>
      </c>
      <c r="B15" s="9">
        <v>0</v>
      </c>
      <c r="C15" s="10">
        <v>0</v>
      </c>
      <c r="D15" s="11">
        <v>0</v>
      </c>
      <c r="E15" s="9">
        <v>13</v>
      </c>
      <c r="F15" s="10">
        <v>0.06532663316582915</v>
      </c>
      <c r="G15" s="11">
        <v>15084.44123115578</v>
      </c>
      <c r="H15" s="9">
        <v>16</v>
      </c>
      <c r="I15" s="10">
        <v>0.03686635944700461</v>
      </c>
      <c r="J15" s="11">
        <v>12161.052534562214</v>
      </c>
      <c r="K15" s="16">
        <v>27245.493765717994</v>
      </c>
    </row>
    <row r="16" spans="1:11" ht="15">
      <c r="A16" s="17" t="s">
        <v>14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1">
        <v>0</v>
      </c>
      <c r="H16" s="9">
        <v>0</v>
      </c>
      <c r="I16" s="10">
        <v>0</v>
      </c>
      <c r="J16" s="11">
        <v>0</v>
      </c>
      <c r="K16" s="16">
        <v>0</v>
      </c>
    </row>
    <row r="17" spans="1:11" ht="15">
      <c r="A17" s="17" t="s">
        <v>15</v>
      </c>
      <c r="B17" s="9">
        <v>0</v>
      </c>
      <c r="C17" s="10">
        <v>0</v>
      </c>
      <c r="D17" s="11">
        <v>0</v>
      </c>
      <c r="E17" s="9">
        <v>21</v>
      </c>
      <c r="F17" s="10">
        <v>0.10552763819095477</v>
      </c>
      <c r="G17" s="11">
        <v>24367.174296482415</v>
      </c>
      <c r="H17" s="9">
        <v>45</v>
      </c>
      <c r="I17" s="10">
        <v>0.10368663594470046</v>
      </c>
      <c r="J17" s="11">
        <v>34202.96025345622</v>
      </c>
      <c r="K17" s="16">
        <v>58570.13454993864</v>
      </c>
    </row>
    <row r="18" spans="1:11" ht="15">
      <c r="A18" s="17" t="s">
        <v>16</v>
      </c>
      <c r="B18" s="9">
        <v>0</v>
      </c>
      <c r="C18" s="10">
        <v>0</v>
      </c>
      <c r="D18" s="11">
        <v>0</v>
      </c>
      <c r="E18" s="9">
        <v>40</v>
      </c>
      <c r="F18" s="10">
        <v>0.20100502512562815</v>
      </c>
      <c r="G18" s="11">
        <v>46413.66532663317</v>
      </c>
      <c r="H18" s="9">
        <v>58</v>
      </c>
      <c r="I18" s="10">
        <v>0.1336405529953917</v>
      </c>
      <c r="J18" s="11">
        <v>44083.81543778803</v>
      </c>
      <c r="K18" s="16">
        <v>90497.4807644212</v>
      </c>
    </row>
    <row r="19" spans="1:11" ht="15">
      <c r="A19" s="17" t="s">
        <v>17</v>
      </c>
      <c r="B19" s="9">
        <v>4</v>
      </c>
      <c r="C19" s="10">
        <v>0.26666666666666666</v>
      </c>
      <c r="D19" s="11">
        <v>26389.484000000004</v>
      </c>
      <c r="E19" s="9">
        <v>7</v>
      </c>
      <c r="F19" s="10">
        <v>0.035175879396984924</v>
      </c>
      <c r="G19" s="11">
        <v>8122.3914321608045</v>
      </c>
      <c r="H19" s="9">
        <v>17</v>
      </c>
      <c r="I19" s="10">
        <v>0.03917050691244239</v>
      </c>
      <c r="J19" s="11">
        <v>12921.11831797235</v>
      </c>
      <c r="K19" s="16">
        <v>47432.99375013316</v>
      </c>
    </row>
    <row r="20" spans="1:11" ht="15">
      <c r="A20" s="17" t="s">
        <v>18</v>
      </c>
      <c r="B20" s="9">
        <v>1</v>
      </c>
      <c r="C20" s="10">
        <v>0.06666666666666667</v>
      </c>
      <c r="D20" s="11">
        <v>6597.371000000001</v>
      </c>
      <c r="E20" s="9">
        <v>5</v>
      </c>
      <c r="F20" s="10">
        <v>0.02512562814070352</v>
      </c>
      <c r="G20" s="11">
        <v>5801.708165829146</v>
      </c>
      <c r="H20" s="9">
        <v>12</v>
      </c>
      <c r="I20" s="10">
        <v>0.027649769585253458</v>
      </c>
      <c r="J20" s="11">
        <v>9120.789400921662</v>
      </c>
      <c r="K20" s="16">
        <v>21519.86856675081</v>
      </c>
    </row>
    <row r="21" spans="1:11" ht="15">
      <c r="A21" s="17" t="s">
        <v>22</v>
      </c>
      <c r="B21" s="9">
        <v>0</v>
      </c>
      <c r="C21" s="10">
        <v>0</v>
      </c>
      <c r="D21" s="11">
        <v>0</v>
      </c>
      <c r="E21" s="9">
        <v>14</v>
      </c>
      <c r="F21" s="10">
        <v>0.07035175879396985</v>
      </c>
      <c r="G21" s="11">
        <v>16244.782864321609</v>
      </c>
      <c r="H21" s="9">
        <v>35</v>
      </c>
      <c r="I21" s="10">
        <v>0.08064516129032258</v>
      </c>
      <c r="J21" s="11">
        <v>26602.30241935484</v>
      </c>
      <c r="K21" s="16">
        <v>42847.08528367645</v>
      </c>
    </row>
    <row r="22" spans="1:11" ht="15">
      <c r="A22" s="17" t="s">
        <v>19</v>
      </c>
      <c r="B22" s="9">
        <v>1</v>
      </c>
      <c r="C22" s="10">
        <v>0.06666666666666667</v>
      </c>
      <c r="D22" s="11">
        <v>6597.371000000001</v>
      </c>
      <c r="E22" s="9">
        <v>24</v>
      </c>
      <c r="F22" s="10">
        <v>0.12060301507537688</v>
      </c>
      <c r="G22" s="11">
        <v>27848.1991959799</v>
      </c>
      <c r="H22" s="9">
        <v>29</v>
      </c>
      <c r="I22" s="10">
        <v>0.06682027649769585</v>
      </c>
      <c r="J22" s="11">
        <v>22041.907718894014</v>
      </c>
      <c r="K22" s="16">
        <v>56487.47791487392</v>
      </c>
    </row>
    <row r="23" spans="1:11" ht="15">
      <c r="A23" s="17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1">
        <v>0</v>
      </c>
      <c r="H23" s="9">
        <v>0</v>
      </c>
      <c r="I23" s="10">
        <v>0</v>
      </c>
      <c r="J23" s="11">
        <v>0</v>
      </c>
      <c r="K23" s="16">
        <v>0</v>
      </c>
    </row>
    <row r="24" spans="1:11" ht="15">
      <c r="A24" s="12" t="s">
        <v>21</v>
      </c>
      <c r="B24" s="12">
        <v>15</v>
      </c>
      <c r="C24" s="13">
        <v>1</v>
      </c>
      <c r="D24" s="14">
        <v>98960.565</v>
      </c>
      <c r="E24" s="12">
        <v>199</v>
      </c>
      <c r="F24" s="13">
        <v>1</v>
      </c>
      <c r="G24" s="14">
        <v>230907.98500000002</v>
      </c>
      <c r="H24" s="12">
        <v>434</v>
      </c>
      <c r="I24" s="13">
        <v>0.9999999999999999</v>
      </c>
      <c r="J24" s="14">
        <v>329868.5500000001</v>
      </c>
      <c r="K24" s="14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2019-04-25T17:26:55Z</cp:lastPrinted>
  <dcterms:created xsi:type="dcterms:W3CDTF">2012-05-11T12:28:37Z</dcterms:created>
  <dcterms:modified xsi:type="dcterms:W3CDTF">2019-04-25T18:28:21Z</dcterms:modified>
  <cp:category/>
  <cp:version/>
  <cp:contentType/>
  <cp:contentStatus/>
</cp:coreProperties>
</file>