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lisa_j_caissie_mass_gov/Documents/My Documents/BackupMyDocuments/WIOA Issuances/Allocations 20/Policy/"/>
    </mc:Choice>
  </mc:AlternateContent>
  <xr:revisionPtr revIDLastSave="7" documentId="8_{D0950046-29A7-4143-A3BD-E0B0C259FA7E}" xr6:coauthVersionLast="47" xr6:coauthVersionMax="47" xr10:uidLastSave="{1D7DA3F4-C404-48E7-9D00-7C92605A3CE7}"/>
  <bookViews>
    <workbookView xWindow="-120" yWindow="-120" windowWidth="29040" windowHeight="15840" xr2:uid="{C29D860F-E05F-47B1-B7F1-4F717A859A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C20" i="1"/>
  <c r="D20" i="1"/>
  <c r="F20" i="1"/>
  <c r="K17" i="1"/>
  <c r="L17" i="1" s="1"/>
  <c r="K15" i="1"/>
  <c r="L15" i="1" s="1"/>
  <c r="K12" i="1"/>
  <c r="L12" i="1" s="1"/>
  <c r="K9" i="1"/>
  <c r="L9" i="1" s="1"/>
  <c r="K7" i="1"/>
  <c r="L7" i="1" s="1"/>
  <c r="K4" i="1"/>
  <c r="L4" i="1" s="1"/>
  <c r="J20" i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K10" i="1" l="1"/>
  <c r="L10" i="1" s="1"/>
  <c r="K18" i="1"/>
  <c r="L18" i="1" s="1"/>
  <c r="K11" i="1"/>
  <c r="L11" i="1" s="1"/>
  <c r="K19" i="1"/>
  <c r="L19" i="1" s="1"/>
  <c r="K5" i="1"/>
  <c r="L5" i="1" s="1"/>
  <c r="K13" i="1"/>
  <c r="L13" i="1" s="1"/>
  <c r="K6" i="1"/>
  <c r="L6" i="1" s="1"/>
  <c r="K14" i="1"/>
  <c r="L14" i="1" s="1"/>
  <c r="K8" i="1"/>
  <c r="L8" i="1" s="1"/>
  <c r="K16" i="1"/>
  <c r="L16" i="1" s="1"/>
  <c r="H20" i="1"/>
  <c r="I20" i="1"/>
  <c r="K20" i="1" l="1"/>
  <c r="L20" i="1" s="1"/>
</calcChain>
</file>

<file path=xl/sharedStrings.xml><?xml version="1.0" encoding="utf-8"?>
<sst xmlns="http://schemas.openxmlformats.org/spreadsheetml/2006/main" count="44" uniqueCount="44">
  <si>
    <t>WIOA Area</t>
  </si>
  <si>
    <t>Berkshire</t>
  </si>
  <si>
    <t>Bristol</t>
  </si>
  <si>
    <t>Brockton</t>
  </si>
  <si>
    <t>Cape and Islands</t>
  </si>
  <si>
    <t>Central MA</t>
  </si>
  <si>
    <t>Franklin-Hampshire</t>
  </si>
  <si>
    <t>Greater Lowell</t>
  </si>
  <si>
    <t>Greater New Bedford</t>
  </si>
  <si>
    <t>Hampden</t>
  </si>
  <si>
    <t>Merrimack Valley</t>
  </si>
  <si>
    <t>Metro North</t>
  </si>
  <si>
    <t>Metro SW</t>
  </si>
  <si>
    <t>No. Central</t>
  </si>
  <si>
    <t>North Shore</t>
  </si>
  <si>
    <t>South Shore</t>
  </si>
  <si>
    <t>Total</t>
  </si>
  <si>
    <t>Boston</t>
  </si>
  <si>
    <t># MCCs</t>
  </si>
  <si>
    <t>5% infrustructure</t>
  </si>
  <si>
    <t>Contracted</t>
  </si>
  <si>
    <t>Retained</t>
  </si>
  <si>
    <t>PREVIOUS ALLOCATIONS</t>
  </si>
  <si>
    <t>NEW ADDITIONAL FUNDING-CONTRACTED</t>
  </si>
  <si>
    <t>New Funding
Total (only)</t>
  </si>
  <si>
    <t>RESEA Job Fair by June 30th
At least one recruitment event/jobs fair targeted directly to RESEA participants</t>
  </si>
  <si>
    <t xml:space="preserve">New Contracted Total 
(all contracted funds) </t>
  </si>
  <si>
    <t>New Additional Staff Capacity</t>
  </si>
  <si>
    <t>Totals</t>
  </si>
  <si>
    <t>RESEA:</t>
  </si>
  <si>
    <t>CFDA#:                            </t>
  </si>
  <si>
    <t>Phase code               </t>
  </si>
  <si>
    <t>UIRE</t>
  </si>
  <si>
    <t>Appropriation</t>
  </si>
  <si>
    <t>7002-6624</t>
  </si>
  <si>
    <t>Program name              </t>
  </si>
  <si>
    <t>FUIREA23</t>
  </si>
  <si>
    <t>Service dates                   </t>
  </si>
  <si>
    <t>January 1, 2023-September 30, 2024</t>
  </si>
  <si>
    <t>SSTA Code:</t>
  </si>
  <si>
    <t>DUA_REA_A500ESOP_EOL096</t>
  </si>
  <si>
    <t>As of January 25, 2024</t>
  </si>
  <si>
    <t>FY23
TOTALS P/AREA</t>
  </si>
  <si>
    <t>RESEA FY23 Allocations with Performance and Additional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</si>
</sst>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7">
    <xf numFmtId="0" fontId="0" fillId="0" borderId="0" xfId="0"/>
    <xf numFmtId="0" fontId="3" fillId="2" borderId="0" xfId="0" applyFont="1" applyFill="1"/>
    <xf numFmtId="0" fontId="4" fillId="2" borderId="0" xfId="0" applyFont="1" applyFill="1"/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44" fontId="10" fillId="0" borderId="0" xfId="2" applyFont="1" applyFill="1"/>
    <xf numFmtId="44" fontId="11" fillId="0" borderId="0" xfId="2" applyFont="1"/>
    <xf numFmtId="44" fontId="11" fillId="0" borderId="0" xfId="2" applyFont="1" applyFill="1"/>
    <xf numFmtId="44" fontId="10" fillId="0" borderId="0" xfId="2" applyFont="1" applyFill="1" applyAlignment="1">
      <alignment vertical="center"/>
    </xf>
    <xf numFmtId="17" fontId="0" fillId="0" borderId="0" xfId="0" applyNumberFormat="1"/>
    <xf numFmtId="0" fontId="3" fillId="0" borderId="0" xfId="0" applyFont="1" applyAlignment="1">
      <alignment horizontal="center" wrapText="1"/>
    </xf>
    <xf numFmtId="44" fontId="4" fillId="0" borderId="0" xfId="0" applyNumberFormat="1" applyFont="1"/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44" fontId="0" fillId="0" borderId="0" xfId="1" applyFont="1" applyFill="1"/>
    <xf numFmtId="44" fontId="2" fillId="0" borderId="0" xfId="0" applyNumberFormat="1" applyFont="1"/>
    <xf numFmtId="3" fontId="2" fillId="0" borderId="0" xfId="0" applyNumberFormat="1" applyFont="1"/>
    <xf numFmtId="17" fontId="2" fillId="0" borderId="0" xfId="0" applyNumberFormat="1" applyFont="1" applyAlignment="1">
      <alignment horizontal="center"/>
    </xf>
    <xf numFmtId="0" fontId="7" fillId="6" borderId="0" xfId="0" applyFont="1" applyFill="1" applyAlignment="1">
      <alignment horizontal="center"/>
    </xf>
    <xf numFmtId="44" fontId="10" fillId="6" borderId="0" xfId="2" applyFont="1" applyFill="1"/>
    <xf numFmtId="44" fontId="11" fillId="6" borderId="0" xfId="2" applyFont="1" applyFill="1"/>
    <xf numFmtId="44" fontId="10" fillId="6" borderId="0" xfId="2" applyFont="1" applyFill="1" applyAlignment="1">
      <alignment vertical="center"/>
    </xf>
    <xf numFmtId="44" fontId="0" fillId="6" borderId="0" xfId="0" applyNumberFormat="1" applyFill="1"/>
    <xf numFmtId="17" fontId="0" fillId="0" borderId="0" xfId="0" applyNumberFormat="1" applyAlignment="1">
      <alignment horizontal="center"/>
    </xf>
    <xf numFmtId="0" fontId="10" fillId="0" borderId="0" xfId="0" applyFont="1"/>
    <xf numFmtId="0" fontId="12" fillId="0" borderId="0" xfId="0" applyFont="1"/>
    <xf numFmtId="0" fontId="7" fillId="0" borderId="0" xfId="0" applyFont="1"/>
    <xf numFmtId="0" fontId="10" fillId="0" borderId="0" xfId="0" applyFont="1" applyAlignment="1">
      <alignment horizontal="left"/>
    </xf>
    <xf numFmtId="0" fontId="7" fillId="7" borderId="0" xfId="0" applyFont="1" applyFill="1"/>
    <xf numFmtId="17" fontId="2" fillId="5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3">
    <cellStyle name="Currency" xfId="1" builtinId="4"/>
    <cellStyle name="Currency 4" xfId="2" xr:uid="{5900FB59-FAE3-4F7C-9B12-5F65C98FA35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1829-3253-430F-84FE-C35A30C0B0FF}">
  <dimension ref="A1:M29"/>
  <sheetViews>
    <sheetView tabSelected="1" workbookViewId="0">
      <selection activeCell="O11" sqref="O11"/>
    </sheetView>
  </sheetViews>
  <sheetFormatPr defaultRowHeight="15" x14ac:dyDescent="0.25"/>
  <cols>
    <col min="1" max="1" width="21" customWidth="1"/>
    <col min="2" max="2" width="16.85546875" customWidth="1"/>
    <col min="3" max="3" width="15.28515625" customWidth="1"/>
    <col min="4" max="4" width="15.42578125" customWidth="1"/>
    <col min="5" max="5" width="1.42578125" customWidth="1"/>
    <col min="6" max="6" width="13.5703125" bestFit="1" customWidth="1"/>
    <col min="8" max="8" width="14.5703125" customWidth="1"/>
    <col min="9" max="9" width="13.85546875" customWidth="1"/>
    <col min="10" max="10" width="20.85546875" customWidth="1"/>
    <col min="11" max="11" width="13.5703125" bestFit="1" customWidth="1"/>
    <col min="12" max="12" width="21.7109375" customWidth="1"/>
    <col min="13" max="13" width="20.5703125" bestFit="1" customWidth="1"/>
  </cols>
  <sheetData>
    <row r="1" spans="1:12" ht="21" x14ac:dyDescent="0.35">
      <c r="A1" s="8" t="s">
        <v>43</v>
      </c>
      <c r="B1" s="9"/>
      <c r="C1" s="9"/>
      <c r="D1" s="9"/>
      <c r="E1" s="9"/>
    </row>
    <row r="2" spans="1:12" x14ac:dyDescent="0.25">
      <c r="A2" s="29">
        <v>45292</v>
      </c>
      <c r="B2" s="15"/>
      <c r="C2" s="35" t="s">
        <v>22</v>
      </c>
      <c r="D2" s="35"/>
      <c r="E2" s="23"/>
      <c r="H2" s="36" t="s">
        <v>23</v>
      </c>
      <c r="I2" s="36"/>
      <c r="J2" s="36"/>
    </row>
    <row r="3" spans="1:12" ht="72.75" x14ac:dyDescent="0.25">
      <c r="A3" s="1" t="s">
        <v>0</v>
      </c>
      <c r="B3" s="16" t="s">
        <v>42</v>
      </c>
      <c r="C3" s="10" t="s">
        <v>20</v>
      </c>
      <c r="D3" s="10" t="s">
        <v>21</v>
      </c>
      <c r="E3" s="24"/>
      <c r="F3" s="5" t="s">
        <v>27</v>
      </c>
      <c r="G3" s="5" t="s">
        <v>18</v>
      </c>
      <c r="H3" s="5" t="s">
        <v>16</v>
      </c>
      <c r="I3" s="5" t="s">
        <v>19</v>
      </c>
      <c r="J3" s="6" t="s">
        <v>25</v>
      </c>
      <c r="K3" s="18" t="s">
        <v>24</v>
      </c>
      <c r="L3" s="19" t="s">
        <v>26</v>
      </c>
    </row>
    <row r="4" spans="1:12" x14ac:dyDescent="0.25">
      <c r="A4" s="2" t="s">
        <v>1</v>
      </c>
      <c r="B4" s="17">
        <v>130089.6295010898</v>
      </c>
      <c r="C4" s="11">
        <v>5000</v>
      </c>
      <c r="D4" s="11">
        <v>125089.6295010898</v>
      </c>
      <c r="E4" s="25"/>
      <c r="F4" s="3">
        <v>85000</v>
      </c>
      <c r="G4">
        <v>1</v>
      </c>
      <c r="H4" s="4">
        <f>F4*G4</f>
        <v>85000</v>
      </c>
      <c r="I4" s="4">
        <f>H4*0.05</f>
        <v>4250</v>
      </c>
      <c r="J4" s="3">
        <v>3000</v>
      </c>
      <c r="K4" s="4">
        <f>H4+I4+J4</f>
        <v>92250</v>
      </c>
      <c r="L4" s="4">
        <f>C4+K4</f>
        <v>97250</v>
      </c>
    </row>
    <row r="5" spans="1:12" x14ac:dyDescent="0.25">
      <c r="A5" s="2" t="s">
        <v>17</v>
      </c>
      <c r="B5" s="17">
        <v>559375.12931994884</v>
      </c>
      <c r="C5" s="11">
        <v>559375.12931994884</v>
      </c>
      <c r="D5" s="11">
        <v>0</v>
      </c>
      <c r="E5" s="25"/>
      <c r="F5" s="3">
        <v>85000</v>
      </c>
      <c r="G5">
        <v>2</v>
      </c>
      <c r="H5" s="4">
        <f t="shared" ref="H5:H19" si="0">F5*G5</f>
        <v>170000</v>
      </c>
      <c r="I5" s="4">
        <f t="shared" ref="I5:I19" si="1">H5*0.05</f>
        <v>8500</v>
      </c>
      <c r="J5" s="3">
        <v>3000</v>
      </c>
      <c r="K5" s="4">
        <f t="shared" ref="K5:K20" si="2">H5+I5+J5</f>
        <v>181500</v>
      </c>
      <c r="L5" s="4">
        <f t="shared" ref="L5:L20" si="3">C5+K5</f>
        <v>740875.12931994884</v>
      </c>
    </row>
    <row r="6" spans="1:12" x14ac:dyDescent="0.25">
      <c r="A6" s="2" t="s">
        <v>2</v>
      </c>
      <c r="B6" s="17">
        <v>539890.05430580268</v>
      </c>
      <c r="C6" s="11">
        <v>100000</v>
      </c>
      <c r="D6" s="11">
        <v>439890.05</v>
      </c>
      <c r="E6" s="25"/>
      <c r="F6" s="3">
        <v>85000</v>
      </c>
      <c r="G6">
        <v>2</v>
      </c>
      <c r="H6" s="4">
        <f t="shared" si="0"/>
        <v>170000</v>
      </c>
      <c r="I6" s="4">
        <f t="shared" si="1"/>
        <v>8500</v>
      </c>
      <c r="J6" s="3">
        <v>3000</v>
      </c>
      <c r="K6" s="4">
        <f t="shared" si="2"/>
        <v>181500</v>
      </c>
      <c r="L6" s="4">
        <f t="shared" si="3"/>
        <v>281500</v>
      </c>
    </row>
    <row r="7" spans="1:12" x14ac:dyDescent="0.25">
      <c r="A7" s="2" t="s">
        <v>3</v>
      </c>
      <c r="B7" s="17">
        <v>522581.47829806607</v>
      </c>
      <c r="C7" s="11">
        <v>522581.47829806607</v>
      </c>
      <c r="D7" s="11">
        <v>0</v>
      </c>
      <c r="E7" s="25"/>
      <c r="F7" s="3">
        <v>85000</v>
      </c>
      <c r="G7">
        <v>1</v>
      </c>
      <c r="H7" s="4">
        <f t="shared" si="0"/>
        <v>85000</v>
      </c>
      <c r="I7" s="4">
        <f t="shared" si="1"/>
        <v>4250</v>
      </c>
      <c r="J7" s="3">
        <v>3000</v>
      </c>
      <c r="K7" s="4">
        <f t="shared" si="2"/>
        <v>92250</v>
      </c>
      <c r="L7" s="4">
        <f t="shared" si="3"/>
        <v>614831.47829806607</v>
      </c>
    </row>
    <row r="8" spans="1:12" x14ac:dyDescent="0.25">
      <c r="A8" s="2" t="s">
        <v>4</v>
      </c>
      <c r="B8" s="17">
        <v>206223.57294931516</v>
      </c>
      <c r="C8" s="11">
        <v>51555.892949315166</v>
      </c>
      <c r="D8" s="12">
        <v>154667.68</v>
      </c>
      <c r="E8" s="26"/>
      <c r="F8" s="3">
        <v>85000</v>
      </c>
      <c r="G8">
        <v>1</v>
      </c>
      <c r="H8" s="4">
        <f t="shared" si="0"/>
        <v>85000</v>
      </c>
      <c r="I8" s="4">
        <f t="shared" si="1"/>
        <v>4250</v>
      </c>
      <c r="J8" s="3">
        <v>3000</v>
      </c>
      <c r="K8" s="4">
        <f t="shared" si="2"/>
        <v>92250</v>
      </c>
      <c r="L8" s="4">
        <f t="shared" si="3"/>
        <v>143805.89294931517</v>
      </c>
    </row>
    <row r="9" spans="1:12" x14ac:dyDescent="0.25">
      <c r="A9" s="2" t="s">
        <v>5</v>
      </c>
      <c r="B9" s="17">
        <v>655752.51921347366</v>
      </c>
      <c r="C9" s="11">
        <v>56000</v>
      </c>
      <c r="D9" s="11">
        <v>599752.51921347366</v>
      </c>
      <c r="E9" s="25"/>
      <c r="F9" s="3">
        <v>85000</v>
      </c>
      <c r="G9">
        <v>2</v>
      </c>
      <c r="H9" s="4">
        <f t="shared" si="0"/>
        <v>170000</v>
      </c>
      <c r="I9" s="4">
        <f t="shared" si="1"/>
        <v>8500</v>
      </c>
      <c r="J9" s="3">
        <v>3000</v>
      </c>
      <c r="K9" s="4">
        <f t="shared" si="2"/>
        <v>181500</v>
      </c>
      <c r="L9" s="4">
        <f t="shared" si="3"/>
        <v>237500</v>
      </c>
    </row>
    <row r="10" spans="1:12" x14ac:dyDescent="0.25">
      <c r="A10" s="2" t="s">
        <v>6</v>
      </c>
      <c r="B10" s="17">
        <v>151248.15318474604</v>
      </c>
      <c r="C10" s="11">
        <v>76000</v>
      </c>
      <c r="D10" s="11">
        <v>75248.153184746043</v>
      </c>
      <c r="E10" s="25"/>
      <c r="F10" s="3">
        <v>85000</v>
      </c>
      <c r="G10">
        <v>1</v>
      </c>
      <c r="H10" s="4">
        <f t="shared" si="0"/>
        <v>85000</v>
      </c>
      <c r="I10" s="4">
        <f t="shared" si="1"/>
        <v>4250</v>
      </c>
      <c r="J10" s="3">
        <v>3000</v>
      </c>
      <c r="K10" s="4">
        <f t="shared" si="2"/>
        <v>92250</v>
      </c>
      <c r="L10" s="4">
        <f t="shared" si="3"/>
        <v>168250</v>
      </c>
    </row>
    <row r="11" spans="1:12" x14ac:dyDescent="0.25">
      <c r="A11" s="2" t="s">
        <v>7</v>
      </c>
      <c r="B11" s="17">
        <v>373347.50753419002</v>
      </c>
      <c r="C11" s="11">
        <v>56002.13</v>
      </c>
      <c r="D11" s="13">
        <v>317345.37753419002</v>
      </c>
      <c r="E11" s="26"/>
      <c r="F11" s="3">
        <v>85000</v>
      </c>
      <c r="G11">
        <v>1</v>
      </c>
      <c r="H11" s="4">
        <f t="shared" si="0"/>
        <v>85000</v>
      </c>
      <c r="I11" s="4">
        <f t="shared" si="1"/>
        <v>4250</v>
      </c>
      <c r="J11" s="3">
        <v>3000</v>
      </c>
      <c r="K11" s="4">
        <f t="shared" si="2"/>
        <v>92250</v>
      </c>
      <c r="L11" s="4">
        <f t="shared" si="3"/>
        <v>148252.13</v>
      </c>
    </row>
    <row r="12" spans="1:12" x14ac:dyDescent="0.25">
      <c r="A12" s="2" t="s">
        <v>8</v>
      </c>
      <c r="B12" s="17">
        <v>273122.95625060826</v>
      </c>
      <c r="C12" s="13">
        <v>69117.179999999993</v>
      </c>
      <c r="D12" s="11">
        <v>204005.78</v>
      </c>
      <c r="E12" s="25"/>
      <c r="F12" s="3">
        <v>85000</v>
      </c>
      <c r="G12">
        <v>1</v>
      </c>
      <c r="H12" s="4">
        <f t="shared" si="0"/>
        <v>85000</v>
      </c>
      <c r="I12" s="4">
        <f t="shared" si="1"/>
        <v>4250</v>
      </c>
      <c r="J12" s="3">
        <v>3000</v>
      </c>
      <c r="K12" s="4">
        <f t="shared" si="2"/>
        <v>92250</v>
      </c>
      <c r="L12" s="4">
        <f t="shared" si="3"/>
        <v>161367.18</v>
      </c>
    </row>
    <row r="13" spans="1:12" x14ac:dyDescent="0.25">
      <c r="A13" s="2" t="s">
        <v>9</v>
      </c>
      <c r="B13" s="17">
        <v>661143.52627173334</v>
      </c>
      <c r="C13" s="11">
        <v>661143.52627173334</v>
      </c>
      <c r="D13" s="11">
        <v>0</v>
      </c>
      <c r="E13" s="25"/>
      <c r="F13" s="3">
        <v>85000</v>
      </c>
      <c r="G13">
        <v>2</v>
      </c>
      <c r="H13" s="4">
        <f t="shared" si="0"/>
        <v>170000</v>
      </c>
      <c r="I13" s="4">
        <f t="shared" si="1"/>
        <v>8500</v>
      </c>
      <c r="J13" s="3">
        <v>3000</v>
      </c>
      <c r="K13" s="4">
        <f t="shared" si="2"/>
        <v>181500</v>
      </c>
      <c r="L13" s="4">
        <f t="shared" si="3"/>
        <v>842643.52627173334</v>
      </c>
    </row>
    <row r="14" spans="1:12" x14ac:dyDescent="0.25">
      <c r="A14" s="2" t="s">
        <v>10</v>
      </c>
      <c r="B14" s="17">
        <v>535031.5131979807</v>
      </c>
      <c r="C14" s="11">
        <v>240764</v>
      </c>
      <c r="D14" s="11">
        <v>294267.5131979807</v>
      </c>
      <c r="E14" s="25"/>
      <c r="F14" s="3">
        <v>85000</v>
      </c>
      <c r="G14">
        <v>2</v>
      </c>
      <c r="H14" s="4">
        <f t="shared" si="0"/>
        <v>170000</v>
      </c>
      <c r="I14" s="4">
        <f t="shared" si="1"/>
        <v>8500</v>
      </c>
      <c r="J14" s="3">
        <v>3000</v>
      </c>
      <c r="K14" s="4">
        <f t="shared" si="2"/>
        <v>181500</v>
      </c>
      <c r="L14" s="4">
        <f t="shared" si="3"/>
        <v>422264</v>
      </c>
    </row>
    <row r="15" spans="1:12" x14ac:dyDescent="0.25">
      <c r="A15" s="2" t="s">
        <v>11</v>
      </c>
      <c r="B15" s="17">
        <v>795957.03210855636</v>
      </c>
      <c r="C15" s="11">
        <v>795957.03210855636</v>
      </c>
      <c r="D15" s="11">
        <v>0</v>
      </c>
      <c r="E15" s="25"/>
      <c r="F15" s="3">
        <v>85000</v>
      </c>
      <c r="G15">
        <v>2</v>
      </c>
      <c r="H15" s="4">
        <f t="shared" si="0"/>
        <v>170000</v>
      </c>
      <c r="I15" s="4">
        <f t="shared" si="1"/>
        <v>8500</v>
      </c>
      <c r="J15" s="3">
        <v>3000</v>
      </c>
      <c r="K15" s="4">
        <f t="shared" si="2"/>
        <v>181500</v>
      </c>
      <c r="L15" s="4">
        <f t="shared" si="3"/>
        <v>977457.03210855636</v>
      </c>
    </row>
    <row r="16" spans="1:12" x14ac:dyDescent="0.25">
      <c r="A16" s="2" t="s">
        <v>12</v>
      </c>
      <c r="B16" s="17">
        <v>788147.73992133653</v>
      </c>
      <c r="C16" s="14">
        <v>315259.09999999998</v>
      </c>
      <c r="D16" s="14">
        <v>472888.64</v>
      </c>
      <c r="E16" s="27"/>
      <c r="F16" s="3">
        <v>85000</v>
      </c>
      <c r="G16">
        <v>2</v>
      </c>
      <c r="H16" s="4">
        <f t="shared" si="0"/>
        <v>170000</v>
      </c>
      <c r="I16" s="4">
        <f t="shared" si="1"/>
        <v>8500</v>
      </c>
      <c r="J16" s="3">
        <v>3000</v>
      </c>
      <c r="K16" s="4">
        <f t="shared" si="2"/>
        <v>181500</v>
      </c>
      <c r="L16" s="4">
        <f t="shared" si="3"/>
        <v>496759.1</v>
      </c>
    </row>
    <row r="17" spans="1:13" x14ac:dyDescent="0.25">
      <c r="A17" s="2" t="s">
        <v>13</v>
      </c>
      <c r="B17" s="17">
        <v>311823.22740534268</v>
      </c>
      <c r="C17" s="13">
        <v>93547.127405342675</v>
      </c>
      <c r="D17" s="11">
        <v>218276.1</v>
      </c>
      <c r="E17" s="25"/>
      <c r="F17" s="3">
        <v>85000</v>
      </c>
      <c r="G17">
        <v>1</v>
      </c>
      <c r="H17" s="4">
        <f t="shared" si="0"/>
        <v>85000</v>
      </c>
      <c r="I17" s="4">
        <f t="shared" si="1"/>
        <v>4250</v>
      </c>
      <c r="J17" s="3">
        <v>3000</v>
      </c>
      <c r="K17" s="4">
        <f t="shared" si="2"/>
        <v>92250</v>
      </c>
      <c r="L17" s="4">
        <f t="shared" si="3"/>
        <v>185797.12740534268</v>
      </c>
    </row>
    <row r="18" spans="1:13" x14ac:dyDescent="0.25">
      <c r="A18" s="2" t="s">
        <v>14</v>
      </c>
      <c r="B18" s="17">
        <v>298957.3701087787</v>
      </c>
      <c r="C18" s="11">
        <v>0</v>
      </c>
      <c r="D18" s="11">
        <v>298957.3701087787</v>
      </c>
      <c r="E18" s="25"/>
      <c r="F18" s="3">
        <v>85000</v>
      </c>
      <c r="G18">
        <v>1</v>
      </c>
      <c r="H18" s="4">
        <f t="shared" si="0"/>
        <v>85000</v>
      </c>
      <c r="I18" s="4">
        <f t="shared" si="1"/>
        <v>4250</v>
      </c>
      <c r="J18" s="3">
        <v>3000</v>
      </c>
      <c r="K18" s="4">
        <f t="shared" si="2"/>
        <v>92250</v>
      </c>
      <c r="L18" s="4">
        <f t="shared" si="3"/>
        <v>92250</v>
      </c>
    </row>
    <row r="19" spans="1:13" x14ac:dyDescent="0.25">
      <c r="A19" s="2" t="s">
        <v>15</v>
      </c>
      <c r="B19" s="17">
        <v>527293.59042903129</v>
      </c>
      <c r="C19" s="13">
        <v>72650</v>
      </c>
      <c r="D19" s="11">
        <v>454643.59042903129</v>
      </c>
      <c r="E19" s="25"/>
      <c r="F19" s="3">
        <v>85000</v>
      </c>
      <c r="G19">
        <v>1</v>
      </c>
      <c r="H19" s="4">
        <f t="shared" si="0"/>
        <v>85000</v>
      </c>
      <c r="I19" s="4">
        <f t="shared" si="1"/>
        <v>4250</v>
      </c>
      <c r="J19" s="3">
        <v>3000</v>
      </c>
      <c r="K19" s="4">
        <f t="shared" si="2"/>
        <v>92250</v>
      </c>
      <c r="L19" s="4">
        <f t="shared" si="3"/>
        <v>164900</v>
      </c>
    </row>
    <row r="20" spans="1:13" x14ac:dyDescent="0.25">
      <c r="A20" s="7" t="s">
        <v>28</v>
      </c>
      <c r="B20" s="4">
        <f t="shared" ref="B20:J20" si="4">SUM(B4:B19)</f>
        <v>7329984.9999999991</v>
      </c>
      <c r="C20" s="4">
        <f t="shared" si="4"/>
        <v>3674952.5963529623</v>
      </c>
      <c r="D20" s="4">
        <f t="shared" si="4"/>
        <v>3655032.4031692902</v>
      </c>
      <c r="E20" s="28"/>
      <c r="F20" s="4">
        <f t="shared" si="4"/>
        <v>1360000</v>
      </c>
      <c r="H20" s="4">
        <f t="shared" si="4"/>
        <v>1955000</v>
      </c>
      <c r="I20" s="4">
        <f t="shared" si="4"/>
        <v>97750</v>
      </c>
      <c r="J20" s="4">
        <f t="shared" si="4"/>
        <v>48000</v>
      </c>
      <c r="K20" s="4">
        <f t="shared" si="2"/>
        <v>2100750</v>
      </c>
      <c r="L20" s="4">
        <f t="shared" si="3"/>
        <v>5775702.5963529628</v>
      </c>
    </row>
    <row r="21" spans="1:13" x14ac:dyDescent="0.25">
      <c r="A21" s="7"/>
      <c r="B21" s="7"/>
      <c r="C21" s="7"/>
      <c r="D21" s="7"/>
      <c r="E21" s="7"/>
      <c r="F21" s="4"/>
      <c r="H21" s="4"/>
      <c r="I21" s="4"/>
      <c r="J21" s="4"/>
    </row>
    <row r="22" spans="1:13" x14ac:dyDescent="0.25">
      <c r="A22" s="31"/>
      <c r="B22" s="34" t="s">
        <v>29</v>
      </c>
      <c r="C22" s="30"/>
      <c r="D22" s="30"/>
      <c r="E22" s="30"/>
      <c r="F22" s="20"/>
      <c r="H22" s="4"/>
      <c r="M22" s="4"/>
    </row>
    <row r="23" spans="1:13" x14ac:dyDescent="0.25">
      <c r="A23" s="30"/>
      <c r="B23" s="30" t="s">
        <v>30</v>
      </c>
      <c r="C23" s="33">
        <v>17.225000000000001</v>
      </c>
      <c r="D23" s="30"/>
      <c r="E23" s="30"/>
      <c r="F23" s="20"/>
      <c r="H23" s="4"/>
    </row>
    <row r="24" spans="1:13" x14ac:dyDescent="0.25">
      <c r="A24" s="32" t="s">
        <v>41</v>
      </c>
      <c r="B24" s="30" t="s">
        <v>31</v>
      </c>
      <c r="C24" s="30" t="s">
        <v>32</v>
      </c>
      <c r="D24" s="30"/>
      <c r="E24" s="30"/>
    </row>
    <row r="25" spans="1:13" x14ac:dyDescent="0.25">
      <c r="A25" s="30"/>
      <c r="B25" s="30" t="s">
        <v>33</v>
      </c>
      <c r="C25" s="30" t="s">
        <v>34</v>
      </c>
      <c r="D25" s="30"/>
      <c r="E25" s="30"/>
      <c r="F25" s="9"/>
      <c r="G25" s="9"/>
      <c r="H25" s="9"/>
      <c r="I25" s="9"/>
      <c r="J25" s="21"/>
    </row>
    <row r="26" spans="1:13" x14ac:dyDescent="0.25">
      <c r="A26" s="32"/>
      <c r="B26" s="30" t="s">
        <v>35</v>
      </c>
      <c r="C26" s="30" t="s">
        <v>36</v>
      </c>
      <c r="D26" s="30"/>
      <c r="E26" s="30"/>
      <c r="L26" s="22"/>
    </row>
    <row r="27" spans="1:13" x14ac:dyDescent="0.25">
      <c r="A27" s="30"/>
      <c r="B27" s="30" t="s">
        <v>37</v>
      </c>
      <c r="C27" s="30" t="s">
        <v>38</v>
      </c>
      <c r="D27" s="30"/>
      <c r="E27" s="30"/>
    </row>
    <row r="28" spans="1:13" x14ac:dyDescent="0.25">
      <c r="A28" s="30"/>
      <c r="B28" s="30" t="s">
        <v>39</v>
      </c>
      <c r="C28" s="30" t="s">
        <v>40</v>
      </c>
      <c r="D28" s="30"/>
      <c r="E28" s="30"/>
      <c r="J28" s="22"/>
    </row>
    <row r="29" spans="1:13" x14ac:dyDescent="0.25">
      <c r="A29" s="30"/>
      <c r="B29" s="30"/>
      <c r="C29" s="30"/>
      <c r="D29" s="30"/>
      <c r="E29" s="30"/>
      <c r="J29" s="4"/>
    </row>
  </sheetData>
  <mergeCells count="2">
    <mergeCell ref="C2:D2"/>
    <mergeCell ref="H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Goguen, Beth (EOL)</dc:creator>
  <cp:lastModifiedBy>Caissie, Lisa (EOL)</cp:lastModifiedBy>
  <dcterms:created xsi:type="dcterms:W3CDTF">2023-10-15T00:53:46Z</dcterms:created>
  <dcterms:modified xsi:type="dcterms:W3CDTF">2024-02-28T16:45:31Z</dcterms:modified>
</cp:coreProperties>
</file>