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https://massgov-my.sharepoint.com/personal/tio_yano_mass_gov/Documents/dbpr-quarterly-compliance-worksheet/versions/dist/"/>
    </mc:Choice>
  </mc:AlternateContent>
  <xr:revisionPtr revIDLastSave="1683" documentId="13_ncr:1_{E7A80749-48DB-4906-B892-A630A5AF8F9B}" xr6:coauthVersionLast="47" xr6:coauthVersionMax="47" xr10:uidLastSave="{C57984AC-EF3E-483C-B5B0-5B79C8617C6C}"/>
  <workbookProtection workbookAlgorithmName="SHA-512" workbookHashValue="Fyh6Z21sEKq/0Knd2DafRD1V/lwDEDvsL9ppVemkkqcP1UwVa8eGy3MdzBU0iGLgwIPrgAZVAHLU8OLQYo1dTw==" workbookSaltValue="rf4X4k1qLfqjEdjL+ZE7Cw==" workbookSpinCount="100000" lockStructure="1"/>
  <bookViews>
    <workbookView xWindow="-28920" yWindow="-120" windowWidth="29040" windowHeight="15840" xr2:uid="{00000000-000D-0000-FFFF-FFFF00000000}"/>
  </bookViews>
  <sheets>
    <sheet name="DBPR Worksheet" sheetId="2" r:id="rId1"/>
    <sheet name="Instructions" sheetId="6" r:id="rId2"/>
    <sheet name="EXAMPLE" sheetId="9" r:id="rId3"/>
    <sheet name="Operational Evaluation Report" sheetId="7" r:id="rId4"/>
  </sheets>
  <definedNames>
    <definedName name="_xlnm.Print_Area" localSheetId="0">'DBPR Worksheet'!$A$1:$N$120</definedName>
    <definedName name="_xlnm.Print_Area" localSheetId="2">EXAMPLE!$A$1:$O$119</definedName>
    <definedName name="_xlnm.Print_Area" localSheetId="3">'Operational Evaluation Report'!$A$1:$K$56</definedName>
    <definedName name="_xlnm.Print_Titles" localSheetId="0">'DBPR Worksheet'!$1:$2</definedName>
    <definedName name="_xlnm.Print_Titles" localSheetId="2">EXAMPLE!$1:$2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2" l="1"/>
  <c r="S7" i="2"/>
  <c r="S3" i="2"/>
  <c r="N84" i="9"/>
  <c r="M81" i="9"/>
  <c r="K81" i="9"/>
  <c r="I81" i="9"/>
  <c r="G81" i="9"/>
  <c r="M78" i="9"/>
  <c r="K78" i="9"/>
  <c r="I78" i="9"/>
  <c r="G78" i="9"/>
  <c r="M75" i="9"/>
  <c r="K75" i="9"/>
  <c r="I75" i="9"/>
  <c r="G75" i="9"/>
  <c r="M72" i="9"/>
  <c r="K72" i="9"/>
  <c r="I72" i="9"/>
  <c r="G72" i="9"/>
  <c r="A64" i="9"/>
  <c r="N56" i="9"/>
  <c r="N55" i="9"/>
  <c r="N54" i="9"/>
  <c r="N53" i="9"/>
  <c r="M53" i="9"/>
  <c r="N43" i="9"/>
  <c r="N42" i="9"/>
  <c r="N41" i="9"/>
  <c r="N40" i="9"/>
  <c r="M40" i="9"/>
  <c r="M56" i="9"/>
  <c r="M55" i="9"/>
  <c r="M54" i="9"/>
  <c r="M43" i="9"/>
  <c r="M42" i="9"/>
  <c r="M41" i="9"/>
  <c r="M20" i="2"/>
  <c r="AA39" i="2"/>
  <c r="AA38" i="2"/>
  <c r="AA37" i="2"/>
  <c r="AA36" i="2"/>
  <c r="AA35" i="2"/>
  <c r="AA34" i="2"/>
  <c r="AA33" i="2"/>
  <c r="AA32" i="2"/>
  <c r="Z39" i="2"/>
  <c r="Z38" i="2"/>
  <c r="Z37" i="2"/>
  <c r="Z36" i="2"/>
  <c r="Z35" i="2"/>
  <c r="Z34" i="2"/>
  <c r="Z33" i="2"/>
  <c r="Z32" i="2"/>
  <c r="X39" i="2"/>
  <c r="Y39" i="2"/>
  <c r="Y38" i="2"/>
  <c r="Y37" i="2"/>
  <c r="Y36" i="2"/>
  <c r="Y35" i="2"/>
  <c r="Y34" i="2"/>
  <c r="Y33" i="2"/>
  <c r="Y32" i="2"/>
  <c r="X38" i="2"/>
  <c r="X37" i="2"/>
  <c r="X36" i="2"/>
  <c r="X35" i="2"/>
  <c r="X34" i="2"/>
  <c r="X33" i="2"/>
  <c r="X32" i="2"/>
  <c r="AA29" i="2"/>
  <c r="AA28" i="2"/>
  <c r="AA27" i="2"/>
  <c r="AA26" i="2"/>
  <c r="AA25" i="2"/>
  <c r="AA24" i="2"/>
  <c r="AA23" i="2"/>
  <c r="AA22" i="2"/>
  <c r="AA21" i="2"/>
  <c r="AA20" i="2"/>
  <c r="AA19" i="2"/>
  <c r="AA18" i="2"/>
  <c r="Z25" i="2"/>
  <c r="Z24" i="2"/>
  <c r="Z23" i="2"/>
  <c r="Z22" i="2"/>
  <c r="Z21" i="2"/>
  <c r="Z20" i="2"/>
  <c r="Z19" i="2"/>
  <c r="Z18" i="2"/>
  <c r="Y25" i="2"/>
  <c r="Y24" i="2"/>
  <c r="Y23" i="2"/>
  <c r="Y22" i="2"/>
  <c r="Y21" i="2"/>
  <c r="Y20" i="2"/>
  <c r="Y19" i="2"/>
  <c r="Y18" i="2"/>
  <c r="X25" i="2"/>
  <c r="X24" i="2"/>
  <c r="X23" i="2"/>
  <c r="X22" i="2"/>
  <c r="X21" i="2"/>
  <c r="X20" i="2"/>
  <c r="X19" i="2"/>
  <c r="X18" i="2"/>
  <c r="A60" i="9" l="1"/>
  <c r="A61" i="9"/>
  <c r="A62" i="9"/>
  <c r="A63" i="9"/>
  <c r="M48" i="2"/>
  <c r="V41" i="2"/>
  <c r="U41" i="2"/>
  <c r="L66" i="2"/>
  <c r="E66" i="2"/>
  <c r="A66" i="2"/>
  <c r="L104" i="2"/>
  <c r="J104" i="2"/>
  <c r="H104" i="2"/>
  <c r="F104" i="2"/>
  <c r="J7" i="7"/>
  <c r="C7" i="7"/>
  <c r="E7" i="7"/>
  <c r="J9" i="7"/>
  <c r="H9" i="7"/>
  <c r="M35" i="2"/>
  <c r="G82" i="2"/>
  <c r="I82" i="2"/>
  <c r="G79" i="2"/>
  <c r="I79" i="2"/>
  <c r="G76" i="2"/>
  <c r="I76" i="2"/>
  <c r="I73" i="2"/>
  <c r="G73" i="2"/>
  <c r="Q25" i="2"/>
  <c r="Q24" i="2"/>
  <c r="Q23" i="2"/>
  <c r="Q22" i="2"/>
  <c r="Q21" i="2"/>
  <c r="Q20" i="2"/>
  <c r="K73" i="2"/>
  <c r="K76" i="2"/>
  <c r="K79" i="2"/>
  <c r="K82" i="2"/>
  <c r="M73" i="2"/>
  <c r="M76" i="2"/>
  <c r="M79" i="2"/>
  <c r="M82" i="2"/>
  <c r="AD43" i="2" l="1"/>
  <c r="T29" i="2"/>
  <c r="S41" i="2"/>
  <c r="V28" i="2"/>
  <c r="V27" i="2"/>
  <c r="T40" i="2"/>
  <c r="T43" i="2"/>
  <c r="T42" i="2"/>
  <c r="AD24" i="2"/>
  <c r="N42" i="2" s="1"/>
  <c r="T27" i="2"/>
  <c r="AD27" i="2"/>
  <c r="V36" i="2"/>
  <c r="S27" i="2"/>
  <c r="U27" i="2"/>
  <c r="S36" i="2"/>
  <c r="AD37" i="2"/>
  <c r="N54" i="2" s="1"/>
  <c r="AD19" i="2"/>
  <c r="N37" i="2" s="1"/>
  <c r="AD25" i="2"/>
  <c r="N43" i="2" s="1"/>
  <c r="V29" i="2"/>
  <c r="U29" i="2"/>
  <c r="T28" i="2"/>
  <c r="AD38" i="2"/>
  <c r="N55" i="2" s="1"/>
  <c r="V38" i="2"/>
  <c r="U42" i="2"/>
  <c r="S37" i="2"/>
  <c r="V43" i="2"/>
  <c r="S43" i="2"/>
  <c r="S42" i="2"/>
  <c r="AD36" i="2"/>
  <c r="N53" i="2" s="1"/>
  <c r="T41" i="2"/>
  <c r="U43" i="2"/>
  <c r="V37" i="2"/>
  <c r="AD42" i="2"/>
  <c r="AD41" i="2"/>
  <c r="V42" i="2"/>
  <c r="S29" i="2"/>
  <c r="AD20" i="2"/>
  <c r="N38" i="2" s="1"/>
  <c r="AD28" i="2"/>
  <c r="S28" i="2"/>
  <c r="AD29" i="2"/>
  <c r="U28" i="2"/>
  <c r="AD21" i="2"/>
  <c r="N39" i="2" s="1"/>
  <c r="S19" i="2"/>
  <c r="AD33" i="2"/>
  <c r="N50" i="2" s="1"/>
  <c r="AD32" i="2"/>
  <c r="N49" i="2" s="1"/>
  <c r="AD35" i="2"/>
  <c r="N52" i="2" s="1"/>
  <c r="V32" i="2"/>
  <c r="AD22" i="2"/>
  <c r="N40" i="2" s="1"/>
  <c r="U19" i="2"/>
  <c r="AD34" i="2"/>
  <c r="N51" i="2" s="1"/>
  <c r="AD23" i="2"/>
  <c r="N41" i="2" s="1"/>
  <c r="V35" i="2"/>
  <c r="V34" i="2"/>
  <c r="V20" i="2"/>
  <c r="T20" i="2"/>
  <c r="U20" i="2"/>
  <c r="T25" i="2"/>
  <c r="T22" i="2"/>
  <c r="U32" i="2"/>
  <c r="T38" i="2"/>
  <c r="U35" i="2"/>
  <c r="U34" i="2"/>
  <c r="U33" i="2"/>
  <c r="S32" i="2"/>
  <c r="T39" i="2"/>
  <c r="T37" i="2"/>
  <c r="T36" i="2"/>
  <c r="T32" i="2"/>
  <c r="S35" i="2"/>
  <c r="T34" i="2"/>
  <c r="S33" i="2"/>
  <c r="U38" i="2"/>
  <c r="U37" i="2"/>
  <c r="U36" i="2"/>
  <c r="S38" i="2"/>
  <c r="T19" i="2"/>
  <c r="S25" i="2"/>
  <c r="S24" i="2"/>
  <c r="S23" i="2"/>
  <c r="S22" i="2"/>
  <c r="S21" i="2"/>
  <c r="S20" i="2"/>
  <c r="U23" i="2"/>
  <c r="V19" i="2"/>
  <c r="V25" i="2"/>
  <c r="U24" i="2"/>
  <c r="V23" i="2"/>
  <c r="V22" i="2"/>
  <c r="U21" i="2"/>
  <c r="U18" i="2"/>
  <c r="V24" i="2"/>
  <c r="T23" i="2"/>
  <c r="V21" i="2"/>
  <c r="U25" i="2"/>
  <c r="T24" i="2"/>
  <c r="U22" i="2"/>
  <c r="T21" i="2"/>
  <c r="T35" i="2"/>
  <c r="S34" i="2"/>
  <c r="T33" i="2"/>
  <c r="V33" i="2"/>
  <c r="H85" i="2"/>
  <c r="J85" i="2"/>
  <c r="J105" i="2"/>
  <c r="F106" i="2"/>
  <c r="H106" i="2"/>
  <c r="L106" i="2"/>
  <c r="L85" i="2"/>
  <c r="F85" i="2"/>
  <c r="M24" i="2"/>
  <c r="AC42" i="2" l="1"/>
  <c r="AC36" i="2"/>
  <c r="M53" i="2" s="1"/>
  <c r="AC29" i="2"/>
  <c r="AC27" i="2"/>
  <c r="AC22" i="2"/>
  <c r="M40" i="2" s="1"/>
  <c r="AC41" i="2"/>
  <c r="AC35" i="2"/>
  <c r="M52" i="2" s="1"/>
  <c r="AC20" i="2"/>
  <c r="M38" i="2" s="1"/>
  <c r="AC32" i="2"/>
  <c r="M49" i="2" s="1"/>
  <c r="AC38" i="2"/>
  <c r="M55" i="2" s="1"/>
  <c r="AC24" i="2"/>
  <c r="M42" i="2" s="1"/>
  <c r="AC21" i="2"/>
  <c r="M39" i="2" s="1"/>
  <c r="AC25" i="2"/>
  <c r="M43" i="2" s="1"/>
  <c r="AC28" i="2"/>
  <c r="AC43" i="2"/>
  <c r="AC19" i="2"/>
  <c r="M37" i="2" s="1"/>
  <c r="AC33" i="2"/>
  <c r="M50" i="2" s="1"/>
  <c r="AC37" i="2"/>
  <c r="M54" i="2" s="1"/>
  <c r="AC34" i="2"/>
  <c r="M51" i="2" s="1"/>
  <c r="AC23" i="2"/>
  <c r="M41" i="2" s="1"/>
  <c r="N85" i="2"/>
  <c r="U54" i="2" s="1"/>
  <c r="J106" i="2"/>
  <c r="H105" i="2"/>
  <c r="F105" i="2"/>
  <c r="L105" i="2"/>
  <c r="V39" i="2" l="1"/>
  <c r="S39" i="2"/>
  <c r="AD39" i="2"/>
  <c r="N56" i="2" s="1"/>
  <c r="U39" i="2"/>
  <c r="AC39" i="2" l="1"/>
  <c r="M56" i="2" s="1"/>
  <c r="J57" i="2" s="1"/>
  <c r="U50" i="2"/>
  <c r="U51" i="2"/>
  <c r="N57" i="2"/>
  <c r="T26" i="2"/>
  <c r="V40" i="2" l="1"/>
  <c r="AD40" i="2" l="1"/>
  <c r="S40" i="2"/>
  <c r="U40" i="2"/>
  <c r="AC40" i="2" s="1"/>
  <c r="AD18" i="2"/>
  <c r="N36" i="2" s="1"/>
  <c r="S18" i="2"/>
  <c r="AC18" i="2" s="1"/>
  <c r="M36" i="2" s="1"/>
  <c r="T18" i="2"/>
  <c r="V18" i="2"/>
  <c r="U46" i="2" l="1"/>
  <c r="J44" i="2"/>
  <c r="U47" i="2" l="1"/>
  <c r="A62" i="2" s="1"/>
  <c r="N44" i="2"/>
  <c r="A64" i="2" s="1"/>
  <c r="S26" i="2"/>
  <c r="V26" i="2"/>
  <c r="AD26" i="2"/>
  <c r="U26" i="2"/>
  <c r="A63" i="2" l="1"/>
  <c r="AC26" i="2"/>
  <c r="A61" i="2"/>
  <c r="A6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pcaron</author>
    <author>kmomberger</author>
  </authors>
  <commentList>
    <comment ref="G11" authorId="0" shapeId="0" xr:uid="{00000000-0006-0000-0000-000001000000}">
      <text>
        <r>
          <rPr>
            <b/>
            <sz val="8"/>
            <color indexed="81"/>
            <rFont val="Tahoma"/>
            <family val="2"/>
          </rPr>
          <t>Reporting Period (Year):</t>
        </r>
        <r>
          <rPr>
            <sz val="8"/>
            <color indexed="81"/>
            <rFont val="Tahoma"/>
            <family val="2"/>
          </rPr>
          <t xml:space="preserve">
Enter reporting period </t>
        </r>
        <r>
          <rPr>
            <b/>
            <sz val="8"/>
            <color indexed="81"/>
            <rFont val="Tahoma"/>
            <family val="2"/>
          </rPr>
          <t>YEAR</t>
        </r>
        <r>
          <rPr>
            <sz val="8"/>
            <color indexed="81"/>
            <rFont val="Tahoma"/>
            <family val="2"/>
          </rPr>
          <t xml:space="preserve"> for the compliance Quarter indicated.
</t>
        </r>
      </text>
    </comment>
    <comment ref="D19" authorId="0" shapeId="0" xr:uid="{00000000-0006-0000-0000-000003000000}">
      <text>
        <r>
          <rPr>
            <sz val="8"/>
            <color indexed="81"/>
            <rFont val="Tahoma"/>
            <family val="2"/>
          </rPr>
          <t>Enter the Year for each month that the data represents.</t>
        </r>
        <r>
          <rPr>
            <sz val="8"/>
            <color indexed="81"/>
            <rFont val="Tahoma"/>
            <family val="2"/>
          </rPr>
          <t xml:space="preserve">
</t>
        </r>
      </text>
    </comment>
    <comment ref="E19" authorId="0" shapeId="0" xr:uid="{00000000-0006-0000-0000-000004000000}">
      <text>
        <r>
          <rPr>
            <sz val="8"/>
            <color indexed="81"/>
            <rFont val="Tahoma"/>
            <family val="2"/>
          </rPr>
          <t xml:space="preserve">Enter the total # of chlorine </t>
        </r>
        <r>
          <rPr>
            <u/>
            <sz val="8"/>
            <color indexed="12"/>
            <rFont val="Tahoma"/>
            <family val="2"/>
          </rPr>
          <t xml:space="preserve">distribution samples </t>
        </r>
        <r>
          <rPr>
            <sz val="8"/>
            <color indexed="81"/>
            <rFont val="Tahoma"/>
            <family val="2"/>
          </rPr>
          <t>collected for the Month/Year as indicated. Be sure to include any coliform distribution repeat samples (RS, RO, AR, DR, UR etc) in your totals.</t>
        </r>
        <r>
          <rPr>
            <sz val="8"/>
            <color indexed="81"/>
            <rFont val="Tahoma"/>
            <family val="2"/>
          </rPr>
          <t xml:space="preserve">
</t>
        </r>
      </text>
    </comment>
    <comment ref="M24" authorId="0" shapeId="0" xr:uid="{00000000-0006-0000-0000-000005000000}">
      <text>
        <r>
          <rPr>
            <sz val="8"/>
            <color indexed="81"/>
            <rFont val="Tahoma"/>
            <family val="2"/>
          </rPr>
          <t xml:space="preserve">
Notify DEP within 48 hours of any violation.
</t>
        </r>
      </text>
    </comment>
    <comment ref="A34" authorId="0" shapeId="0" xr:uid="{00000000-0006-0000-0000-000006000000}">
      <text>
        <r>
          <rPr>
            <sz val="8"/>
            <color indexed="81"/>
            <rFont val="Tahoma"/>
            <family val="2"/>
          </rPr>
          <t xml:space="preserve">Insert </t>
        </r>
        <r>
          <rPr>
            <sz val="8"/>
            <color indexed="12"/>
            <rFont val="Tahoma"/>
            <family val="2"/>
          </rPr>
          <t>Sample Location ID#</t>
        </r>
        <r>
          <rPr>
            <sz val="8"/>
            <color indexed="81"/>
            <rFont val="Tahoma"/>
            <family val="2"/>
          </rPr>
          <t xml:space="preserve"> (DBP1, 001, 10001 etc) and/or </t>
        </r>
        <r>
          <rPr>
            <sz val="8"/>
            <color indexed="12"/>
            <rFont val="Tahoma"/>
            <family val="2"/>
          </rPr>
          <t>Sample Location Name</t>
        </r>
        <r>
          <rPr>
            <sz val="8"/>
            <color indexed="81"/>
            <rFont val="Tahoma"/>
            <family val="2"/>
          </rPr>
          <t xml:space="preserve"> (#135 Cross St. etc) . Refer to your Water Quality Sample Schedule.
</t>
        </r>
        <r>
          <rPr>
            <sz val="8"/>
            <color indexed="10"/>
            <rFont val="Tahoma"/>
            <family val="2"/>
          </rPr>
          <t>Ex. DBP1 - #135 Cross St.</t>
        </r>
        <r>
          <rPr>
            <sz val="8"/>
            <color indexed="81"/>
            <rFont val="Tahoma"/>
            <family val="2"/>
          </rPr>
          <t xml:space="preserve">
</t>
        </r>
      </text>
    </comment>
    <comment ref="M34" authorId="0" shapeId="0" xr:uid="{00000000-0006-0000-0000-000007000000}">
      <text>
        <r>
          <rPr>
            <b/>
            <sz val="8"/>
            <color indexed="81"/>
            <rFont val="Tahoma"/>
            <family val="2"/>
          </rPr>
          <t>Operational Evaluation Level (OEL):</t>
        </r>
        <r>
          <rPr>
            <i/>
            <sz val="8"/>
            <color indexed="81"/>
            <rFont val="Tahoma"/>
            <family val="2"/>
          </rPr>
          <t xml:space="preserve"> </t>
        </r>
        <r>
          <rPr>
            <sz val="8"/>
            <color indexed="81"/>
            <rFont val="Tahoma"/>
            <family val="2"/>
          </rPr>
          <t>Average of the previous two quarters and two times the current quarter.  An OEL Exceedence requires the submission of a written Operational Evaluation Report.</t>
        </r>
      </text>
    </comment>
    <comment ref="N34" authorId="0" shapeId="0" xr:uid="{00000000-0006-0000-0000-000008000000}">
      <text>
        <r>
          <rPr>
            <b/>
            <sz val="8"/>
            <color indexed="81"/>
            <rFont val="Tahoma"/>
            <family val="2"/>
          </rPr>
          <t>Locational Running Annual Average (LRAA):</t>
        </r>
        <r>
          <rPr>
            <i/>
            <sz val="8"/>
            <color indexed="81"/>
            <rFont val="Tahoma"/>
            <family val="2"/>
          </rPr>
          <t xml:space="preserve"> </t>
        </r>
        <r>
          <rPr>
            <sz val="8"/>
            <color indexed="81"/>
            <rFont val="Tahoma"/>
            <family val="2"/>
          </rPr>
          <t xml:space="preserve">Average of 4 quarters from the </t>
        </r>
        <r>
          <rPr>
            <sz val="8"/>
            <color indexed="12"/>
            <rFont val="Tahoma"/>
            <family val="2"/>
          </rPr>
          <t>same samlple location</t>
        </r>
        <r>
          <rPr>
            <sz val="8"/>
            <color indexed="81"/>
            <rFont val="Tahoma"/>
            <family val="2"/>
          </rPr>
          <t>. The LRAA for THM &amp; HAA5 must meet MCL compliance limits.</t>
        </r>
      </text>
    </comment>
    <comment ref="E35" authorId="0" shapeId="0" xr:uid="{00000000-0006-0000-0000-000009000000}">
      <text>
        <r>
          <rPr>
            <sz val="8"/>
            <color indexed="81"/>
            <rFont val="Tahoma"/>
            <family val="2"/>
          </rPr>
          <t xml:space="preserve">Enter TTHM sample collection date within the Quarter  indicated </t>
        </r>
        <r>
          <rPr>
            <sz val="8"/>
            <color indexed="12"/>
            <rFont val="Tahoma"/>
            <family val="2"/>
          </rPr>
          <t>(Q1 = Jan - Mar)</t>
        </r>
        <r>
          <rPr>
            <sz val="8"/>
            <color indexed="81"/>
            <rFont val="Tahoma"/>
            <family val="2"/>
          </rPr>
          <t xml:space="preserve">
</t>
        </r>
      </text>
    </comment>
    <comment ref="F35" authorId="0" shapeId="0" xr:uid="{00000000-0006-0000-0000-00000A000000}">
      <text>
        <r>
          <rPr>
            <sz val="8"/>
            <color indexed="81"/>
            <rFont val="Tahoma"/>
            <family val="2"/>
          </rPr>
          <t xml:space="preserve">Enter Total THM result value. 
</t>
        </r>
        <r>
          <rPr>
            <i/>
            <sz val="8"/>
            <color indexed="10"/>
            <rFont val="Tahoma"/>
            <family val="2"/>
          </rPr>
          <t>Note: Enter any ND or &lt;MDL value as the number 0 (zero), otherwise the compliance averages will not be computed correctely.</t>
        </r>
      </text>
    </comment>
    <comment ref="J44" authorId="0" shapeId="0" xr:uid="{00000000-0006-0000-0000-00000B000000}">
      <text>
        <r>
          <rPr>
            <sz val="8"/>
            <color indexed="81"/>
            <rFont val="Tahoma"/>
            <family val="2"/>
          </rPr>
          <t>Refer to OEL Reporting Requirements.</t>
        </r>
      </text>
    </comment>
    <comment ref="N44" authorId="0" shapeId="0" xr:uid="{00000000-0006-0000-0000-00000C000000}">
      <text>
        <r>
          <rPr>
            <sz val="8"/>
            <color indexed="81"/>
            <rFont val="Tahoma"/>
            <family val="2"/>
          </rPr>
          <t xml:space="preserve">Notify DEP as soon as possible but no later than 10 days after then end of the quarter. Tier 2 (30 day) Public Notification must also be conducted.
</t>
        </r>
      </text>
    </comment>
    <comment ref="A47" authorId="0" shapeId="0" xr:uid="{00000000-0006-0000-0000-00000D000000}">
      <text>
        <r>
          <rPr>
            <sz val="8"/>
            <color indexed="81"/>
            <rFont val="Tahoma"/>
            <family val="2"/>
          </rPr>
          <t xml:space="preserve">Insert </t>
        </r>
        <r>
          <rPr>
            <sz val="8"/>
            <color indexed="12"/>
            <rFont val="Tahoma"/>
            <family val="2"/>
          </rPr>
          <t>Sample Location ID#</t>
        </r>
        <r>
          <rPr>
            <sz val="8"/>
            <color indexed="81"/>
            <rFont val="Tahoma"/>
            <family val="2"/>
          </rPr>
          <t xml:space="preserve"> (DBP1, 001, 10001 etc) and/or </t>
        </r>
        <r>
          <rPr>
            <sz val="8"/>
            <color indexed="12"/>
            <rFont val="Tahoma"/>
            <family val="2"/>
          </rPr>
          <t>Sample Location Name</t>
        </r>
        <r>
          <rPr>
            <sz val="8"/>
            <color indexed="81"/>
            <rFont val="Tahoma"/>
            <family val="2"/>
          </rPr>
          <t xml:space="preserve"> (#135 Cross St. etc) . Refer to your Water Quality Sample Schedule.
</t>
        </r>
        <r>
          <rPr>
            <sz val="8"/>
            <color indexed="10"/>
            <rFont val="Tahoma"/>
            <family val="2"/>
          </rPr>
          <t>Ex. DBP1 - #135 Cross St.</t>
        </r>
        <r>
          <rPr>
            <sz val="8"/>
            <color indexed="81"/>
            <rFont val="Tahoma"/>
            <family val="2"/>
          </rPr>
          <t xml:space="preserve">
</t>
        </r>
      </text>
    </comment>
    <comment ref="M47" authorId="0" shapeId="0" xr:uid="{00000000-0006-0000-0000-00000E000000}">
      <text>
        <r>
          <rPr>
            <b/>
            <sz val="8"/>
            <color indexed="81"/>
            <rFont val="Tahoma"/>
            <family val="2"/>
          </rPr>
          <t>Operational Evaluation Level (OEL):</t>
        </r>
        <r>
          <rPr>
            <i/>
            <sz val="8"/>
            <color indexed="81"/>
            <rFont val="Tahoma"/>
            <family val="2"/>
          </rPr>
          <t xml:space="preserve"> </t>
        </r>
        <r>
          <rPr>
            <sz val="8"/>
            <color indexed="81"/>
            <rFont val="Tahoma"/>
            <family val="2"/>
          </rPr>
          <t>Average of the previous two quarters and two times the current quarter.  An OEL Exceedence requires the submission of a written Operational Evaluation Report.</t>
        </r>
      </text>
    </comment>
    <comment ref="N47" authorId="0" shapeId="0" xr:uid="{00000000-0006-0000-0000-00000F000000}">
      <text>
        <r>
          <rPr>
            <b/>
            <sz val="8"/>
            <color indexed="81"/>
            <rFont val="Tahoma"/>
            <family val="2"/>
          </rPr>
          <t>DBPR Stage 2 (future rule)</t>
        </r>
        <r>
          <rPr>
            <sz val="8"/>
            <color indexed="81"/>
            <rFont val="Tahoma"/>
            <family val="2"/>
          </rPr>
          <t xml:space="preserve"> </t>
        </r>
        <r>
          <rPr>
            <i/>
            <sz val="8"/>
            <color indexed="81"/>
            <rFont val="Tahoma"/>
            <family val="2"/>
          </rPr>
          <t xml:space="preserve">Locational Running Annual Average (LRAA): </t>
        </r>
        <r>
          <rPr>
            <sz val="8"/>
            <color indexed="81"/>
            <rFont val="Tahoma"/>
            <family val="2"/>
          </rPr>
          <t xml:space="preserve">Average of 4 quarters from the </t>
        </r>
        <r>
          <rPr>
            <sz val="8"/>
            <color indexed="12"/>
            <rFont val="Tahoma"/>
            <family val="2"/>
          </rPr>
          <t>same samlple location</t>
        </r>
        <r>
          <rPr>
            <sz val="8"/>
            <color indexed="81"/>
            <rFont val="Tahoma"/>
            <family val="2"/>
          </rPr>
          <t>. The LRAA for THM &amp; HAA5 must meet MCL compliance limits.</t>
        </r>
      </text>
    </comment>
    <comment ref="E48" authorId="0" shapeId="0" xr:uid="{00000000-0006-0000-0000-000010000000}">
      <text>
        <r>
          <rPr>
            <sz val="8"/>
            <color indexed="81"/>
            <rFont val="Tahoma"/>
            <family val="2"/>
          </rPr>
          <t xml:space="preserve">Enter HAA5 sample collection date within the Quarter  indicated </t>
        </r>
        <r>
          <rPr>
            <sz val="8"/>
            <color indexed="12"/>
            <rFont val="Tahoma"/>
            <family val="2"/>
          </rPr>
          <t>(Q1 = Jan - Mar)</t>
        </r>
        <r>
          <rPr>
            <sz val="8"/>
            <color indexed="81"/>
            <rFont val="Tahoma"/>
            <family val="2"/>
          </rPr>
          <t xml:space="preserve">
</t>
        </r>
      </text>
    </comment>
    <comment ref="F48" authorId="0" shapeId="0" xr:uid="{00000000-0006-0000-0000-000011000000}">
      <text>
        <r>
          <rPr>
            <sz val="8"/>
            <color indexed="81"/>
            <rFont val="Tahoma"/>
            <family val="2"/>
          </rPr>
          <t xml:space="preserve">Enter Total HAA5 result value. 
</t>
        </r>
        <r>
          <rPr>
            <sz val="8"/>
            <color indexed="10"/>
            <rFont val="Tahoma"/>
            <family val="2"/>
          </rPr>
          <t>Note: Enter any ND or &lt;MDL value as the number 0 (zero), otherwise the compliance averages will not be computed correctely.</t>
        </r>
      </text>
    </comment>
    <comment ref="J57" authorId="0" shapeId="0" xr:uid="{00000000-0006-0000-0000-000012000000}">
      <text>
        <r>
          <rPr>
            <sz val="8"/>
            <color indexed="81"/>
            <rFont val="Tahoma"/>
            <family val="2"/>
          </rPr>
          <t>Refer to OEL Reporting Requirements.</t>
        </r>
      </text>
    </comment>
    <comment ref="N57" authorId="0" shapeId="0" xr:uid="{00000000-0006-0000-0000-000013000000}">
      <text>
        <r>
          <rPr>
            <sz val="8"/>
            <color indexed="81"/>
            <rFont val="Tahoma"/>
            <family val="2"/>
          </rPr>
          <t xml:space="preserve">Notify DEP as soon as possible but no later than 10 days after then end of the quarter. Tier 2 (30 day) Public Notification must also be conducted.
</t>
        </r>
      </text>
    </comment>
    <comment ref="C71" authorId="0" shapeId="0" xr:uid="{00000000-0006-0000-0000-000014000000}">
      <text>
        <r>
          <rPr>
            <sz val="8"/>
            <color indexed="81"/>
            <rFont val="Tahoma"/>
            <family val="2"/>
          </rPr>
          <t xml:space="preserve">Enter the name of each plant (up to four plants) conducting TOC (raw water) monitoring.
</t>
        </r>
      </text>
    </comment>
    <comment ref="F72" authorId="0" shapeId="0" xr:uid="{00000000-0006-0000-0000-000015000000}">
      <text>
        <r>
          <rPr>
            <sz val="8"/>
            <color indexed="81"/>
            <rFont val="Tahoma"/>
            <family val="2"/>
          </rPr>
          <t xml:space="preserve">Enter TOC (raw water)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H72" authorId="0" shapeId="0" xr:uid="{00000000-0006-0000-0000-000016000000}">
      <text>
        <r>
          <rPr>
            <sz val="8"/>
            <color indexed="81"/>
            <rFont val="Tahoma"/>
            <family val="2"/>
          </rPr>
          <t xml:space="preserve">Enter TOC (raw water)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J72" authorId="0" shapeId="0" xr:uid="{00000000-0006-0000-0000-000017000000}">
      <text>
        <r>
          <rPr>
            <sz val="8"/>
            <color indexed="81"/>
            <rFont val="Tahoma"/>
            <family val="2"/>
          </rPr>
          <t xml:space="preserve">Enter TOC (raw water)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L72" authorId="0" shapeId="0" xr:uid="{00000000-0006-0000-0000-000018000000}">
      <text>
        <r>
          <rPr>
            <sz val="8"/>
            <color indexed="81"/>
            <rFont val="Tahoma"/>
            <family val="2"/>
          </rPr>
          <t xml:space="preserve">Enter TOC (raw water)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F85" authorId="1" shapeId="0" xr:uid="{00000000-0006-0000-0000-000019000000}">
      <text>
        <r>
          <rPr>
            <sz val="8"/>
            <color indexed="81"/>
            <rFont val="Tahoma"/>
            <family val="2"/>
          </rPr>
          <t xml:space="preserve">To qualify for/remain on reduced monitoring, the RAA for TOC must be &lt;=4.0 ppm
</t>
        </r>
      </text>
    </comment>
    <comment ref="H85" authorId="1" shapeId="0" xr:uid="{00000000-0006-0000-0000-00001A000000}">
      <text>
        <r>
          <rPr>
            <sz val="8"/>
            <color indexed="81"/>
            <rFont val="Tahoma"/>
            <family val="2"/>
          </rPr>
          <t xml:space="preserve">To qualify for/remain on reduced monitoring, the RAA for TOC must be &lt;=4.0 ppm
</t>
        </r>
      </text>
    </comment>
    <comment ref="J85" authorId="1" shapeId="0" xr:uid="{00000000-0006-0000-0000-00001B000000}">
      <text>
        <r>
          <rPr>
            <sz val="8"/>
            <color indexed="81"/>
            <rFont val="Tahoma"/>
            <family val="2"/>
          </rPr>
          <t xml:space="preserve">To qualify for/remain on reduced monitoring, the RAA for TOC must be &lt;=4.0 ppm
</t>
        </r>
      </text>
    </comment>
    <comment ref="L85" authorId="1" shapeId="0" xr:uid="{00000000-0006-0000-0000-00001C000000}">
      <text>
        <r>
          <rPr>
            <sz val="8"/>
            <color indexed="81"/>
            <rFont val="Tahoma"/>
            <family val="2"/>
          </rPr>
          <t xml:space="preserve">To qualify for/remain on reduced monitoring, the RAA for TOC must be &lt;=4.0 ppm
</t>
        </r>
      </text>
    </comment>
    <comment ref="B90" authorId="0" shapeId="0" xr:uid="{00000000-0006-0000-0000-00001D000000}">
      <text>
        <r>
          <rPr>
            <sz val="8"/>
            <color indexed="81"/>
            <rFont val="Tahoma"/>
            <family val="2"/>
          </rPr>
          <t>Enter the name of each plant (up to four plants) conducting Bromate monitoring.</t>
        </r>
        <r>
          <rPr>
            <sz val="8"/>
            <color indexed="81"/>
            <rFont val="Tahoma"/>
            <family val="2"/>
          </rPr>
          <t xml:space="preserve">
</t>
        </r>
      </text>
    </comment>
    <comment ref="F91" authorId="0" shapeId="0" xr:uid="{00000000-0006-0000-0000-00001E000000}">
      <text>
        <r>
          <rPr>
            <sz val="8"/>
            <color indexed="81"/>
            <rFont val="Tahoma"/>
            <family val="2"/>
          </rPr>
          <t xml:space="preserve">Enter </t>
        </r>
        <r>
          <rPr>
            <b/>
            <sz val="8"/>
            <color indexed="81"/>
            <rFont val="Tahoma"/>
            <family val="2"/>
          </rPr>
          <t>Bromate</t>
        </r>
        <r>
          <rPr>
            <sz val="8"/>
            <color indexed="81"/>
            <rFont val="Tahoma"/>
            <family val="2"/>
          </rPr>
          <t xml:space="preserve"> </t>
        </r>
        <r>
          <rPr>
            <b/>
            <sz val="8"/>
            <color indexed="81"/>
            <rFont val="Tahoma"/>
            <family val="2"/>
          </rPr>
          <t>(treated water)</t>
        </r>
        <r>
          <rPr>
            <sz val="8"/>
            <color indexed="81"/>
            <rFont val="Tahoma"/>
            <family val="2"/>
          </rPr>
          <t xml:space="preserve">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H91" authorId="0" shapeId="0" xr:uid="{00000000-0006-0000-0000-00001F000000}">
      <text>
        <r>
          <rPr>
            <sz val="8"/>
            <color indexed="81"/>
            <rFont val="Tahoma"/>
            <family val="2"/>
          </rPr>
          <t xml:space="preserve">Enter </t>
        </r>
        <r>
          <rPr>
            <b/>
            <sz val="8"/>
            <color indexed="81"/>
            <rFont val="Tahoma"/>
            <family val="2"/>
          </rPr>
          <t>Bromate</t>
        </r>
        <r>
          <rPr>
            <sz val="8"/>
            <color indexed="81"/>
            <rFont val="Tahoma"/>
            <family val="2"/>
          </rPr>
          <t xml:space="preserve"> </t>
        </r>
        <r>
          <rPr>
            <b/>
            <sz val="8"/>
            <color indexed="81"/>
            <rFont val="Tahoma"/>
            <family val="2"/>
          </rPr>
          <t>(treated water)</t>
        </r>
        <r>
          <rPr>
            <sz val="8"/>
            <color indexed="81"/>
            <rFont val="Tahoma"/>
            <family val="2"/>
          </rPr>
          <t xml:space="preserve">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J91" authorId="0" shapeId="0" xr:uid="{00000000-0006-0000-0000-000020000000}">
      <text>
        <r>
          <rPr>
            <sz val="8"/>
            <color indexed="81"/>
            <rFont val="Tahoma"/>
            <family val="2"/>
          </rPr>
          <t xml:space="preserve">Enter </t>
        </r>
        <r>
          <rPr>
            <b/>
            <sz val="8"/>
            <color indexed="81"/>
            <rFont val="Tahoma"/>
            <family val="2"/>
          </rPr>
          <t>Bromate</t>
        </r>
        <r>
          <rPr>
            <sz val="8"/>
            <color indexed="81"/>
            <rFont val="Tahoma"/>
            <family val="2"/>
          </rPr>
          <t xml:space="preserve"> </t>
        </r>
        <r>
          <rPr>
            <b/>
            <sz val="8"/>
            <color indexed="81"/>
            <rFont val="Tahoma"/>
            <family val="2"/>
          </rPr>
          <t>(treated water)</t>
        </r>
        <r>
          <rPr>
            <sz val="8"/>
            <color indexed="81"/>
            <rFont val="Tahoma"/>
            <family val="2"/>
          </rPr>
          <t xml:space="preserve">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L91" authorId="0" shapeId="0" xr:uid="{00000000-0006-0000-0000-000021000000}">
      <text>
        <r>
          <rPr>
            <sz val="8"/>
            <color indexed="81"/>
            <rFont val="Tahoma"/>
            <family val="2"/>
          </rPr>
          <t xml:space="preserve">Enter </t>
        </r>
        <r>
          <rPr>
            <b/>
            <sz val="8"/>
            <color indexed="81"/>
            <rFont val="Tahoma"/>
            <family val="2"/>
          </rPr>
          <t>Bromate</t>
        </r>
        <r>
          <rPr>
            <sz val="8"/>
            <color indexed="81"/>
            <rFont val="Tahoma"/>
            <family val="2"/>
          </rPr>
          <t xml:space="preserve"> </t>
        </r>
        <r>
          <rPr>
            <b/>
            <sz val="8"/>
            <color indexed="81"/>
            <rFont val="Tahoma"/>
            <family val="2"/>
          </rPr>
          <t>(treated water)</t>
        </r>
        <r>
          <rPr>
            <sz val="8"/>
            <color indexed="81"/>
            <rFont val="Tahoma"/>
            <family val="2"/>
          </rPr>
          <t xml:space="preserve">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F105" authorId="0" shapeId="0" xr:uid="{00000000-0006-0000-0000-000022000000}">
      <text>
        <r>
          <rPr>
            <sz val="8"/>
            <color indexed="81"/>
            <rFont val="Tahoma"/>
            <family val="2"/>
          </rPr>
          <t xml:space="preserve">Notify DEP as soon as possible but no later than 10 days after then end of the quarter. Tier 2 (30 day) Public Notification must also be conducted..
</t>
        </r>
      </text>
    </comment>
    <comment ref="H105" authorId="1" shapeId="0" xr:uid="{00000000-0006-0000-0000-000023000000}">
      <text>
        <r>
          <rPr>
            <sz val="8"/>
            <color indexed="81"/>
            <rFont val="Tahoma"/>
            <family val="2"/>
          </rPr>
          <t xml:space="preserve">Notify DEP as soon as possible but no later than 10 days after then end of the quarter. Tier 2 (30 day) Public Notification must also be conducted.
</t>
        </r>
      </text>
    </comment>
    <comment ref="J105" authorId="0" shapeId="0" xr:uid="{00000000-0006-0000-0000-000024000000}">
      <text>
        <r>
          <rPr>
            <sz val="8"/>
            <color indexed="81"/>
            <rFont val="Tahoma"/>
            <family val="2"/>
          </rPr>
          <t>Notify DEP as soon as possible but no later than 10 days after then end of the quarter. Tier 2 (30 day) Public Notification must also be conducted.</t>
        </r>
      </text>
    </comment>
    <comment ref="L105" authorId="1" shapeId="0" xr:uid="{00000000-0006-0000-0000-000025000000}">
      <text>
        <r>
          <rPr>
            <sz val="8"/>
            <color indexed="81"/>
            <rFont val="Tahoma"/>
            <family val="2"/>
          </rPr>
          <t>Notify DEP as soon as possible but no later than 10 days after then end of the quarter. Tier 2 (30 day) Public Notification must also be conducted.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pcaron</author>
    <author>kmomberger</author>
  </authors>
  <commentList>
    <comment ref="G11" authorId="0" shapeId="0" xr:uid="{86D466D6-174E-4E6C-BBE8-22B6779CD4DF}">
      <text>
        <r>
          <rPr>
            <b/>
            <sz val="8"/>
            <color indexed="81"/>
            <rFont val="Tahoma"/>
            <family val="2"/>
          </rPr>
          <t>Reporting Period (Year):</t>
        </r>
        <r>
          <rPr>
            <sz val="8"/>
            <color indexed="81"/>
            <rFont val="Tahoma"/>
            <family val="2"/>
          </rPr>
          <t xml:space="preserve">
Enter reporting period </t>
        </r>
        <r>
          <rPr>
            <b/>
            <sz val="8"/>
            <color indexed="81"/>
            <rFont val="Tahoma"/>
            <family val="2"/>
          </rPr>
          <t>YEAR</t>
        </r>
        <r>
          <rPr>
            <sz val="8"/>
            <color indexed="81"/>
            <rFont val="Tahoma"/>
            <family val="2"/>
          </rPr>
          <t xml:space="preserve"> for the compliance Quarter indicated.
</t>
        </r>
      </text>
    </comment>
    <comment ref="H11" authorId="0" shapeId="0" xr:uid="{F9DD6545-E59C-4B70-9231-8B06A9F91986}">
      <text>
        <r>
          <rPr>
            <b/>
            <sz val="8"/>
            <color indexed="81"/>
            <rFont val="Tahoma"/>
            <family val="2"/>
          </rPr>
          <t>Reporting Period (Quarter):</t>
        </r>
        <r>
          <rPr>
            <sz val="8"/>
            <color indexed="81"/>
            <rFont val="Tahoma"/>
            <family val="2"/>
          </rPr>
          <t xml:space="preserve">
Check the most recent compliance quarter that the data in this worksheet represents. Only </t>
        </r>
        <r>
          <rPr>
            <u/>
            <sz val="8"/>
            <color indexed="81"/>
            <rFont val="Tahoma"/>
            <family val="2"/>
          </rPr>
          <t>one box</t>
        </r>
        <r>
          <rPr>
            <sz val="8"/>
            <color indexed="81"/>
            <rFont val="Tahoma"/>
            <family val="2"/>
          </rPr>
          <t xml:space="preserve"> should be checked per worksheet submittal.
</t>
        </r>
        <r>
          <rPr>
            <b/>
            <i/>
            <sz val="8"/>
            <color indexed="10"/>
            <rFont val="Tahoma"/>
            <family val="2"/>
          </rPr>
          <t>Note:</t>
        </r>
        <r>
          <rPr>
            <i/>
            <sz val="8"/>
            <color indexed="10"/>
            <rFont val="Tahoma"/>
            <family val="2"/>
          </rPr>
          <t xml:space="preserve"> </t>
        </r>
        <r>
          <rPr>
            <i/>
            <u/>
            <sz val="8"/>
            <color indexed="10"/>
            <rFont val="Tahoma"/>
            <family val="2"/>
          </rPr>
          <t>Do not</t>
        </r>
        <r>
          <rPr>
            <i/>
            <sz val="8"/>
            <color indexed="10"/>
            <rFont val="Tahoma"/>
            <family val="2"/>
          </rPr>
          <t xml:space="preserve"> add data to this worksheet that is </t>
        </r>
        <r>
          <rPr>
            <i/>
            <u/>
            <sz val="8"/>
            <color indexed="10"/>
            <rFont val="Tahoma"/>
            <family val="2"/>
          </rPr>
          <t>after</t>
        </r>
        <r>
          <rPr>
            <i/>
            <sz val="8"/>
            <color indexed="10"/>
            <rFont val="Tahoma"/>
            <family val="2"/>
          </rPr>
          <t xml:space="preserve"> the Year and Quarter indicated otherwise the worksheet will not calculate the compliance averages correctly.</t>
        </r>
      </text>
    </comment>
    <comment ref="D19" authorId="0" shapeId="0" xr:uid="{131A168E-CFE6-4F40-A802-CC0DD206FD1E}">
      <text>
        <r>
          <rPr>
            <sz val="8"/>
            <color indexed="81"/>
            <rFont val="Tahoma"/>
            <family val="2"/>
          </rPr>
          <t>Enter the Year for each month that the data represents.</t>
        </r>
        <r>
          <rPr>
            <sz val="8"/>
            <color indexed="81"/>
            <rFont val="Tahoma"/>
            <family val="2"/>
          </rPr>
          <t xml:space="preserve">
</t>
        </r>
      </text>
    </comment>
    <comment ref="E19" authorId="0" shapeId="0" xr:uid="{7DD087AA-F40A-43B4-8D59-27464B68F5A6}">
      <text>
        <r>
          <rPr>
            <sz val="8"/>
            <color indexed="81"/>
            <rFont val="Tahoma"/>
            <family val="2"/>
          </rPr>
          <t xml:space="preserve">Enter the total # of chlorine </t>
        </r>
        <r>
          <rPr>
            <u/>
            <sz val="8"/>
            <color indexed="12"/>
            <rFont val="Tahoma"/>
            <family val="2"/>
          </rPr>
          <t xml:space="preserve">distribution samples </t>
        </r>
        <r>
          <rPr>
            <sz val="8"/>
            <color indexed="81"/>
            <rFont val="Tahoma"/>
            <family val="2"/>
          </rPr>
          <t>collected for the Month/Year as indicated. Be sure to include any coliform distribution repeat samples (RS, RO, AR, DR, UR etc) in your totals.</t>
        </r>
        <r>
          <rPr>
            <sz val="8"/>
            <color indexed="81"/>
            <rFont val="Tahoma"/>
            <family val="2"/>
          </rPr>
          <t xml:space="preserve">
</t>
        </r>
      </text>
    </comment>
    <comment ref="M25" authorId="0" shapeId="0" xr:uid="{E5A3C9C9-747B-43B7-B56C-6BEA37F401DA}">
      <text>
        <r>
          <rPr>
            <sz val="8"/>
            <color indexed="81"/>
            <rFont val="Tahoma"/>
            <family val="2"/>
          </rPr>
          <t xml:space="preserve">
Notify DEP within 48 hours of any violation.
</t>
        </r>
      </text>
    </comment>
    <comment ref="A34" authorId="0" shapeId="0" xr:uid="{2BDE436B-2991-4D21-9939-E245949039FD}">
      <text>
        <r>
          <rPr>
            <sz val="8"/>
            <color indexed="81"/>
            <rFont val="Tahoma"/>
            <family val="2"/>
          </rPr>
          <t xml:space="preserve">Insert </t>
        </r>
        <r>
          <rPr>
            <sz val="8"/>
            <color indexed="12"/>
            <rFont val="Tahoma"/>
            <family val="2"/>
          </rPr>
          <t>Sample Location ID#</t>
        </r>
        <r>
          <rPr>
            <sz val="8"/>
            <color indexed="81"/>
            <rFont val="Tahoma"/>
            <family val="2"/>
          </rPr>
          <t xml:space="preserve"> (DBP1, 001, 10001 etc) and/or </t>
        </r>
        <r>
          <rPr>
            <sz val="8"/>
            <color indexed="12"/>
            <rFont val="Tahoma"/>
            <family val="2"/>
          </rPr>
          <t>Sample Location Name</t>
        </r>
        <r>
          <rPr>
            <sz val="8"/>
            <color indexed="81"/>
            <rFont val="Tahoma"/>
            <family val="2"/>
          </rPr>
          <t xml:space="preserve"> (#135 Cross St. etc) . Refer to your Water Quality Sample Schedule.
</t>
        </r>
        <r>
          <rPr>
            <sz val="8"/>
            <color indexed="10"/>
            <rFont val="Tahoma"/>
            <family val="2"/>
          </rPr>
          <t>Ex. DBP1 - #135 Cross St.</t>
        </r>
        <r>
          <rPr>
            <sz val="8"/>
            <color indexed="81"/>
            <rFont val="Tahoma"/>
            <family val="2"/>
          </rPr>
          <t xml:space="preserve">
</t>
        </r>
      </text>
    </comment>
    <comment ref="M34" authorId="0" shapeId="0" xr:uid="{41D0C314-A9F5-47A6-9EBF-D48363927B22}">
      <text>
        <r>
          <rPr>
            <b/>
            <sz val="8"/>
            <color indexed="81"/>
            <rFont val="Tahoma"/>
            <family val="2"/>
          </rPr>
          <t>Operational Evaluation Level (OEL):</t>
        </r>
        <r>
          <rPr>
            <i/>
            <sz val="8"/>
            <color indexed="81"/>
            <rFont val="Tahoma"/>
            <family val="2"/>
          </rPr>
          <t xml:space="preserve"> </t>
        </r>
        <r>
          <rPr>
            <sz val="8"/>
            <color indexed="81"/>
            <rFont val="Tahoma"/>
            <family val="2"/>
          </rPr>
          <t>Average of the previous two quarters and two times the current quarter.  An OEL Exceedence requires the submission of a written Operational Evaluation Report.</t>
        </r>
      </text>
    </comment>
    <comment ref="N34" authorId="0" shapeId="0" xr:uid="{12AFAF9D-D17A-432C-856E-CC098293272F}">
      <text>
        <r>
          <rPr>
            <b/>
            <sz val="8"/>
            <color indexed="81"/>
            <rFont val="Tahoma"/>
            <family val="2"/>
          </rPr>
          <t>Locational Running Annual Average (LRAA):</t>
        </r>
        <r>
          <rPr>
            <i/>
            <sz val="8"/>
            <color indexed="81"/>
            <rFont val="Tahoma"/>
            <family val="2"/>
          </rPr>
          <t xml:space="preserve"> </t>
        </r>
        <r>
          <rPr>
            <sz val="8"/>
            <color indexed="81"/>
            <rFont val="Tahoma"/>
            <family val="2"/>
          </rPr>
          <t xml:space="preserve">Average of 4 quarters from the </t>
        </r>
        <r>
          <rPr>
            <sz val="8"/>
            <color indexed="12"/>
            <rFont val="Tahoma"/>
            <family val="2"/>
          </rPr>
          <t>same samlple location</t>
        </r>
        <r>
          <rPr>
            <sz val="8"/>
            <color indexed="81"/>
            <rFont val="Tahoma"/>
            <family val="2"/>
          </rPr>
          <t>. The LRAA for THM &amp; HAA5 must meet MCL compliance limits.</t>
        </r>
      </text>
    </comment>
    <comment ref="E35" authorId="0" shapeId="0" xr:uid="{E823D480-C373-4CDC-B8FD-961E7D001305}">
      <text>
        <r>
          <rPr>
            <sz val="8"/>
            <color indexed="81"/>
            <rFont val="Tahoma"/>
            <family val="2"/>
          </rPr>
          <t xml:space="preserve">Enter TTHM sample collection date within the Quarter  indicated </t>
        </r>
        <r>
          <rPr>
            <sz val="8"/>
            <color indexed="12"/>
            <rFont val="Tahoma"/>
            <family val="2"/>
          </rPr>
          <t>(Q1 = Jan - Mar)</t>
        </r>
        <r>
          <rPr>
            <sz val="8"/>
            <color indexed="81"/>
            <rFont val="Tahoma"/>
            <family val="2"/>
          </rPr>
          <t xml:space="preserve">
</t>
        </r>
      </text>
    </comment>
    <comment ref="F35" authorId="0" shapeId="0" xr:uid="{4D18732C-FCF0-4700-A421-09029E3A2169}">
      <text>
        <r>
          <rPr>
            <sz val="8"/>
            <color indexed="81"/>
            <rFont val="Tahoma"/>
            <family val="2"/>
          </rPr>
          <t xml:space="preserve">Enter Total THM result value. 
</t>
        </r>
        <r>
          <rPr>
            <i/>
            <sz val="8"/>
            <color indexed="10"/>
            <rFont val="Tahoma"/>
            <family val="2"/>
          </rPr>
          <t>Note: Enter any ND or &lt;MDL value as the number 0 (zero), otherwise the compliance averages will not be computed correctely.</t>
        </r>
      </text>
    </comment>
    <comment ref="J44" authorId="0" shapeId="0" xr:uid="{0FEB6AC9-9A67-4402-89EB-00EED6816C46}">
      <text>
        <r>
          <rPr>
            <sz val="8"/>
            <color indexed="81"/>
            <rFont val="Tahoma"/>
            <family val="2"/>
          </rPr>
          <t>Refer to OEL Reporting Requirements.</t>
        </r>
      </text>
    </comment>
    <comment ref="N44" authorId="0" shapeId="0" xr:uid="{564EA5F8-2B35-405B-B338-11EA193ED7E1}">
      <text>
        <r>
          <rPr>
            <sz val="8"/>
            <color indexed="81"/>
            <rFont val="Tahoma"/>
            <family val="2"/>
          </rPr>
          <t xml:space="preserve">Notify DEP within 48 hours of any violation. Tier 2 (30 day) Public Notification must also be conducted.
</t>
        </r>
      </text>
    </comment>
    <comment ref="A47" authorId="0" shapeId="0" xr:uid="{A0FB6121-6FA1-448D-A5D5-9B5A5A88D727}">
      <text>
        <r>
          <rPr>
            <sz val="8"/>
            <color indexed="81"/>
            <rFont val="Tahoma"/>
            <family val="2"/>
          </rPr>
          <t xml:space="preserve">Insert </t>
        </r>
        <r>
          <rPr>
            <sz val="8"/>
            <color indexed="12"/>
            <rFont val="Tahoma"/>
            <family val="2"/>
          </rPr>
          <t>Sample Location ID#</t>
        </r>
        <r>
          <rPr>
            <sz val="8"/>
            <color indexed="81"/>
            <rFont val="Tahoma"/>
            <family val="2"/>
          </rPr>
          <t xml:space="preserve"> (DBP1, 001, 10001 etc) and/or </t>
        </r>
        <r>
          <rPr>
            <sz val="8"/>
            <color indexed="12"/>
            <rFont val="Tahoma"/>
            <family val="2"/>
          </rPr>
          <t>Sample Location Name</t>
        </r>
        <r>
          <rPr>
            <sz val="8"/>
            <color indexed="81"/>
            <rFont val="Tahoma"/>
            <family val="2"/>
          </rPr>
          <t xml:space="preserve"> (#135 Cross St. etc) . Refer to your Water Quality Sample Schedule.
</t>
        </r>
        <r>
          <rPr>
            <sz val="8"/>
            <color indexed="10"/>
            <rFont val="Tahoma"/>
            <family val="2"/>
          </rPr>
          <t>Ex. DBP1 - #135 Cross St.</t>
        </r>
        <r>
          <rPr>
            <sz val="8"/>
            <color indexed="81"/>
            <rFont val="Tahoma"/>
            <family val="2"/>
          </rPr>
          <t xml:space="preserve">
</t>
        </r>
      </text>
    </comment>
    <comment ref="M47" authorId="0" shapeId="0" xr:uid="{2F98556B-ED1F-4A05-B511-F68BBEED6DA5}">
      <text>
        <r>
          <rPr>
            <b/>
            <sz val="8"/>
            <color indexed="81"/>
            <rFont val="Tahoma"/>
            <family val="2"/>
          </rPr>
          <t>Operational Evaluation Level (OEL):</t>
        </r>
        <r>
          <rPr>
            <i/>
            <sz val="8"/>
            <color indexed="81"/>
            <rFont val="Tahoma"/>
            <family val="2"/>
          </rPr>
          <t xml:space="preserve"> </t>
        </r>
        <r>
          <rPr>
            <sz val="8"/>
            <color indexed="81"/>
            <rFont val="Tahoma"/>
            <family val="2"/>
          </rPr>
          <t>Average of the previous two quarters and two times the current quarter.  An OEL Exceedence requires the submission of a written Operational Evaluation Report.</t>
        </r>
      </text>
    </comment>
    <comment ref="N47" authorId="0" shapeId="0" xr:uid="{AA900581-F002-4438-B5A8-9C95C37AEC7D}">
      <text>
        <r>
          <rPr>
            <b/>
            <sz val="8"/>
            <color indexed="81"/>
            <rFont val="Tahoma"/>
            <family val="2"/>
          </rPr>
          <t>DBPR Stage 2 (future rule)</t>
        </r>
        <r>
          <rPr>
            <sz val="8"/>
            <color indexed="81"/>
            <rFont val="Tahoma"/>
            <family val="2"/>
          </rPr>
          <t xml:space="preserve"> </t>
        </r>
        <r>
          <rPr>
            <i/>
            <sz val="8"/>
            <color indexed="81"/>
            <rFont val="Tahoma"/>
            <family val="2"/>
          </rPr>
          <t xml:space="preserve">Locational Running Annual Average (LRAA): </t>
        </r>
        <r>
          <rPr>
            <sz val="8"/>
            <color indexed="81"/>
            <rFont val="Tahoma"/>
            <family val="2"/>
          </rPr>
          <t xml:space="preserve">Average of 4 quarters from the </t>
        </r>
        <r>
          <rPr>
            <sz val="8"/>
            <color indexed="12"/>
            <rFont val="Tahoma"/>
            <family val="2"/>
          </rPr>
          <t>same samlple location</t>
        </r>
        <r>
          <rPr>
            <sz val="8"/>
            <color indexed="81"/>
            <rFont val="Tahoma"/>
            <family val="2"/>
          </rPr>
          <t>. The LRAA for THM &amp; HAA5 must meet MCL compliance limits.</t>
        </r>
      </text>
    </comment>
    <comment ref="E48" authorId="0" shapeId="0" xr:uid="{3B7F9AD5-1FA5-4166-9496-0A7C5ED34CC8}">
      <text>
        <r>
          <rPr>
            <sz val="8"/>
            <color indexed="81"/>
            <rFont val="Tahoma"/>
            <family val="2"/>
          </rPr>
          <t xml:space="preserve">Enter HAA5 sample collection date within the Quarter  indicated </t>
        </r>
        <r>
          <rPr>
            <sz val="8"/>
            <color indexed="12"/>
            <rFont val="Tahoma"/>
            <family val="2"/>
          </rPr>
          <t>(Q1 = Jan - Mar)</t>
        </r>
        <r>
          <rPr>
            <sz val="8"/>
            <color indexed="81"/>
            <rFont val="Tahoma"/>
            <family val="2"/>
          </rPr>
          <t xml:space="preserve">
</t>
        </r>
      </text>
    </comment>
    <comment ref="F48" authorId="0" shapeId="0" xr:uid="{DC76A696-5CB9-438E-B8DF-3FB9406E47A7}">
      <text>
        <r>
          <rPr>
            <sz val="8"/>
            <color indexed="81"/>
            <rFont val="Tahoma"/>
            <family val="2"/>
          </rPr>
          <t xml:space="preserve">Enter Total HAA5 result value. 
</t>
        </r>
        <r>
          <rPr>
            <sz val="8"/>
            <color indexed="10"/>
            <rFont val="Tahoma"/>
            <family val="2"/>
          </rPr>
          <t>Note: Enter any ND or &lt;MDL value as the number 0 (zero), otherwise the compliance averages will not be computed correctely.</t>
        </r>
      </text>
    </comment>
    <comment ref="J57" authorId="0" shapeId="0" xr:uid="{70873C27-C2FE-4434-B160-7211095E13D9}">
      <text>
        <r>
          <rPr>
            <sz val="8"/>
            <color indexed="81"/>
            <rFont val="Tahoma"/>
            <family val="2"/>
          </rPr>
          <t>Refer to OEL Reporting Requirements.</t>
        </r>
      </text>
    </comment>
    <comment ref="N57" authorId="0" shapeId="0" xr:uid="{EF9AC3FE-CA9A-4E61-86E4-D5B06EC3F8A5}">
      <text>
        <r>
          <rPr>
            <sz val="8"/>
            <color indexed="81"/>
            <rFont val="Tahoma"/>
            <family val="2"/>
          </rPr>
          <t xml:space="preserve">Notify DEP within 48 hours of any violation. Tier 2 (30 day) Public Notification must also be conducted.
</t>
        </r>
      </text>
    </comment>
    <comment ref="C70" authorId="0" shapeId="0" xr:uid="{19106E68-E978-4582-AE53-9040531C0DE0}">
      <text>
        <r>
          <rPr>
            <sz val="8"/>
            <color indexed="81"/>
            <rFont val="Tahoma"/>
            <family val="2"/>
          </rPr>
          <t xml:space="preserve">Enter the name of each plant (up to four plants) conducting TOC (raw water) monitoring.
</t>
        </r>
      </text>
    </comment>
    <comment ref="F71" authorId="0" shapeId="0" xr:uid="{A0950938-A3E3-4D92-811D-80E5B679A31E}">
      <text>
        <r>
          <rPr>
            <sz val="8"/>
            <color indexed="81"/>
            <rFont val="Tahoma"/>
            <family val="2"/>
          </rPr>
          <t xml:space="preserve">Enter TOC (raw water)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H71" authorId="0" shapeId="0" xr:uid="{8078F2FA-7E34-4A56-8D20-2B254717A8A4}">
      <text>
        <r>
          <rPr>
            <sz val="8"/>
            <color indexed="81"/>
            <rFont val="Tahoma"/>
            <family val="2"/>
          </rPr>
          <t xml:space="preserve">Enter TOC (raw water)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J71" authorId="0" shapeId="0" xr:uid="{4FB955DC-20B3-438A-BB25-40F54CFBE71D}">
      <text>
        <r>
          <rPr>
            <sz val="8"/>
            <color indexed="81"/>
            <rFont val="Tahoma"/>
            <family val="2"/>
          </rPr>
          <t xml:space="preserve">Enter TOC (raw water)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L71" authorId="0" shapeId="0" xr:uid="{7AC04B37-1D12-4F93-B579-CCBF0142CF43}">
      <text>
        <r>
          <rPr>
            <sz val="8"/>
            <color indexed="81"/>
            <rFont val="Tahoma"/>
            <family val="2"/>
          </rPr>
          <t xml:space="preserve">Enter TOC (raw water)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F84" authorId="1" shapeId="0" xr:uid="{FAE7B75E-AE2C-4D30-8AD5-C6A406C739FF}">
      <text>
        <r>
          <rPr>
            <sz val="8"/>
            <color indexed="81"/>
            <rFont val="Tahoma"/>
            <family val="2"/>
          </rPr>
          <t xml:space="preserve">To qualify for/remain on reduced monitoring, the RAA for TOC must be &lt;=4.0 ppm
</t>
        </r>
      </text>
    </comment>
    <comment ref="H84" authorId="1" shapeId="0" xr:uid="{4A021B28-5402-4BDA-851C-CF4BBDBDBEF4}">
      <text>
        <r>
          <rPr>
            <sz val="8"/>
            <color indexed="81"/>
            <rFont val="Tahoma"/>
            <family val="2"/>
          </rPr>
          <t xml:space="preserve">To qualify for/remain on reduced monitoring, the RAA for TOC must be &lt;=4.0 ppm
</t>
        </r>
      </text>
    </comment>
    <comment ref="J84" authorId="1" shapeId="0" xr:uid="{076503DE-4DA8-466B-81E0-887279466B9B}">
      <text>
        <r>
          <rPr>
            <sz val="8"/>
            <color indexed="81"/>
            <rFont val="Tahoma"/>
            <family val="2"/>
          </rPr>
          <t xml:space="preserve">To qualify for/remain on reduced monitoring, the RAA for TOC must be &lt;=4.0 ppm
</t>
        </r>
      </text>
    </comment>
    <comment ref="L84" authorId="1" shapeId="0" xr:uid="{2ED7525D-EE61-4162-B5CE-6B073021ED35}">
      <text>
        <r>
          <rPr>
            <sz val="8"/>
            <color indexed="81"/>
            <rFont val="Tahoma"/>
            <family val="2"/>
          </rPr>
          <t xml:space="preserve">To qualify for/remain on reduced monitoring, the RAA for TOC must be &lt;=4.0 ppm
</t>
        </r>
      </text>
    </comment>
    <comment ref="B89" authorId="0" shapeId="0" xr:uid="{DBF4836B-5541-4384-976E-4179FEF5BA7C}">
      <text>
        <r>
          <rPr>
            <sz val="8"/>
            <color indexed="81"/>
            <rFont val="Tahoma"/>
            <family val="2"/>
          </rPr>
          <t>Enter the name of each plant (up to four plants) conducting Bromate monitoring.</t>
        </r>
        <r>
          <rPr>
            <sz val="8"/>
            <color indexed="81"/>
            <rFont val="Tahoma"/>
            <family val="2"/>
          </rPr>
          <t xml:space="preserve">
</t>
        </r>
      </text>
    </comment>
    <comment ref="F90" authorId="0" shapeId="0" xr:uid="{1112B4A4-0E47-46F4-A0D9-0AF2BDE4D908}">
      <text>
        <r>
          <rPr>
            <sz val="8"/>
            <color indexed="81"/>
            <rFont val="Tahoma"/>
            <family val="2"/>
          </rPr>
          <t xml:space="preserve">Enter </t>
        </r>
        <r>
          <rPr>
            <b/>
            <sz val="8"/>
            <color indexed="81"/>
            <rFont val="Tahoma"/>
            <family val="2"/>
          </rPr>
          <t>Bromate</t>
        </r>
        <r>
          <rPr>
            <sz val="8"/>
            <color indexed="81"/>
            <rFont val="Tahoma"/>
            <family val="2"/>
          </rPr>
          <t xml:space="preserve"> </t>
        </r>
        <r>
          <rPr>
            <b/>
            <sz val="8"/>
            <color indexed="81"/>
            <rFont val="Tahoma"/>
            <family val="2"/>
          </rPr>
          <t>(treated water)</t>
        </r>
        <r>
          <rPr>
            <sz val="8"/>
            <color indexed="81"/>
            <rFont val="Tahoma"/>
            <family val="2"/>
          </rPr>
          <t xml:space="preserve">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H90" authorId="0" shapeId="0" xr:uid="{935F0F80-3B82-4BC8-A0B8-597897A666AE}">
      <text>
        <r>
          <rPr>
            <sz val="8"/>
            <color indexed="81"/>
            <rFont val="Tahoma"/>
            <family val="2"/>
          </rPr>
          <t xml:space="preserve">Enter </t>
        </r>
        <r>
          <rPr>
            <b/>
            <sz val="8"/>
            <color indexed="81"/>
            <rFont val="Tahoma"/>
            <family val="2"/>
          </rPr>
          <t>Bromate</t>
        </r>
        <r>
          <rPr>
            <sz val="8"/>
            <color indexed="81"/>
            <rFont val="Tahoma"/>
            <family val="2"/>
          </rPr>
          <t xml:space="preserve"> </t>
        </r>
        <r>
          <rPr>
            <b/>
            <sz val="8"/>
            <color indexed="81"/>
            <rFont val="Tahoma"/>
            <family val="2"/>
          </rPr>
          <t>(treated water)</t>
        </r>
        <r>
          <rPr>
            <sz val="8"/>
            <color indexed="81"/>
            <rFont val="Tahoma"/>
            <family val="2"/>
          </rPr>
          <t xml:space="preserve">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J90" authorId="0" shapeId="0" xr:uid="{FA66A32A-1C9A-405C-8C7C-180968BE9401}">
      <text>
        <r>
          <rPr>
            <sz val="8"/>
            <color indexed="81"/>
            <rFont val="Tahoma"/>
            <family val="2"/>
          </rPr>
          <t xml:space="preserve">Enter </t>
        </r>
        <r>
          <rPr>
            <b/>
            <sz val="8"/>
            <color indexed="81"/>
            <rFont val="Tahoma"/>
            <family val="2"/>
          </rPr>
          <t>Bromate</t>
        </r>
        <r>
          <rPr>
            <sz val="8"/>
            <color indexed="81"/>
            <rFont val="Tahoma"/>
            <family val="2"/>
          </rPr>
          <t xml:space="preserve"> </t>
        </r>
        <r>
          <rPr>
            <b/>
            <sz val="8"/>
            <color indexed="81"/>
            <rFont val="Tahoma"/>
            <family val="2"/>
          </rPr>
          <t>(treated water)</t>
        </r>
        <r>
          <rPr>
            <sz val="8"/>
            <color indexed="81"/>
            <rFont val="Tahoma"/>
            <family val="2"/>
          </rPr>
          <t xml:space="preserve">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L90" authorId="0" shapeId="0" xr:uid="{2B69BD76-9D22-4C91-8BD8-7BE64B3109EA}">
      <text>
        <r>
          <rPr>
            <sz val="8"/>
            <color indexed="81"/>
            <rFont val="Tahoma"/>
            <family val="2"/>
          </rPr>
          <t xml:space="preserve">Enter </t>
        </r>
        <r>
          <rPr>
            <b/>
            <sz val="8"/>
            <color indexed="81"/>
            <rFont val="Tahoma"/>
            <family val="2"/>
          </rPr>
          <t>Bromate</t>
        </r>
        <r>
          <rPr>
            <sz val="8"/>
            <color indexed="81"/>
            <rFont val="Tahoma"/>
            <family val="2"/>
          </rPr>
          <t xml:space="preserve"> </t>
        </r>
        <r>
          <rPr>
            <b/>
            <sz val="8"/>
            <color indexed="81"/>
            <rFont val="Tahoma"/>
            <family val="2"/>
          </rPr>
          <t>(treated water)</t>
        </r>
        <r>
          <rPr>
            <sz val="8"/>
            <color indexed="81"/>
            <rFont val="Tahoma"/>
            <family val="2"/>
          </rPr>
          <t xml:space="preserve"> values for the Month/Year indicated for each plant. If more than one sample collected, enter the </t>
        </r>
        <r>
          <rPr>
            <sz val="8"/>
            <color indexed="12"/>
            <rFont val="Tahoma"/>
            <family val="2"/>
          </rPr>
          <t>monthly average</t>
        </r>
        <r>
          <rPr>
            <sz val="8"/>
            <color indexed="81"/>
            <rFont val="Tahoma"/>
            <family val="2"/>
          </rPr>
          <t xml:space="preserve">. 
</t>
        </r>
        <r>
          <rPr>
            <i/>
            <sz val="8"/>
            <color indexed="10"/>
            <rFont val="Tahoma"/>
            <family val="2"/>
          </rPr>
          <t>Note: Enter any ND or &lt;MDL value as the number 0 (zero), otherwise the compliance averages will not be computed correctely.</t>
        </r>
        <r>
          <rPr>
            <sz val="8"/>
            <color indexed="81"/>
            <rFont val="Tahoma"/>
            <family val="2"/>
          </rPr>
          <t xml:space="preserve">
</t>
        </r>
      </text>
    </comment>
    <comment ref="F104" authorId="0" shapeId="0" xr:uid="{06DC9478-B0BB-4A3F-8A44-0913143973AD}">
      <text>
        <r>
          <rPr>
            <sz val="8"/>
            <color indexed="81"/>
            <rFont val="Tahoma"/>
            <family val="2"/>
          </rPr>
          <t>Notify DEP within 48 hours of any violation. Tier 2 (30 day) Public Notification must also be conducted.</t>
        </r>
        <r>
          <rPr>
            <sz val="8"/>
            <color indexed="81"/>
            <rFont val="Tahoma"/>
            <family val="2"/>
          </rPr>
          <t xml:space="preserve">
</t>
        </r>
      </text>
    </comment>
    <comment ref="H104" authorId="1" shapeId="0" xr:uid="{F121D7C9-F6AB-4CDF-B50F-CFA497DC4177}">
      <text>
        <r>
          <rPr>
            <sz val="8"/>
            <color indexed="81"/>
            <rFont val="Tahoma"/>
            <family val="2"/>
          </rPr>
          <t xml:space="preserve">Notify DEP within 48 hours of any violation. Tier 2 (30 day) Public Notification must also be conducted.
</t>
        </r>
      </text>
    </comment>
    <comment ref="J104" authorId="0" shapeId="0" xr:uid="{13108E1D-0766-4664-9DC6-172EA08B7872}">
      <text>
        <r>
          <rPr>
            <sz val="8"/>
            <color indexed="81"/>
            <rFont val="Tahoma"/>
            <family val="2"/>
          </rPr>
          <t>Notify DEP within 48 hours of any violation. Tier 2 (30 day) Public Notification must also be conducted.</t>
        </r>
      </text>
    </comment>
    <comment ref="L104" authorId="1" shapeId="0" xr:uid="{E5072613-21D8-4CE8-9BB9-E0D28F67833D}">
      <text>
        <r>
          <rPr>
            <sz val="8"/>
            <color indexed="81"/>
            <rFont val="Tahoma"/>
            <family val="2"/>
          </rPr>
          <t>Notify DEP within 48 hours of any violation. Tier 2 (30 day) Public Notification must also be conducted.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kmomberger</author>
  </authors>
  <commentList>
    <comment ref="B21" authorId="0" shapeId="0" xr:uid="{00000000-0006-0000-0300-000001000000}">
      <text>
        <r>
          <rPr>
            <b/>
            <sz val="8"/>
            <color indexed="81"/>
            <rFont val="Tahoma"/>
            <family val="2"/>
          </rPr>
          <t>If NO, proceed to Section III of the form.</t>
        </r>
        <r>
          <rPr>
            <sz val="8"/>
            <color indexed="81"/>
            <rFont val="Tahoma"/>
            <family val="2"/>
          </rPr>
          <t xml:space="preserve">
</t>
        </r>
      </text>
    </comment>
    <comment ref="B37" authorId="0" shapeId="0" xr:uid="{00000000-0006-0000-0300-000002000000}">
      <text>
        <r>
          <rPr>
            <sz val="8"/>
            <color indexed="81"/>
            <rFont val="Tahoma"/>
            <family val="2"/>
          </rPr>
          <t>To enter a carriage return in the cell, press "ALT" &amp; "ENTER" at the same time.
To increase the size of the cell, position the cursor over the dividing line beneath the corresponding row number, click and drag the mouse to make the cell the desired size.</t>
        </r>
      </text>
    </comment>
    <comment ref="B41" authorId="0" shapeId="0" xr:uid="{00000000-0006-0000-0300-000003000000}">
      <text>
        <r>
          <rPr>
            <sz val="8"/>
            <color indexed="81"/>
            <rFont val="Tahoma"/>
            <family val="2"/>
          </rPr>
          <t>To enter a carriage return in the cell, press "ALT" &amp; "ENTER" at the same time.
To increase the size of the cell, position the cursor over the dividing line beneath the corresponding row number, click and drag the mouse to make the cell the desired size.</t>
        </r>
      </text>
    </comment>
    <comment ref="B45" authorId="0" shapeId="0" xr:uid="{00000000-0006-0000-0300-000004000000}">
      <text>
        <r>
          <rPr>
            <sz val="8"/>
            <color indexed="81"/>
            <rFont val="Tahoma"/>
            <family val="2"/>
          </rPr>
          <t xml:space="preserve">To enter a carriage return in the cell, press "ALT" &amp; "ENTER" at the same time.
To increase the size of the cell, position the cursor over the dividing line beneath the corresponding row number, click and drag the mouse to make the cell the desired size.
</t>
        </r>
      </text>
    </comment>
  </commentList>
</comments>
</file>

<file path=xl/sharedStrings.xml><?xml version="1.0" encoding="utf-8"?>
<sst xmlns="http://schemas.openxmlformats.org/spreadsheetml/2006/main" count="541" uniqueCount="248">
  <si>
    <t>January</t>
  </si>
  <si>
    <t>February</t>
  </si>
  <si>
    <t>March</t>
  </si>
  <si>
    <t>April</t>
  </si>
  <si>
    <t>May</t>
  </si>
  <si>
    <t>June</t>
  </si>
  <si>
    <t>July</t>
  </si>
  <si>
    <t>August</t>
  </si>
  <si>
    <t>September</t>
  </si>
  <si>
    <t>October</t>
  </si>
  <si>
    <t>November</t>
  </si>
  <si>
    <t>December</t>
  </si>
  <si>
    <t>ppb</t>
  </si>
  <si>
    <t>YEAR</t>
  </si>
  <si>
    <t>MONTH</t>
  </si>
  <si>
    <t>MCL = 80 (ppb)</t>
  </si>
  <si>
    <t># Samples</t>
  </si>
  <si>
    <t>MCL = 60 (ppb)</t>
  </si>
  <si>
    <t>Primary Operator Signature:</t>
  </si>
  <si>
    <t>Date:</t>
  </si>
  <si>
    <t>PWSID:</t>
  </si>
  <si>
    <t>A.</t>
  </si>
  <si>
    <t>B.</t>
  </si>
  <si>
    <t>C.</t>
  </si>
  <si>
    <t>D.</t>
  </si>
  <si>
    <t>Plant Name:</t>
  </si>
  <si>
    <t>TOC (raw water)</t>
  </si>
  <si>
    <t>E.</t>
  </si>
  <si>
    <t>Q1</t>
  </si>
  <si>
    <t>Q2</t>
  </si>
  <si>
    <t>Q3</t>
  </si>
  <si>
    <t>Q4</t>
  </si>
  <si>
    <t>HAA5 COMPLIANCE</t>
  </si>
  <si>
    <t>Massachusetts Department of Environmental Protection - Drinking Water Program</t>
  </si>
  <si>
    <t xml:space="preserve">HAA5 RAA &gt; 30 ppb? </t>
  </si>
  <si>
    <t>Q1 (Jan - Mar)</t>
  </si>
  <si>
    <t>Q2 (Apr - Jun)</t>
  </si>
  <si>
    <t>Q3 (Jul - Sep)</t>
  </si>
  <si>
    <t>Q4 (Oct - Dec)</t>
  </si>
  <si>
    <t>TTHM COMPLIANCE</t>
  </si>
  <si>
    <t>CHLORINE RESIDUAL COMPLIANCE</t>
  </si>
  <si>
    <t>Plant 1</t>
  </si>
  <si>
    <t>Plant 2</t>
  </si>
  <si>
    <t>Plant 4</t>
  </si>
  <si>
    <t>Plant 3</t>
  </si>
  <si>
    <t>Monthly Average:</t>
  </si>
  <si>
    <t>Quarterly Average:</t>
  </si>
  <si>
    <t>Total # of Samples:</t>
  </si>
  <si>
    <t>Total number of samples collected during the monitoring period.</t>
  </si>
  <si>
    <t>DEFINITIONS</t>
  </si>
  <si>
    <t>Running Annual Average (RAA):</t>
  </si>
  <si>
    <t xml:space="preserve">Average of all results within the current month.  </t>
  </si>
  <si>
    <t>COMMENTS:</t>
  </si>
  <si>
    <r>
      <t xml:space="preserve">Average of three monthly averages. </t>
    </r>
    <r>
      <rPr>
        <i/>
        <sz val="8"/>
        <rFont val="Arial"/>
        <family val="2"/>
      </rPr>
      <t/>
    </r>
  </si>
  <si>
    <t xml:space="preserve">HAA5 RAA &gt; 45 ppb? </t>
  </si>
  <si>
    <t>TOC(raw) RAA &gt; 4.0 ppm?</t>
  </si>
  <si>
    <t>If any marked YES below, then THM/HAA5 reduced monitoring criteria not met.</t>
  </si>
  <si>
    <t>TTHM OEL</t>
  </si>
  <si>
    <t>HAA5 OEL</t>
  </si>
  <si>
    <t>Quarter</t>
  </si>
  <si>
    <t xml:space="preserve">TTHM LRAA &gt; 40 ppb? </t>
  </si>
  <si>
    <t xml:space="preserve">TTHM LRAA &gt; 60 ppb? </t>
  </si>
  <si>
    <t>LRAA</t>
  </si>
  <si>
    <t xml:space="preserve"> </t>
  </si>
  <si>
    <t>Reduced Monitoring</t>
  </si>
  <si>
    <t>Mon Type</t>
  </si>
  <si>
    <t xml:space="preserve">  Chlorine MRDL (ppm):</t>
  </si>
  <si>
    <t xml:space="preserve">  Was Chlorine MRDL exceeded? 
  If Yes, then MRDL violation for period.</t>
  </si>
  <si>
    <t xml:space="preserve">PWS continues to qualify for reduced monitoring based on LRAAs of TTHM and HAA5 (and TOC if applicable) </t>
  </si>
  <si>
    <t>BROMATE (finished water)</t>
  </si>
  <si>
    <t>Average of the two previous quarter's results and twice the current quarter's results</t>
  </si>
  <si>
    <t>Note:  Record and calculate all ND or &lt; MDL results as the number 0 (zero).</t>
  </si>
  <si>
    <t xml:space="preserve">YEAR:  </t>
  </si>
  <si>
    <r>
      <t xml:space="preserve">RAA from the </t>
    </r>
    <r>
      <rPr>
        <u/>
        <sz val="8"/>
        <rFont val="Arial"/>
        <family val="2"/>
      </rPr>
      <t>same</t>
    </r>
    <r>
      <rPr>
        <sz val="8"/>
        <rFont val="Arial"/>
        <family val="2"/>
      </rPr>
      <t xml:space="preserve"> sample location. </t>
    </r>
    <r>
      <rPr>
        <i/>
        <sz val="8"/>
        <rFont val="Arial"/>
        <family val="2"/>
      </rPr>
      <t xml:space="preserve">Average of this quarter and three prior consecutive quarterly averages at the same location. </t>
    </r>
  </si>
  <si>
    <t>Operational Evaluation Level (OEL):</t>
  </si>
  <si>
    <t>Locational Running Annual Average  (LRAA):</t>
  </si>
  <si>
    <t>Stage 2 Disinfection By-Products Rule (DBPR) Quarterly Compliance Worksheet</t>
  </si>
  <si>
    <t>INSTRUCTIONS</t>
  </si>
  <si>
    <t>- All fields in YELLOW are to be completed by the PWS.</t>
  </si>
  <si>
    <t>- All fields in BLUE are compliance fields calculated by the worksheet.</t>
  </si>
  <si>
    <t>- The worksheet is due along with your TTHM/HAA5/Cl monitoring reports on or before the 10th of the month</t>
  </si>
  <si>
    <t xml:space="preserve">    following the end of the compliance quarter.</t>
  </si>
  <si>
    <t>General Instructions</t>
  </si>
  <si>
    <t>- When entering ND or &lt;MDL  results, enter the value as "0" (zero) in the form.</t>
  </si>
  <si>
    <t xml:space="preserve">- To enter TTHM and HAA5 results, enter them in the column for the appropriate quarter, deleting the data </t>
  </si>
  <si>
    <t xml:space="preserve">   from that quarter in the previous year.  This will ensure that the LRAAs and OELs are calculated correctly.</t>
  </si>
  <si>
    <t>Operational Evaluation Levels (OELs)</t>
  </si>
  <si>
    <t>- OELs are calculated by taking the average of  2*[current quarter's results] and the results of the previous two quarters.</t>
  </si>
  <si>
    <t>- When an OEL is exceeded without a corresponding MCL violation, the PWS is required to do the following:</t>
  </si>
  <si>
    <t>* Report the exceedance to MassDEP (met by submitting the compliance worksheet)</t>
  </si>
  <si>
    <t>OPERATIONAL EVALUATION GUIDANCE MANUAL</t>
  </si>
  <si>
    <t xml:space="preserve">    notified of the analytical result that caused the exceedance(s).</t>
  </si>
  <si>
    <t>* Conduct an operational evaluation to determine the cause of the exceedance(s).</t>
  </si>
  <si>
    <t>- OELs are a means to proactively address potential compliance problems before they become MCL exdeedances.</t>
  </si>
  <si>
    <t>- Failure to submit an OE Report in the required time frame is a violation which requires Tier 3 public notice</t>
  </si>
  <si>
    <t xml:space="preserve">- Operational Evaluations should include an examination of system treatment and distribution operational practices </t>
  </si>
  <si>
    <t xml:space="preserve">     including the following:</t>
  </si>
  <si>
    <t>* excess storage capacity</t>
  </si>
  <si>
    <t>* distribution system flushing</t>
  </si>
  <si>
    <t>* changes in sources or source water quality</t>
  </si>
  <si>
    <t>* treatment changes</t>
  </si>
  <si>
    <t>* other problems that may contribute to TTHM and HAA5 formation</t>
  </si>
  <si>
    <t xml:space="preserve">* storage tank operations </t>
  </si>
  <si>
    <t>- If the cause of the OEL exceedance is known, the PWS may limit the scope of the Operational Evaluation with</t>
  </si>
  <si>
    <t xml:space="preserve">   MassDEP approval.</t>
  </si>
  <si>
    <t>- If the OEL exceedence occurs under the following conditions, it is considered seasonal due to warmer water</t>
  </si>
  <si>
    <t xml:space="preserve">    temperatures and the Operational Evaluation Reporting is limited to reporting the exceedance to MassDEP:</t>
  </si>
  <si>
    <t>* The exceedance occurs in the third quarter</t>
  </si>
  <si>
    <t>* There is no MCL violation associated with the exceedance</t>
  </si>
  <si>
    <t>* There were no OEL exceedances in the previous three quarters</t>
  </si>
  <si>
    <t>- OELs apply to systems monitoring quarterly only.</t>
  </si>
  <si>
    <t>* None of the TTHM results exceed 100 ug/L and none of the HAA5 results exceed 75 ug/L</t>
  </si>
  <si>
    <t>- In any other situation, the PWS must petition MassDEP to reduce the scope of the evaluation and must receive</t>
  </si>
  <si>
    <t xml:space="preserve">     approval in writing (email is acceptable).  The PWS is responsible for keeping a copy of the authorization.</t>
  </si>
  <si>
    <t xml:space="preserve">-  The PWS must then identify opportunities to reduce DBP concentrations in the distribution system and steps that </t>
  </si>
  <si>
    <t xml:space="preserve">     could be considered to minimize future exceedances</t>
  </si>
  <si>
    <t xml:space="preserve">- Additional guidance on Operational Evaluation Levels and Operational Evaluation Reports can be found in the EPA </t>
  </si>
  <si>
    <t xml:space="preserve">    guidance manual.</t>
  </si>
  <si>
    <t xml:space="preserve">Stage 2 Disinfection By-Product Rule Operational Evaluation Report </t>
  </si>
  <si>
    <t>For use with the DBPR Quarterly Compliance Worksheet</t>
  </si>
  <si>
    <t>PWS Name:</t>
  </si>
  <si>
    <t xml:space="preserve">  QUARTER: </t>
  </si>
  <si>
    <t>Monitoring Period:</t>
  </si>
  <si>
    <t>Year:</t>
  </si>
  <si>
    <t>Quarter:</t>
  </si>
  <si>
    <t>III.  OPERATIONAL EVALUATION FINDINGS</t>
  </si>
  <si>
    <t>I.  GENERAL INFORMATION</t>
  </si>
  <si>
    <t>II.   MONITORING RESULTS</t>
  </si>
  <si>
    <t>Has an OEL exceedance occurred at this location in the past?</t>
  </si>
  <si>
    <t>Was the cause determined for the previous exceedance?</t>
  </si>
  <si>
    <t>Yes</t>
  </si>
  <si>
    <t>No</t>
  </si>
  <si>
    <t>Location #</t>
  </si>
  <si>
    <t>Notes:</t>
  </si>
  <si>
    <t>F.</t>
  </si>
  <si>
    <t>IMPORTANT COMPLIANCE NOTES</t>
  </si>
  <si>
    <t>Town:</t>
  </si>
  <si>
    <t>Refer to Stage 2 DBPR Quarterly Compliance Worksheet for complete results summary.</t>
  </si>
  <si>
    <t>- If the PWS collects more than one round of samples in a given quarter, then enter the average of all of the samples</t>
  </si>
  <si>
    <t>If NO proceed to Item B.  If YES, attach a copy of written approval from MassDEP including approved scope.</t>
  </si>
  <si>
    <t>Did you confirm that proper Data Collection and Analysis Protocols Were Followed?</t>
  </si>
  <si>
    <t>Refer to Page 2-6 in the OEL Guidance Manual for more information on evaluating these protocols.</t>
  </si>
  <si>
    <t>G.</t>
  </si>
  <si>
    <r>
      <t xml:space="preserve">Did </t>
    </r>
    <r>
      <rPr>
        <b/>
        <sz val="9"/>
        <rFont val="Arial"/>
        <family val="2"/>
      </rPr>
      <t>the distribution system</t>
    </r>
    <r>
      <rPr>
        <sz val="9"/>
        <rFont val="Arial"/>
        <family val="2"/>
      </rPr>
      <t xml:space="preserve"> cause or contribute to your OEL exceedance(s)?</t>
    </r>
  </si>
  <si>
    <r>
      <t xml:space="preserve">Did </t>
    </r>
    <r>
      <rPr>
        <b/>
        <sz val="9"/>
        <rFont val="Arial"/>
        <family val="2"/>
      </rPr>
      <t>the treatment system</t>
    </r>
    <r>
      <rPr>
        <sz val="9"/>
        <rFont val="Arial"/>
        <family val="2"/>
      </rPr>
      <t xml:space="preserve"> cause or contribute to your OEL exceedance(s)?</t>
    </r>
  </si>
  <si>
    <r>
      <t>Did</t>
    </r>
    <r>
      <rPr>
        <b/>
        <sz val="9"/>
        <rFont val="Arial"/>
        <family val="2"/>
      </rPr>
      <t xml:space="preserve"> source water quality</t>
    </r>
    <r>
      <rPr>
        <sz val="9"/>
        <rFont val="Arial"/>
        <family val="2"/>
      </rPr>
      <t xml:space="preserve"> cause or contribute to your OEL exceedance(s)?</t>
    </r>
  </si>
  <si>
    <r>
      <t xml:space="preserve">If you are unable to determine the cause(s) of the OEL exceedance(s), list the steps that you can use to better identify the cause(s) in the future. </t>
    </r>
    <r>
      <rPr>
        <i/>
        <sz val="8"/>
        <rFont val="Arial"/>
        <family val="2"/>
      </rPr>
      <t>(attach additional pages if necessary)</t>
    </r>
  </si>
  <si>
    <t>H.</t>
  </si>
  <si>
    <r>
      <t xml:space="preserve">List steps that could be considered to minimize future OEL exceedances </t>
    </r>
    <r>
      <rPr>
        <i/>
        <sz val="8"/>
        <rFont val="Arial"/>
        <family val="2"/>
      </rPr>
      <t>(attach additional pages if necessary)</t>
    </r>
  </si>
  <si>
    <t>Attach all supporting operational or other data that support the determination of the cause(s) of your OEL exceedance(s).</t>
  </si>
  <si>
    <t>I.</t>
  </si>
  <si>
    <t>If YES or POSSIBLY explain (expand cell or attach additional pages if necessary)</t>
  </si>
  <si>
    <t>Monthly Avg (ppm)</t>
  </si>
  <si>
    <t>Quarterly
Avg (ppm)</t>
  </si>
  <si>
    <t>Month</t>
  </si>
  <si>
    <t>Year</t>
  </si>
  <si>
    <t>Sample Location</t>
  </si>
  <si>
    <t>Date</t>
  </si>
  <si>
    <t>SYSTEMS USING CHLORINATION or CHLORAMINATION - COMPLETE TABLES A, B &amp; C</t>
  </si>
  <si>
    <t>SYSTEMS USING OZONATION - COMPLETE TABLE F</t>
  </si>
  <si>
    <t xml:space="preserve">    TTHM/HAA5 annually or triennally must still report chlorine (and TOC if applicable) results quarterly.</t>
  </si>
  <si>
    <t xml:space="preserve">- The worksheet is to be completed and submitted to the department every quarter.  Systems monitoring </t>
  </si>
  <si>
    <r>
      <t xml:space="preserve">PWS has exceeded the OEL for TTHM and/OR HAA5 and must </t>
    </r>
    <r>
      <rPr>
        <b/>
        <u/>
        <sz val="9"/>
        <rFont val="Arial"/>
        <family val="2"/>
      </rPr>
      <t>complete and submit an Operational Evaluation Report</t>
    </r>
    <r>
      <rPr>
        <sz val="9"/>
        <rFont val="Arial"/>
        <family val="2"/>
      </rPr>
      <t xml:space="preserve"> within 90 days of receipt of the analytical results (systems sampling quarterly only). </t>
    </r>
  </si>
  <si>
    <t>PWS has exceeded the OEL for TTHM and/OR HAA5 but is authorized to limit the scope of the OEL evaluation to reporting only. (Refer to letter regarding seasonal OEL exceedances)</t>
  </si>
  <si>
    <t>Mon Freq</t>
  </si>
  <si>
    <r>
      <t xml:space="preserve">PWS </t>
    </r>
    <r>
      <rPr>
        <b/>
        <u/>
        <sz val="9"/>
        <rFont val="Arial"/>
        <family val="2"/>
      </rPr>
      <t>NO LONGER QUALIFIES</t>
    </r>
    <r>
      <rPr>
        <sz val="9"/>
        <rFont val="Arial"/>
        <family val="2"/>
      </rPr>
      <t xml:space="preserve"> for reduced monitoring based on average concentrations of TTHM, HAA5 and/or TOC. </t>
    </r>
    <r>
      <rPr>
        <i/>
        <sz val="8"/>
        <rFont val="Arial"/>
        <family val="2"/>
      </rPr>
      <t>(Refer to quarterly monitoring criteria on "Instructions" Tab)</t>
    </r>
  </si>
  <si>
    <t xml:space="preserve">- Reduced monitoring for TTHM/HAA5 is based on LRAAs of TTHM and HAA5.  </t>
  </si>
  <si>
    <t>* LRAA of TTHM &lt;= 40 ppb and HAA5 &lt;= 30 ppb</t>
  </si>
  <si>
    <t>* Raw water TOC RAA &lt;= 4 ppm</t>
  </si>
  <si>
    <r>
      <t xml:space="preserve">- Criteria to remain on reduced monitoring - systems monitoring </t>
    </r>
    <r>
      <rPr>
        <b/>
        <u/>
        <sz val="10"/>
        <rFont val="Arial"/>
        <family val="2"/>
      </rPr>
      <t>annually or every 3 years</t>
    </r>
  </si>
  <si>
    <r>
      <t xml:space="preserve">- Criteria to remain on reduced monitoring - systems monitoring </t>
    </r>
    <r>
      <rPr>
        <b/>
        <u/>
        <sz val="10"/>
        <rFont val="Arial"/>
        <family val="2"/>
      </rPr>
      <t>quarterly</t>
    </r>
  </si>
  <si>
    <t>* LRAA of TTHM &lt;= 60 ppb and HAA5 &lt;= 30 ppb</t>
  </si>
  <si>
    <t>- TOC monitoring requirements</t>
  </si>
  <si>
    <t>* To qualify for reduced monitoring, the system must sample the raw water TOC monthly for at least one year.</t>
  </si>
  <si>
    <t>* Once a system qualifies for reduced monitoring, the PWS may reduce the TOC monitoring frequency to quarterly.</t>
  </si>
  <si>
    <t>ANYTOWN WATER SYSTEM</t>
  </si>
  <si>
    <t>ANYTOWN</t>
  </si>
  <si>
    <t>DBP1</t>
  </si>
  <si>
    <t>DBP2</t>
  </si>
  <si>
    <t>DBP3</t>
  </si>
  <si>
    <t>DBP4</t>
  </si>
  <si>
    <t>- For surface water or GWUDI systems it is also based on the RAA of raw water TOC.</t>
  </si>
  <si>
    <t>- Criteria to go on reduced monitoring</t>
  </si>
  <si>
    <r>
      <t xml:space="preserve">PWS has exdeeded the MCL for TTHM or HAA5 during ANNUAL monitoring and therefore will be subject to </t>
    </r>
    <r>
      <rPr>
        <b/>
        <u/>
        <sz val="9"/>
        <rFont val="Arial"/>
        <family val="2"/>
      </rPr>
      <t>INCREASED monitoring</t>
    </r>
    <r>
      <rPr>
        <sz val="9"/>
        <rFont val="Arial"/>
        <family val="2"/>
      </rPr>
      <t xml:space="preserve"> (quarterly dual sample sets at each location) until further notice.</t>
    </r>
  </si>
  <si>
    <t>Did MassDEP allow you to limit the scope of the operational evaluation for reasons other than the seasonal exemption indicated on Section D of the Quarterly Compliance Worksheet?</t>
  </si>
  <si>
    <t>Total Number of Pages Submitted, including attachments and checklists:</t>
  </si>
  <si>
    <t>Are the previous evaluations applicable to the current OEL exceedance?</t>
  </si>
  <si>
    <t>Enter Sample Location Code(s) where OELs were exceeded:</t>
  </si>
  <si>
    <t>If YES, when did the exceedance occur? (Year/Quarter)</t>
  </si>
  <si>
    <t xml:space="preserve">* Submit an Operational Evaluation Report (using the attached form) to MassDEP no later than 90 days after being </t>
  </si>
  <si>
    <t>SURFACE OR GWUDI SYSTEMS &gt;499 SEEKING OR ON REDUCED TTHM/HAA5 MONITORING - COMPLETE TABLE E</t>
  </si>
  <si>
    <t xml:space="preserve">Average of one year of consecutive compliance periods, including the current one.  4 quarters (THM/HAA5 and TOC) or 12 months (Cl and Bromate).  </t>
  </si>
  <si>
    <r>
      <t xml:space="preserve">  Chlorine Running Annual Average (RAA):
 </t>
    </r>
    <r>
      <rPr>
        <sz val="7"/>
        <rFont val="Arial"/>
        <family val="2"/>
      </rPr>
      <t xml:space="preserve"> (Average of 12 Monthly Averages)</t>
    </r>
  </si>
  <si>
    <t>OEL NoSigFig</t>
  </si>
  <si>
    <t>CURRENT QUARTER THM OEL NoSigFig</t>
  </si>
  <si>
    <t>LRAA NO SIG FIG</t>
  </si>
  <si>
    <t>SigFig</t>
  </si>
  <si>
    <t xml:space="preserve">CURRENT Q HAA5 </t>
  </si>
  <si>
    <t>HAA LRAA</t>
  </si>
  <si>
    <t>NO SIG FIG</t>
  </si>
  <si>
    <t>TTHM DATA SigFig</t>
  </si>
  <si>
    <t>HAA5 DATA</t>
  </si>
  <si>
    <t xml:space="preserve">QUARTER: </t>
  </si>
  <si>
    <t>YEAR:</t>
  </si>
  <si>
    <r>
      <t>Was OEL exceeded?</t>
    </r>
    <r>
      <rPr>
        <b/>
        <vertAlign val="superscript"/>
        <sz val="8"/>
        <rFont val="Arial"/>
        <family val="2"/>
      </rPr>
      <t>2</t>
    </r>
  </si>
  <si>
    <r>
      <t>Was MCL exceeded?</t>
    </r>
    <r>
      <rPr>
        <b/>
        <vertAlign val="superscript"/>
        <sz val="8"/>
        <rFont val="Arial"/>
        <family val="2"/>
      </rPr>
      <t>1</t>
    </r>
  </si>
  <si>
    <r>
      <t xml:space="preserve">Was Bromate MCL Exceeded? </t>
    </r>
    <r>
      <rPr>
        <b/>
        <vertAlign val="superscript"/>
        <sz val="7"/>
        <rFont val="Arial"/>
        <family val="2"/>
      </rPr>
      <t>1</t>
    </r>
    <r>
      <rPr>
        <b/>
        <sz val="7"/>
        <rFont val="Arial"/>
        <family val="2"/>
      </rPr>
      <t xml:space="preserve">
</t>
    </r>
    <r>
      <rPr>
        <sz val="7"/>
        <rFont val="Arial"/>
        <family val="2"/>
      </rPr>
      <t>(MCL = 0.010 ppm)</t>
    </r>
  </si>
  <si>
    <t>Maximum Contaminant Level Violations</t>
  </si>
  <si>
    <r>
      <t xml:space="preserve">- Maximum contaminant levels violations will be indicated on the form by the number appearing in </t>
    </r>
    <r>
      <rPr>
        <b/>
        <sz val="10"/>
        <color rgb="FFFF0000"/>
        <rFont val="Arial"/>
        <family val="2"/>
      </rPr>
      <t>BOLD RED</t>
    </r>
  </si>
  <si>
    <t xml:space="preserve">- You are required to notify MassDEP within 10 days of the end of the quarter of any DBPR MCL or MRDL violation. </t>
  </si>
  <si>
    <t xml:space="preserve">  collected during the quarter for each sampling location.</t>
  </si>
  <si>
    <r>
      <t xml:space="preserve">   on the worksheet.  In addtion, the form will say "Was MCL exceeded?  </t>
    </r>
    <r>
      <rPr>
        <b/>
        <sz val="10"/>
        <color rgb="FFFF0000"/>
        <rFont val="Arial"/>
        <family val="2"/>
      </rPr>
      <t>YES</t>
    </r>
    <r>
      <rPr>
        <sz val="10"/>
        <rFont val="Arial"/>
        <family val="2"/>
      </rPr>
      <t>".</t>
    </r>
  </si>
  <si>
    <t>- It is recommended that you notify MassDEP as soon as you are aware of the violation.</t>
  </si>
  <si>
    <t>- The PWS is responsible for issuing a Tier 2 (30 day) public notice in the event of an MCL violation.  Contact your MassDEP regional office</t>
  </si>
  <si>
    <t xml:space="preserve">   Contact your MassDEP regional office for assistance with the Public Notification requirements.</t>
  </si>
  <si>
    <r>
      <t xml:space="preserve">- OEL exdeedences will be indicated on the form by the number appearing in </t>
    </r>
    <r>
      <rPr>
        <b/>
        <sz val="10"/>
        <color rgb="FFFF0000"/>
        <rFont val="Arial"/>
        <family val="2"/>
      </rPr>
      <t>BOLD RED</t>
    </r>
  </si>
  <si>
    <r>
      <t xml:space="preserve">   on the worksheet.  In addtion, the form will say "Was OEL exceeded?  </t>
    </r>
    <r>
      <rPr>
        <b/>
        <sz val="10"/>
        <color rgb="FFFF0000"/>
        <rFont val="Arial"/>
        <family val="2"/>
      </rPr>
      <t>YES</t>
    </r>
    <r>
      <rPr>
        <sz val="10"/>
        <rFont val="Arial"/>
        <family val="2"/>
      </rPr>
      <t>".</t>
    </r>
  </si>
  <si>
    <t>NO</t>
  </si>
  <si>
    <t>YES</t>
  </si>
  <si>
    <t>Q1: Jan-Mar</t>
  </si>
  <si>
    <t>Q2: Apr-Jun</t>
  </si>
  <si>
    <t>Q3: Jul-Sep</t>
  </si>
  <si>
    <t>Q4: Oct-Dec</t>
  </si>
  <si>
    <r>
      <t>OEL</t>
    </r>
    <r>
      <rPr>
        <b/>
        <i/>
        <vertAlign val="superscript"/>
        <sz val="8"/>
        <rFont val="Arial"/>
        <family val="2"/>
      </rPr>
      <t>2</t>
    </r>
  </si>
  <si>
    <t>Primary Operator Signature</t>
  </si>
  <si>
    <r>
      <t>Running Annual Average</t>
    </r>
    <r>
      <rPr>
        <sz val="6"/>
        <rFont val="Arial"/>
        <family val="2"/>
      </rPr>
      <t xml:space="preserve">: 
</t>
    </r>
    <r>
      <rPr>
        <sz val="7"/>
        <rFont val="Arial"/>
        <family val="2"/>
      </rPr>
      <t>(Average of last 12 monthly averages)</t>
    </r>
  </si>
  <si>
    <r>
      <t xml:space="preserve">Qualify for Reduced Bromate Monitoring? 
</t>
    </r>
    <r>
      <rPr>
        <sz val="7"/>
        <rFont val="Arial"/>
        <family val="2"/>
      </rPr>
      <t>(RAA&lt;0.0025 ppm)</t>
    </r>
  </si>
  <si>
    <r>
      <t xml:space="preserve">Running Annual Average:
</t>
    </r>
    <r>
      <rPr>
        <sz val="7"/>
        <rFont val="Arial"/>
        <family val="2"/>
      </rPr>
      <t>(Average of last 4 quarterly averages)</t>
    </r>
  </si>
  <si>
    <t>PWSID</t>
  </si>
  <si>
    <t>PWS Name</t>
  </si>
  <si>
    <t>City/Town</t>
  </si>
  <si>
    <t xml:space="preserve">PWSID </t>
  </si>
  <si>
    <t xml:space="preserve">PWS Name </t>
  </si>
  <si>
    <t>CERTIFICATION:  I certify under penalties of law that I am the person authorized to fill out this form and the information contained herein is true, accurate and complete to the best extent of my knowledge.</t>
  </si>
  <si>
    <t>Reduced</t>
  </si>
  <si>
    <t>Increased</t>
  </si>
  <si>
    <t>Quarterly</t>
  </si>
  <si>
    <t>Annual or less</t>
  </si>
  <si>
    <t>COM</t>
  </si>
  <si>
    <t>NTNC</t>
  </si>
  <si>
    <t>Monitoring Type:</t>
  </si>
  <si>
    <t>PWS Class:</t>
  </si>
  <si>
    <t>Monitoring Frequency:</t>
  </si>
  <si>
    <t>Routine</t>
  </si>
  <si>
    <r>
      <rPr>
        <b/>
        <vertAlign val="superscript"/>
        <sz val="8"/>
        <rFont val="Arial"/>
        <family val="2"/>
      </rPr>
      <t xml:space="preserve">2 </t>
    </r>
    <r>
      <rPr>
        <b/>
        <sz val="8"/>
        <rFont val="Arial"/>
        <family val="2"/>
      </rPr>
      <t>OELs apply to systems sampling quarterly only.</t>
    </r>
  </si>
  <si>
    <r>
      <rPr>
        <b/>
        <vertAlign val="superscript"/>
        <sz val="7"/>
        <rFont val="Arial"/>
        <family val="2"/>
      </rPr>
      <t xml:space="preserve">1 </t>
    </r>
    <r>
      <rPr>
        <b/>
        <sz val="7"/>
        <rFont val="Arial"/>
        <family val="2"/>
      </rPr>
      <t>Note that you are required to notify MassDEP within 10 days of the end of the quarter of any DBPR MCL or MRDL violation. Tier 2 (30 day) Public Notification must also be conducted for all MCL and MRDL violations.</t>
    </r>
  </si>
  <si>
    <t>Version 8.0.1</t>
  </si>
  <si>
    <t>Version 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</si>
</sst>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
  </numFmts>
  <fonts count="42">
    <font>
      <sz val="10"/>
      <name val="Arial"/>
    </font>
    <font>
      <sz val="11"/>
      <color theme="1"/>
      <name val="Calibri"/>
      <family val="2"/>
      <scheme val="minor"/>
    </font>
    <font>
      <sz val="10"/>
      <name val="Arial"/>
      <family val="2"/>
    </font>
    <font>
      <u/>
      <sz val="10"/>
      <color indexed="12"/>
      <name val="Arial"/>
      <family val="2"/>
    </font>
    <font>
      <b/>
      <sz val="10"/>
      <name val="Arial"/>
      <family val="2"/>
    </font>
    <font>
      <b/>
      <sz val="8"/>
      <name val="Arial"/>
      <family val="2"/>
    </font>
    <font>
      <sz val="8"/>
      <name val="Arial"/>
      <family val="2"/>
    </font>
    <font>
      <sz val="7"/>
      <name val="Arial"/>
      <family val="2"/>
    </font>
    <font>
      <b/>
      <sz val="7"/>
      <name val="Arial"/>
      <family val="2"/>
    </font>
    <font>
      <i/>
      <sz val="8"/>
      <name val="Arial"/>
      <family val="2"/>
    </font>
    <font>
      <b/>
      <i/>
      <sz val="8"/>
      <name val="Arial"/>
      <family val="2"/>
    </font>
    <font>
      <u/>
      <sz val="8"/>
      <name val="Arial"/>
      <family val="2"/>
    </font>
    <font>
      <i/>
      <sz val="10"/>
      <name val="Arial"/>
      <family val="2"/>
    </font>
    <font>
      <b/>
      <sz val="13"/>
      <name val="Arial"/>
      <family val="2"/>
    </font>
    <font>
      <sz val="8"/>
      <color indexed="81"/>
      <name val="Tahoma"/>
      <family val="2"/>
    </font>
    <font>
      <u/>
      <sz val="8"/>
      <color indexed="81"/>
      <name val="Tahoma"/>
      <family val="2"/>
    </font>
    <font>
      <u/>
      <sz val="8"/>
      <color indexed="12"/>
      <name val="Tahoma"/>
      <family val="2"/>
    </font>
    <font>
      <sz val="8"/>
      <color indexed="12"/>
      <name val="Tahoma"/>
      <family val="2"/>
    </font>
    <font>
      <b/>
      <sz val="8"/>
      <color indexed="81"/>
      <name val="Tahoma"/>
      <family val="2"/>
    </font>
    <font>
      <i/>
      <u/>
      <sz val="8"/>
      <color indexed="10"/>
      <name val="Tahoma"/>
      <family val="2"/>
    </font>
    <font>
      <i/>
      <sz val="8"/>
      <color indexed="10"/>
      <name val="Tahoma"/>
      <family val="2"/>
    </font>
    <font>
      <b/>
      <i/>
      <sz val="8"/>
      <color indexed="10"/>
      <name val="Tahoma"/>
      <family val="2"/>
    </font>
    <font>
      <sz val="8"/>
      <color indexed="10"/>
      <name val="Tahoma"/>
      <family val="2"/>
    </font>
    <font>
      <b/>
      <sz val="9"/>
      <name val="Arial"/>
      <family val="2"/>
    </font>
    <font>
      <sz val="10"/>
      <name val="Arial"/>
      <family val="2"/>
    </font>
    <font>
      <i/>
      <sz val="8"/>
      <color indexed="81"/>
      <name val="Tahoma"/>
      <family val="2"/>
    </font>
    <font>
      <b/>
      <i/>
      <vertAlign val="superscript"/>
      <sz val="8"/>
      <name val="Arial"/>
      <family val="2"/>
    </font>
    <font>
      <b/>
      <vertAlign val="superscript"/>
      <sz val="8"/>
      <name val="Arial"/>
      <family val="2"/>
    </font>
    <font>
      <sz val="9"/>
      <name val="Arial"/>
      <family val="2"/>
    </font>
    <font>
      <b/>
      <u/>
      <sz val="10"/>
      <name val="Arial"/>
      <family val="2"/>
    </font>
    <font>
      <b/>
      <u/>
      <sz val="9"/>
      <name val="Arial"/>
      <family val="2"/>
    </font>
    <font>
      <sz val="10"/>
      <name val="ZapfDingbats"/>
      <family val="5"/>
      <charset val="2"/>
    </font>
    <font>
      <b/>
      <sz val="12"/>
      <name val="Arial"/>
      <family val="2"/>
    </font>
    <font>
      <b/>
      <u/>
      <sz val="12"/>
      <name val="Arial"/>
      <family val="2"/>
    </font>
    <font>
      <u/>
      <sz val="10"/>
      <name val="Arial"/>
      <family val="2"/>
    </font>
    <font>
      <sz val="8"/>
      <color theme="0"/>
      <name val="Arial"/>
      <family val="2"/>
    </font>
    <font>
      <b/>
      <sz val="11"/>
      <name val="ZapfDingbats"/>
      <family val="5"/>
      <charset val="2"/>
    </font>
    <font>
      <sz val="6"/>
      <name val="Arial"/>
      <family val="2"/>
    </font>
    <font>
      <b/>
      <u/>
      <sz val="6"/>
      <name val="Arial"/>
      <family val="2"/>
    </font>
    <font>
      <b/>
      <vertAlign val="superscript"/>
      <sz val="7"/>
      <name val="Arial"/>
      <family val="2"/>
    </font>
    <font>
      <b/>
      <sz val="10"/>
      <color rgb="FFFF0000"/>
      <name val="Arial"/>
      <family val="2"/>
    </font>
    <font>
      <sz val="8"/>
      <color rgb="FF000000"/>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rgb="FFFFFFDD"/>
        <bgColor indexed="64"/>
      </patternFill>
    </fill>
    <fill>
      <patternFill patternType="solid">
        <fgColor rgb="FFE5F2FF"/>
        <bgColor indexed="64"/>
      </patternFill>
    </fill>
    <fill>
      <patternFill patternType="solid">
        <fgColor rgb="FFFFFCE7"/>
        <bgColor indexed="64"/>
      </patternFill>
    </fill>
    <fill>
      <patternFill patternType="solid">
        <fgColor rgb="FFFFFDE1"/>
        <bgColor indexed="64"/>
      </patternFill>
    </fill>
    <fill>
      <patternFill patternType="solid">
        <fgColor rgb="FFFFF8C5"/>
        <bgColor indexed="64"/>
      </patternFill>
    </fill>
    <fill>
      <patternFill patternType="solid">
        <fgColor rgb="FFDDEE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0" fontId="3" fillId="0" borderId="0" applyNumberFormat="0" applyFill="0" applyBorder="0" applyAlignment="0" applyProtection="0">
      <alignment vertical="top"/>
      <protection locked="0"/>
    </xf>
    <xf numFmtId="0" fontId="2" fillId="0" borderId="0"/>
    <xf numFmtId="0" fontId="1" fillId="0" borderId="0"/>
  </cellStyleXfs>
  <cellXfs count="510">
    <xf numFmtId="0" fontId="0" fillId="0" borderId="0" xfId="0"/>
    <xf numFmtId="0" fontId="0" fillId="0" borderId="0" xfId="0" applyProtection="1">
      <protection hidden="1"/>
    </xf>
    <xf numFmtId="0" fontId="0" fillId="0" borderId="0" xfId="0" applyAlignment="1" applyProtection="1">
      <alignment vertical="center"/>
      <protection hidden="1"/>
    </xf>
    <xf numFmtId="0" fontId="5" fillId="0" borderId="0" xfId="0" applyFont="1" applyAlignment="1" applyProtection="1">
      <alignment horizontal="right" vertical="center"/>
      <protection hidden="1"/>
    </xf>
    <xf numFmtId="0" fontId="5"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center"/>
      <protection hidden="1"/>
    </xf>
    <xf numFmtId="0" fontId="6" fillId="0" borderId="0" xfId="0" applyFont="1" applyProtection="1">
      <protection hidden="1"/>
    </xf>
    <xf numFmtId="0" fontId="0" fillId="0" borderId="0" xfId="0" applyAlignment="1" applyProtection="1">
      <alignment horizontal="center" vertical="center"/>
      <protection hidden="1"/>
    </xf>
    <xf numFmtId="0" fontId="6" fillId="0" borderId="0" xfId="0" applyFont="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0" fillId="0" borderId="0" xfId="0" applyAlignment="1" applyProtection="1">
      <alignment horizontal="center"/>
      <protection hidden="1"/>
    </xf>
    <xf numFmtId="1" fontId="4" fillId="0" borderId="0" xfId="0" applyNumberFormat="1"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24" fillId="0" borderId="0" xfId="0" applyFont="1"/>
    <xf numFmtId="166" fontId="24" fillId="0" borderId="0" xfId="0" applyNumberFormat="1" applyFont="1" applyProtection="1">
      <protection hidden="1"/>
    </xf>
    <xf numFmtId="0" fontId="8" fillId="0" borderId="0" xfId="0" applyFont="1" applyAlignment="1" applyProtection="1">
      <alignment vertical="top" wrapText="1"/>
      <protection hidden="1"/>
    </xf>
    <xf numFmtId="0" fontId="5" fillId="0" borderId="0" xfId="0" applyFont="1" applyAlignment="1" applyProtection="1">
      <alignment horizontal="right" vertical="center" wrapText="1"/>
      <protection hidden="1"/>
    </xf>
    <xf numFmtId="0" fontId="35" fillId="0" borderId="0" xfId="0" applyFont="1" applyAlignment="1" applyProtection="1">
      <alignment horizontal="center"/>
      <protection hidden="1"/>
    </xf>
    <xf numFmtId="166" fontId="0" fillId="0" borderId="0" xfId="0" applyNumberFormat="1" applyProtection="1">
      <protection hidden="1"/>
    </xf>
    <xf numFmtId="0" fontId="7" fillId="0" borderId="0" xfId="0" applyFont="1" applyAlignment="1" applyProtection="1">
      <alignment vertical="center" wrapText="1"/>
      <protection hidden="1"/>
    </xf>
    <xf numFmtId="0" fontId="24" fillId="0" borderId="0" xfId="0" applyFont="1" applyAlignment="1" applyProtection="1">
      <alignment horizontal="center" vertical="center"/>
      <protection hidden="1"/>
    </xf>
    <xf numFmtId="164" fontId="6" fillId="0" borderId="0" xfId="0" applyNumberFormat="1" applyFont="1" applyAlignment="1" applyProtection="1">
      <alignment horizontal="center" vertical="center"/>
      <protection hidden="1"/>
    </xf>
    <xf numFmtId="0" fontId="6" fillId="0" borderId="0" xfId="0" applyFont="1" applyAlignment="1">
      <alignment wrapText="1"/>
    </xf>
    <xf numFmtId="0" fontId="0" fillId="0" borderId="5" xfId="0" applyBorder="1" applyAlignment="1">
      <alignment horizontal="center" vertical="center"/>
    </xf>
    <xf numFmtId="0" fontId="6" fillId="0" borderId="0" xfId="0" applyFont="1" applyAlignment="1">
      <alignment vertical="center" wrapText="1"/>
    </xf>
    <xf numFmtId="0" fontId="2" fillId="0" borderId="0" xfId="0" applyFont="1"/>
    <xf numFmtId="0" fontId="32" fillId="0" borderId="0" xfId="0" applyFont="1"/>
    <xf numFmtId="0" fontId="2" fillId="0" borderId="0" xfId="0" quotePrefix="1" applyFont="1"/>
    <xf numFmtId="0" fontId="29" fillId="0" borderId="0" xfId="0" applyFont="1"/>
    <xf numFmtId="0" fontId="0" fillId="0" borderId="0" xfId="0" quotePrefix="1"/>
    <xf numFmtId="0" fontId="7" fillId="3" borderId="0" xfId="0" applyFont="1" applyFill="1" applyAlignment="1" applyProtection="1">
      <alignment vertical="center" wrapText="1"/>
      <protection hidden="1"/>
    </xf>
    <xf numFmtId="0" fontId="0" fillId="3" borderId="0" xfId="0" applyFill="1" applyAlignment="1" applyProtection="1">
      <alignment vertical="center"/>
      <protection hidden="1"/>
    </xf>
    <xf numFmtId="0" fontId="7" fillId="3" borderId="4" xfId="0" applyFont="1" applyFill="1" applyBorder="1" applyAlignment="1" applyProtection="1">
      <alignment vertical="center" wrapText="1"/>
      <protection hidden="1"/>
    </xf>
    <xf numFmtId="0" fontId="5" fillId="3" borderId="0" xfId="0" applyFont="1" applyFill="1" applyAlignment="1" applyProtection="1">
      <alignment wrapText="1"/>
      <protection hidden="1"/>
    </xf>
    <xf numFmtId="0" fontId="5" fillId="3" borderId="4" xfId="0" applyFont="1" applyFill="1" applyBorder="1" applyAlignment="1" applyProtection="1">
      <alignment wrapText="1"/>
      <protection hidden="1"/>
    </xf>
    <xf numFmtId="0" fontId="0" fillId="0" borderId="0" xfId="0" applyAlignment="1">
      <alignment horizontal="right"/>
    </xf>
    <xf numFmtId="0" fontId="7" fillId="0" borderId="3" xfId="0" applyFont="1" applyBorder="1" applyAlignment="1" applyProtection="1">
      <alignment vertical="center" wrapText="1"/>
      <protection hidden="1"/>
    </xf>
    <xf numFmtId="0" fontId="0" fillId="0" borderId="0" xfId="0" applyAlignment="1">
      <alignment horizontal="center"/>
    </xf>
    <xf numFmtId="0" fontId="7" fillId="0" borderId="0" xfId="0" applyFont="1" applyAlignment="1" applyProtection="1">
      <alignment wrapText="1"/>
      <protection hidden="1"/>
    </xf>
    <xf numFmtId="0" fontId="7" fillId="6" borderId="0" xfId="0" applyFont="1" applyFill="1" applyAlignment="1" applyProtection="1">
      <alignment wrapText="1"/>
      <protection hidden="1"/>
    </xf>
    <xf numFmtId="0" fontId="0" fillId="6" borderId="0" xfId="0" applyFill="1" applyAlignment="1" applyProtection="1">
      <alignment vertical="center"/>
      <protection hidden="1"/>
    </xf>
    <xf numFmtId="0" fontId="5" fillId="6" borderId="4" xfId="0" applyFont="1" applyFill="1" applyBorder="1" applyAlignment="1" applyProtection="1">
      <alignment horizontal="left" vertical="center" readingOrder="1"/>
      <protection hidden="1"/>
    </xf>
    <xf numFmtId="0" fontId="7" fillId="6" borderId="4" xfId="0" applyFont="1" applyFill="1" applyBorder="1" applyAlignment="1" applyProtection="1">
      <alignment wrapText="1"/>
      <protection hidden="1"/>
    </xf>
    <xf numFmtId="0" fontId="6" fillId="3" borderId="1" xfId="0" applyFont="1" applyFill="1" applyBorder="1" applyAlignment="1" applyProtection="1">
      <alignment horizontal="center" vertical="center"/>
      <protection locked="0"/>
    </xf>
    <xf numFmtId="1" fontId="6" fillId="3" borderId="1" xfId="0" applyNumberFormat="1" applyFont="1" applyFill="1" applyBorder="1" applyAlignment="1" applyProtection="1">
      <alignment horizontal="center" vertical="center"/>
      <protection locked="0"/>
    </xf>
    <xf numFmtId="0" fontId="2" fillId="0" borderId="0" xfId="0" quotePrefix="1" applyFont="1" applyProtection="1">
      <protection hidden="1"/>
    </xf>
    <xf numFmtId="0" fontId="5" fillId="0" borderId="3" xfId="0" applyFont="1" applyBorder="1" applyAlignment="1" applyProtection="1">
      <alignment horizontal="left" vertical="center" readingOrder="1"/>
      <protection hidden="1"/>
    </xf>
    <xf numFmtId="0" fontId="5" fillId="0" borderId="0" xfId="0" applyFont="1"/>
    <xf numFmtId="0" fontId="6" fillId="0" borderId="0" xfId="0" applyFont="1"/>
    <xf numFmtId="0" fontId="6" fillId="0" borderId="0" xfId="0" applyFont="1" applyAlignment="1">
      <alignment horizontal="right"/>
    </xf>
    <xf numFmtId="0" fontId="5" fillId="0" borderId="0" xfId="0" applyFont="1" applyAlignment="1">
      <alignment horizontal="right"/>
    </xf>
    <xf numFmtId="0" fontId="5" fillId="0" borderId="0" xfId="0" applyFont="1" applyAlignment="1" applyProtection="1">
      <alignment horizontal="right"/>
      <protection hidden="1"/>
    </xf>
    <xf numFmtId="0" fontId="2" fillId="3" borderId="1" xfId="0" applyFont="1" applyFill="1" applyBorder="1" applyAlignment="1" applyProtection="1">
      <alignment horizontal="center" vertical="center"/>
      <protection locked="0"/>
    </xf>
    <xf numFmtId="0" fontId="6" fillId="0" borderId="0" xfId="0" applyFont="1" applyAlignment="1">
      <alignment horizontal="center"/>
    </xf>
    <xf numFmtId="0" fontId="28" fillId="0" borderId="0" xfId="0" applyFont="1" applyProtection="1">
      <protection hidden="1"/>
    </xf>
    <xf numFmtId="0" fontId="2" fillId="0" borderId="0" xfId="0" applyFont="1" applyAlignment="1">
      <alignment vertical="top"/>
    </xf>
    <xf numFmtId="0" fontId="0" fillId="0" borderId="0" xfId="0" applyAlignment="1">
      <alignment vertical="top"/>
    </xf>
    <xf numFmtId="0" fontId="0" fillId="0" borderId="4" xfId="0" applyBorder="1" applyAlignment="1">
      <alignment horizontal="center"/>
    </xf>
    <xf numFmtId="0" fontId="0" fillId="0" borderId="4" xfId="0" applyBorder="1"/>
    <xf numFmtId="0" fontId="0" fillId="0" borderId="3" xfId="0" applyBorder="1" applyAlignment="1">
      <alignment horizontal="center"/>
    </xf>
    <xf numFmtId="166" fontId="2" fillId="0" borderId="0" xfId="0" applyNumberFormat="1" applyFont="1"/>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23" fillId="0" borderId="0" xfId="0" applyFont="1" applyAlignment="1" applyProtection="1">
      <alignment horizontal="center" vertical="center"/>
      <protection hidden="1"/>
    </xf>
    <xf numFmtId="0" fontId="23" fillId="0" borderId="0" xfId="0" applyFont="1" applyAlignment="1" applyProtection="1">
      <alignment horizontal="left" vertical="center"/>
      <protection hidden="1"/>
    </xf>
    <xf numFmtId="0" fontId="0" fillId="7" borderId="0" xfId="0" applyFill="1"/>
    <xf numFmtId="0" fontId="2" fillId="7" borderId="0" xfId="0" quotePrefix="1" applyFont="1" applyFill="1"/>
    <xf numFmtId="0" fontId="2" fillId="8" borderId="0" xfId="0" quotePrefix="1" applyFont="1" applyFill="1"/>
    <xf numFmtId="0" fontId="0" fillId="8" borderId="0" xfId="0" applyFill="1"/>
    <xf numFmtId="0" fontId="28" fillId="0" borderId="0" xfId="0" applyFont="1" applyAlignment="1" applyProtection="1">
      <alignment horizontal="left" vertical="center"/>
      <protection hidden="1"/>
    </xf>
    <xf numFmtId="0" fontId="28" fillId="0" borderId="0" xfId="0" applyFont="1" applyAlignment="1">
      <alignment vertical="center"/>
    </xf>
    <xf numFmtId="0" fontId="36" fillId="4" borderId="0" xfId="0" applyFont="1" applyFill="1" applyAlignment="1">
      <alignment vertical="top"/>
    </xf>
    <xf numFmtId="0" fontId="36" fillId="4" borderId="0" xfId="0" applyFont="1" applyFill="1" applyAlignment="1" applyProtection="1">
      <alignment vertical="center"/>
      <protection hidden="1"/>
    </xf>
    <xf numFmtId="0" fontId="36" fillId="4" borderId="0" xfId="0" applyFont="1" applyFill="1" applyAlignment="1" applyProtection="1">
      <alignment vertical="top"/>
      <protection hidden="1"/>
    </xf>
    <xf numFmtId="0" fontId="23" fillId="0" borderId="0" xfId="0" applyFont="1" applyAlignment="1" applyProtection="1">
      <alignment horizontal="center" vertical="top"/>
      <protection hidden="1"/>
    </xf>
    <xf numFmtId="0" fontId="30" fillId="0" borderId="0" xfId="0" applyFont="1" applyAlignment="1" applyProtection="1">
      <alignment vertical="top"/>
      <protection hidden="1"/>
    </xf>
    <xf numFmtId="0" fontId="8" fillId="0" borderId="3" xfId="0" applyFont="1" applyBorder="1" applyAlignment="1" applyProtection="1">
      <alignment horizontal="right" vertical="top"/>
      <protection hidden="1"/>
    </xf>
    <xf numFmtId="0" fontId="8" fillId="0" borderId="0" xfId="0" applyFont="1" applyAlignment="1" applyProtection="1">
      <alignment vertical="top"/>
      <protection hidden="1"/>
    </xf>
    <xf numFmtId="0" fontId="7" fillId="0" borderId="0" xfId="0" applyFont="1" applyAlignment="1" applyProtection="1">
      <alignment vertical="top"/>
      <protection hidden="1"/>
    </xf>
    <xf numFmtId="0" fontId="8" fillId="0" borderId="0" xfId="0" applyFont="1" applyAlignment="1" applyProtection="1">
      <alignment horizontal="right" vertical="top"/>
      <protection hidden="1"/>
    </xf>
    <xf numFmtId="0" fontId="8" fillId="0" borderId="0" xfId="0" applyFont="1" applyAlignment="1" applyProtection="1">
      <alignment horizontal="left" vertical="top"/>
      <protection hidden="1"/>
    </xf>
    <xf numFmtId="0" fontId="8" fillId="0" borderId="0" xfId="0" applyFont="1" applyAlignment="1" applyProtection="1">
      <alignment horizontal="left" vertical="center" readingOrder="1"/>
      <protection hidden="1"/>
    </xf>
    <xf numFmtId="0" fontId="7" fillId="0" borderId="0" xfId="0" applyFont="1" applyProtection="1">
      <protection hidden="1"/>
    </xf>
    <xf numFmtId="0" fontId="8" fillId="0" borderId="0" xfId="0" applyFont="1" applyAlignment="1" applyProtection="1">
      <alignment horizontal="left"/>
      <protection hidden="1"/>
    </xf>
    <xf numFmtId="0" fontId="5" fillId="0" borderId="0" xfId="0" applyFont="1" applyAlignment="1">
      <alignment horizontal="left"/>
    </xf>
    <xf numFmtId="0" fontId="0" fillId="0" borderId="1" xfId="0" applyBorder="1" applyAlignment="1">
      <alignment horizontal="center"/>
    </xf>
    <xf numFmtId="0" fontId="4" fillId="0" borderId="0" xfId="0" applyFont="1"/>
    <xf numFmtId="0" fontId="4" fillId="0" borderId="0" xfId="0" quotePrefix="1" applyFont="1"/>
    <xf numFmtId="0" fontId="2" fillId="0" borderId="0" xfId="0" applyFont="1" applyProtection="1">
      <protection hidden="1"/>
    </xf>
    <xf numFmtId="0" fontId="28" fillId="0" borderId="0" xfId="0" applyFont="1" applyAlignment="1" applyProtection="1">
      <alignment horizontal="left" vertical="top" wrapText="1"/>
      <protection hidden="1"/>
    </xf>
    <xf numFmtId="2" fontId="6" fillId="0" borderId="15" xfId="0" applyNumberFormat="1" applyFont="1" applyBorder="1" applyAlignment="1" applyProtection="1">
      <alignment horizontal="center" vertical="center" wrapText="1"/>
      <protection hidden="1"/>
    </xf>
    <xf numFmtId="2" fontId="6" fillId="0" borderId="0" xfId="0" applyNumberFormat="1" applyFont="1" applyAlignment="1" applyProtection="1">
      <alignment horizontal="center" vertical="center" wrapText="1"/>
      <protection hidden="1"/>
    </xf>
    <xf numFmtId="0" fontId="0" fillId="0" borderId="3" xfId="0" applyBorder="1" applyProtection="1">
      <protection hidden="1"/>
    </xf>
    <xf numFmtId="0" fontId="37" fillId="0" borderId="0" xfId="0" applyFont="1" applyProtection="1">
      <protection hidden="1"/>
    </xf>
    <xf numFmtId="0" fontId="38" fillId="0" borderId="0" xfId="0" applyFont="1" applyAlignment="1" applyProtection="1">
      <alignment horizontal="center" vertical="center"/>
      <protection hidden="1"/>
    </xf>
    <xf numFmtId="0" fontId="36" fillId="0" borderId="0" xfId="0" applyFont="1" applyAlignment="1" applyProtection="1">
      <alignment vertical="top"/>
      <protection hidden="1"/>
    </xf>
    <xf numFmtId="0" fontId="6" fillId="0" borderId="0" xfId="0" applyFont="1" applyAlignment="1" applyProtection="1">
      <alignment horizontal="center"/>
      <protection hidden="1"/>
    </xf>
    <xf numFmtId="0" fontId="2" fillId="0" borderId="0" xfId="0" applyFont="1" applyAlignment="1" applyProtection="1">
      <alignment vertical="center"/>
      <protection hidden="1"/>
    </xf>
    <xf numFmtId="0" fontId="5" fillId="0" borderId="0" xfId="0" applyFont="1" applyAlignment="1" applyProtection="1">
      <alignment vertical="center"/>
      <protection hidden="1"/>
    </xf>
    <xf numFmtId="0" fontId="0" fillId="0" borderId="2" xfId="0" applyBorder="1" applyProtection="1">
      <protection hidden="1"/>
    </xf>
    <xf numFmtId="0" fontId="7" fillId="0" borderId="9" xfId="0" applyFont="1" applyBorder="1" applyAlignment="1" applyProtection="1">
      <alignment wrapText="1"/>
      <protection hidden="1"/>
    </xf>
    <xf numFmtId="0" fontId="0" fillId="0" borderId="11" xfId="0" applyBorder="1" applyProtection="1">
      <protection hidden="1"/>
    </xf>
    <xf numFmtId="0" fontId="0" fillId="0" borderId="4" xfId="0" applyBorder="1" applyProtection="1">
      <protection hidden="1"/>
    </xf>
    <xf numFmtId="0" fontId="0" fillId="0" borderId="6" xfId="0" applyBorder="1" applyProtection="1">
      <protection hidden="1"/>
    </xf>
    <xf numFmtId="0" fontId="0" fillId="0" borderId="15" xfId="0" applyBorder="1" applyProtection="1">
      <protection hidden="1"/>
    </xf>
    <xf numFmtId="0" fontId="0" fillId="3" borderId="15" xfId="0" applyFill="1" applyBorder="1" applyAlignment="1" applyProtection="1">
      <alignment vertical="center"/>
      <protection hidden="1"/>
    </xf>
    <xf numFmtId="0" fontId="0" fillId="3" borderId="13" xfId="0" applyFill="1" applyBorder="1" applyProtection="1">
      <protection hidden="1"/>
    </xf>
    <xf numFmtId="0" fontId="0" fillId="0" borderId="13" xfId="0" applyBorder="1" applyProtection="1">
      <protection hidden="1"/>
    </xf>
    <xf numFmtId="0" fontId="5" fillId="0" borderId="3" xfId="0" applyFont="1" applyBorder="1" applyProtection="1">
      <protection hidden="1"/>
    </xf>
    <xf numFmtId="0" fontId="0" fillId="2" borderId="8" xfId="0" applyFill="1" applyBorder="1" applyProtection="1">
      <protection hidden="1"/>
    </xf>
    <xf numFmtId="0" fontId="8" fillId="2" borderId="1" xfId="0" applyFont="1" applyFill="1" applyBorder="1" applyAlignment="1" applyProtection="1">
      <alignment horizontal="center" vertical="center"/>
      <protection hidden="1"/>
    </xf>
    <xf numFmtId="0" fontId="23" fillId="0" borderId="0" xfId="0" applyFont="1" applyAlignment="1" applyProtection="1">
      <alignment vertical="center"/>
      <protection hidden="1"/>
    </xf>
    <xf numFmtId="0" fontId="28" fillId="0" borderId="0" xfId="0" applyFont="1" applyAlignment="1" applyProtection="1">
      <alignment vertical="center"/>
      <protection hidden="1"/>
    </xf>
    <xf numFmtId="0" fontId="23" fillId="4" borderId="7" xfId="0" applyFont="1" applyFill="1" applyBorder="1" applyAlignment="1" applyProtection="1">
      <alignment horizontal="center"/>
      <protection hidden="1"/>
    </xf>
    <xf numFmtId="0" fontId="0" fillId="0" borderId="5" xfId="0" applyBorder="1" applyAlignment="1">
      <alignment horizontal="center"/>
    </xf>
    <xf numFmtId="0" fontId="8" fillId="2" borderId="1" xfId="0" applyFont="1" applyFill="1" applyBorder="1" applyAlignment="1" applyProtection="1">
      <alignment horizontal="center" vertical="center" wrapText="1"/>
      <protection hidden="1"/>
    </xf>
    <xf numFmtId="0" fontId="2" fillId="0" borderId="0" xfId="0" applyFont="1" applyAlignment="1">
      <alignment horizontal="left" wrapText="1"/>
    </xf>
    <xf numFmtId="0" fontId="5" fillId="2" borderId="1" xfId="0" applyFont="1" applyFill="1" applyBorder="1" applyAlignment="1" applyProtection="1">
      <alignment horizontal="center" vertical="center"/>
      <protection hidden="1"/>
    </xf>
    <xf numFmtId="0" fontId="6" fillId="0" borderId="14" xfId="0" applyFont="1" applyBorder="1" applyProtection="1">
      <protection hidden="1"/>
    </xf>
    <xf numFmtId="0" fontId="0" fillId="0" borderId="7" xfId="0" applyBorder="1" applyProtection="1">
      <protection hidden="1"/>
    </xf>
    <xf numFmtId="14" fontId="7" fillId="3" borderId="1"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hidden="1"/>
    </xf>
    <xf numFmtId="0" fontId="10" fillId="2" borderId="1" xfId="0" applyFont="1" applyFill="1" applyBorder="1" applyAlignment="1">
      <alignment horizontal="center" vertical="center"/>
    </xf>
    <xf numFmtId="0" fontId="0" fillId="2" borderId="1" xfId="0" applyFill="1" applyBorder="1" applyAlignment="1">
      <alignment horizontal="center" vertical="center"/>
    </xf>
    <xf numFmtId="0" fontId="7" fillId="3" borderId="1" xfId="0" applyFont="1" applyFill="1" applyBorder="1" applyAlignment="1" applyProtection="1">
      <alignment horizontal="center" vertical="center"/>
      <protection locked="0"/>
    </xf>
    <xf numFmtId="0" fontId="6" fillId="2" borderId="1" xfId="0" applyFont="1" applyFill="1" applyBorder="1" applyProtection="1">
      <protection hidden="1"/>
    </xf>
    <xf numFmtId="0" fontId="2" fillId="0" borderId="1" xfId="0" applyFont="1" applyBorder="1" applyAlignment="1" applyProtection="1">
      <alignment horizontal="center"/>
      <protection locked="0"/>
    </xf>
    <xf numFmtId="0" fontId="0" fillId="0" borderId="0" xfId="0" applyAlignment="1">
      <alignment horizontal="left" wrapText="1"/>
    </xf>
    <xf numFmtId="0" fontId="2" fillId="0" borderId="1" xfId="0" applyFont="1" applyBorder="1" applyAlignment="1" applyProtection="1">
      <alignment horizontal="center" vertical="center"/>
      <protection locked="0"/>
    </xf>
    <xf numFmtId="0" fontId="2" fillId="0" borderId="0" xfId="2"/>
    <xf numFmtId="0" fontId="2" fillId="0" borderId="0" xfId="2" applyProtection="1">
      <protection hidden="1"/>
    </xf>
    <xf numFmtId="0" fontId="2" fillId="0" borderId="0" xfId="2" applyAlignment="1" applyProtection="1">
      <alignment vertical="center"/>
      <protection hidden="1"/>
    </xf>
    <xf numFmtId="0" fontId="7" fillId="0" borderId="0" xfId="2" applyFont="1" applyAlignment="1" applyProtection="1">
      <alignment vertical="top"/>
      <protection hidden="1"/>
    </xf>
    <xf numFmtId="0" fontId="5" fillId="0" borderId="0" xfId="2" applyFont="1" applyAlignment="1" applyProtection="1">
      <alignment horizontal="center"/>
      <protection hidden="1"/>
    </xf>
    <xf numFmtId="0" fontId="6" fillId="0" borderId="0" xfId="2" applyFont="1" applyProtection="1">
      <protection hidden="1"/>
    </xf>
    <xf numFmtId="0" fontId="2" fillId="0" borderId="0" xfId="2" applyAlignment="1" applyProtection="1">
      <alignment horizontal="center" vertical="center"/>
      <protection hidden="1"/>
    </xf>
    <xf numFmtId="0" fontId="5" fillId="0" borderId="0" xfId="2" applyFont="1" applyAlignment="1" applyProtection="1">
      <alignment horizontal="center" vertical="center"/>
      <protection hidden="1"/>
    </xf>
    <xf numFmtId="0" fontId="2" fillId="0" borderId="0" xfId="2" applyAlignment="1" applyProtection="1">
      <alignment horizontal="right" vertical="center"/>
      <protection hidden="1"/>
    </xf>
    <xf numFmtId="0" fontId="6" fillId="0" borderId="0" xfId="2" applyFont="1" applyAlignment="1" applyProtection="1">
      <alignment horizontal="center" vertical="center"/>
      <protection hidden="1"/>
    </xf>
    <xf numFmtId="0" fontId="6" fillId="0" borderId="0" xfId="2" applyFont="1" applyAlignment="1" applyProtection="1">
      <alignment horizontal="right"/>
      <protection hidden="1"/>
    </xf>
    <xf numFmtId="0" fontId="2" fillId="0" borderId="0" xfId="2" applyAlignment="1" applyProtection="1">
      <alignment horizontal="center"/>
      <protection hidden="1"/>
    </xf>
    <xf numFmtId="0" fontId="6" fillId="0" borderId="0" xfId="2" applyFont="1" applyAlignment="1" applyProtection="1">
      <alignment vertical="center"/>
      <protection hidden="1"/>
    </xf>
    <xf numFmtId="0" fontId="2" fillId="0" borderId="0" xfId="2" applyAlignment="1" applyProtection="1">
      <alignment horizontal="right"/>
      <protection hidden="1"/>
    </xf>
    <xf numFmtId="0" fontId="6" fillId="0" borderId="0" xfId="2" applyFont="1" applyAlignment="1" applyProtection="1">
      <alignment horizontal="left"/>
      <protection hidden="1"/>
    </xf>
    <xf numFmtId="0" fontId="5" fillId="0" borderId="0" xfId="2" applyFont="1" applyAlignment="1" applyProtection="1">
      <alignment horizontal="right" vertical="center"/>
      <protection hidden="1"/>
    </xf>
    <xf numFmtId="0" fontId="4" fillId="0" borderId="0" xfId="2" applyFont="1" applyAlignment="1" applyProtection="1">
      <alignment horizontal="center"/>
      <protection hidden="1"/>
    </xf>
    <xf numFmtId="0" fontId="5" fillId="0" borderId="0" xfId="2" applyFont="1" applyAlignment="1" applyProtection="1">
      <alignment vertical="center"/>
      <protection hidden="1"/>
    </xf>
    <xf numFmtId="0" fontId="4" fillId="0" borderId="0" xfId="2" applyFont="1" applyAlignment="1" applyProtection="1">
      <alignment horizontal="left"/>
      <protection hidden="1"/>
    </xf>
    <xf numFmtId="0" fontId="6" fillId="0" borderId="0" xfId="2" applyFont="1" applyAlignment="1" applyProtection="1">
      <alignment horizontal="left" vertical="center"/>
      <protection hidden="1"/>
    </xf>
    <xf numFmtId="0" fontId="7" fillId="0" borderId="0" xfId="2" applyFont="1" applyAlignment="1" applyProtection="1">
      <alignment vertical="center"/>
      <protection hidden="1"/>
    </xf>
    <xf numFmtId="0" fontId="2" fillId="0" borderId="0" xfId="2" applyAlignment="1" applyProtection="1">
      <alignment horizontal="left" vertical="center"/>
      <protection hidden="1"/>
    </xf>
    <xf numFmtId="0" fontId="8" fillId="0" borderId="0" xfId="2" applyFont="1" applyAlignment="1" applyProtection="1">
      <alignment horizontal="left" vertical="top"/>
      <protection hidden="1"/>
    </xf>
    <xf numFmtId="0" fontId="8" fillId="0" borderId="3" xfId="2" applyFont="1" applyBorder="1" applyAlignment="1" applyProtection="1">
      <alignment horizontal="right" vertical="top"/>
      <protection hidden="1"/>
    </xf>
    <xf numFmtId="0" fontId="8" fillId="0" borderId="0" xfId="2" applyFont="1" applyAlignment="1" applyProtection="1">
      <alignment vertical="top"/>
      <protection hidden="1"/>
    </xf>
    <xf numFmtId="0" fontId="8" fillId="0" borderId="0" xfId="2" applyFont="1" applyAlignment="1" applyProtection="1">
      <alignment horizontal="right" vertical="top"/>
      <protection hidden="1"/>
    </xf>
    <xf numFmtId="0" fontId="5" fillId="0" borderId="0" xfId="2" applyFont="1" applyProtection="1">
      <protection hidden="1"/>
    </xf>
    <xf numFmtId="0" fontId="2" fillId="0" borderId="2" xfId="2" applyBorder="1" applyProtection="1">
      <protection hidden="1"/>
    </xf>
    <xf numFmtId="0" fontId="5" fillId="0" borderId="3" xfId="2" applyFont="1" applyBorder="1" applyProtection="1">
      <protection hidden="1"/>
    </xf>
    <xf numFmtId="0" fontId="2" fillId="0" borderId="3" xfId="2" applyBorder="1" applyProtection="1">
      <protection hidden="1"/>
    </xf>
    <xf numFmtId="0" fontId="2" fillId="0" borderId="6" xfId="2" applyBorder="1" applyProtection="1">
      <protection hidden="1"/>
    </xf>
    <xf numFmtId="0" fontId="2" fillId="0" borderId="9" xfId="2" applyBorder="1" applyAlignment="1" applyProtection="1">
      <alignment vertical="center"/>
      <protection hidden="1"/>
    </xf>
    <xf numFmtId="0" fontId="5" fillId="0" borderId="0" xfId="2" applyFont="1" applyAlignment="1" applyProtection="1">
      <alignment vertical="top"/>
      <protection hidden="1"/>
    </xf>
    <xf numFmtId="0" fontId="2" fillId="3" borderId="1" xfId="2" applyFill="1" applyBorder="1" applyAlignment="1" applyProtection="1">
      <alignment horizontal="center" vertical="center"/>
      <protection hidden="1"/>
    </xf>
    <xf numFmtId="0" fontId="2" fillId="0" borderId="15" xfId="2" applyBorder="1" applyAlignment="1" applyProtection="1">
      <alignment vertical="center"/>
      <protection hidden="1"/>
    </xf>
    <xf numFmtId="0" fontId="7" fillId="0" borderId="9" xfId="2" applyFont="1" applyBorder="1" applyAlignment="1" applyProtection="1">
      <alignment wrapText="1"/>
      <protection hidden="1"/>
    </xf>
    <xf numFmtId="0" fontId="7" fillId="0" borderId="0" xfId="2" applyFont="1" applyAlignment="1" applyProtection="1">
      <alignment wrapText="1"/>
      <protection hidden="1"/>
    </xf>
    <xf numFmtId="0" fontId="7" fillId="0" borderId="0" xfId="2" applyFont="1" applyAlignment="1" applyProtection="1">
      <alignment vertical="center" wrapText="1"/>
      <protection hidden="1"/>
    </xf>
    <xf numFmtId="0" fontId="2" fillId="0" borderId="0" xfId="2" quotePrefix="1" applyProtection="1">
      <protection hidden="1"/>
    </xf>
    <xf numFmtId="0" fontId="2" fillId="0" borderId="15" xfId="2" applyBorder="1" applyProtection="1">
      <protection hidden="1"/>
    </xf>
    <xf numFmtId="0" fontId="7" fillId="6" borderId="0" xfId="2" applyFont="1" applyFill="1" applyAlignment="1" applyProtection="1">
      <alignment wrapText="1"/>
      <protection hidden="1"/>
    </xf>
    <xf numFmtId="0" fontId="2" fillId="6" borderId="0" xfId="2" applyFill="1" applyAlignment="1" applyProtection="1">
      <alignment vertical="center"/>
      <protection hidden="1"/>
    </xf>
    <xf numFmtId="0" fontId="5" fillId="3" borderId="0" xfId="2" applyFont="1" applyFill="1" applyAlignment="1" applyProtection="1">
      <alignment wrapText="1"/>
      <protection hidden="1"/>
    </xf>
    <xf numFmtId="0" fontId="2" fillId="3" borderId="0" xfId="2" applyFill="1" applyAlignment="1" applyProtection="1">
      <alignment vertical="center"/>
      <protection hidden="1"/>
    </xf>
    <xf numFmtId="0" fontId="7" fillId="3" borderId="0" xfId="2" applyFont="1" applyFill="1" applyAlignment="1" applyProtection="1">
      <alignment vertical="center" wrapText="1"/>
      <protection hidden="1"/>
    </xf>
    <xf numFmtId="0" fontId="7" fillId="5" borderId="15" xfId="2" applyFont="1" applyFill="1" applyBorder="1" applyAlignment="1" applyProtection="1">
      <alignment wrapText="1"/>
      <protection hidden="1"/>
    </xf>
    <xf numFmtId="0" fontId="7" fillId="6" borderId="4" xfId="2" applyFont="1" applyFill="1" applyBorder="1" applyAlignment="1" applyProtection="1">
      <alignment wrapText="1"/>
      <protection hidden="1"/>
    </xf>
    <xf numFmtId="0" fontId="5" fillId="6" borderId="4" xfId="2" applyFont="1" applyFill="1" applyBorder="1" applyAlignment="1" applyProtection="1">
      <alignment horizontal="left" vertical="center" readingOrder="1"/>
      <protection hidden="1"/>
    </xf>
    <xf numFmtId="0" fontId="5" fillId="3" borderId="4" xfId="2" applyFont="1" applyFill="1" applyBorder="1" applyAlignment="1" applyProtection="1">
      <alignment wrapText="1"/>
      <protection hidden="1"/>
    </xf>
    <xf numFmtId="0" fontId="7" fillId="3" borderId="4" xfId="2" applyFont="1" applyFill="1" applyBorder="1" applyAlignment="1" applyProtection="1">
      <alignment vertical="center" wrapText="1"/>
      <protection hidden="1"/>
    </xf>
    <xf numFmtId="0" fontId="2" fillId="3" borderId="4" xfId="2" applyFill="1" applyBorder="1" applyProtection="1">
      <protection hidden="1"/>
    </xf>
    <xf numFmtId="0" fontId="7" fillId="5" borderId="13" xfId="2" applyFont="1" applyFill="1" applyBorder="1" applyAlignment="1" applyProtection="1">
      <alignment wrapText="1"/>
      <protection hidden="1"/>
    </xf>
    <xf numFmtId="0" fontId="8" fillId="0" borderId="0" xfId="2" applyFont="1" applyAlignment="1" applyProtection="1">
      <alignment horizontal="left" vertical="center" readingOrder="1"/>
      <protection hidden="1"/>
    </xf>
    <xf numFmtId="0" fontId="7" fillId="0" borderId="0" xfId="2" applyFont="1" applyProtection="1">
      <protection hidden="1"/>
    </xf>
    <xf numFmtId="0" fontId="8" fillId="0" borderId="0" xfId="2" applyFont="1" applyAlignment="1" applyProtection="1">
      <alignment horizontal="left"/>
      <protection hidden="1"/>
    </xf>
    <xf numFmtId="0" fontId="2" fillId="0" borderId="11" xfId="2" applyBorder="1" applyProtection="1">
      <protection hidden="1"/>
    </xf>
    <xf numFmtId="0" fontId="2" fillId="0" borderId="4" xfId="2" applyBorder="1" applyProtection="1">
      <protection hidden="1"/>
    </xf>
    <xf numFmtId="0" fontId="2" fillId="0" borderId="13" xfId="2" applyBorder="1" applyProtection="1">
      <protection hidden="1"/>
    </xf>
    <xf numFmtId="0" fontId="29" fillId="0" borderId="0" xfId="2" applyFont="1" applyAlignment="1" applyProtection="1">
      <alignment horizontal="center" vertical="center"/>
      <protection hidden="1"/>
    </xf>
    <xf numFmtId="0" fontId="23" fillId="0" borderId="0" xfId="2" applyFont="1" applyAlignment="1" applyProtection="1">
      <alignment horizontal="center" vertical="center"/>
      <protection hidden="1"/>
    </xf>
    <xf numFmtId="0" fontId="23" fillId="0" borderId="0" xfId="2" applyFont="1" applyAlignment="1" applyProtection="1">
      <alignment horizontal="left" vertical="center"/>
      <protection hidden="1"/>
    </xf>
    <xf numFmtId="0" fontId="2" fillId="2" borderId="8" xfId="2" applyFill="1" applyBorder="1" applyProtection="1">
      <protection hidden="1"/>
    </xf>
    <xf numFmtId="0" fontId="8" fillId="2" borderId="1" xfId="2" applyFont="1" applyFill="1" applyBorder="1" applyAlignment="1" applyProtection="1">
      <alignment horizontal="center" vertical="center"/>
      <protection hidden="1"/>
    </xf>
    <xf numFmtId="0" fontId="8" fillId="2" borderId="1"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protection hidden="1"/>
    </xf>
    <xf numFmtId="0" fontId="6" fillId="3" borderId="1" xfId="2" applyFont="1" applyFill="1" applyBorder="1" applyAlignment="1" applyProtection="1">
      <alignment horizontal="center" vertical="center"/>
      <protection hidden="1"/>
    </xf>
    <xf numFmtId="0" fontId="2" fillId="2" borderId="1" xfId="2" applyFill="1" applyBorder="1" applyAlignment="1" applyProtection="1">
      <alignment horizontal="center" vertical="center"/>
      <protection hidden="1"/>
    </xf>
    <xf numFmtId="0" fontId="6" fillId="0" borderId="15" xfId="2" applyFont="1" applyBorder="1" applyAlignment="1" applyProtection="1">
      <alignment horizontal="center" vertical="center" wrapText="1"/>
      <protection hidden="1"/>
    </xf>
    <xf numFmtId="0" fontId="4" fillId="0" borderId="1" xfId="2" applyFont="1" applyBorder="1" applyAlignment="1" applyProtection="1">
      <alignment horizontal="center" vertical="center"/>
      <protection hidden="1"/>
    </xf>
    <xf numFmtId="0" fontId="6" fillId="0" borderId="0" xfId="2" applyFont="1" applyAlignment="1" applyProtection="1">
      <alignment horizontal="center" vertical="center" wrapText="1"/>
      <protection hidden="1"/>
    </xf>
    <xf numFmtId="0" fontId="23" fillId="0" borderId="0" xfId="2" applyFont="1" applyAlignment="1" applyProtection="1">
      <alignment vertical="center"/>
      <protection hidden="1"/>
    </xf>
    <xf numFmtId="0" fontId="28" fillId="0" borderId="0" xfId="2" applyFont="1" applyAlignment="1" applyProtection="1">
      <alignment vertical="center"/>
      <protection hidden="1"/>
    </xf>
    <xf numFmtId="0" fontId="28" fillId="0" borderId="0" xfId="2" applyFont="1" applyProtection="1">
      <protection hidden="1"/>
    </xf>
    <xf numFmtId="0" fontId="10" fillId="2"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protection hidden="1"/>
    </xf>
    <xf numFmtId="0" fontId="6" fillId="4" borderId="1" xfId="2" applyFont="1" applyFill="1" applyBorder="1" applyAlignment="1" applyProtection="1">
      <alignment horizontal="center" vertical="center"/>
      <protection hidden="1"/>
    </xf>
    <xf numFmtId="0" fontId="6" fillId="0" borderId="3" xfId="2" applyFont="1" applyBorder="1" applyAlignment="1" applyProtection="1">
      <alignment horizontal="center"/>
      <protection hidden="1"/>
    </xf>
    <xf numFmtId="0" fontId="23" fillId="4" borderId="1" xfId="2" applyFont="1" applyFill="1" applyBorder="1" applyAlignment="1" applyProtection="1">
      <alignment horizontal="center"/>
      <protection hidden="1"/>
    </xf>
    <xf numFmtId="0" fontId="4" fillId="0" borderId="0" xfId="2" applyFont="1" applyAlignment="1" applyProtection="1">
      <alignment horizontal="center" vertical="center"/>
      <protection hidden="1"/>
    </xf>
    <xf numFmtId="0" fontId="23" fillId="0" borderId="0" xfId="2" applyFont="1" applyAlignment="1" applyProtection="1">
      <alignment horizontal="center" vertical="top"/>
      <protection hidden="1"/>
    </xf>
    <xf numFmtId="0" fontId="30" fillId="0" borderId="0" xfId="2" applyFont="1" applyAlignment="1" applyProtection="1">
      <alignment vertical="top"/>
      <protection hidden="1"/>
    </xf>
    <xf numFmtId="0" fontId="36" fillId="4" borderId="0" xfId="2" applyFont="1" applyFill="1" applyAlignment="1" applyProtection="1">
      <alignment vertical="top"/>
      <protection hidden="1"/>
    </xf>
    <xf numFmtId="0" fontId="28" fillId="0" borderId="0" xfId="2" applyFont="1" applyAlignment="1" applyProtection="1">
      <alignment vertical="top" wrapText="1"/>
      <protection hidden="1"/>
    </xf>
    <xf numFmtId="0" fontId="6" fillId="0" borderId="0" xfId="2" applyFont="1" applyAlignment="1" applyProtection="1">
      <alignment wrapText="1"/>
      <protection hidden="1"/>
    </xf>
    <xf numFmtId="0" fontId="36" fillId="4" borderId="0" xfId="2" applyFont="1" applyFill="1" applyAlignment="1" applyProtection="1">
      <alignment vertical="center"/>
      <protection hidden="1"/>
    </xf>
    <xf numFmtId="0" fontId="28" fillId="0" borderId="0" xfId="2" applyFont="1" applyAlignment="1" applyProtection="1">
      <alignment horizontal="left" vertical="center"/>
      <protection hidden="1"/>
    </xf>
    <xf numFmtId="0" fontId="29" fillId="0" borderId="0" xfId="2" applyFont="1" applyAlignment="1" applyProtection="1">
      <alignment horizontal="center" vertical="center" wrapText="1"/>
      <protection hidden="1"/>
    </xf>
    <xf numFmtId="0" fontId="30" fillId="0" borderId="0" xfId="2" applyFont="1" applyAlignment="1" applyProtection="1">
      <alignment vertical="center" wrapText="1"/>
      <protection hidden="1"/>
    </xf>
    <xf numFmtId="0" fontId="2" fillId="0" borderId="1" xfId="2" applyBorder="1" applyAlignment="1" applyProtection="1">
      <alignment horizontal="center" vertical="center"/>
      <protection hidden="1"/>
    </xf>
    <xf numFmtId="0" fontId="6" fillId="0" borderId="0" xfId="2" applyFont="1" applyAlignment="1" applyProtection="1">
      <alignment horizontal="center"/>
      <protection hidden="1"/>
    </xf>
    <xf numFmtId="0" fontId="31" fillId="0" borderId="0" xfId="2" applyFont="1" applyProtection="1">
      <protection hidden="1"/>
    </xf>
    <xf numFmtId="0" fontId="35" fillId="0" borderId="0" xfId="2" applyFont="1" applyAlignment="1" applyProtection="1">
      <alignment horizontal="center"/>
      <protection hidden="1"/>
    </xf>
    <xf numFmtId="0" fontId="6" fillId="2" borderId="1" xfId="2" applyFont="1" applyFill="1" applyBorder="1" applyProtection="1">
      <protection hidden="1"/>
    </xf>
    <xf numFmtId="0" fontId="6" fillId="0" borderId="14" xfId="2" applyFont="1" applyBorder="1" applyProtection="1">
      <protection hidden="1"/>
    </xf>
    <xf numFmtId="0" fontId="2" fillId="0" borderId="7" xfId="2" applyBorder="1" applyProtection="1">
      <protection hidden="1"/>
    </xf>
    <xf numFmtId="0" fontId="8" fillId="0" borderId="0" xfId="2" applyFont="1" applyAlignment="1" applyProtection="1">
      <alignment vertical="top" wrapText="1"/>
      <protection hidden="1"/>
    </xf>
    <xf numFmtId="0" fontId="5" fillId="0" borderId="0" xfId="2" applyFont="1" applyAlignment="1" applyProtection="1">
      <alignment horizontal="right" vertical="center" wrapText="1"/>
      <protection hidden="1"/>
    </xf>
    <xf numFmtId="0" fontId="6" fillId="0" borderId="0" xfId="2" applyFont="1" applyAlignment="1" applyProtection="1">
      <alignment vertical="center" wrapText="1"/>
      <protection hidden="1"/>
    </xf>
    <xf numFmtId="0" fontId="2" fillId="0" borderId="1" xfId="0" applyFont="1" applyBorder="1" applyAlignment="1" applyProtection="1">
      <alignment vertical="center"/>
      <protection locked="0" hidden="1"/>
    </xf>
    <xf numFmtId="0" fontId="0" fillId="0" borderId="0" xfId="0" applyAlignment="1">
      <alignment vertical="center"/>
    </xf>
    <xf numFmtId="0" fontId="5" fillId="0" borderId="0" xfId="0" applyFont="1" applyAlignment="1">
      <alignment horizontal="right" vertical="center"/>
    </xf>
    <xf numFmtId="14" fontId="7" fillId="3" borderId="1" xfId="2" applyNumberFormat="1" applyFont="1" applyFill="1" applyBorder="1" applyAlignment="1" applyProtection="1">
      <alignment horizontal="center" vertical="center"/>
      <protection hidden="1"/>
    </xf>
    <xf numFmtId="0" fontId="6" fillId="0" borderId="0" xfId="0" applyFont="1" applyAlignment="1" applyProtection="1">
      <alignment wrapText="1"/>
      <protection hidden="1"/>
    </xf>
    <xf numFmtId="0" fontId="7" fillId="4" borderId="1" xfId="0" applyFont="1" applyFill="1" applyBorder="1" applyAlignment="1" applyProtection="1">
      <alignment horizontal="center" vertical="center"/>
      <protection hidden="1"/>
    </xf>
    <xf numFmtId="2" fontId="7" fillId="3" borderId="1" xfId="0" applyNumberFormat="1" applyFont="1" applyFill="1" applyBorder="1" applyAlignment="1" applyProtection="1">
      <alignment horizontal="center" vertical="center"/>
      <protection locked="0"/>
    </xf>
    <xf numFmtId="166" fontId="2" fillId="0" borderId="0" xfId="0" applyNumberFormat="1" applyFont="1" applyProtection="1">
      <protection hidden="1"/>
    </xf>
    <xf numFmtId="166" fontId="0" fillId="0" borderId="0" xfId="0" applyNumberFormat="1" applyAlignment="1" applyProtection="1">
      <alignment vertical="center"/>
      <protection hidden="1"/>
    </xf>
    <xf numFmtId="166" fontId="24" fillId="0" borderId="0" xfId="0" applyNumberFormat="1" applyFont="1" applyAlignment="1" applyProtection="1">
      <alignment vertical="center"/>
      <protection hidden="1"/>
    </xf>
    <xf numFmtId="166" fontId="2" fillId="0" borderId="0" xfId="0" applyNumberFormat="1" applyFont="1" applyAlignment="1" applyProtection="1">
      <alignment vertical="center"/>
      <protection hidden="1"/>
    </xf>
    <xf numFmtId="166" fontId="7" fillId="0" borderId="0" xfId="0" applyNumberFormat="1" applyFont="1" applyAlignment="1" applyProtection="1">
      <alignment vertical="top"/>
      <protection hidden="1"/>
    </xf>
    <xf numFmtId="166" fontId="24" fillId="0" borderId="0" xfId="0" applyNumberFormat="1" applyFont="1" applyAlignment="1" applyProtection="1">
      <alignment horizontal="right" vertical="center"/>
      <protection hidden="1"/>
    </xf>
    <xf numFmtId="166" fontId="6" fillId="0" borderId="0" xfId="0" applyNumberFormat="1" applyFont="1" applyAlignment="1" applyProtection="1">
      <alignment horizontal="center" vertical="center"/>
      <protection hidden="1"/>
    </xf>
    <xf numFmtId="166" fontId="6" fillId="0" borderId="0" xfId="0" applyNumberFormat="1" applyFont="1" applyAlignment="1" applyProtection="1">
      <alignment horizontal="right"/>
      <protection hidden="1"/>
    </xf>
    <xf numFmtId="166" fontId="24" fillId="0" borderId="0" xfId="0" applyNumberFormat="1" applyFont="1" applyAlignment="1" applyProtection="1">
      <alignment horizontal="center"/>
      <protection hidden="1"/>
    </xf>
    <xf numFmtId="166" fontId="6" fillId="0" borderId="0" xfId="0" applyNumberFormat="1" applyFont="1" applyAlignment="1" applyProtection="1">
      <alignment wrapText="1"/>
      <protection hidden="1"/>
    </xf>
    <xf numFmtId="166" fontId="37" fillId="0" borderId="0" xfId="0" applyNumberFormat="1" applyFont="1" applyAlignment="1" applyProtection="1">
      <alignment wrapText="1"/>
      <protection hidden="1"/>
    </xf>
    <xf numFmtId="166" fontId="6" fillId="0" borderId="0" xfId="0" applyNumberFormat="1" applyFont="1" applyAlignment="1" applyProtection="1">
      <alignment horizontal="center" wrapText="1"/>
      <protection hidden="1"/>
    </xf>
    <xf numFmtId="166" fontId="6" fillId="0" borderId="0" xfId="0" applyNumberFormat="1" applyFont="1" applyAlignment="1" applyProtection="1">
      <alignment vertical="center"/>
      <protection hidden="1"/>
    </xf>
    <xf numFmtId="166" fontId="6" fillId="0" borderId="0" xfId="0" applyNumberFormat="1" applyFont="1" applyProtection="1">
      <protection hidden="1"/>
    </xf>
    <xf numFmtId="166" fontId="37" fillId="0" borderId="0" xfId="0" applyNumberFormat="1" applyFont="1" applyProtection="1">
      <protection hidden="1"/>
    </xf>
    <xf numFmtId="166" fontId="6" fillId="0" borderId="0" xfId="0" applyNumberFormat="1" applyFont="1" applyAlignment="1" applyProtection="1">
      <alignment horizontal="center"/>
      <protection hidden="1"/>
    </xf>
    <xf numFmtId="166" fontId="5" fillId="0" borderId="0" xfId="0" applyNumberFormat="1" applyFont="1" applyAlignment="1" applyProtection="1">
      <alignment horizontal="center"/>
      <protection hidden="1"/>
    </xf>
    <xf numFmtId="166" fontId="24" fillId="0" borderId="0" xfId="0" applyNumberFormat="1" applyFont="1" applyAlignment="1" applyProtection="1">
      <alignment horizontal="right"/>
      <protection hidden="1"/>
    </xf>
    <xf numFmtId="166" fontId="0" fillId="0" borderId="0" xfId="0" applyNumberFormat="1" applyAlignment="1" applyProtection="1">
      <alignment horizontal="center" vertical="center"/>
      <protection hidden="1"/>
    </xf>
    <xf numFmtId="166" fontId="24" fillId="0" borderId="0" xfId="0" applyNumberFormat="1" applyFont="1" applyAlignment="1" applyProtection="1">
      <alignment horizontal="center" vertical="center"/>
      <protection hidden="1"/>
    </xf>
    <xf numFmtId="166" fontId="6" fillId="0" borderId="0" xfId="0" applyNumberFormat="1" applyFont="1" applyAlignment="1" applyProtection="1">
      <alignment horizontal="left"/>
      <protection hidden="1"/>
    </xf>
    <xf numFmtId="166" fontId="4" fillId="0" borderId="0" xfId="0" applyNumberFormat="1" applyFont="1" applyAlignment="1" applyProtection="1">
      <alignment horizontal="center"/>
      <protection hidden="1"/>
    </xf>
    <xf numFmtId="166" fontId="5" fillId="0" borderId="0" xfId="0" applyNumberFormat="1" applyFont="1" applyAlignment="1" applyProtection="1">
      <alignment vertical="center"/>
      <protection hidden="1"/>
    </xf>
    <xf numFmtId="166" fontId="4" fillId="0" borderId="0" xfId="0" applyNumberFormat="1" applyFont="1" applyAlignment="1" applyProtection="1">
      <alignment horizontal="left"/>
      <protection hidden="1"/>
    </xf>
    <xf numFmtId="166" fontId="2" fillId="0" borderId="0" xfId="0" applyNumberFormat="1" applyFont="1" applyAlignment="1" applyProtection="1">
      <alignment horizontal="center"/>
      <protection hidden="1"/>
    </xf>
    <xf numFmtId="166" fontId="6" fillId="0" borderId="0" xfId="0" applyNumberFormat="1" applyFont="1" applyAlignment="1" applyProtection="1">
      <alignment horizontal="left" vertical="center"/>
      <protection hidden="1"/>
    </xf>
    <xf numFmtId="166" fontId="2" fillId="0" borderId="0" xfId="0" applyNumberFormat="1" applyFont="1" applyAlignment="1" applyProtection="1">
      <alignment horizontal="center" vertical="center"/>
      <protection hidden="1"/>
    </xf>
    <xf numFmtId="166" fontId="7" fillId="0" borderId="0" xfId="0" applyNumberFormat="1" applyFont="1" applyAlignment="1" applyProtection="1">
      <alignment vertical="center"/>
      <protection hidden="1"/>
    </xf>
    <xf numFmtId="166" fontId="5" fillId="0" borderId="0" xfId="0" applyNumberFormat="1" applyFont="1" applyAlignment="1" applyProtection="1">
      <alignment horizontal="center" vertical="center"/>
      <protection hidden="1"/>
    </xf>
    <xf numFmtId="166" fontId="24" fillId="0" borderId="0" xfId="0" applyNumberFormat="1" applyFont="1" applyAlignment="1" applyProtection="1">
      <alignment horizontal="left" vertical="center"/>
      <protection hidden="1"/>
    </xf>
    <xf numFmtId="166" fontId="0" fillId="0" borderId="0" xfId="0" applyNumberFormat="1"/>
    <xf numFmtId="166" fontId="0" fillId="0" borderId="0" xfId="0" applyNumberFormat="1" applyAlignment="1" applyProtection="1">
      <alignment horizontal="center"/>
      <protection hidden="1"/>
    </xf>
    <xf numFmtId="166" fontId="31" fillId="0" borderId="0" xfId="0" applyNumberFormat="1" applyFont="1" applyProtection="1">
      <protection hidden="1"/>
    </xf>
    <xf numFmtId="0" fontId="2" fillId="3" borderId="1" xfId="0" applyFont="1" applyFill="1" applyBorder="1" applyAlignment="1" applyProtection="1">
      <alignment vertical="center"/>
      <protection locked="0" hidden="1"/>
    </xf>
    <xf numFmtId="0" fontId="8" fillId="2" borderId="0" xfId="0" applyFont="1" applyFill="1" applyAlignment="1" applyProtection="1">
      <alignment horizontal="left" vertical="center" wrapText="1"/>
      <protection hidden="1"/>
    </xf>
    <xf numFmtId="0" fontId="5" fillId="2" borderId="0" xfId="0" applyFont="1" applyFill="1" applyAlignment="1">
      <alignment horizontal="left" vertical="center" wrapText="1"/>
    </xf>
    <xf numFmtId="0" fontId="5" fillId="2" borderId="0" xfId="0" applyFont="1" applyFill="1" applyAlignment="1" applyProtection="1">
      <alignment vertical="center" wrapText="1"/>
      <protection hidden="1"/>
    </xf>
    <xf numFmtId="0" fontId="5" fillId="2" borderId="0" xfId="0" applyFont="1" applyFill="1" applyAlignment="1">
      <alignment vertical="center" wrapText="1"/>
    </xf>
    <xf numFmtId="0" fontId="7" fillId="0" borderId="9" xfId="0" applyFont="1" applyBorder="1" applyAlignment="1" applyProtection="1">
      <alignment vertical="center" wrapText="1"/>
      <protection hidden="1"/>
    </xf>
    <xf numFmtId="0" fontId="7" fillId="0" borderId="0" xfId="0" applyFont="1" applyAlignment="1">
      <alignment wrapText="1"/>
    </xf>
    <xf numFmtId="0" fontId="7" fillId="0" borderId="9" xfId="0" applyFont="1" applyBorder="1" applyAlignment="1">
      <alignment wrapText="1"/>
    </xf>
    <xf numFmtId="0" fontId="5" fillId="0" borderId="0" xfId="0" applyFont="1" applyAlignment="1" applyProtection="1">
      <alignment vertical="center"/>
      <protection hidden="1"/>
    </xf>
    <xf numFmtId="0" fontId="5" fillId="0" borderId="0" xfId="0" applyFont="1" applyAlignment="1">
      <alignment vertical="center"/>
    </xf>
    <xf numFmtId="0" fontId="5" fillId="0" borderId="0" xfId="0" applyFont="1" applyAlignment="1">
      <alignment horizontal="right" vertical="center"/>
    </xf>
    <xf numFmtId="0" fontId="2" fillId="3" borderId="1" xfId="0" applyFont="1" applyFill="1" applyBorder="1" applyAlignment="1" applyProtection="1">
      <alignment vertical="center"/>
      <protection locked="0" hidden="1"/>
    </xf>
    <xf numFmtId="0" fontId="0" fillId="3" borderId="1" xfId="0" applyFill="1" applyBorder="1" applyAlignment="1" applyProtection="1">
      <alignment vertical="center"/>
      <protection locked="0" hidden="1"/>
    </xf>
    <xf numFmtId="0" fontId="0" fillId="3" borderId="8"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5" fillId="0" borderId="15" xfId="0" applyFont="1" applyBorder="1" applyAlignment="1">
      <alignment vertical="center"/>
    </xf>
    <xf numFmtId="0" fontId="2" fillId="3" borderId="8" xfId="0" applyFont="1" applyFill="1" applyBorder="1" applyProtection="1">
      <protection locked="0"/>
    </xf>
    <xf numFmtId="0" fontId="0" fillId="0" borderId="5" xfId="0" applyBorder="1" applyProtection="1">
      <protection locked="0"/>
    </xf>
    <xf numFmtId="0" fontId="0" fillId="0" borderId="12" xfId="0" applyBorder="1" applyProtection="1">
      <protection locked="0"/>
    </xf>
    <xf numFmtId="0" fontId="5" fillId="0" borderId="9" xfId="0" applyFont="1" applyBorder="1" applyAlignment="1" applyProtection="1">
      <alignment horizontal="right" vertical="center"/>
      <protection hidden="1"/>
    </xf>
    <xf numFmtId="0" fontId="5" fillId="0" borderId="15" xfId="0" applyFont="1" applyBorder="1" applyAlignment="1">
      <alignment horizontal="right" vertical="center"/>
    </xf>
    <xf numFmtId="0" fontId="7" fillId="3" borderId="8" xfId="0" applyFont="1" applyFill="1" applyBorder="1" applyAlignment="1" applyProtection="1">
      <alignment vertical="center"/>
      <protection locked="0" hidden="1"/>
    </xf>
    <xf numFmtId="0" fontId="7" fillId="3" borderId="5" xfId="0" applyFont="1" applyFill="1" applyBorder="1" applyAlignment="1" applyProtection="1">
      <alignment vertical="center"/>
      <protection locked="0" hidden="1"/>
    </xf>
    <xf numFmtId="0" fontId="10" fillId="2" borderId="1" xfId="0" applyFont="1" applyFill="1" applyBorder="1" applyAlignment="1" applyProtection="1">
      <alignment horizontal="center" vertical="center" wrapText="1"/>
      <protection hidden="1"/>
    </xf>
    <xf numFmtId="0" fontId="0" fillId="2" borderId="1" xfId="0" applyFill="1" applyBorder="1" applyAlignment="1">
      <alignment horizontal="center" vertical="center"/>
    </xf>
    <xf numFmtId="0" fontId="7" fillId="3" borderId="8" xfId="0" applyFont="1" applyFill="1" applyBorder="1" applyAlignment="1" applyProtection="1">
      <alignment horizontal="left" vertical="center"/>
      <protection locked="0" hidden="1"/>
    </xf>
    <xf numFmtId="0" fontId="7" fillId="3" borderId="5" xfId="0" applyFont="1" applyFill="1" applyBorder="1" applyAlignment="1" applyProtection="1">
      <alignment horizontal="left" vertical="center"/>
      <protection locked="0" hidden="1"/>
    </xf>
    <xf numFmtId="0" fontId="5" fillId="2" borderId="1" xfId="0" applyFon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2" fontId="6" fillId="3" borderId="1" xfId="0" applyNumberFormat="1" applyFont="1" applyFill="1" applyBorder="1" applyAlignment="1" applyProtection="1">
      <alignment horizontal="center" vertical="center"/>
      <protection locked="0"/>
    </xf>
    <xf numFmtId="2" fontId="4" fillId="4" borderId="1" xfId="0" applyNumberFormat="1" applyFont="1" applyFill="1" applyBorder="1" applyAlignment="1" applyProtection="1">
      <alignment horizontal="center" vertical="center"/>
      <protection hidden="1"/>
    </xf>
    <xf numFmtId="164" fontId="4" fillId="0" borderId="1" xfId="0" applyNumberFormat="1"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8" fillId="0" borderId="8" xfId="0" quotePrefix="1" applyFont="1" applyBorder="1" applyAlignment="1" applyProtection="1">
      <alignment horizontal="right" vertical="center" wrapText="1"/>
      <protection hidden="1"/>
    </xf>
    <xf numFmtId="0" fontId="0" fillId="0" borderId="5" xfId="0" applyBorder="1"/>
    <xf numFmtId="0" fontId="0" fillId="0" borderId="12" xfId="0" applyBorder="1"/>
    <xf numFmtId="0" fontId="0" fillId="0" borderId="8" xfId="0" applyBorder="1"/>
    <xf numFmtId="0" fontId="7" fillId="0" borderId="8" xfId="0" quotePrefix="1" applyFont="1" applyBorder="1" applyAlignment="1" applyProtection="1">
      <alignment horizontal="right" vertical="center" wrapText="1"/>
      <protection hidden="1"/>
    </xf>
    <xf numFmtId="0" fontId="13"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4" fillId="0" borderId="0" xfId="0" applyFont="1" applyAlignment="1" applyProtection="1">
      <alignment horizontal="center"/>
      <protection hidden="1"/>
    </xf>
    <xf numFmtId="0" fontId="29" fillId="0" borderId="0" xfId="0" applyFont="1" applyAlignment="1" applyProtection="1">
      <alignment horizontal="center" vertical="center"/>
      <protection hidden="1"/>
    </xf>
    <xf numFmtId="0" fontId="4" fillId="0" borderId="10" xfId="0" applyFont="1" applyBorder="1" applyAlignment="1">
      <alignment horizontal="center" vertical="center" textRotation="90"/>
    </xf>
    <xf numFmtId="0" fontId="4" fillId="0" borderId="14" xfId="0" applyFont="1" applyBorder="1" applyAlignment="1">
      <alignment horizontal="center" vertical="center" textRotation="90"/>
    </xf>
    <xf numFmtId="0" fontId="5" fillId="0" borderId="4" xfId="0" applyFont="1" applyBorder="1" applyAlignment="1" applyProtection="1">
      <alignment horizontal="right" vertical="center" wrapText="1"/>
      <protection hidden="1"/>
    </xf>
    <xf numFmtId="0" fontId="0" fillId="0" borderId="4" xfId="0" applyBorder="1"/>
    <xf numFmtId="0" fontId="5" fillId="2" borderId="1" xfId="0" applyFont="1" applyFill="1" applyBorder="1" applyAlignment="1" applyProtection="1">
      <alignment horizontal="center" vertical="center" textRotation="91"/>
      <protection hidden="1"/>
    </xf>
    <xf numFmtId="0" fontId="6" fillId="0" borderId="1" xfId="0" applyFont="1" applyBorder="1" applyAlignment="1" applyProtection="1">
      <alignment horizontal="center"/>
      <protection hidden="1"/>
    </xf>
    <xf numFmtId="0" fontId="2" fillId="3" borderId="8" xfId="0" applyFont="1" applyFill="1" applyBorder="1" applyAlignment="1" applyProtection="1">
      <alignment horizontal="center" vertical="center"/>
      <protection locked="0" hidden="1"/>
    </xf>
    <xf numFmtId="0" fontId="2" fillId="3" borderId="5" xfId="0" applyFont="1" applyFill="1" applyBorder="1" applyAlignment="1" applyProtection="1">
      <alignment horizontal="center" vertical="center"/>
      <protection locked="0" hidden="1"/>
    </xf>
    <xf numFmtId="0" fontId="2" fillId="3" borderId="12" xfId="0" applyFont="1" applyFill="1" applyBorder="1" applyAlignment="1" applyProtection="1">
      <alignment horizontal="center" vertical="center"/>
      <protection locked="0" hidden="1"/>
    </xf>
    <xf numFmtId="0" fontId="4" fillId="0" borderId="8" xfId="0" applyFont="1" applyBorder="1" applyAlignment="1" applyProtection="1">
      <alignment horizontal="center" vertical="center" textRotation="90"/>
      <protection hidden="1"/>
    </xf>
    <xf numFmtId="0" fontId="0" fillId="0" borderId="8" xfId="0" applyBorder="1" applyAlignment="1">
      <alignment horizontal="center" vertical="center"/>
    </xf>
    <xf numFmtId="0" fontId="5" fillId="0" borderId="11" xfId="0" applyFont="1" applyBorder="1" applyAlignment="1" applyProtection="1">
      <alignment horizontal="right" wrapText="1"/>
      <protection hidden="1"/>
    </xf>
    <xf numFmtId="0" fontId="4" fillId="0" borderId="8" xfId="0" applyFont="1" applyBorder="1" applyAlignment="1" applyProtection="1">
      <alignment horizontal="right" vertical="center"/>
      <protection hidden="1"/>
    </xf>
    <xf numFmtId="0" fontId="5" fillId="2" borderId="10" xfId="0" applyFont="1" applyFill="1" applyBorder="1" applyAlignment="1" applyProtection="1">
      <alignment horizontal="center" vertical="center"/>
      <protection hidden="1"/>
    </xf>
    <xf numFmtId="0" fontId="0" fillId="2" borderId="10" xfId="0" applyFill="1" applyBorder="1"/>
    <xf numFmtId="0" fontId="0" fillId="2" borderId="2" xfId="0" applyFill="1" applyBorder="1"/>
    <xf numFmtId="0" fontId="0" fillId="2" borderId="7" xfId="0" applyFill="1" applyBorder="1"/>
    <xf numFmtId="0" fontId="0" fillId="2" borderId="11" xfId="0" applyFill="1" applyBorder="1"/>
    <xf numFmtId="0" fontId="5" fillId="0" borderId="4" xfId="0" applyFont="1" applyBorder="1" applyAlignment="1" applyProtection="1">
      <alignment horizontal="center" vertical="center"/>
      <protection hidden="1"/>
    </xf>
    <xf numFmtId="1" fontId="23" fillId="0" borderId="11" xfId="0" applyNumberFormat="1" applyFont="1" applyBorder="1" applyAlignment="1" applyProtection="1">
      <alignment horizontal="center"/>
      <protection hidden="1"/>
    </xf>
    <xf numFmtId="1" fontId="23" fillId="0" borderId="13" xfId="0" applyNumberFormat="1" applyFont="1" applyBorder="1" applyAlignment="1" applyProtection="1">
      <alignment horizontal="center"/>
      <protection hidden="1"/>
    </xf>
    <xf numFmtId="2" fontId="7" fillId="0" borderId="1" xfId="0" applyNumberFormat="1" applyFont="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4" fillId="0" borderId="5" xfId="0" applyFont="1" applyBorder="1" applyAlignment="1" applyProtection="1">
      <alignment horizontal="right" vertical="center"/>
      <protection hidden="1"/>
    </xf>
    <xf numFmtId="0" fontId="5" fillId="0" borderId="11" xfId="0" applyFont="1" applyBorder="1" applyAlignment="1" applyProtection="1">
      <alignment horizontal="right"/>
      <protection hidden="1"/>
    </xf>
    <xf numFmtId="0" fontId="5" fillId="0" borderId="4" xfId="0" applyFont="1" applyBorder="1" applyAlignment="1" applyProtection="1">
      <alignment horizontal="right"/>
      <protection hidden="1"/>
    </xf>
    <xf numFmtId="0" fontId="5" fillId="0" borderId="0" xfId="0" applyFont="1" applyAlignment="1" applyProtection="1">
      <alignment horizontal="right"/>
      <protection hidden="1"/>
    </xf>
    <xf numFmtId="0" fontId="5" fillId="0" borderId="15" xfId="0" applyFont="1" applyBorder="1" applyAlignment="1" applyProtection="1">
      <alignment horizontal="right"/>
      <protection hidden="1"/>
    </xf>
    <xf numFmtId="0" fontId="8" fillId="0" borderId="0" xfId="0" applyFont="1" applyAlignment="1" applyProtection="1">
      <alignment horizontal="left" vertical="top"/>
      <protection hidden="1"/>
    </xf>
    <xf numFmtId="0" fontId="8" fillId="2" borderId="1" xfId="0" applyFont="1" applyFill="1" applyBorder="1" applyAlignment="1" applyProtection="1">
      <alignment horizontal="center" vertical="center" wrapText="1"/>
      <protection hidden="1"/>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12" xfId="0" applyFont="1" applyBorder="1" applyAlignment="1">
      <alignment horizontal="left" vertical="center"/>
    </xf>
    <xf numFmtId="0" fontId="0" fillId="4" borderId="1" xfId="0"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165" fontId="5" fillId="4" borderId="1" xfId="0" applyNumberFormat="1" applyFont="1" applyFill="1" applyBorder="1" applyAlignment="1" applyProtection="1">
      <alignment horizontal="center" vertical="center"/>
      <protection hidden="1"/>
    </xf>
    <xf numFmtId="165" fontId="7" fillId="3" borderId="1" xfId="0" applyNumberFormat="1" applyFont="1" applyFill="1" applyBorder="1" applyAlignment="1" applyProtection="1">
      <alignment horizontal="center" vertical="center"/>
      <protection locked="0"/>
    </xf>
    <xf numFmtId="0" fontId="8" fillId="0" borderId="8" xfId="0" applyFont="1" applyBorder="1" applyAlignment="1" applyProtection="1">
      <alignment horizontal="right" vertical="top" wrapText="1"/>
      <protection hidden="1"/>
    </xf>
    <xf numFmtId="0" fontId="8" fillId="0" borderId="5" xfId="0" applyFont="1" applyBorder="1" applyAlignment="1" applyProtection="1">
      <alignment horizontal="right" vertical="top" wrapText="1"/>
      <protection hidden="1"/>
    </xf>
    <xf numFmtId="0" fontId="8" fillId="0" borderId="8" xfId="0" applyFont="1" applyBorder="1" applyAlignment="1" applyProtection="1">
      <alignment horizontal="right" vertical="center" wrapText="1"/>
      <protection hidden="1"/>
    </xf>
    <xf numFmtId="0" fontId="8" fillId="0" borderId="5" xfId="0" applyFont="1" applyBorder="1" applyAlignment="1" applyProtection="1">
      <alignment horizontal="right" vertical="center" wrapText="1"/>
      <protection hidden="1"/>
    </xf>
    <xf numFmtId="0" fontId="6" fillId="0" borderId="4" xfId="0" applyFont="1" applyBorder="1" applyAlignment="1" applyProtection="1">
      <alignment horizontal="center" vertical="center"/>
      <protection hidden="1"/>
    </xf>
    <xf numFmtId="164" fontId="4" fillId="4" borderId="1" xfId="0" applyNumberFormat="1" applyFont="1" applyFill="1" applyBorder="1" applyAlignment="1" applyProtection="1">
      <alignment horizontal="center" vertical="center"/>
      <protection hidden="1"/>
    </xf>
    <xf numFmtId="0" fontId="0" fillId="0" borderId="1" xfId="0" applyBorder="1" applyAlignment="1">
      <alignment horizontal="center" vertical="center" wrapText="1"/>
    </xf>
    <xf numFmtId="0" fontId="5" fillId="2" borderId="8" xfId="0" applyFont="1" applyFill="1" applyBorder="1" applyAlignment="1" applyProtection="1">
      <alignment horizontal="center" vertical="center"/>
      <protection hidden="1"/>
    </xf>
    <xf numFmtId="0" fontId="5" fillId="2" borderId="12"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6" fillId="0" borderId="1" xfId="0" applyFont="1" applyBorder="1" applyAlignment="1">
      <alignment vertical="center" wrapText="1"/>
    </xf>
    <xf numFmtId="0" fontId="8" fillId="2" borderId="12"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8" fillId="0" borderId="0" xfId="0" applyFont="1" applyAlignment="1" applyProtection="1">
      <alignment horizontal="center" vertical="center" wrapText="1"/>
      <protection hidden="1"/>
    </xf>
    <xf numFmtId="0" fontId="0" fillId="0" borderId="8" xfId="0" applyBorder="1" applyAlignment="1" applyProtection="1">
      <alignment horizontal="left" vertical="center"/>
      <protection locked="0" hidden="1"/>
    </xf>
    <xf numFmtId="0" fontId="0" fillId="0" borderId="5" xfId="0" applyBorder="1" applyAlignment="1" applyProtection="1">
      <alignment horizontal="left" vertical="center"/>
      <protection locked="0" hidden="1"/>
    </xf>
    <xf numFmtId="0" fontId="0" fillId="0" borderId="12" xfId="0" applyBorder="1" applyAlignment="1" applyProtection="1">
      <alignment horizontal="left" vertical="center"/>
      <protection locked="0" hidden="1"/>
    </xf>
    <xf numFmtId="0" fontId="4" fillId="2" borderId="8" xfId="0" applyFont="1" applyFill="1" applyBorder="1" applyAlignment="1" applyProtection="1">
      <alignment horizontal="center"/>
      <protection hidden="1"/>
    </xf>
    <xf numFmtId="0" fontId="4" fillId="2" borderId="5" xfId="0" applyFont="1" applyFill="1" applyBorder="1" applyAlignment="1" applyProtection="1">
      <alignment horizontal="center"/>
      <protection hidden="1"/>
    </xf>
    <xf numFmtId="0" fontId="4" fillId="2" borderId="12" xfId="0" applyFont="1" applyFill="1" applyBorder="1" applyAlignment="1" applyProtection="1">
      <alignment horizontal="center"/>
      <protection hidden="1"/>
    </xf>
    <xf numFmtId="0" fontId="5" fillId="0" borderId="1" xfId="0" applyFont="1" applyBorder="1" applyAlignment="1" applyProtection="1">
      <alignment horizontal="right" vertical="center"/>
      <protection hidden="1"/>
    </xf>
    <xf numFmtId="0" fontId="0" fillId="0" borderId="1" xfId="0" applyBorder="1"/>
    <xf numFmtId="0" fontId="5" fillId="0" borderId="1" xfId="0" applyFont="1" applyBorder="1" applyAlignment="1" applyProtection="1">
      <alignment horizontal="right" vertical="center" wrapText="1"/>
      <protection hidden="1"/>
    </xf>
    <xf numFmtId="166" fontId="5" fillId="0" borderId="0" xfId="0" applyNumberFormat="1" applyFont="1" applyAlignment="1" applyProtection="1">
      <alignment horizontal="right" vertical="center"/>
      <protection hidden="1"/>
    </xf>
    <xf numFmtId="0" fontId="28" fillId="0" borderId="0" xfId="0" applyFont="1" applyAlignment="1">
      <alignment horizontal="left" vertical="top" wrapText="1"/>
    </xf>
    <xf numFmtId="0" fontId="30" fillId="0" borderId="0" xfId="0" applyFont="1" applyAlignment="1" applyProtection="1">
      <alignment horizontal="center" wrapText="1"/>
      <protection hidden="1"/>
    </xf>
    <xf numFmtId="0" fontId="28" fillId="0" borderId="0" xfId="0" applyFont="1" applyAlignment="1" applyProtection="1">
      <alignment horizontal="left" vertical="top" wrapText="1"/>
      <protection hidden="1"/>
    </xf>
    <xf numFmtId="166" fontId="5" fillId="0" borderId="0" xfId="0" applyNumberFormat="1" applyFont="1" applyAlignment="1">
      <alignment horizontal="right" vertical="center"/>
    </xf>
    <xf numFmtId="0" fontId="2" fillId="0" borderId="8"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166" fontId="2" fillId="0" borderId="0" xfId="0" applyNumberFormat="1" applyFont="1" applyAlignment="1" applyProtection="1">
      <alignment vertical="center"/>
      <protection hidden="1"/>
    </xf>
    <xf numFmtId="0" fontId="0" fillId="0" borderId="0" xfId="0" applyAlignment="1" applyProtection="1">
      <alignment horizontal="right"/>
      <protection hidden="1"/>
    </xf>
    <xf numFmtId="0" fontId="6" fillId="0" borderId="0" xfId="0" applyFont="1" applyAlignment="1" applyProtection="1">
      <alignment vertical="center"/>
      <protection hidden="1"/>
    </xf>
    <xf numFmtId="0" fontId="33" fillId="0" borderId="0" xfId="0" applyFont="1" applyAlignment="1">
      <alignment horizontal="center"/>
    </xf>
    <xf numFmtId="0" fontId="2" fillId="0" borderId="0" xfId="0" quotePrefix="1" applyFont="1" applyAlignment="1">
      <alignment horizontal="left" wrapText="1"/>
    </xf>
    <xf numFmtId="0" fontId="2" fillId="0" borderId="0" xfId="0" applyFont="1" applyAlignment="1">
      <alignment horizontal="left" wrapText="1"/>
    </xf>
    <xf numFmtId="0" fontId="3" fillId="0" borderId="0" xfId="1" applyAlignment="1" applyProtection="1">
      <alignment horizontal="center"/>
    </xf>
    <xf numFmtId="0" fontId="7" fillId="0" borderId="0" xfId="2" applyFont="1" applyAlignment="1" applyProtection="1">
      <alignment horizontal="left"/>
      <protection hidden="1"/>
    </xf>
    <xf numFmtId="0" fontId="28" fillId="0" borderId="0" xfId="2" applyFont="1" applyAlignment="1" applyProtection="1">
      <alignment horizontal="center" vertical="top" wrapText="1"/>
      <protection hidden="1"/>
    </xf>
    <xf numFmtId="0" fontId="2" fillId="0" borderId="1" xfId="2" applyBorder="1" applyAlignment="1" applyProtection="1">
      <alignment horizontal="center" vertical="center" wrapText="1"/>
      <protection hidden="1"/>
    </xf>
    <xf numFmtId="0" fontId="5" fillId="2" borderId="1" xfId="2" applyFont="1" applyFill="1" applyBorder="1" applyAlignment="1" applyProtection="1">
      <alignment horizontal="center" vertical="center"/>
      <protection hidden="1"/>
    </xf>
    <xf numFmtId="0" fontId="2" fillId="2" borderId="1" xfId="2" applyFill="1" applyBorder="1" applyAlignment="1" applyProtection="1">
      <alignment horizontal="center" vertical="center"/>
      <protection hidden="1"/>
    </xf>
    <xf numFmtId="0" fontId="6" fillId="0" borderId="1" xfId="2" applyFont="1" applyBorder="1" applyAlignment="1" applyProtection="1">
      <alignment horizontal="center" vertical="center"/>
      <protection hidden="1"/>
    </xf>
    <xf numFmtId="0" fontId="6" fillId="3" borderId="1" xfId="3" applyFont="1" applyFill="1" applyBorder="1" applyAlignment="1" applyProtection="1">
      <alignment horizontal="center" vertical="center"/>
      <protection hidden="1"/>
    </xf>
    <xf numFmtId="0" fontId="8" fillId="0" borderId="0" xfId="2" applyFont="1" applyAlignment="1" applyProtection="1">
      <alignment horizontal="center" vertical="center" wrapText="1"/>
      <protection hidden="1"/>
    </xf>
    <xf numFmtId="0" fontId="7" fillId="0" borderId="8" xfId="2" quotePrefix="1" applyFont="1" applyBorder="1" applyAlignment="1" applyProtection="1">
      <alignment horizontal="right" vertical="center" wrapText="1"/>
      <protection hidden="1"/>
    </xf>
    <xf numFmtId="0" fontId="2" fillId="0" borderId="5" xfId="2" applyBorder="1" applyProtection="1">
      <protection hidden="1"/>
    </xf>
    <xf numFmtId="0" fontId="2" fillId="0" borderId="12" xfId="2" applyBorder="1" applyProtection="1">
      <protection hidden="1"/>
    </xf>
    <xf numFmtId="0" fontId="2" fillId="0" borderId="8" xfId="2" applyBorder="1" applyProtection="1">
      <protection hidden="1"/>
    </xf>
    <xf numFmtId="0" fontId="4" fillId="4" borderId="1" xfId="2" applyFont="1" applyFill="1" applyBorder="1" applyAlignment="1" applyProtection="1">
      <alignment horizontal="center" vertical="center"/>
      <protection hidden="1"/>
    </xf>
    <xf numFmtId="0" fontId="8" fillId="0" borderId="8" xfId="2" quotePrefix="1" applyFont="1" applyBorder="1" applyAlignment="1" applyProtection="1">
      <alignment horizontal="right" vertical="center" wrapText="1"/>
      <protection hidden="1"/>
    </xf>
    <xf numFmtId="0" fontId="4" fillId="0" borderId="1" xfId="2" applyFont="1" applyBorder="1" applyAlignment="1" applyProtection="1">
      <alignment horizontal="center" vertical="center"/>
      <protection hidden="1"/>
    </xf>
    <xf numFmtId="0" fontId="4" fillId="0" borderId="0" xfId="2" applyFont="1" applyAlignment="1" applyProtection="1">
      <alignment horizontal="center"/>
      <protection hidden="1"/>
    </xf>
    <xf numFmtId="0" fontId="2" fillId="0" borderId="0" xfId="2" applyAlignment="1" applyProtection="1">
      <alignment horizontal="center"/>
      <protection hidden="1"/>
    </xf>
    <xf numFmtId="0" fontId="9" fillId="0" borderId="0" xfId="2" applyFont="1" applyAlignment="1" applyProtection="1">
      <alignment horizontal="center" vertical="center"/>
      <protection hidden="1"/>
    </xf>
    <xf numFmtId="0" fontId="12" fillId="0" borderId="0" xfId="2" applyFont="1" applyAlignment="1" applyProtection="1">
      <alignment horizontal="center" vertical="center"/>
      <protection hidden="1"/>
    </xf>
    <xf numFmtId="0" fontId="2" fillId="0" borderId="8" xfId="2" applyBorder="1" applyAlignment="1" applyProtection="1">
      <alignment horizontal="center" vertical="center"/>
      <protection hidden="1"/>
    </xf>
    <xf numFmtId="0" fontId="2" fillId="0" borderId="5" xfId="2" applyBorder="1" applyAlignment="1" applyProtection="1">
      <alignment horizontal="center" vertical="center"/>
      <protection hidden="1"/>
    </xf>
    <xf numFmtId="0" fontId="2" fillId="0" borderId="12" xfId="2" applyBorder="1" applyAlignment="1" applyProtection="1">
      <alignment horizontal="center" vertical="center"/>
      <protection hidden="1"/>
    </xf>
    <xf numFmtId="0" fontId="8" fillId="0" borderId="0" xfId="2" applyFont="1" applyAlignment="1" applyProtection="1">
      <alignment horizontal="left" vertical="top"/>
      <protection hidden="1"/>
    </xf>
    <xf numFmtId="0" fontId="29" fillId="0" borderId="0" xfId="2" applyFont="1" applyAlignment="1" applyProtection="1">
      <alignment horizontal="center" vertical="center"/>
      <protection hidden="1"/>
    </xf>
    <xf numFmtId="0" fontId="34" fillId="0" borderId="0" xfId="2" applyFont="1" applyAlignment="1" applyProtection="1">
      <alignment horizontal="center" vertical="center"/>
      <protection hidden="1"/>
    </xf>
    <xf numFmtId="0" fontId="8" fillId="2" borderId="12" xfId="2" applyFont="1" applyFill="1" applyBorder="1" applyAlignment="1" applyProtection="1">
      <alignment horizontal="center" vertical="center"/>
      <protection hidden="1"/>
    </xf>
    <xf numFmtId="0" fontId="8" fillId="2" borderId="1" xfId="2" applyFont="1" applyFill="1" applyBorder="1" applyAlignment="1" applyProtection="1">
      <alignment horizontal="center" vertical="center"/>
      <protection hidden="1"/>
    </xf>
    <xf numFmtId="0" fontId="8" fillId="2" borderId="1" xfId="2" applyFont="1" applyFill="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2" fillId="0" borderId="0" xfId="0" applyFont="1" applyAlignment="1" applyProtection="1">
      <alignment vertical="center"/>
      <protection hidden="1"/>
    </xf>
    <xf numFmtId="0" fontId="0" fillId="0" borderId="0" xfId="0" applyAlignment="1">
      <alignment vertical="center"/>
    </xf>
    <xf numFmtId="0" fontId="2" fillId="0" borderId="0" xfId="0" applyFont="1" applyAlignment="1" applyProtection="1">
      <alignment horizontal="right" vertical="center"/>
      <protection locked="0" hidden="1"/>
    </xf>
    <xf numFmtId="0" fontId="0" fillId="0" borderId="0" xfId="0" applyAlignment="1">
      <alignment horizontal="right" vertical="center"/>
    </xf>
    <xf numFmtId="0" fontId="2" fillId="0" borderId="1" xfId="0" applyFont="1" applyBorder="1" applyAlignment="1" applyProtection="1">
      <alignment vertical="center"/>
      <protection locked="0" hidden="1"/>
    </xf>
    <xf numFmtId="0" fontId="0" fillId="0" borderId="1" xfId="0" applyBorder="1" applyAlignment="1">
      <alignment vertical="center"/>
    </xf>
    <xf numFmtId="0" fontId="2" fillId="0" borderId="0" xfId="0" applyFont="1" applyAlignment="1" applyProtection="1">
      <alignment vertical="center"/>
      <protection locked="0" hidden="1"/>
    </xf>
    <xf numFmtId="0" fontId="0" fillId="0" borderId="15"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5" fillId="0" borderId="9" xfId="2" quotePrefix="1" applyFont="1" applyBorder="1" applyAlignment="1" applyProtection="1">
      <alignment horizontal="right" vertical="center" readingOrder="1"/>
      <protection hidden="1"/>
    </xf>
    <xf numFmtId="0" fontId="0" fillId="0" borderId="0" xfId="0" applyAlignment="1">
      <alignment horizontal="right"/>
    </xf>
    <xf numFmtId="0" fontId="2" fillId="0" borderId="1" xfId="2" applyBorder="1" applyAlignment="1" applyProtection="1">
      <alignment vertical="center"/>
      <protection hidden="1"/>
    </xf>
    <xf numFmtId="0" fontId="2" fillId="2" borderId="1" xfId="2" applyFill="1" applyBorder="1" applyProtection="1">
      <protection hidden="1"/>
    </xf>
    <xf numFmtId="0" fontId="10" fillId="2" borderId="1" xfId="2" applyFont="1" applyFill="1" applyBorder="1" applyAlignment="1" applyProtection="1">
      <alignment horizontal="center" vertical="center" wrapText="1"/>
      <protection hidden="1"/>
    </xf>
    <xf numFmtId="0" fontId="7" fillId="0" borderId="1" xfId="2" applyFont="1" applyBorder="1" applyAlignment="1" applyProtection="1">
      <alignment horizontal="left" vertical="center"/>
      <protection hidden="1"/>
    </xf>
    <xf numFmtId="0" fontId="5" fillId="0" borderId="3" xfId="2" applyFont="1" applyBorder="1" applyAlignment="1" applyProtection="1">
      <alignment horizontal="right"/>
      <protection hidden="1"/>
    </xf>
    <xf numFmtId="0" fontId="5" fillId="0" borderId="6" xfId="2" applyFont="1" applyBorder="1" applyAlignment="1" applyProtection="1">
      <alignment horizontal="right"/>
      <protection hidden="1"/>
    </xf>
    <xf numFmtId="0" fontId="23" fillId="0" borderId="1" xfId="2" applyFont="1" applyBorder="1" applyAlignment="1" applyProtection="1">
      <alignment horizontal="center"/>
      <protection hidden="1"/>
    </xf>
    <xf numFmtId="0" fontId="5" fillId="0" borderId="1" xfId="2" applyFont="1" applyBorder="1" applyAlignment="1" applyProtection="1">
      <alignment horizontal="right"/>
      <protection hidden="1"/>
    </xf>
    <xf numFmtId="0" fontId="5" fillId="0" borderId="1" xfId="0" applyFont="1" applyBorder="1" applyAlignment="1" applyProtection="1">
      <alignment horizontal="right"/>
      <protection hidden="1"/>
    </xf>
    <xf numFmtId="0" fontId="5" fillId="0" borderId="0" xfId="2" applyFont="1" applyAlignment="1" applyProtection="1">
      <alignment horizontal="right" vertical="center"/>
      <protection hidden="1"/>
    </xf>
    <xf numFmtId="0" fontId="2" fillId="0" borderId="0" xfId="2" applyAlignment="1" applyProtection="1">
      <alignment vertical="center"/>
      <protection hidden="1"/>
    </xf>
    <xf numFmtId="0" fontId="5" fillId="0" borderId="4" xfId="2" applyFont="1" applyBorder="1" applyAlignment="1" applyProtection="1">
      <alignment horizontal="center" vertical="center"/>
      <protection hidden="1"/>
    </xf>
    <xf numFmtId="0" fontId="2" fillId="0" borderId="4" xfId="2" applyBorder="1" applyProtection="1">
      <protection hidden="1"/>
    </xf>
    <xf numFmtId="0" fontId="6" fillId="0" borderId="1" xfId="2" applyFont="1" applyBorder="1" applyAlignment="1" applyProtection="1">
      <alignment horizontal="center"/>
      <protection hidden="1"/>
    </xf>
    <xf numFmtId="0" fontId="28" fillId="0" borderId="0" xfId="2" applyFont="1" applyAlignment="1" applyProtection="1">
      <alignment horizontal="left" vertical="top" wrapText="1"/>
      <protection hidden="1"/>
    </xf>
    <xf numFmtId="0" fontId="5" fillId="0" borderId="0" xfId="2" applyFont="1" applyAlignment="1" applyProtection="1">
      <alignment vertical="center"/>
      <protection hidden="1"/>
    </xf>
    <xf numFmtId="0" fontId="6" fillId="0" borderId="0" xfId="2" applyFont="1" applyAlignment="1" applyProtection="1">
      <alignment vertical="center"/>
      <protection hidden="1"/>
    </xf>
    <xf numFmtId="0" fontId="30" fillId="0" borderId="0" xfId="2" applyFont="1" applyAlignment="1" applyProtection="1">
      <alignment horizontal="center" vertical="center" wrapText="1"/>
      <protection hidden="1"/>
    </xf>
    <xf numFmtId="0" fontId="4" fillId="0" borderId="1" xfId="2" applyFont="1" applyBorder="1" applyAlignment="1" applyProtection="1">
      <alignment horizontal="right" vertical="center"/>
      <protection hidden="1"/>
    </xf>
    <xf numFmtId="0" fontId="7" fillId="0" borderId="1" xfId="2" applyFont="1" applyBorder="1" applyAlignment="1" applyProtection="1">
      <alignment horizontal="center" vertical="center"/>
      <protection hidden="1"/>
    </xf>
    <xf numFmtId="0" fontId="4" fillId="0" borderId="8" xfId="2" applyFont="1" applyBorder="1" applyAlignment="1" applyProtection="1">
      <alignment horizontal="center" vertical="center" textRotation="90"/>
      <protection hidden="1"/>
    </xf>
    <xf numFmtId="0" fontId="6" fillId="0" borderId="1" xfId="2" applyFont="1" applyBorder="1" applyAlignment="1" applyProtection="1">
      <alignment horizontal="center" vertical="center" wrapText="1"/>
      <protection hidden="1"/>
    </xf>
    <xf numFmtId="0" fontId="2" fillId="0" borderId="1" xfId="2" applyBorder="1" applyAlignment="1" applyProtection="1">
      <alignment horizontal="center" vertical="center"/>
      <protection hidden="1"/>
    </xf>
    <xf numFmtId="0" fontId="2" fillId="0" borderId="0" xfId="2" applyAlignment="1" applyProtection="1">
      <alignment horizontal="right"/>
      <protection hidden="1"/>
    </xf>
    <xf numFmtId="0" fontId="6" fillId="0" borderId="4" xfId="2" applyFont="1" applyBorder="1" applyAlignment="1" applyProtection="1">
      <alignment horizontal="center" vertical="center"/>
      <protection hidden="1"/>
    </xf>
    <xf numFmtId="0" fontId="5" fillId="0" borderId="1" xfId="0" applyFont="1" applyBorder="1" applyAlignment="1" applyProtection="1">
      <alignment horizontal="right" wrapText="1"/>
      <protection hidden="1"/>
    </xf>
    <xf numFmtId="0" fontId="2" fillId="0" borderId="1" xfId="2" applyBorder="1" applyProtection="1">
      <protection hidden="1"/>
    </xf>
    <xf numFmtId="0" fontId="4" fillId="0" borderId="1" xfId="2" applyFont="1" applyBorder="1" applyAlignment="1" applyProtection="1">
      <alignment horizontal="center" vertical="center" textRotation="90"/>
      <protection hidden="1"/>
    </xf>
    <xf numFmtId="0" fontId="4" fillId="0" borderId="10" xfId="2" applyFont="1" applyBorder="1" applyAlignment="1" applyProtection="1">
      <alignment horizontal="center" vertical="center" textRotation="90"/>
      <protection hidden="1"/>
    </xf>
    <xf numFmtId="0" fontId="6" fillId="3" borderId="1" xfId="2" applyFont="1" applyFill="1" applyBorder="1" applyAlignment="1" applyProtection="1">
      <alignment horizontal="center" vertical="center"/>
      <protection hidden="1"/>
    </xf>
    <xf numFmtId="0" fontId="5" fillId="2" borderId="1" xfId="2" applyFont="1" applyFill="1" applyBorder="1" applyAlignment="1" applyProtection="1">
      <alignment horizontal="center" vertical="center" textRotation="91"/>
      <protection hidden="1"/>
    </xf>
    <xf numFmtId="0" fontId="5" fillId="4" borderId="1" xfId="2" applyFont="1" applyFill="1" applyBorder="1" applyAlignment="1" applyProtection="1">
      <alignment horizontal="center" vertical="center"/>
      <protection hidden="1"/>
    </xf>
    <xf numFmtId="0" fontId="8" fillId="0" borderId="1" xfId="0" applyFont="1" applyBorder="1" applyAlignment="1" applyProtection="1">
      <alignment horizontal="right" vertical="center" wrapText="1"/>
      <protection hidden="1"/>
    </xf>
    <xf numFmtId="0" fontId="5" fillId="2" borderId="8" xfId="2" applyFont="1" applyFill="1" applyBorder="1" applyAlignment="1" applyProtection="1">
      <alignment horizontal="center" vertical="center"/>
      <protection hidden="1"/>
    </xf>
    <xf numFmtId="0" fontId="5" fillId="2" borderId="12" xfId="2" applyFont="1" applyFill="1" applyBorder="1" applyAlignment="1" applyProtection="1">
      <alignment horizontal="center" vertical="center"/>
      <protection hidden="1"/>
    </xf>
    <xf numFmtId="0" fontId="13" fillId="0" borderId="0" xfId="2" applyFont="1" applyAlignment="1" applyProtection="1">
      <alignment horizontal="center" vertical="center"/>
      <protection hidden="1"/>
    </xf>
    <xf numFmtId="0" fontId="5" fillId="0" borderId="8"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5" fillId="0" borderId="12" xfId="2" applyFont="1" applyBorder="1" applyAlignment="1" applyProtection="1">
      <alignment horizontal="center" vertical="center"/>
      <protection hidden="1"/>
    </xf>
    <xf numFmtId="0" fontId="5" fillId="0" borderId="1" xfId="2" applyFont="1" applyBorder="1" applyAlignment="1" applyProtection="1">
      <alignment horizontal="center" vertical="center"/>
      <protection hidden="1"/>
    </xf>
    <xf numFmtId="0" fontId="2" fillId="0" borderId="8" xfId="2" applyBorder="1" applyAlignment="1" applyProtection="1">
      <alignment horizontal="left" vertical="center"/>
      <protection hidden="1"/>
    </xf>
    <xf numFmtId="0" fontId="2" fillId="0" borderId="5" xfId="2" applyBorder="1" applyAlignment="1" applyProtection="1">
      <alignment horizontal="left" vertical="center"/>
      <protection hidden="1"/>
    </xf>
    <xf numFmtId="0" fontId="2" fillId="0" borderId="12" xfId="2" applyBorder="1" applyAlignment="1" applyProtection="1">
      <alignment horizontal="left" vertical="center"/>
      <protection hidden="1"/>
    </xf>
    <xf numFmtId="0" fontId="5" fillId="0" borderId="1" xfId="2" applyFont="1" applyBorder="1" applyAlignment="1" applyProtection="1">
      <alignment horizontal="right" vertical="center"/>
      <protection hidden="1"/>
    </xf>
    <xf numFmtId="0" fontId="6" fillId="0" borderId="1" xfId="2" applyFont="1" applyBorder="1" applyAlignment="1" applyProtection="1">
      <alignment vertical="center" wrapText="1"/>
      <protection hidden="1"/>
    </xf>
    <xf numFmtId="0" fontId="5" fillId="0" borderId="1" xfId="2" applyFont="1" applyBorder="1" applyAlignment="1" applyProtection="1">
      <alignment horizontal="right" vertical="center" wrapText="1"/>
      <protection hidden="1"/>
    </xf>
    <xf numFmtId="0" fontId="6" fillId="0" borderId="8" xfId="2" applyFont="1" applyBorder="1" applyAlignment="1" applyProtection="1">
      <alignment horizontal="left" vertical="center"/>
      <protection hidden="1"/>
    </xf>
    <xf numFmtId="0" fontId="6" fillId="0" borderId="5" xfId="2" applyFont="1" applyBorder="1" applyAlignment="1" applyProtection="1">
      <alignment horizontal="left" vertical="center"/>
      <protection hidden="1"/>
    </xf>
    <xf numFmtId="0" fontId="6" fillId="0" borderId="12" xfId="2" applyFont="1" applyBorder="1" applyAlignment="1" applyProtection="1">
      <alignment horizontal="left" vertical="center"/>
      <protection hidden="1"/>
    </xf>
    <xf numFmtId="0" fontId="8" fillId="0" borderId="1" xfId="0" applyFont="1" applyBorder="1" applyAlignment="1" applyProtection="1">
      <alignment horizontal="right" vertical="top" wrapText="1"/>
      <protection hidden="1"/>
    </xf>
    <xf numFmtId="0" fontId="2" fillId="4" borderId="1" xfId="2" applyFill="1" applyBorder="1" applyAlignment="1" applyProtection="1">
      <alignment horizontal="center" vertical="center" wrapText="1"/>
      <protection hidden="1"/>
    </xf>
    <xf numFmtId="0" fontId="4" fillId="2" borderId="8" xfId="2" applyFont="1" applyFill="1" applyBorder="1" applyAlignment="1" applyProtection="1">
      <alignment horizontal="center"/>
      <protection hidden="1"/>
    </xf>
    <xf numFmtId="0" fontId="4" fillId="2" borderId="5" xfId="2" applyFont="1" applyFill="1" applyBorder="1" applyAlignment="1" applyProtection="1">
      <alignment horizontal="center"/>
      <protection hidden="1"/>
    </xf>
    <xf numFmtId="0" fontId="4" fillId="2" borderId="12" xfId="2" applyFont="1" applyFill="1" applyBorder="1" applyAlignment="1" applyProtection="1">
      <alignment horizontal="center"/>
      <protection hidden="1"/>
    </xf>
    <xf numFmtId="0" fontId="2" fillId="0" borderId="0" xfId="0" applyFont="1" applyAlignment="1">
      <alignment horizontal="left"/>
    </xf>
    <xf numFmtId="0" fontId="2" fillId="0" borderId="15" xfId="0" applyFont="1" applyBorder="1" applyAlignment="1">
      <alignment horizontal="left"/>
    </xf>
    <xf numFmtId="0" fontId="5" fillId="0" borderId="0" xfId="0" applyFont="1" applyAlignment="1">
      <alignment horizontal="right"/>
    </xf>
    <xf numFmtId="0" fontId="2" fillId="2" borderId="0" xfId="0" applyFont="1" applyFill="1" applyAlignment="1">
      <alignment horizontal="left"/>
    </xf>
    <xf numFmtId="0" fontId="6" fillId="0" borderId="0" xfId="0" applyFont="1" applyAlignment="1">
      <alignment horizontal="left"/>
    </xf>
    <xf numFmtId="0" fontId="6" fillId="0" borderId="15" xfId="0" applyFont="1" applyBorder="1" applyAlignment="1">
      <alignment horizontal="left"/>
    </xf>
    <xf numFmtId="0" fontId="9" fillId="0" borderId="0" xfId="0" applyFont="1" applyAlignment="1">
      <alignment horizontal="left"/>
    </xf>
    <xf numFmtId="0" fontId="28" fillId="0" borderId="0" xfId="0" applyFont="1" applyAlignment="1">
      <alignment horizontal="left"/>
    </xf>
    <xf numFmtId="0" fontId="32" fillId="0" borderId="0" xfId="0" applyFont="1" applyAlignment="1">
      <alignment horizontal="center"/>
    </xf>
    <xf numFmtId="0" fontId="28" fillId="0" borderId="0" xfId="0" applyFont="1" applyAlignment="1">
      <alignment horizontal="center"/>
    </xf>
    <xf numFmtId="0" fontId="6" fillId="0" borderId="8"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0" fillId="0" borderId="8"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2" fillId="0" borderId="8"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28" fillId="0" borderId="4" xfId="0" applyFont="1" applyBorder="1" applyAlignment="1">
      <alignment horizontal="left" wrapText="1"/>
    </xf>
    <xf numFmtId="0" fontId="9" fillId="0" borderId="4" xfId="0" applyFont="1" applyBorder="1" applyAlignment="1">
      <alignment horizontal="left"/>
    </xf>
    <xf numFmtId="0" fontId="28" fillId="0" borderId="0" xfId="0" applyFont="1" applyAlignment="1">
      <alignment horizontal="left" wrapText="1"/>
    </xf>
    <xf numFmtId="0" fontId="28" fillId="0" borderId="4" xfId="0" applyFont="1" applyBorder="1" applyAlignment="1">
      <alignment horizontal="left"/>
    </xf>
    <xf numFmtId="0" fontId="7" fillId="3"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vertical="top" wrapText="1"/>
      <protection locked="0"/>
    </xf>
  </cellXfs>
  <cellStyles count="4">
    <cellStyle name="Hyperlink" xfId="1" builtinId="8"/>
    <cellStyle name="Normal" xfId="0" builtinId="0"/>
    <cellStyle name="Normal 2" xfId="2" xr:uid="{313B7F19-02AC-4DF1-9849-ED9B9043E76B}"/>
    <cellStyle name="Normal 3" xfId="3" xr:uid="{63C70FD7-2D78-49F7-AA01-B10A1ACDEAC3}"/>
  </cellStyles>
  <dxfs count="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s>
  <tableStyles count="0" defaultTableStyle="TableStyleMedium9" defaultPivotStyle="PivotStyleLight16"/>
  <colors>
    <mruColors>
      <color rgb="FFFFFFDD"/>
      <color rgb="FFFFFFCC"/>
      <color rgb="FFE5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413349</xdr:colOff>
      <xdr:row>58</xdr:row>
      <xdr:rowOff>44929</xdr:rowOff>
    </xdr:from>
    <xdr:to>
      <xdr:col>13</xdr:col>
      <xdr:colOff>521180</xdr:colOff>
      <xdr:row>59</xdr:row>
      <xdr:rowOff>251604</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5394924" y="8236429"/>
          <a:ext cx="1241306" cy="3781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lIns="54864" rIns="54864" rtlCol="0" anchor="t"/>
        <a:lstStyle/>
        <a:p>
          <a:r>
            <a:rPr lang="en-US" sz="800" baseline="30000">
              <a:latin typeface="Arial" pitchFamily="34" charset="0"/>
              <a:cs typeface="Arial" pitchFamily="34" charset="0"/>
            </a:rPr>
            <a:t>2</a:t>
          </a:r>
          <a:r>
            <a:rPr lang="en-US" sz="800">
              <a:latin typeface="Arial" pitchFamily="34" charset="0"/>
              <a:cs typeface="Arial" pitchFamily="34" charset="0"/>
            </a:rPr>
            <a:t>OELs apply to</a:t>
          </a:r>
          <a:r>
            <a:rPr lang="en-US" sz="800" baseline="0">
              <a:latin typeface="Arial" pitchFamily="34" charset="0"/>
              <a:cs typeface="Arial" pitchFamily="34" charset="0"/>
            </a:rPr>
            <a:t> systems sampling quarterly only.</a:t>
          </a:r>
          <a:endParaRPr lang="en-US" sz="800">
            <a:latin typeface="Arial" pitchFamily="34" charset="0"/>
            <a:cs typeface="Arial" pitchFamily="34" charset="0"/>
          </a:endParaRPr>
        </a:p>
      </xdr:txBody>
    </xdr:sp>
    <xdr:clientData/>
  </xdr:twoCellAnchor>
  <xdr:twoCellAnchor>
    <xdr:from>
      <xdr:col>0</xdr:col>
      <xdr:colOff>1</xdr:colOff>
      <xdr:row>8</xdr:row>
      <xdr:rowOff>237586</xdr:rowOff>
    </xdr:from>
    <xdr:to>
      <xdr:col>4</xdr:col>
      <xdr:colOff>530165</xdr:colOff>
      <xdr:row>16</xdr:row>
      <xdr:rowOff>19050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 y="990061"/>
          <a:ext cx="1873189" cy="695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18288" tIns="18288" rIns="18288" bIns="18288" rtlCol="0" anchor="t"/>
        <a:lstStyle/>
        <a:p>
          <a:r>
            <a:rPr lang="en-US" sz="800"/>
            <a:t>CERTIFICATION:  I certify under penalties of law that I am the person authorized to fill out this form and the information contained herein is true, accurate and complete to the best extent of my knowledge.</a:t>
          </a:r>
        </a:p>
      </xdr:txBody>
    </xdr:sp>
    <xdr:clientData/>
  </xdr:twoCellAnchor>
  <xdr:oneCellAnchor>
    <xdr:from>
      <xdr:col>1</xdr:col>
      <xdr:colOff>26932</xdr:colOff>
      <xdr:row>80</xdr:row>
      <xdr:rowOff>107742</xdr:rowOff>
    </xdr:from>
    <xdr:ext cx="6666054" cy="2165367"/>
    <xdr:sp macro="" textlink="">
      <xdr:nvSpPr>
        <xdr:cNvPr id="8" name="Rectangle 7">
          <a:extLst>
            <a:ext uri="{FF2B5EF4-FFF2-40B4-BE49-F238E27FC236}">
              <a16:creationId xmlns:a16="http://schemas.microsoft.com/office/drawing/2014/main" id="{00000000-0008-0000-0200-000008000000}"/>
            </a:ext>
          </a:extLst>
        </xdr:cNvPr>
        <xdr:cNvSpPr/>
      </xdr:nvSpPr>
      <xdr:spPr>
        <a:xfrm rot="19036546">
          <a:off x="226957" y="12423567"/>
          <a:ext cx="6666054" cy="2165367"/>
        </a:xfrm>
        <a:prstGeom prst="rect">
          <a:avLst/>
        </a:prstGeom>
        <a:noFill/>
      </xdr:spPr>
      <xdr:txBody>
        <a:bodyPr wrap="square" lIns="91440" tIns="45720" rIns="91440" bIns="45720">
          <a:noAutofit/>
        </a:bodyPr>
        <a:lstStyle/>
        <a:p>
          <a:pPr algn="ctr"/>
          <a:r>
            <a:rPr lang="en-US" sz="9600" b="1" cap="none" spc="0">
              <a:ln w="12700">
                <a:noFill/>
                <a:prstDash val="solid"/>
              </a:ln>
              <a:solidFill>
                <a:schemeClr val="bg1">
                  <a:lumMod val="65000"/>
                  <a:alpha val="49000"/>
                </a:schemeClr>
              </a:solidFill>
              <a:effectLst/>
              <a:latin typeface="Arial" pitchFamily="34" charset="0"/>
              <a:cs typeface="Arial" pitchFamily="34" charset="0"/>
            </a:rPr>
            <a:t>EXAMPLE</a:t>
          </a:r>
        </a:p>
      </xdr:txBody>
    </xdr:sp>
    <xdr:clientData/>
  </xdr:oneCellAnchor>
  <xdr:twoCellAnchor>
    <xdr:from>
      <xdr:col>8</xdr:col>
      <xdr:colOff>147206</xdr:colOff>
      <xdr:row>26</xdr:row>
      <xdr:rowOff>77933</xdr:rowOff>
    </xdr:from>
    <xdr:to>
      <xdr:col>12</xdr:col>
      <xdr:colOff>427694</xdr:colOff>
      <xdr:row>30</xdr:row>
      <xdr:rowOff>155398</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3545899" y="3476626"/>
          <a:ext cx="2319704" cy="71823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lIns="54864" rIns="54864" rtlCol="0" anchor="t"/>
        <a:lstStyle/>
        <a:p>
          <a:r>
            <a:rPr lang="en-US" sz="800" baseline="30000">
              <a:latin typeface="Arial" pitchFamily="34" charset="0"/>
              <a:cs typeface="Arial" pitchFamily="34" charset="0"/>
            </a:rPr>
            <a:t>1</a:t>
          </a:r>
          <a:r>
            <a:rPr lang="en-US" sz="800">
              <a:latin typeface="Arial" pitchFamily="34" charset="0"/>
              <a:cs typeface="Arial" pitchFamily="34" charset="0"/>
            </a:rPr>
            <a:t>Note that you are required to notify MassDEP within 10</a:t>
          </a:r>
          <a:r>
            <a:rPr lang="en-US" sz="800" baseline="0">
              <a:latin typeface="Arial" pitchFamily="34" charset="0"/>
              <a:cs typeface="Arial" pitchFamily="34" charset="0"/>
            </a:rPr>
            <a:t> days of the end of the quarter</a:t>
          </a:r>
          <a:r>
            <a:rPr lang="en-US" sz="800">
              <a:latin typeface="Arial" pitchFamily="34" charset="0"/>
              <a:cs typeface="Arial" pitchFamily="34" charset="0"/>
            </a:rPr>
            <a:t> of any DBPR MCL</a:t>
          </a:r>
          <a:r>
            <a:rPr lang="en-US" sz="800" baseline="0">
              <a:latin typeface="Arial" pitchFamily="34" charset="0"/>
              <a:cs typeface="Arial" pitchFamily="34" charset="0"/>
            </a:rPr>
            <a:t> or MRDL violation</a:t>
          </a:r>
          <a:r>
            <a:rPr lang="en-US" sz="800">
              <a:latin typeface="Arial" pitchFamily="34" charset="0"/>
              <a:cs typeface="Arial" pitchFamily="34" charset="0"/>
            </a:rPr>
            <a:t>. Tier 2 (30 day) Public Notification must also be conducted</a:t>
          </a:r>
          <a:r>
            <a:rPr lang="en-US" sz="800" baseline="0">
              <a:latin typeface="Arial" pitchFamily="34" charset="0"/>
              <a:cs typeface="Arial" pitchFamily="34" charset="0"/>
            </a:rPr>
            <a:t> for all MCL and MRDL violations.</a:t>
          </a:r>
          <a:endParaRPr lang="en-US" sz="800">
            <a:latin typeface="Arial" pitchFamily="34" charset="0"/>
            <a:cs typeface="Arial" pitchFamily="34" charset="0"/>
          </a:endParaRPr>
        </a:p>
      </xdr:txBody>
    </xdr:sp>
    <xdr:clientData/>
  </xdr:twoCellAnchor>
  <xdr:twoCellAnchor editAs="absolute">
    <xdr:from>
      <xdr:col>0</xdr:col>
      <xdr:colOff>0</xdr:colOff>
      <xdr:row>35</xdr:row>
      <xdr:rowOff>95250</xdr:rowOff>
    </xdr:from>
    <xdr:to>
      <xdr:col>14</xdr:col>
      <xdr:colOff>13208</xdr:colOff>
      <xdr:row>50</xdr:row>
      <xdr:rowOff>3924</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rot="19036546">
          <a:off x="0" y="4705350"/>
          <a:ext cx="6671183" cy="2166099"/>
        </a:xfrm>
        <a:prstGeom prst="rect">
          <a:avLst/>
        </a:prstGeom>
        <a:noFill/>
      </xdr:spPr>
      <xdr:txBody>
        <a:bodyPr wrap="square" lIns="91440" tIns="45720" rIns="91440" bIns="45720">
          <a:noAutofit/>
        </a:bodyPr>
        <a:lstStyle/>
        <a:p>
          <a:pPr algn="ctr"/>
          <a:r>
            <a:rPr lang="en-US" sz="9600" b="1" cap="none" spc="0">
              <a:ln w="12700">
                <a:noFill/>
                <a:prstDash val="solid"/>
              </a:ln>
              <a:solidFill>
                <a:schemeClr val="bg1">
                  <a:lumMod val="65000"/>
                  <a:alpha val="49000"/>
                </a:schemeClr>
              </a:solidFill>
              <a:effectLst/>
              <a:latin typeface="Arial" pitchFamily="34" charset="0"/>
              <a:cs typeface="Arial" pitchFamily="34" charset="0"/>
            </a:rPr>
            <a:t>EXAMPLE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29</xdr:row>
          <xdr:rowOff>47625</xdr:rowOff>
        </xdr:from>
        <xdr:to>
          <xdr:col>10</xdr:col>
          <xdr:colOff>38100</xdr:colOff>
          <xdr:row>30</xdr:row>
          <xdr:rowOff>28575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47625</xdr:rowOff>
        </xdr:from>
        <xdr:to>
          <xdr:col>11</xdr:col>
          <xdr:colOff>0</xdr:colOff>
          <xdr:row>30</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31</xdr:row>
          <xdr:rowOff>114300</xdr:rowOff>
        </xdr:from>
        <xdr:to>
          <xdr:col>10</xdr:col>
          <xdr:colOff>38100</xdr:colOff>
          <xdr:row>33</xdr:row>
          <xdr:rowOff>57150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95250</xdr:rowOff>
        </xdr:from>
        <xdr:to>
          <xdr:col>11</xdr:col>
          <xdr:colOff>0</xdr:colOff>
          <xdr:row>33</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34</xdr:row>
          <xdr:rowOff>114300</xdr:rowOff>
        </xdr:from>
        <xdr:to>
          <xdr:col>10</xdr:col>
          <xdr:colOff>38100</xdr:colOff>
          <xdr:row>36</xdr:row>
          <xdr:rowOff>57150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104775</xdr:rowOff>
        </xdr:from>
        <xdr:to>
          <xdr:col>11</xdr:col>
          <xdr:colOff>0</xdr:colOff>
          <xdr:row>36</xdr:row>
          <xdr:rowOff>57150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36</xdr:row>
          <xdr:rowOff>57150</xdr:rowOff>
        </xdr:from>
        <xdr:to>
          <xdr:col>10</xdr:col>
          <xdr:colOff>533400</xdr:colOff>
          <xdr:row>37</xdr:row>
          <xdr:rowOff>114300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Possibly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38</xdr:row>
          <xdr:rowOff>114300</xdr:rowOff>
        </xdr:from>
        <xdr:to>
          <xdr:col>10</xdr:col>
          <xdr:colOff>38100</xdr:colOff>
          <xdr:row>40</xdr:row>
          <xdr:rowOff>57150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104775</xdr:rowOff>
        </xdr:from>
        <xdr:to>
          <xdr:col>11</xdr:col>
          <xdr:colOff>0</xdr:colOff>
          <xdr:row>40</xdr:row>
          <xdr:rowOff>57150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40</xdr:row>
          <xdr:rowOff>57150</xdr:rowOff>
        </xdr:from>
        <xdr:to>
          <xdr:col>10</xdr:col>
          <xdr:colOff>533400</xdr:colOff>
          <xdr:row>41</xdr:row>
          <xdr:rowOff>114300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Possibly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43</xdr:row>
          <xdr:rowOff>0</xdr:rowOff>
        </xdr:from>
        <xdr:to>
          <xdr:col>10</xdr:col>
          <xdr:colOff>38100</xdr:colOff>
          <xdr:row>44</xdr:row>
          <xdr:rowOff>104775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43</xdr:row>
          <xdr:rowOff>0</xdr:rowOff>
        </xdr:from>
        <xdr:to>
          <xdr:col>11</xdr:col>
          <xdr:colOff>0</xdr:colOff>
          <xdr:row>44</xdr:row>
          <xdr:rowOff>114300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44</xdr:row>
          <xdr:rowOff>57150</xdr:rowOff>
        </xdr:from>
        <xdr:to>
          <xdr:col>10</xdr:col>
          <xdr:colOff>533400</xdr:colOff>
          <xdr:row>45</xdr:row>
          <xdr:rowOff>114300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Possibly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dwreginfo/stage-1-and-stage-2-compliance-help-community-water-system-owners-and-operators" TargetMode="External"/><Relationship Id="rId1" Type="http://schemas.openxmlformats.org/officeDocument/2006/relationships/hyperlink" Target="http://www.epa.gov/ogwdw/disinfection/stage2/pdfs/draft_guide_stage2_operationalevaluation.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3.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126"/>
  <sheetViews>
    <sheetView showGridLines="0" tabSelected="1" zoomScaleNormal="100" workbookViewId="0">
      <selection activeCell="A5" sqref="A5:C5"/>
    </sheetView>
  </sheetViews>
  <sheetFormatPr defaultColWidth="9.140625" defaultRowHeight="12.75"/>
  <cols>
    <col min="1" max="1" width="3" style="1" customWidth="1"/>
    <col min="2" max="2" width="3.28515625" style="1" customWidth="1"/>
    <col min="3" max="3" width="6" style="1" customWidth="1"/>
    <col min="4" max="4" width="17.7109375" style="1" customWidth="1"/>
    <col min="5" max="5" width="8.28515625" style="1" customWidth="1"/>
    <col min="6" max="6" width="7" style="1" customWidth="1"/>
    <col min="7" max="7" width="8.140625" style="1" customWidth="1"/>
    <col min="8" max="8" width="7.42578125" style="1" customWidth="1"/>
    <col min="9" max="9" width="7.5703125" style="1" customWidth="1"/>
    <col min="10" max="10" width="7.28515625" style="1" customWidth="1"/>
    <col min="11" max="11" width="7.7109375" style="1" customWidth="1"/>
    <col min="12" max="12" width="7" style="1" customWidth="1"/>
    <col min="13" max="13" width="7.5703125" style="1" customWidth="1"/>
    <col min="14" max="14" width="6.7109375" style="1" customWidth="1"/>
    <col min="15" max="15" width="4.85546875" style="1" customWidth="1"/>
    <col min="16" max="16" width="3.140625" style="1" customWidth="1"/>
    <col min="17" max="17" width="5" style="1" customWidth="1"/>
    <col min="18" max="18" width="9.85546875" style="1" customWidth="1"/>
    <col min="19" max="28" width="9.140625" style="1"/>
    <col min="29" max="29" width="9.140625" style="20"/>
    <col min="30" max="16384" width="9.140625" style="1"/>
  </cols>
  <sheetData>
    <row r="1" spans="1:32" ht="13.5" customHeight="1">
      <c r="A1" s="310" t="s">
        <v>33</v>
      </c>
      <c r="B1" s="310"/>
      <c r="C1" s="310"/>
      <c r="D1" s="310"/>
      <c r="E1" s="310"/>
      <c r="F1" s="310"/>
      <c r="G1" s="310"/>
      <c r="H1" s="310"/>
      <c r="I1" s="310"/>
      <c r="J1" s="310"/>
      <c r="K1" s="310"/>
      <c r="L1" s="310"/>
      <c r="M1" s="310"/>
      <c r="N1" s="310"/>
      <c r="O1" s="20"/>
      <c r="P1" s="20"/>
      <c r="Q1" s="20"/>
      <c r="R1" s="20"/>
      <c r="S1" s="20"/>
      <c r="T1" s="20"/>
      <c r="U1" s="20"/>
      <c r="V1" s="20"/>
      <c r="W1" s="20"/>
      <c r="X1" s="20"/>
      <c r="Y1" s="20"/>
      <c r="Z1" s="20"/>
      <c r="AA1" s="20"/>
      <c r="AB1" s="20"/>
      <c r="AD1" s="20"/>
      <c r="AE1" s="20"/>
      <c r="AF1" s="20"/>
    </row>
    <row r="2" spans="1:32" ht="17.25" customHeight="1">
      <c r="A2" s="307" t="s">
        <v>76</v>
      </c>
      <c r="B2" s="307"/>
      <c r="C2" s="307"/>
      <c r="D2" s="307"/>
      <c r="E2" s="307"/>
      <c r="F2" s="307"/>
      <c r="G2" s="307"/>
      <c r="H2" s="307"/>
      <c r="I2" s="307"/>
      <c r="J2" s="307"/>
      <c r="K2" s="307"/>
      <c r="L2" s="307"/>
      <c r="M2" s="307"/>
      <c r="N2" s="307"/>
      <c r="O2" s="20"/>
      <c r="P2" s="20"/>
      <c r="Q2" s="20"/>
      <c r="R2" s="16"/>
      <c r="S2" s="16"/>
      <c r="T2" s="16"/>
      <c r="U2" s="16"/>
      <c r="V2" s="16"/>
      <c r="W2" s="236" t="s">
        <v>238</v>
      </c>
      <c r="X2" s="20"/>
      <c r="Y2" s="236" t="s">
        <v>236</v>
      </c>
      <c r="Z2" s="20"/>
      <c r="AA2" s="236" t="s">
        <v>243</v>
      </c>
      <c r="AB2" s="20"/>
      <c r="AC2" s="236" t="s">
        <v>219</v>
      </c>
      <c r="AD2" s="20"/>
      <c r="AE2" s="20"/>
      <c r="AF2" s="20"/>
    </row>
    <row r="3" spans="1:32" ht="7.5" customHeight="1">
      <c r="D3" s="308"/>
      <c r="E3" s="309"/>
      <c r="F3" s="309"/>
      <c r="G3" s="309"/>
      <c r="H3" s="309"/>
      <c r="I3" s="309"/>
      <c r="J3" s="309"/>
      <c r="K3" s="309"/>
      <c r="L3" s="309"/>
      <c r="M3" s="309"/>
      <c r="N3" s="309"/>
      <c r="O3" s="20"/>
      <c r="P3" s="20"/>
      <c r="Q3" s="20"/>
      <c r="R3" s="236" t="s">
        <v>164</v>
      </c>
      <c r="S3" s="16">
        <f>IF(H8="Quarterly", 1, IF(H8="Annual or less", 2, 0))</f>
        <v>0</v>
      </c>
      <c r="T3" s="16"/>
      <c r="U3" s="16"/>
      <c r="V3" s="16"/>
      <c r="W3" s="236" t="s">
        <v>239</v>
      </c>
      <c r="X3" s="20"/>
      <c r="Y3" s="236" t="s">
        <v>237</v>
      </c>
      <c r="Z3" s="20"/>
      <c r="AA3" s="236" t="s">
        <v>234</v>
      </c>
      <c r="AB3" s="20"/>
      <c r="AC3" s="236" t="s">
        <v>220</v>
      </c>
      <c r="AD3" s="20"/>
      <c r="AE3" s="20"/>
      <c r="AF3" s="20"/>
    </row>
    <row r="4" spans="1:32" ht="1.5" customHeight="1">
      <c r="O4" s="20"/>
      <c r="P4" s="20"/>
      <c r="Q4" s="20"/>
      <c r="R4" s="16"/>
      <c r="S4" s="16"/>
      <c r="T4" s="16"/>
      <c r="U4" s="16"/>
      <c r="V4" s="16"/>
      <c r="W4" s="20"/>
      <c r="X4" s="20"/>
      <c r="Y4" s="20"/>
      <c r="Z4" s="20"/>
      <c r="AA4" s="236" t="s">
        <v>235</v>
      </c>
      <c r="AB4" s="20"/>
      <c r="AC4" s="236" t="s">
        <v>221</v>
      </c>
      <c r="AD4" s="20"/>
      <c r="AE4" s="20"/>
      <c r="AF4" s="20"/>
    </row>
    <row r="5" spans="1:32" s="2" customFormat="1">
      <c r="A5" s="318"/>
      <c r="B5" s="319"/>
      <c r="C5" s="320"/>
      <c r="D5" s="2" t="s">
        <v>63</v>
      </c>
      <c r="E5" s="318"/>
      <c r="F5" s="319"/>
      <c r="G5" s="319"/>
      <c r="H5" s="319"/>
      <c r="I5" s="319"/>
      <c r="J5" s="320"/>
      <c r="L5" s="318"/>
      <c r="M5" s="319"/>
      <c r="N5" s="320"/>
      <c r="O5" s="237"/>
      <c r="P5" s="237"/>
      <c r="Q5" s="237"/>
      <c r="R5" s="238"/>
      <c r="S5" s="238"/>
      <c r="T5" s="238"/>
      <c r="U5" s="238"/>
      <c r="V5" s="238"/>
      <c r="W5" s="237"/>
      <c r="X5" s="237"/>
      <c r="Y5" s="237"/>
      <c r="Z5" s="237"/>
      <c r="AA5" s="237"/>
      <c r="AB5" s="237"/>
      <c r="AC5" s="239" t="s">
        <v>222</v>
      </c>
      <c r="AD5" s="237"/>
      <c r="AE5" s="237"/>
      <c r="AF5" s="237"/>
    </row>
    <row r="6" spans="1:32" s="80" customFormat="1" ht="8.25" customHeight="1">
      <c r="A6" s="340" t="s">
        <v>228</v>
      </c>
      <c r="B6" s="340"/>
      <c r="C6" s="78"/>
      <c r="D6" s="79"/>
      <c r="E6" s="79" t="s">
        <v>229</v>
      </c>
      <c r="J6" s="81"/>
      <c r="L6" s="82" t="s">
        <v>230</v>
      </c>
      <c r="O6" s="240"/>
      <c r="P6" s="240"/>
      <c r="Q6" s="240"/>
      <c r="R6" s="240"/>
      <c r="S6" s="240"/>
      <c r="T6" s="240"/>
      <c r="U6" s="240"/>
      <c r="V6" s="240"/>
      <c r="W6" s="240"/>
      <c r="X6" s="240"/>
      <c r="Y6" s="240"/>
      <c r="Z6" s="240"/>
      <c r="AA6" s="240"/>
      <c r="AB6" s="240"/>
      <c r="AC6" s="240"/>
      <c r="AD6" s="240"/>
      <c r="AE6" s="240"/>
      <c r="AF6" s="240"/>
    </row>
    <row r="7" spans="1:32" s="2" customFormat="1" ht="3.75" customHeight="1">
      <c r="B7" s="100"/>
      <c r="D7" s="99"/>
      <c r="E7" s="99"/>
      <c r="F7" s="99"/>
      <c r="G7" s="99"/>
      <c r="H7" s="99"/>
      <c r="I7" s="99"/>
      <c r="K7" s="230"/>
      <c r="L7" s="231"/>
      <c r="M7" s="230"/>
      <c r="N7" s="230"/>
      <c r="O7" s="237"/>
      <c r="P7" s="237"/>
      <c r="Q7" s="237"/>
      <c r="R7" s="238" t="s">
        <v>65</v>
      </c>
      <c r="S7" s="238">
        <f>IF(M8="Routine",1, IF(M8="Reduced", 2, IF(M8="Increased", 3, 0)))</f>
        <v>0</v>
      </c>
      <c r="T7" s="238"/>
      <c r="U7" s="238"/>
      <c r="V7" s="238"/>
      <c r="W7" s="237"/>
      <c r="X7" s="237"/>
      <c r="Y7" s="237"/>
      <c r="Z7" s="237"/>
      <c r="AA7" s="237"/>
      <c r="AB7" s="237"/>
      <c r="AC7" s="237"/>
      <c r="AD7" s="237"/>
      <c r="AE7" s="237"/>
      <c r="AF7" s="237"/>
    </row>
    <row r="8" spans="1:32" s="2" customFormat="1">
      <c r="A8" s="277" t="s">
        <v>241</v>
      </c>
      <c r="B8" s="278"/>
      <c r="C8" s="278"/>
      <c r="D8" s="269"/>
      <c r="E8" s="279" t="s">
        <v>242</v>
      </c>
      <c r="F8" s="279"/>
      <c r="G8" s="279"/>
      <c r="H8" s="280"/>
      <c r="I8" s="281"/>
      <c r="K8" s="278" t="s">
        <v>240</v>
      </c>
      <c r="L8" s="284"/>
      <c r="M8" s="282"/>
      <c r="N8" s="283"/>
      <c r="O8" s="237"/>
      <c r="P8" s="237"/>
      <c r="Q8" s="237"/>
      <c r="R8" s="238"/>
      <c r="S8" s="238"/>
      <c r="T8" s="238"/>
      <c r="U8" s="238"/>
      <c r="V8" s="238"/>
      <c r="W8" s="237"/>
      <c r="X8" s="237"/>
      <c r="Y8" s="237"/>
      <c r="Z8" s="237"/>
      <c r="AA8" s="237"/>
      <c r="AB8" s="237"/>
      <c r="AC8" s="237"/>
      <c r="AD8" s="237"/>
      <c r="AE8" s="237"/>
      <c r="AF8" s="237"/>
    </row>
    <row r="9" spans="1:32" ht="3.75" customHeight="1">
      <c r="B9" s="4"/>
      <c r="C9" s="4"/>
      <c r="D9" s="4"/>
      <c r="K9" s="90" t="s">
        <v>63</v>
      </c>
      <c r="O9" s="20"/>
      <c r="P9" s="20"/>
      <c r="Q9" s="20"/>
      <c r="R9" s="16"/>
      <c r="S9" s="16"/>
      <c r="T9" s="16"/>
      <c r="U9" s="16"/>
      <c r="V9" s="16"/>
      <c r="W9" s="20"/>
      <c r="X9" s="20"/>
      <c r="Y9" s="20"/>
      <c r="Z9" s="20"/>
      <c r="AA9" s="20"/>
      <c r="AB9" s="20"/>
      <c r="AD9" s="20"/>
      <c r="AE9" s="20"/>
      <c r="AF9" s="20"/>
    </row>
    <row r="10" spans="1:32" ht="3.75" customHeight="1">
      <c r="A10" s="101"/>
      <c r="B10" s="110"/>
      <c r="C10" s="110"/>
      <c r="D10" s="110"/>
      <c r="E10" s="94"/>
      <c r="F10" s="94"/>
      <c r="G10" s="94"/>
      <c r="H10" s="94"/>
      <c r="I10" s="94"/>
      <c r="J10" s="94"/>
      <c r="K10" s="94"/>
      <c r="L10" s="94"/>
      <c r="M10" s="94"/>
      <c r="N10" s="105"/>
      <c r="O10" s="20"/>
      <c r="P10" s="20"/>
      <c r="Q10" s="20"/>
      <c r="R10" s="16"/>
      <c r="S10" s="16"/>
      <c r="T10" s="16"/>
      <c r="U10" s="16"/>
      <c r="V10" s="16"/>
      <c r="W10" s="20"/>
      <c r="X10" s="20"/>
      <c r="Y10" s="20"/>
      <c r="Z10" s="20"/>
      <c r="AA10" s="20"/>
      <c r="AB10" s="20"/>
      <c r="AD10" s="20"/>
      <c r="AE10" s="20"/>
      <c r="AF10" s="20"/>
    </row>
    <row r="11" spans="1:32" s="2" customFormat="1" ht="14.25" customHeight="1">
      <c r="A11" s="274" t="s">
        <v>233</v>
      </c>
      <c r="B11" s="275"/>
      <c r="C11" s="275"/>
      <c r="D11" s="275"/>
      <c r="E11" s="275"/>
      <c r="F11" s="3" t="s">
        <v>203</v>
      </c>
      <c r="G11" s="54"/>
      <c r="H11" s="288" t="s">
        <v>202</v>
      </c>
      <c r="I11" s="289"/>
      <c r="J11" s="285"/>
      <c r="K11" s="286"/>
      <c r="L11" s="287"/>
      <c r="M11" s="1"/>
      <c r="N11" s="106"/>
      <c r="O11" s="20"/>
      <c r="P11" s="237"/>
      <c r="Q11" s="239"/>
      <c r="R11" s="238"/>
      <c r="S11" s="238"/>
      <c r="T11" s="238"/>
      <c r="U11" s="238"/>
      <c r="V11" s="238"/>
      <c r="W11" s="237"/>
      <c r="X11" s="237"/>
      <c r="Y11" s="237"/>
      <c r="Z11" s="239"/>
      <c r="AA11" s="236"/>
      <c r="AB11" s="239"/>
      <c r="AC11" s="236"/>
      <c r="AD11" s="237"/>
      <c r="AE11" s="237"/>
      <c r="AF11" s="237"/>
    </row>
    <row r="12" spans="1:32" ht="9" customHeight="1">
      <c r="A12" s="276"/>
      <c r="B12" s="275"/>
      <c r="C12" s="275"/>
      <c r="D12" s="275"/>
      <c r="E12" s="275"/>
      <c r="F12" s="40"/>
      <c r="G12" s="21"/>
      <c r="H12" s="47"/>
      <c r="N12" s="106"/>
      <c r="O12" s="20"/>
      <c r="P12" s="20"/>
      <c r="Q12" s="236"/>
      <c r="R12" s="16"/>
      <c r="S12" s="16"/>
      <c r="T12" s="16"/>
      <c r="U12" s="16"/>
      <c r="V12" s="16"/>
      <c r="W12" s="20"/>
      <c r="X12" s="20"/>
      <c r="Y12" s="20"/>
      <c r="Z12" s="20"/>
      <c r="AA12" s="20"/>
      <c r="AB12" s="20"/>
      <c r="AD12" s="20"/>
      <c r="AE12" s="20"/>
      <c r="AF12" s="20"/>
    </row>
    <row r="13" spans="1:32" s="2" customFormat="1" ht="9.75" customHeight="1">
      <c r="A13" s="276"/>
      <c r="B13" s="275"/>
      <c r="C13" s="275"/>
      <c r="D13" s="275"/>
      <c r="E13" s="275"/>
      <c r="F13" s="41"/>
      <c r="G13" s="42"/>
      <c r="H13" s="35"/>
      <c r="I13" s="33"/>
      <c r="J13" s="32"/>
      <c r="K13" s="32"/>
      <c r="L13" s="32"/>
      <c r="M13" s="32"/>
      <c r="N13" s="107"/>
      <c r="O13" s="237"/>
      <c r="P13" s="237"/>
      <c r="Q13" s="239"/>
      <c r="R13" s="241" t="s">
        <v>59</v>
      </c>
      <c r="S13" s="238">
        <f>IF(J11="Q1: Jan-Mar", 1, IF(J11="Q2: Apr-Jun", 2, IF(J11="Q3: Jul-Sep", 3, IF(J11="Q4: Oct-Dec", 4, 0))))</f>
        <v>0</v>
      </c>
      <c r="T13" s="238"/>
      <c r="U13" s="238"/>
      <c r="V13" s="238"/>
      <c r="W13" s="237"/>
      <c r="X13" s="237"/>
      <c r="Y13" s="237"/>
      <c r="Z13" s="237"/>
      <c r="AA13" s="237"/>
      <c r="AB13" s="237"/>
      <c r="AC13" s="237"/>
      <c r="AD13" s="237"/>
      <c r="AE13" s="237"/>
      <c r="AF13" s="237"/>
    </row>
    <row r="14" spans="1:32" ht="6.75" customHeight="1">
      <c r="A14" s="276"/>
      <c r="B14" s="275"/>
      <c r="C14" s="275"/>
      <c r="D14" s="275"/>
      <c r="E14" s="275"/>
      <c r="F14" s="44"/>
      <c r="G14" s="43"/>
      <c r="H14" s="36"/>
      <c r="I14" s="36"/>
      <c r="J14" s="34"/>
      <c r="K14" s="34"/>
      <c r="L14" s="34"/>
      <c r="M14" s="34"/>
      <c r="N14" s="108"/>
      <c r="O14" s="20"/>
      <c r="P14" s="20"/>
      <c r="Q14" s="236"/>
      <c r="R14" s="16"/>
      <c r="S14" s="242"/>
      <c r="T14" s="16"/>
      <c r="U14" s="16"/>
      <c r="V14" s="16"/>
      <c r="W14" s="20"/>
      <c r="X14" s="20"/>
      <c r="Y14" s="20"/>
      <c r="Z14" s="20"/>
      <c r="AA14" s="20"/>
      <c r="AB14" s="20"/>
      <c r="AD14" s="20"/>
      <c r="AE14" s="20"/>
      <c r="AF14" s="20"/>
    </row>
    <row r="15" spans="1:32" ht="9" customHeight="1">
      <c r="A15" s="102"/>
      <c r="B15" s="40"/>
      <c r="C15" s="40"/>
      <c r="D15" s="40"/>
      <c r="E15" s="40"/>
      <c r="F15" s="83" t="s">
        <v>224</v>
      </c>
      <c r="G15" s="84"/>
      <c r="H15" s="21"/>
      <c r="I15" s="21"/>
      <c r="J15" s="21"/>
      <c r="K15" s="21"/>
      <c r="L15" s="21"/>
      <c r="M15" s="85" t="s">
        <v>157</v>
      </c>
      <c r="N15" s="106"/>
      <c r="O15" s="20"/>
      <c r="P15" s="20"/>
      <c r="Q15" s="20"/>
      <c r="R15" s="16"/>
      <c r="S15" s="242"/>
      <c r="T15" s="16"/>
      <c r="U15" s="16"/>
      <c r="V15" s="16"/>
      <c r="W15" s="20"/>
      <c r="X15" s="20"/>
      <c r="Y15" s="20"/>
      <c r="Z15" s="20"/>
      <c r="AA15" s="20"/>
      <c r="AB15" s="20"/>
      <c r="AD15" s="20"/>
      <c r="AE15" s="20"/>
      <c r="AF15" s="20"/>
    </row>
    <row r="16" spans="1:32" ht="1.5" customHeight="1">
      <c r="A16" s="103"/>
      <c r="B16" s="104"/>
      <c r="C16" s="104"/>
      <c r="D16" s="104"/>
      <c r="E16" s="104"/>
      <c r="F16" s="104"/>
      <c r="G16" s="104"/>
      <c r="H16" s="104"/>
      <c r="I16" s="104"/>
      <c r="J16" s="104"/>
      <c r="K16" s="104"/>
      <c r="L16" s="104"/>
      <c r="M16" s="104"/>
      <c r="N16" s="109"/>
      <c r="O16" s="20"/>
      <c r="P16" s="20"/>
      <c r="Q16" s="20"/>
      <c r="R16" s="16"/>
      <c r="S16" s="242"/>
      <c r="T16" s="16"/>
      <c r="U16" s="16"/>
      <c r="V16" s="16"/>
      <c r="W16" s="20"/>
      <c r="X16" s="20"/>
      <c r="Y16" s="20"/>
      <c r="Z16" s="20"/>
      <c r="AA16" s="20"/>
      <c r="AB16" s="20"/>
      <c r="AD16" s="20"/>
      <c r="AE16" s="20"/>
      <c r="AF16" s="20"/>
    </row>
    <row r="17" spans="1:35" ht="24" customHeight="1">
      <c r="A17" s="311" t="s">
        <v>158</v>
      </c>
      <c r="B17" s="311"/>
      <c r="C17" s="311"/>
      <c r="D17" s="311"/>
      <c r="E17" s="311"/>
      <c r="F17" s="311"/>
      <c r="G17" s="311"/>
      <c r="H17" s="311"/>
      <c r="I17" s="311"/>
      <c r="J17" s="311"/>
      <c r="K17" s="311"/>
      <c r="L17" s="311"/>
      <c r="M17" s="311"/>
      <c r="N17" s="311"/>
      <c r="O17" s="20"/>
      <c r="P17" s="20"/>
      <c r="Q17" s="20"/>
      <c r="R17" s="243" t="s">
        <v>57</v>
      </c>
      <c r="S17" s="244" t="s">
        <v>28</v>
      </c>
      <c r="T17" s="244" t="s">
        <v>29</v>
      </c>
      <c r="U17" s="244" t="s">
        <v>30</v>
      </c>
      <c r="V17" s="244" t="s">
        <v>31</v>
      </c>
      <c r="W17" s="245" t="s">
        <v>200</v>
      </c>
      <c r="X17" s="244" t="s">
        <v>28</v>
      </c>
      <c r="Y17" s="244" t="s">
        <v>29</v>
      </c>
      <c r="Z17" s="244" t="s">
        <v>30</v>
      </c>
      <c r="AA17" s="244" t="s">
        <v>31</v>
      </c>
      <c r="AB17" s="20"/>
      <c r="AC17" s="246" t="s">
        <v>194</v>
      </c>
      <c r="AD17" s="247" t="s">
        <v>195</v>
      </c>
      <c r="AE17" s="247"/>
      <c r="AF17" s="247"/>
      <c r="AG17" s="233"/>
      <c r="AH17" s="233"/>
      <c r="AI17" s="233"/>
    </row>
    <row r="18" spans="1:35" s="2" customFormat="1" ht="12" customHeight="1">
      <c r="A18" s="65" t="s">
        <v>21</v>
      </c>
      <c r="B18" s="66" t="s">
        <v>40</v>
      </c>
      <c r="C18" s="10"/>
      <c r="D18" s="22"/>
      <c r="E18" s="10"/>
      <c r="F18" s="10"/>
      <c r="G18" s="10"/>
      <c r="H18" s="10"/>
      <c r="I18" s="10"/>
      <c r="J18" s="10"/>
      <c r="K18" s="10"/>
      <c r="L18" s="10"/>
      <c r="M18" s="10"/>
      <c r="N18" s="10"/>
      <c r="O18" s="237"/>
      <c r="P18" s="237"/>
      <c r="Q18" s="237"/>
      <c r="R18" s="248">
        <v>1</v>
      </c>
      <c r="S18" s="242" t="str">
        <f>IF(ISERROR(AVERAGE(X18,X18,Z18,AA18)),"",AVERAGE(X18,X18,Z18,AA18))</f>
        <v/>
      </c>
      <c r="T18" s="242" t="str">
        <f>IF(ISERROR(AVERAGE(Y18,Y18,AA18,X18)),"",AVERAGE(Y18,Y18,AA18,X18))</f>
        <v/>
      </c>
      <c r="U18" s="242" t="str">
        <f>IF(ISERROR(AVERAGE(Z18,Z18,X18,Y18)),"",AVERAGE(Z18,Z18,X18,Y18))</f>
        <v/>
      </c>
      <c r="V18" s="242" t="str">
        <f>IF(ISERROR(AVERAGE(AA18,AA18,Y18,Z18)),"",AVERAGE(AA18,AA18,Y18,Z18))</f>
        <v/>
      </c>
      <c r="W18" s="248">
        <v>1</v>
      </c>
      <c r="X18" s="239" t="str">
        <f t="shared" ref="X18:X25" si="0">IF(ISBLANK(F36)," ",IF(F36=0,0, IF(ISERROR(F36), "", F36)))</f>
        <v xml:space="preserve"> </v>
      </c>
      <c r="Y18" s="239" t="str">
        <f t="shared" ref="Y18:Y25" si="1">IF(ISBLANK(H36)," ",IF(H36=0,0, IF(ISERROR(H36), "", H36)))</f>
        <v xml:space="preserve"> </v>
      </c>
      <c r="Z18" s="239" t="str">
        <f t="shared" ref="Z18:Z25" si="2">IF(ISBLANK(J36)," ",IF(J36=0,0, IF(ISERROR(J36), "", J36)))</f>
        <v xml:space="preserve"> </v>
      </c>
      <c r="AA18" s="239" t="str">
        <f t="shared" ref="AA18:AA29" si="3">IF(ISBLANK(L36)," ",IF(L36=0,0, IF(ISERROR(L36), "", L36)))</f>
        <v xml:space="preserve"> </v>
      </c>
      <c r="AB18" s="248">
        <v>1</v>
      </c>
      <c r="AC18" s="237" t="str">
        <f t="shared" ref="AC18:AC29" si="4">IF($S$3=1,CHOOSE($S$13,S18,T18,U18,V18)," ")</f>
        <v xml:space="preserve"> </v>
      </c>
      <c r="AD18" s="237" t="str">
        <f>IF(ISERROR(AVERAGE(X18,Y18,Z18,AA18)),"",AVERAGE(X18,Y18,Z18,AA18))</f>
        <v/>
      </c>
      <c r="AE18" s="237"/>
      <c r="AF18" s="237"/>
    </row>
    <row r="19" spans="1:35" ht="20.25" customHeight="1">
      <c r="A19" s="111"/>
      <c r="B19" s="363" t="s">
        <v>154</v>
      </c>
      <c r="C19" s="364"/>
      <c r="D19" s="112" t="s">
        <v>155</v>
      </c>
      <c r="E19" s="112" t="s">
        <v>16</v>
      </c>
      <c r="F19" s="341" t="s">
        <v>152</v>
      </c>
      <c r="G19" s="341"/>
      <c r="H19" s="365"/>
      <c r="I19" s="365"/>
      <c r="O19" s="20"/>
      <c r="P19" s="20"/>
      <c r="Q19" s="20"/>
      <c r="R19" s="249">
        <v>2</v>
      </c>
      <c r="S19" s="242" t="str">
        <f t="shared" ref="S19:S29" si="5">IF(ISERROR(AVERAGE(X19,X19,Z19,AA19)),"",AVERAGE(X19,X19,Z19,AA19))</f>
        <v/>
      </c>
      <c r="T19" s="242" t="str">
        <f t="shared" ref="T19:T29" si="6">IF(ISERROR(AVERAGE(Y19,Y19,AA19,X19)),"",AVERAGE(Y19,Y19,AA19,X19))</f>
        <v/>
      </c>
      <c r="U19" s="242" t="str">
        <f t="shared" ref="U19:U29" si="7">IF(ISERROR(AVERAGE(Z19,Z19,X19,Y19)),"",AVERAGE(Z19,Z19,X19,Y19))</f>
        <v/>
      </c>
      <c r="V19" s="242" t="str">
        <f t="shared" ref="V19:V29" si="8">IF(ISERROR(AVERAGE(AA19,AA19,Y19,Z19)),"",AVERAGE(AA19,AA19,Y19,Z19))</f>
        <v/>
      </c>
      <c r="W19" s="249">
        <v>2</v>
      </c>
      <c r="X19" s="239" t="str">
        <f t="shared" si="0"/>
        <v xml:space="preserve"> </v>
      </c>
      <c r="Y19" s="239" t="str">
        <f t="shared" si="1"/>
        <v xml:space="preserve"> </v>
      </c>
      <c r="Z19" s="239" t="str">
        <f t="shared" si="2"/>
        <v xml:space="preserve"> </v>
      </c>
      <c r="AA19" s="239" t="str">
        <f t="shared" si="3"/>
        <v xml:space="preserve"> </v>
      </c>
      <c r="AB19" s="249">
        <v>2</v>
      </c>
      <c r="AC19" s="237" t="str">
        <f t="shared" si="4"/>
        <v xml:space="preserve"> </v>
      </c>
      <c r="AD19" s="237" t="str">
        <f t="shared" ref="AD19:AD29" si="9">IF(ISERROR(AVERAGE(X19,Y19,Z19,AA19)),"",AVERAGE(X19,Y19,Z19,AA19))</f>
        <v/>
      </c>
      <c r="AE19" s="237"/>
      <c r="AF19" s="20"/>
    </row>
    <row r="20" spans="1:35" ht="12.95" customHeight="1">
      <c r="A20" s="296" t="s">
        <v>28</v>
      </c>
      <c r="B20" s="301" t="s">
        <v>0</v>
      </c>
      <c r="C20" s="301"/>
      <c r="D20" s="45"/>
      <c r="E20" s="46"/>
      <c r="F20" s="298"/>
      <c r="G20" s="298"/>
      <c r="H20" s="92"/>
      <c r="I20" s="302" t="s">
        <v>192</v>
      </c>
      <c r="J20" s="303"/>
      <c r="K20" s="303"/>
      <c r="L20" s="304"/>
      <c r="M20" s="299" t="str">
        <f>IF(ISERROR(AVERAGE(F20:G31)),"",AVERAGE(F20:G31))</f>
        <v/>
      </c>
      <c r="O20" s="20"/>
      <c r="P20" s="249">
        <v>3</v>
      </c>
      <c r="Q20" s="242" t="str">
        <f t="shared" ref="Q20:Q25" si="10">IF(ISERROR(AVERAGE(F38,F38,J38,L38)),"",AVERAGE(F38,F38,J38,L38))</f>
        <v/>
      </c>
      <c r="R20" s="248">
        <v>3</v>
      </c>
      <c r="S20" s="242" t="str">
        <f t="shared" si="5"/>
        <v/>
      </c>
      <c r="T20" s="242" t="str">
        <f t="shared" si="6"/>
        <v/>
      </c>
      <c r="U20" s="242" t="str">
        <f t="shared" si="7"/>
        <v/>
      </c>
      <c r="V20" s="242" t="str">
        <f t="shared" si="8"/>
        <v/>
      </c>
      <c r="W20" s="248">
        <v>3</v>
      </c>
      <c r="X20" s="239" t="str">
        <f t="shared" si="0"/>
        <v xml:space="preserve"> </v>
      </c>
      <c r="Y20" s="239" t="str">
        <f t="shared" si="1"/>
        <v xml:space="preserve"> </v>
      </c>
      <c r="Z20" s="239" t="str">
        <f t="shared" si="2"/>
        <v xml:space="preserve"> </v>
      </c>
      <c r="AA20" s="239" t="str">
        <f t="shared" si="3"/>
        <v xml:space="preserve"> </v>
      </c>
      <c r="AB20" s="248">
        <v>3</v>
      </c>
      <c r="AC20" s="237" t="str">
        <f t="shared" si="4"/>
        <v xml:space="preserve"> </v>
      </c>
      <c r="AD20" s="237" t="str">
        <f t="shared" si="9"/>
        <v/>
      </c>
      <c r="AE20" s="237"/>
      <c r="AF20" s="20"/>
    </row>
    <row r="21" spans="1:35" ht="12.95" customHeight="1">
      <c r="A21" s="297"/>
      <c r="B21" s="301" t="s">
        <v>1</v>
      </c>
      <c r="C21" s="301"/>
      <c r="D21" s="45"/>
      <c r="E21" s="46"/>
      <c r="F21" s="298"/>
      <c r="G21" s="298"/>
      <c r="H21" s="92"/>
      <c r="I21" s="305"/>
      <c r="J21" s="303"/>
      <c r="K21" s="303"/>
      <c r="L21" s="304"/>
      <c r="M21" s="299"/>
      <c r="O21" s="20"/>
      <c r="P21" s="249">
        <v>4</v>
      </c>
      <c r="Q21" s="242" t="str">
        <f t="shared" si="10"/>
        <v/>
      </c>
      <c r="R21" s="249">
        <v>4</v>
      </c>
      <c r="S21" s="242" t="str">
        <f t="shared" si="5"/>
        <v/>
      </c>
      <c r="T21" s="242" t="str">
        <f t="shared" si="6"/>
        <v/>
      </c>
      <c r="U21" s="242" t="str">
        <f t="shared" si="7"/>
        <v/>
      </c>
      <c r="V21" s="242" t="str">
        <f t="shared" si="8"/>
        <v/>
      </c>
      <c r="W21" s="249">
        <v>4</v>
      </c>
      <c r="X21" s="239" t="str">
        <f t="shared" si="0"/>
        <v xml:space="preserve"> </v>
      </c>
      <c r="Y21" s="239" t="str">
        <f t="shared" si="1"/>
        <v xml:space="preserve"> </v>
      </c>
      <c r="Z21" s="239" t="str">
        <f t="shared" si="2"/>
        <v xml:space="preserve"> </v>
      </c>
      <c r="AA21" s="239" t="str">
        <f t="shared" si="3"/>
        <v xml:space="preserve"> </v>
      </c>
      <c r="AB21" s="249">
        <v>4</v>
      </c>
      <c r="AC21" s="237" t="str">
        <f t="shared" si="4"/>
        <v xml:space="preserve"> </v>
      </c>
      <c r="AD21" s="237" t="str">
        <f t="shared" si="9"/>
        <v/>
      </c>
      <c r="AE21" s="237"/>
      <c r="AF21" s="20"/>
    </row>
    <row r="22" spans="1:35" ht="12.95" customHeight="1">
      <c r="A22" s="297"/>
      <c r="B22" s="301" t="s">
        <v>2</v>
      </c>
      <c r="C22" s="301"/>
      <c r="D22" s="45"/>
      <c r="E22" s="46"/>
      <c r="F22" s="298"/>
      <c r="G22" s="298"/>
      <c r="H22" s="92"/>
      <c r="I22" s="306" t="s">
        <v>66</v>
      </c>
      <c r="J22" s="303"/>
      <c r="K22" s="303"/>
      <c r="L22" s="304"/>
      <c r="M22" s="300">
        <v>4</v>
      </c>
      <c r="O22" s="20"/>
      <c r="P22" s="249">
        <v>5</v>
      </c>
      <c r="Q22" s="242" t="str">
        <f t="shared" si="10"/>
        <v/>
      </c>
      <c r="R22" s="248">
        <v>5</v>
      </c>
      <c r="S22" s="242" t="str">
        <f t="shared" si="5"/>
        <v/>
      </c>
      <c r="T22" s="242" t="str">
        <f t="shared" si="6"/>
        <v/>
      </c>
      <c r="U22" s="242" t="str">
        <f t="shared" si="7"/>
        <v/>
      </c>
      <c r="V22" s="242" t="str">
        <f t="shared" si="8"/>
        <v/>
      </c>
      <c r="W22" s="248">
        <v>5</v>
      </c>
      <c r="X22" s="239" t="str">
        <f t="shared" si="0"/>
        <v xml:space="preserve"> </v>
      </c>
      <c r="Y22" s="239" t="str">
        <f t="shared" si="1"/>
        <v xml:space="preserve"> </v>
      </c>
      <c r="Z22" s="239" t="str">
        <f t="shared" si="2"/>
        <v xml:space="preserve"> </v>
      </c>
      <c r="AA22" s="239" t="str">
        <f t="shared" si="3"/>
        <v xml:space="preserve"> </v>
      </c>
      <c r="AB22" s="248">
        <v>5</v>
      </c>
      <c r="AC22" s="237" t="str">
        <f t="shared" si="4"/>
        <v xml:space="preserve"> </v>
      </c>
      <c r="AD22" s="237" t="str">
        <f t="shared" si="9"/>
        <v/>
      </c>
      <c r="AE22" s="237"/>
      <c r="AF22" s="237"/>
    </row>
    <row r="23" spans="1:35" ht="12.95" customHeight="1">
      <c r="A23" s="296" t="s">
        <v>29</v>
      </c>
      <c r="B23" s="301" t="s">
        <v>3</v>
      </c>
      <c r="C23" s="301"/>
      <c r="D23" s="45"/>
      <c r="E23" s="46"/>
      <c r="F23" s="298"/>
      <c r="G23" s="298"/>
      <c r="H23" s="92"/>
      <c r="I23" s="305"/>
      <c r="J23" s="303"/>
      <c r="K23" s="303"/>
      <c r="L23" s="304"/>
      <c r="M23" s="300"/>
      <c r="O23" s="20"/>
      <c r="P23" s="249">
        <v>6</v>
      </c>
      <c r="Q23" s="242" t="str">
        <f t="shared" si="10"/>
        <v/>
      </c>
      <c r="R23" s="249">
        <v>6</v>
      </c>
      <c r="S23" s="242" t="str">
        <f t="shared" si="5"/>
        <v/>
      </c>
      <c r="T23" s="242" t="str">
        <f t="shared" si="6"/>
        <v/>
      </c>
      <c r="U23" s="242" t="str">
        <f t="shared" si="7"/>
        <v/>
      </c>
      <c r="V23" s="242" t="str">
        <f t="shared" si="8"/>
        <v/>
      </c>
      <c r="W23" s="249">
        <v>6</v>
      </c>
      <c r="X23" s="239" t="str">
        <f t="shared" si="0"/>
        <v xml:space="preserve"> </v>
      </c>
      <c r="Y23" s="239" t="str">
        <f t="shared" si="1"/>
        <v xml:space="preserve"> </v>
      </c>
      <c r="Z23" s="239" t="str">
        <f t="shared" si="2"/>
        <v xml:space="preserve"> </v>
      </c>
      <c r="AA23" s="239" t="str">
        <f t="shared" si="3"/>
        <v xml:space="preserve"> </v>
      </c>
      <c r="AB23" s="249">
        <v>6</v>
      </c>
      <c r="AC23" s="237" t="str">
        <f t="shared" si="4"/>
        <v xml:space="preserve"> </v>
      </c>
      <c r="AD23" s="237" t="str">
        <f t="shared" si="9"/>
        <v/>
      </c>
      <c r="AE23" s="237"/>
      <c r="AF23" s="237"/>
    </row>
    <row r="24" spans="1:35" ht="12.95" customHeight="1">
      <c r="A24" s="297"/>
      <c r="B24" s="301" t="s">
        <v>4</v>
      </c>
      <c r="C24" s="301"/>
      <c r="D24" s="45"/>
      <c r="E24" s="46"/>
      <c r="F24" s="298"/>
      <c r="G24" s="298"/>
      <c r="H24" s="92"/>
      <c r="I24" s="306" t="s">
        <v>67</v>
      </c>
      <c r="J24" s="303"/>
      <c r="K24" s="303"/>
      <c r="L24" s="304"/>
      <c r="M24" s="346" t="str">
        <f>IF(M20="","",IF(M20&gt;4.04,"YES","NO"))</f>
        <v/>
      </c>
      <c r="O24" s="20"/>
      <c r="P24" s="249">
        <v>7</v>
      </c>
      <c r="Q24" s="242" t="str">
        <f t="shared" si="10"/>
        <v/>
      </c>
      <c r="R24" s="248">
        <v>7</v>
      </c>
      <c r="S24" s="242" t="str">
        <f t="shared" si="5"/>
        <v/>
      </c>
      <c r="T24" s="242" t="str">
        <f t="shared" si="6"/>
        <v/>
      </c>
      <c r="U24" s="242" t="str">
        <f t="shared" si="7"/>
        <v/>
      </c>
      <c r="V24" s="242" t="str">
        <f t="shared" si="8"/>
        <v/>
      </c>
      <c r="W24" s="248">
        <v>7</v>
      </c>
      <c r="X24" s="239" t="str">
        <f t="shared" si="0"/>
        <v xml:space="preserve"> </v>
      </c>
      <c r="Y24" s="239" t="str">
        <f t="shared" si="1"/>
        <v xml:space="preserve"> </v>
      </c>
      <c r="Z24" s="239" t="str">
        <f t="shared" si="2"/>
        <v xml:space="preserve"> </v>
      </c>
      <c r="AA24" s="239" t="str">
        <f t="shared" si="3"/>
        <v xml:space="preserve"> </v>
      </c>
      <c r="AB24" s="248">
        <v>7</v>
      </c>
      <c r="AC24" s="237" t="str">
        <f t="shared" si="4"/>
        <v xml:space="preserve"> </v>
      </c>
      <c r="AD24" s="237" t="str">
        <f t="shared" si="9"/>
        <v/>
      </c>
      <c r="AE24" s="237"/>
      <c r="AF24" s="237"/>
    </row>
    <row r="25" spans="1:35" ht="12.95" customHeight="1">
      <c r="A25" s="297"/>
      <c r="B25" s="301" t="s">
        <v>5</v>
      </c>
      <c r="C25" s="301"/>
      <c r="D25" s="45"/>
      <c r="E25" s="46"/>
      <c r="F25" s="298"/>
      <c r="G25" s="298"/>
      <c r="H25" s="92"/>
      <c r="I25" s="305"/>
      <c r="J25" s="303"/>
      <c r="K25" s="303"/>
      <c r="L25" s="304"/>
      <c r="M25" s="346"/>
      <c r="O25" s="20"/>
      <c r="P25" s="249">
        <v>8</v>
      </c>
      <c r="Q25" s="242" t="str">
        <f t="shared" si="10"/>
        <v/>
      </c>
      <c r="R25" s="249">
        <v>8</v>
      </c>
      <c r="S25" s="242" t="str">
        <f t="shared" si="5"/>
        <v/>
      </c>
      <c r="T25" s="242" t="str">
        <f t="shared" si="6"/>
        <v/>
      </c>
      <c r="U25" s="242" t="str">
        <f t="shared" si="7"/>
        <v/>
      </c>
      <c r="V25" s="242" t="str">
        <f t="shared" si="8"/>
        <v/>
      </c>
      <c r="W25" s="249">
        <v>8</v>
      </c>
      <c r="X25" s="239" t="str">
        <f t="shared" si="0"/>
        <v xml:space="preserve"> </v>
      </c>
      <c r="Y25" s="239" t="str">
        <f t="shared" si="1"/>
        <v xml:space="preserve"> </v>
      </c>
      <c r="Z25" s="239" t="str">
        <f t="shared" si="2"/>
        <v xml:space="preserve"> </v>
      </c>
      <c r="AA25" s="239" t="str">
        <f t="shared" si="3"/>
        <v xml:space="preserve"> </v>
      </c>
      <c r="AB25" s="249">
        <v>8</v>
      </c>
      <c r="AC25" s="237" t="str">
        <f t="shared" si="4"/>
        <v xml:space="preserve"> </v>
      </c>
      <c r="AD25" s="237" t="str">
        <f t="shared" si="9"/>
        <v/>
      </c>
      <c r="AE25" s="237"/>
      <c r="AF25" s="237"/>
    </row>
    <row r="26" spans="1:35" ht="12.95" customHeight="1">
      <c r="A26" s="296" t="s">
        <v>30</v>
      </c>
      <c r="B26" s="301" t="s">
        <v>6</v>
      </c>
      <c r="C26" s="301"/>
      <c r="D26" s="45"/>
      <c r="E26" s="46"/>
      <c r="F26" s="298"/>
      <c r="G26" s="298"/>
      <c r="H26" s="93"/>
      <c r="I26" s="94"/>
      <c r="J26" s="94"/>
      <c r="K26" s="94"/>
      <c r="L26" s="94"/>
      <c r="O26" s="20"/>
      <c r="P26" s="20"/>
      <c r="Q26" s="20"/>
      <c r="R26" s="249">
        <v>9</v>
      </c>
      <c r="S26" s="242" t="str">
        <f t="shared" si="5"/>
        <v/>
      </c>
      <c r="T26" s="242" t="str">
        <f t="shared" si="6"/>
        <v/>
      </c>
      <c r="U26" s="242" t="str">
        <f t="shared" si="7"/>
        <v/>
      </c>
      <c r="V26" s="242" t="str">
        <f t="shared" si="8"/>
        <v/>
      </c>
      <c r="W26" s="249">
        <v>9</v>
      </c>
      <c r="X26" s="239"/>
      <c r="Y26" s="239"/>
      <c r="Z26" s="239"/>
      <c r="AA26" s="239" t="str">
        <f t="shared" si="3"/>
        <v xml:space="preserve"> </v>
      </c>
      <c r="AB26" s="249">
        <v>9</v>
      </c>
      <c r="AC26" s="237" t="str">
        <f t="shared" si="4"/>
        <v xml:space="preserve"> </v>
      </c>
      <c r="AD26" s="237" t="str">
        <f t="shared" si="9"/>
        <v/>
      </c>
      <c r="AE26" s="237"/>
      <c r="AF26" s="237"/>
    </row>
    <row r="27" spans="1:35" ht="12.95" customHeight="1">
      <c r="A27" s="297"/>
      <c r="B27" s="301" t="s">
        <v>7</v>
      </c>
      <c r="C27" s="301"/>
      <c r="D27" s="45"/>
      <c r="E27" s="46"/>
      <c r="F27" s="298"/>
      <c r="G27" s="298"/>
      <c r="H27" s="93"/>
      <c r="I27" s="270" t="s">
        <v>245</v>
      </c>
      <c r="J27" s="271"/>
      <c r="K27" s="271"/>
      <c r="L27" s="271"/>
      <c r="M27" s="271"/>
      <c r="O27" s="20"/>
      <c r="P27" s="20"/>
      <c r="Q27" s="20"/>
      <c r="R27" s="249">
        <v>10</v>
      </c>
      <c r="S27" s="242" t="str">
        <f t="shared" si="5"/>
        <v/>
      </c>
      <c r="T27" s="242" t="str">
        <f t="shared" si="6"/>
        <v/>
      </c>
      <c r="U27" s="242" t="str">
        <f t="shared" si="7"/>
        <v/>
      </c>
      <c r="V27" s="242" t="str">
        <f t="shared" si="8"/>
        <v/>
      </c>
      <c r="W27" s="249">
        <v>10</v>
      </c>
      <c r="X27" s="239"/>
      <c r="Y27" s="239"/>
      <c r="Z27" s="239"/>
      <c r="AA27" s="239" t="str">
        <f t="shared" si="3"/>
        <v xml:space="preserve"> </v>
      </c>
      <c r="AB27" s="249">
        <v>10</v>
      </c>
      <c r="AC27" s="237" t="str">
        <f t="shared" si="4"/>
        <v xml:space="preserve"> </v>
      </c>
      <c r="AD27" s="237" t="str">
        <f t="shared" si="9"/>
        <v/>
      </c>
      <c r="AE27" s="237"/>
      <c r="AF27" s="237"/>
    </row>
    <row r="28" spans="1:35" ht="12.95" customHeight="1">
      <c r="A28" s="297"/>
      <c r="B28" s="301" t="s">
        <v>8</v>
      </c>
      <c r="C28" s="301"/>
      <c r="D28" s="45"/>
      <c r="E28" s="46"/>
      <c r="F28" s="298"/>
      <c r="G28" s="298"/>
      <c r="H28" s="93"/>
      <c r="I28" s="271"/>
      <c r="J28" s="271"/>
      <c r="K28" s="271"/>
      <c r="L28" s="271"/>
      <c r="M28" s="271"/>
      <c r="O28" s="20"/>
      <c r="P28" s="20"/>
      <c r="Q28" s="20"/>
      <c r="R28" s="249">
        <v>11</v>
      </c>
      <c r="S28" s="242" t="str">
        <f t="shared" si="5"/>
        <v/>
      </c>
      <c r="T28" s="242" t="str">
        <f t="shared" si="6"/>
        <v/>
      </c>
      <c r="U28" s="242" t="str">
        <f t="shared" si="7"/>
        <v/>
      </c>
      <c r="V28" s="242" t="str">
        <f t="shared" si="8"/>
        <v/>
      </c>
      <c r="W28" s="249">
        <v>11</v>
      </c>
      <c r="X28" s="239"/>
      <c r="Y28" s="239"/>
      <c r="Z28" s="239"/>
      <c r="AA28" s="239" t="str">
        <f t="shared" si="3"/>
        <v xml:space="preserve"> </v>
      </c>
      <c r="AB28" s="249">
        <v>11</v>
      </c>
      <c r="AC28" s="237" t="str">
        <f t="shared" si="4"/>
        <v xml:space="preserve"> </v>
      </c>
      <c r="AD28" s="237" t="str">
        <f t="shared" si="9"/>
        <v/>
      </c>
      <c r="AE28" s="237"/>
      <c r="AF28" s="237"/>
    </row>
    <row r="29" spans="1:35" ht="12.95" customHeight="1">
      <c r="A29" s="296" t="s">
        <v>31</v>
      </c>
      <c r="B29" s="301" t="s">
        <v>9</v>
      </c>
      <c r="C29" s="301"/>
      <c r="D29" s="45"/>
      <c r="E29" s="46"/>
      <c r="F29" s="298"/>
      <c r="G29" s="298"/>
      <c r="H29" s="93"/>
      <c r="I29" s="271"/>
      <c r="J29" s="271"/>
      <c r="K29" s="271"/>
      <c r="L29" s="271"/>
      <c r="M29" s="271"/>
      <c r="O29" s="20"/>
      <c r="P29" s="20"/>
      <c r="Q29" s="20"/>
      <c r="R29" s="249">
        <v>12</v>
      </c>
      <c r="S29" s="242" t="str">
        <f t="shared" si="5"/>
        <v/>
      </c>
      <c r="T29" s="242" t="str">
        <f t="shared" si="6"/>
        <v/>
      </c>
      <c r="U29" s="242" t="str">
        <f t="shared" si="7"/>
        <v/>
      </c>
      <c r="V29" s="242" t="str">
        <f t="shared" si="8"/>
        <v/>
      </c>
      <c r="W29" s="249">
        <v>12</v>
      </c>
      <c r="X29" s="239"/>
      <c r="Y29" s="239"/>
      <c r="Z29" s="239"/>
      <c r="AA29" s="239" t="str">
        <f t="shared" si="3"/>
        <v xml:space="preserve"> </v>
      </c>
      <c r="AB29" s="249">
        <v>12</v>
      </c>
      <c r="AC29" s="237" t="str">
        <f t="shared" si="4"/>
        <v xml:space="preserve"> </v>
      </c>
      <c r="AD29" s="237" t="str">
        <f t="shared" si="9"/>
        <v/>
      </c>
      <c r="AE29" s="237"/>
      <c r="AF29" s="237"/>
    </row>
    <row r="30" spans="1:35" ht="12.95" customHeight="1">
      <c r="A30" s="297"/>
      <c r="B30" s="301" t="s">
        <v>10</v>
      </c>
      <c r="C30" s="301"/>
      <c r="D30" s="45"/>
      <c r="E30" s="46"/>
      <c r="F30" s="298"/>
      <c r="G30" s="298"/>
      <c r="H30" s="93"/>
      <c r="I30" s="271"/>
      <c r="J30" s="271"/>
      <c r="K30" s="271"/>
      <c r="L30" s="271"/>
      <c r="M30" s="271"/>
      <c r="O30" s="20"/>
      <c r="P30" s="20"/>
      <c r="Q30" s="20"/>
      <c r="R30" s="249"/>
      <c r="S30" s="16"/>
      <c r="T30" s="16"/>
      <c r="U30" s="16"/>
      <c r="V30" s="16"/>
      <c r="W30" s="249" t="s">
        <v>201</v>
      </c>
      <c r="X30" s="249"/>
      <c r="Y30" s="249"/>
      <c r="Z30" s="249"/>
      <c r="AA30" s="249"/>
      <c r="AB30" s="249"/>
      <c r="AC30" s="250" t="s">
        <v>197</v>
      </c>
      <c r="AD30" s="249" t="s">
        <v>198</v>
      </c>
      <c r="AE30" s="20"/>
      <c r="AF30" s="20"/>
    </row>
    <row r="31" spans="1:35" ht="12.95" customHeight="1">
      <c r="A31" s="297"/>
      <c r="B31" s="301" t="s">
        <v>11</v>
      </c>
      <c r="C31" s="301"/>
      <c r="D31" s="45"/>
      <c r="E31" s="46"/>
      <c r="F31" s="298"/>
      <c r="G31" s="298"/>
      <c r="H31" s="93"/>
      <c r="I31" s="271"/>
      <c r="J31" s="271"/>
      <c r="K31" s="271"/>
      <c r="L31" s="271"/>
      <c r="M31" s="271"/>
      <c r="O31" s="20"/>
      <c r="P31" s="20"/>
      <c r="Q31" s="20"/>
      <c r="R31" s="243" t="s">
        <v>58</v>
      </c>
      <c r="S31" s="244" t="s">
        <v>28</v>
      </c>
      <c r="T31" s="244" t="s">
        <v>29</v>
      </c>
      <c r="U31" s="244" t="s">
        <v>30</v>
      </c>
      <c r="V31" s="244" t="s">
        <v>31</v>
      </c>
      <c r="W31" s="245" t="s">
        <v>196</v>
      </c>
      <c r="X31" s="251" t="s">
        <v>28</v>
      </c>
      <c r="Y31" s="251" t="s">
        <v>29</v>
      </c>
      <c r="Z31" s="251" t="s">
        <v>30</v>
      </c>
      <c r="AA31" s="251" t="s">
        <v>31</v>
      </c>
      <c r="AB31" s="249"/>
      <c r="AC31" s="246" t="s">
        <v>193</v>
      </c>
      <c r="AD31" s="247" t="s">
        <v>199</v>
      </c>
      <c r="AE31" s="20"/>
      <c r="AF31" s="20"/>
    </row>
    <row r="32" spans="1:35" ht="9" customHeight="1">
      <c r="O32" s="20"/>
      <c r="P32" s="20"/>
      <c r="Q32" s="20"/>
      <c r="R32" s="249">
        <v>1</v>
      </c>
      <c r="S32" s="242" t="str">
        <f>IF(ISERROR(AVERAGE(X32,X32,Z32,AA32)),"",AVERAGE(X32,X32,Z32,AA32))</f>
        <v/>
      </c>
      <c r="T32" s="242" t="str">
        <f>IF(ISERROR(AVERAGE(Y32,Y32,AA32,X32)),"",AVERAGE(Y32,Y32,AA32,X32))</f>
        <v/>
      </c>
      <c r="U32" s="242" t="str">
        <f>IF(ISERROR(AVERAGE(Z32,Z32,X32,Y32)),"",AVERAGE(Z32,Z32,X32,Y32))</f>
        <v/>
      </c>
      <c r="V32" s="242" t="str">
        <f>IF(ISERROR(AVERAGE(AA32,AA32,Y32,Z32)),"",AVERAGE(AA32,AA32,Y32,Z32))</f>
        <v/>
      </c>
      <c r="W32" s="248">
        <v>1</v>
      </c>
      <c r="X32" s="239" t="str">
        <f t="shared" ref="X32:X39" si="11">IF(ISBLANK(F49)," ",IF(F49=0,0, IF(ISERROR(F49), "", F49)))</f>
        <v xml:space="preserve"> </v>
      </c>
      <c r="Y32" s="239" t="str">
        <f t="shared" ref="Y32:Y39" si="12">IF(ISBLANK(H49)," ",IF(H49=0,0, IF(ISERROR(H49), "", H49)))</f>
        <v xml:space="preserve"> </v>
      </c>
      <c r="Z32" s="239" t="str">
        <f t="shared" ref="Z32:Z39" si="13">IF(ISBLANK(J49)," ",IF(J49=0,0, IF(ISERROR(J49), "", J49)))</f>
        <v xml:space="preserve"> </v>
      </c>
      <c r="AA32" s="239" t="str">
        <f t="shared" ref="AA32:AA39" si="14">IF(ISBLANK(L49)," ",IF(L49=0,0, IF(ISERROR(L49), "", L49)))</f>
        <v xml:space="preserve"> </v>
      </c>
      <c r="AB32" s="248">
        <v>1</v>
      </c>
      <c r="AC32" s="237" t="str">
        <f t="shared" ref="AC32:AC43" si="15">IF($S$3=1,CHOOSE($S$13,S32,T32,U32,V32)," ")</f>
        <v xml:space="preserve"> </v>
      </c>
      <c r="AD32" s="237" t="str">
        <f>IF(ISERROR(AVERAGE(X32,Y32,Z32,AA32)),"",AVERAGE(X32,Y32,Z32,AA32))</f>
        <v/>
      </c>
      <c r="AE32" s="20"/>
      <c r="AF32" s="20"/>
    </row>
    <row r="33" spans="1:32" ht="12" customHeight="1">
      <c r="A33" s="65" t="s">
        <v>22</v>
      </c>
      <c r="B33" s="113" t="s">
        <v>39</v>
      </c>
      <c r="C33" s="114"/>
      <c r="D33" s="56"/>
      <c r="E33" s="56"/>
      <c r="O33" s="20"/>
      <c r="P33" s="20"/>
      <c r="Q33" s="20"/>
      <c r="R33" s="249">
        <v>2</v>
      </c>
      <c r="S33" s="242" t="str">
        <f t="shared" ref="S33:S43" si="16">IF(ISERROR(AVERAGE(X33,X33,Z33,AA33)),"",AVERAGE(X33,X33,Z33,AA33))</f>
        <v/>
      </c>
      <c r="T33" s="242" t="str">
        <f t="shared" ref="T33:T43" si="17">IF(ISERROR(AVERAGE(Y33,Y33,AA33,X33)),"",AVERAGE(Y33,Y33,AA33,X33))</f>
        <v/>
      </c>
      <c r="U33" s="242" t="str">
        <f t="shared" ref="U33:U43" si="18">IF(ISERROR(AVERAGE(Z33,Z33,X33,Y33)),"",AVERAGE(Z33,Z33,X33,Y33))</f>
        <v/>
      </c>
      <c r="V33" s="242" t="str">
        <f t="shared" ref="V33:V43" si="19">IF(ISERROR(AVERAGE(AA33,AA33,Y33,Z33)),"",AVERAGE(AA33,AA33,Y33,Z33))</f>
        <v/>
      </c>
      <c r="W33" s="249">
        <v>2</v>
      </c>
      <c r="X33" s="239" t="str">
        <f t="shared" si="11"/>
        <v xml:space="preserve"> </v>
      </c>
      <c r="Y33" s="239" t="str">
        <f t="shared" si="12"/>
        <v xml:space="preserve"> </v>
      </c>
      <c r="Z33" s="239" t="str">
        <f t="shared" si="13"/>
        <v xml:space="preserve"> </v>
      </c>
      <c r="AA33" s="239" t="str">
        <f t="shared" si="14"/>
        <v xml:space="preserve"> </v>
      </c>
      <c r="AB33" s="249">
        <v>2</v>
      </c>
      <c r="AC33" s="237" t="str">
        <f t="shared" si="15"/>
        <v xml:space="preserve"> </v>
      </c>
      <c r="AD33" s="237" t="str">
        <f t="shared" ref="AD33:AD43" si="20">IF(ISERROR(AVERAGE(X33,Y33,Z33,AA33)),"",AVERAGE(X33,Y33,Z33,AA33))</f>
        <v/>
      </c>
      <c r="AE33" s="20"/>
      <c r="AF33" s="20"/>
    </row>
    <row r="34" spans="1:32" s="7" customFormat="1" ht="11.25" customHeight="1">
      <c r="A34" s="325" t="s">
        <v>156</v>
      </c>
      <c r="B34" s="326"/>
      <c r="C34" s="326"/>
      <c r="D34" s="327"/>
      <c r="E34" s="296" t="s">
        <v>35</v>
      </c>
      <c r="F34" s="296"/>
      <c r="G34" s="296" t="s">
        <v>36</v>
      </c>
      <c r="H34" s="296"/>
      <c r="I34" s="296" t="s">
        <v>37</v>
      </c>
      <c r="J34" s="296"/>
      <c r="K34" s="296" t="s">
        <v>38</v>
      </c>
      <c r="L34" s="296"/>
      <c r="M34" s="123" t="s">
        <v>223</v>
      </c>
      <c r="N34" s="292" t="s">
        <v>62</v>
      </c>
      <c r="O34" s="252"/>
      <c r="P34" s="252"/>
      <c r="Q34" s="252" t="s">
        <v>63</v>
      </c>
      <c r="R34" s="249">
        <v>3</v>
      </c>
      <c r="S34" s="242" t="str">
        <f t="shared" si="16"/>
        <v/>
      </c>
      <c r="T34" s="242" t="str">
        <f t="shared" si="17"/>
        <v/>
      </c>
      <c r="U34" s="242" t="str">
        <f t="shared" si="18"/>
        <v/>
      </c>
      <c r="V34" s="242" t="str">
        <f t="shared" si="19"/>
        <v/>
      </c>
      <c r="W34" s="248">
        <v>3</v>
      </c>
      <c r="X34" s="239" t="str">
        <f t="shared" si="11"/>
        <v xml:space="preserve"> </v>
      </c>
      <c r="Y34" s="239" t="str">
        <f t="shared" si="12"/>
        <v xml:space="preserve"> </v>
      </c>
      <c r="Z34" s="239" t="str">
        <f t="shared" si="13"/>
        <v xml:space="preserve"> </v>
      </c>
      <c r="AA34" s="239" t="str">
        <f t="shared" si="14"/>
        <v xml:space="preserve"> </v>
      </c>
      <c r="AB34" s="248">
        <v>3</v>
      </c>
      <c r="AC34" s="237" t="str">
        <f t="shared" si="15"/>
        <v xml:space="preserve"> </v>
      </c>
      <c r="AD34" s="237" t="str">
        <f t="shared" si="20"/>
        <v/>
      </c>
      <c r="AE34" s="252"/>
      <c r="AF34" s="252"/>
    </row>
    <row r="35" spans="1:32" s="8" customFormat="1" ht="12" customHeight="1">
      <c r="A35" s="328"/>
      <c r="B35" s="328"/>
      <c r="C35" s="328"/>
      <c r="D35" s="329"/>
      <c r="E35" s="119" t="s">
        <v>157</v>
      </c>
      <c r="F35" s="119" t="s">
        <v>12</v>
      </c>
      <c r="G35" s="119" t="s">
        <v>157</v>
      </c>
      <c r="H35" s="119" t="s">
        <v>12</v>
      </c>
      <c r="I35" s="119" t="s">
        <v>157</v>
      </c>
      <c r="J35" s="119" t="s">
        <v>12</v>
      </c>
      <c r="K35" s="119" t="s">
        <v>157</v>
      </c>
      <c r="L35" s="119" t="s">
        <v>12</v>
      </c>
      <c r="M35" s="124" t="e">
        <f>CHOOSE($S$13,"Q1","Q2","Q3","Q4")</f>
        <v>#VALUE!</v>
      </c>
      <c r="N35" s="293"/>
      <c r="O35" s="249"/>
      <c r="P35" s="249"/>
      <c r="Q35" s="249"/>
      <c r="R35" s="249">
        <v>4</v>
      </c>
      <c r="S35" s="242" t="str">
        <f t="shared" si="16"/>
        <v/>
      </c>
      <c r="T35" s="242" t="str">
        <f t="shared" si="17"/>
        <v/>
      </c>
      <c r="U35" s="242" t="str">
        <f t="shared" si="18"/>
        <v/>
      </c>
      <c r="V35" s="242" t="str">
        <f t="shared" si="19"/>
        <v/>
      </c>
      <c r="W35" s="249">
        <v>4</v>
      </c>
      <c r="X35" s="239" t="str">
        <f t="shared" si="11"/>
        <v xml:space="preserve"> </v>
      </c>
      <c r="Y35" s="239" t="str">
        <f t="shared" si="12"/>
        <v xml:space="preserve"> </v>
      </c>
      <c r="Z35" s="239" t="str">
        <f t="shared" si="13"/>
        <v xml:space="preserve"> </v>
      </c>
      <c r="AA35" s="239" t="str">
        <f t="shared" si="14"/>
        <v xml:space="preserve"> </v>
      </c>
      <c r="AB35" s="249">
        <v>4</v>
      </c>
      <c r="AC35" s="237" t="str">
        <f t="shared" si="15"/>
        <v xml:space="preserve"> </v>
      </c>
      <c r="AD35" s="237" t="str">
        <f t="shared" si="20"/>
        <v/>
      </c>
      <c r="AE35" s="249"/>
      <c r="AF35" s="249"/>
    </row>
    <row r="36" spans="1:32" ht="12.95" customHeight="1">
      <c r="A36" s="294"/>
      <c r="B36" s="295"/>
      <c r="C36" s="295"/>
      <c r="D36" s="295"/>
      <c r="E36" s="122"/>
      <c r="F36" s="126"/>
      <c r="G36" s="122"/>
      <c r="H36" s="126"/>
      <c r="I36" s="122"/>
      <c r="J36" s="126"/>
      <c r="K36" s="122"/>
      <c r="L36" s="126"/>
      <c r="M36" s="234" t="str">
        <f t="shared" ref="M36:N43" si="21">IF(ISERROR(ROUND(AC18,2-(1+INT(LOG10(ABS(AC18)))))),"",ROUND(AC18,2-(1+INT(LOG10(ABS(AC18))))))</f>
        <v/>
      </c>
      <c r="N36" s="234" t="str">
        <f t="shared" si="21"/>
        <v/>
      </c>
      <c r="O36" s="20"/>
      <c r="P36" s="20"/>
      <c r="Q36" s="20"/>
      <c r="R36" s="249">
        <v>5</v>
      </c>
      <c r="S36" s="242" t="str">
        <f t="shared" si="16"/>
        <v/>
      </c>
      <c r="T36" s="242" t="str">
        <f t="shared" si="17"/>
        <v/>
      </c>
      <c r="U36" s="242" t="str">
        <f t="shared" si="18"/>
        <v/>
      </c>
      <c r="V36" s="242" t="str">
        <f t="shared" si="19"/>
        <v/>
      </c>
      <c r="W36" s="248">
        <v>5</v>
      </c>
      <c r="X36" s="239" t="str">
        <f t="shared" si="11"/>
        <v xml:space="preserve"> </v>
      </c>
      <c r="Y36" s="239" t="str">
        <f t="shared" si="12"/>
        <v xml:space="preserve"> </v>
      </c>
      <c r="Z36" s="239" t="str">
        <f t="shared" si="13"/>
        <v xml:space="preserve"> </v>
      </c>
      <c r="AA36" s="239" t="str">
        <f t="shared" si="14"/>
        <v xml:space="preserve"> </v>
      </c>
      <c r="AB36" s="248">
        <v>5</v>
      </c>
      <c r="AC36" s="237" t="str">
        <f t="shared" si="15"/>
        <v xml:space="preserve"> </v>
      </c>
      <c r="AD36" s="237" t="str">
        <f t="shared" si="20"/>
        <v/>
      </c>
      <c r="AE36" s="20"/>
      <c r="AF36" s="20"/>
    </row>
    <row r="37" spans="1:32" ht="12.95" customHeight="1">
      <c r="A37" s="294"/>
      <c r="B37" s="295"/>
      <c r="C37" s="295"/>
      <c r="D37" s="295"/>
      <c r="E37" s="122"/>
      <c r="F37" s="126"/>
      <c r="G37" s="122"/>
      <c r="H37" s="126"/>
      <c r="I37" s="122"/>
      <c r="J37" s="126"/>
      <c r="K37" s="122"/>
      <c r="L37" s="126"/>
      <c r="M37" s="234" t="str">
        <f t="shared" si="21"/>
        <v/>
      </c>
      <c r="N37" s="234" t="str">
        <f t="shared" si="21"/>
        <v/>
      </c>
      <c r="O37" s="20"/>
      <c r="P37" s="20"/>
      <c r="Q37" s="20"/>
      <c r="R37" s="249">
        <v>6</v>
      </c>
      <c r="S37" s="242" t="str">
        <f t="shared" si="16"/>
        <v/>
      </c>
      <c r="T37" s="242" t="str">
        <f t="shared" si="17"/>
        <v/>
      </c>
      <c r="U37" s="242" t="str">
        <f t="shared" si="18"/>
        <v/>
      </c>
      <c r="V37" s="242" t="str">
        <f t="shared" si="19"/>
        <v/>
      </c>
      <c r="W37" s="249">
        <v>6</v>
      </c>
      <c r="X37" s="239" t="str">
        <f t="shared" si="11"/>
        <v xml:space="preserve"> </v>
      </c>
      <c r="Y37" s="239" t="str">
        <f t="shared" si="12"/>
        <v xml:space="preserve"> </v>
      </c>
      <c r="Z37" s="239" t="str">
        <f t="shared" si="13"/>
        <v xml:space="preserve"> </v>
      </c>
      <c r="AA37" s="239" t="str">
        <f t="shared" si="14"/>
        <v xml:space="preserve"> </v>
      </c>
      <c r="AB37" s="249">
        <v>6</v>
      </c>
      <c r="AC37" s="237" t="str">
        <f t="shared" si="15"/>
        <v xml:space="preserve"> </v>
      </c>
      <c r="AD37" s="237" t="str">
        <f t="shared" si="20"/>
        <v/>
      </c>
      <c r="AE37" s="20"/>
      <c r="AF37" s="20"/>
    </row>
    <row r="38" spans="1:32" ht="12.95" customHeight="1">
      <c r="A38" s="294"/>
      <c r="B38" s="295"/>
      <c r="C38" s="295"/>
      <c r="D38" s="295"/>
      <c r="E38" s="122"/>
      <c r="F38" s="126"/>
      <c r="G38" s="122"/>
      <c r="H38" s="126"/>
      <c r="I38" s="122"/>
      <c r="J38" s="126"/>
      <c r="K38" s="122"/>
      <c r="L38" s="126"/>
      <c r="M38" s="234" t="str">
        <f t="shared" si="21"/>
        <v/>
      </c>
      <c r="N38" s="234" t="str">
        <f t="shared" si="21"/>
        <v/>
      </c>
      <c r="O38" s="20"/>
      <c r="P38" s="20"/>
      <c r="Q38" s="20"/>
      <c r="R38" s="249">
        <v>7</v>
      </c>
      <c r="S38" s="242" t="str">
        <f t="shared" si="16"/>
        <v/>
      </c>
      <c r="T38" s="242" t="str">
        <f t="shared" si="17"/>
        <v/>
      </c>
      <c r="U38" s="242" t="str">
        <f t="shared" si="18"/>
        <v/>
      </c>
      <c r="V38" s="242" t="str">
        <f t="shared" si="19"/>
        <v/>
      </c>
      <c r="W38" s="248">
        <v>7</v>
      </c>
      <c r="X38" s="239" t="str">
        <f t="shared" si="11"/>
        <v xml:space="preserve"> </v>
      </c>
      <c r="Y38" s="239" t="str">
        <f t="shared" si="12"/>
        <v xml:space="preserve"> </v>
      </c>
      <c r="Z38" s="239" t="str">
        <f t="shared" si="13"/>
        <v xml:space="preserve"> </v>
      </c>
      <c r="AA38" s="239" t="str">
        <f t="shared" si="14"/>
        <v xml:space="preserve"> </v>
      </c>
      <c r="AB38" s="248">
        <v>7</v>
      </c>
      <c r="AC38" s="237" t="str">
        <f t="shared" si="15"/>
        <v xml:space="preserve"> </v>
      </c>
      <c r="AD38" s="237" t="str">
        <f t="shared" si="20"/>
        <v/>
      </c>
      <c r="AE38" s="20"/>
      <c r="AF38" s="20"/>
    </row>
    <row r="39" spans="1:32" ht="12.95" customHeight="1">
      <c r="A39" s="294"/>
      <c r="B39" s="295"/>
      <c r="C39" s="295"/>
      <c r="D39" s="295"/>
      <c r="E39" s="122"/>
      <c r="F39" s="126"/>
      <c r="G39" s="122"/>
      <c r="H39" s="126"/>
      <c r="I39" s="122"/>
      <c r="J39" s="126"/>
      <c r="K39" s="122"/>
      <c r="L39" s="126"/>
      <c r="M39" s="234" t="str">
        <f t="shared" si="21"/>
        <v/>
      </c>
      <c r="N39" s="234" t="str">
        <f t="shared" si="21"/>
        <v/>
      </c>
      <c r="O39" s="20"/>
      <c r="P39" s="20"/>
      <c r="Q39" s="16"/>
      <c r="R39" s="249">
        <v>8</v>
      </c>
      <c r="S39" s="242" t="str">
        <f t="shared" si="16"/>
        <v/>
      </c>
      <c r="T39" s="242" t="str">
        <f t="shared" si="17"/>
        <v/>
      </c>
      <c r="U39" s="242" t="str">
        <f t="shared" si="18"/>
        <v/>
      </c>
      <c r="V39" s="242" t="str">
        <f t="shared" si="19"/>
        <v/>
      </c>
      <c r="W39" s="249">
        <v>8</v>
      </c>
      <c r="X39" s="239" t="str">
        <f t="shared" si="11"/>
        <v xml:space="preserve"> </v>
      </c>
      <c r="Y39" s="239" t="str">
        <f t="shared" si="12"/>
        <v xml:space="preserve"> </v>
      </c>
      <c r="Z39" s="239" t="str">
        <f t="shared" si="13"/>
        <v xml:space="preserve"> </v>
      </c>
      <c r="AA39" s="239" t="str">
        <f t="shared" si="14"/>
        <v xml:space="preserve"> </v>
      </c>
      <c r="AB39" s="249">
        <v>8</v>
      </c>
      <c r="AC39" s="237" t="str">
        <f t="shared" si="15"/>
        <v xml:space="preserve"> </v>
      </c>
      <c r="AD39" s="237" t="str">
        <f t="shared" si="20"/>
        <v/>
      </c>
      <c r="AE39" s="20"/>
      <c r="AF39" s="20"/>
    </row>
    <row r="40" spans="1:32" ht="12.95" customHeight="1">
      <c r="A40" s="294"/>
      <c r="B40" s="295"/>
      <c r="C40" s="295"/>
      <c r="D40" s="295"/>
      <c r="E40" s="126"/>
      <c r="F40" s="126"/>
      <c r="G40" s="126"/>
      <c r="H40" s="126"/>
      <c r="I40" s="122"/>
      <c r="J40" s="126"/>
      <c r="K40" s="126"/>
      <c r="L40" s="126"/>
      <c r="M40" s="234" t="str">
        <f t="shared" si="21"/>
        <v/>
      </c>
      <c r="N40" s="234" t="str">
        <f t="shared" si="21"/>
        <v/>
      </c>
      <c r="O40" s="20"/>
      <c r="P40" s="20"/>
      <c r="Q40" s="16"/>
      <c r="R40" s="249">
        <v>9</v>
      </c>
      <c r="S40" s="242" t="str">
        <f t="shared" si="16"/>
        <v/>
      </c>
      <c r="T40" s="242" t="str">
        <f t="shared" si="17"/>
        <v/>
      </c>
      <c r="U40" s="242" t="str">
        <f t="shared" si="18"/>
        <v/>
      </c>
      <c r="V40" s="242" t="str">
        <f t="shared" si="19"/>
        <v/>
      </c>
      <c r="W40" s="249">
        <v>9</v>
      </c>
      <c r="X40" s="239"/>
      <c r="Y40" s="239"/>
      <c r="Z40" s="239"/>
      <c r="AA40" s="239"/>
      <c r="AB40" s="249">
        <v>9</v>
      </c>
      <c r="AC40" s="237" t="str">
        <f t="shared" si="15"/>
        <v xml:space="preserve"> </v>
      </c>
      <c r="AD40" s="237" t="str">
        <f t="shared" si="20"/>
        <v/>
      </c>
      <c r="AE40" s="20"/>
      <c r="AF40" s="20"/>
    </row>
    <row r="41" spans="1:32" ht="12.95" customHeight="1">
      <c r="A41" s="294"/>
      <c r="B41" s="295"/>
      <c r="C41" s="295"/>
      <c r="D41" s="295"/>
      <c r="E41" s="126"/>
      <c r="F41" s="126"/>
      <c r="G41" s="126"/>
      <c r="H41" s="126"/>
      <c r="I41" s="126"/>
      <c r="J41" s="126"/>
      <c r="K41" s="126"/>
      <c r="L41" s="126"/>
      <c r="M41" s="234" t="str">
        <f t="shared" si="21"/>
        <v/>
      </c>
      <c r="N41" s="234" t="str">
        <f t="shared" si="21"/>
        <v/>
      </c>
      <c r="O41" s="20"/>
      <c r="P41" s="20"/>
      <c r="Q41" s="16"/>
      <c r="R41" s="249">
        <v>10</v>
      </c>
      <c r="S41" s="242" t="str">
        <f t="shared" si="16"/>
        <v/>
      </c>
      <c r="T41" s="242" t="str">
        <f t="shared" si="17"/>
        <v/>
      </c>
      <c r="U41" s="242" t="str">
        <f t="shared" si="18"/>
        <v/>
      </c>
      <c r="V41" s="242" t="str">
        <f t="shared" si="19"/>
        <v/>
      </c>
      <c r="W41" s="249">
        <v>10</v>
      </c>
      <c r="X41" s="239"/>
      <c r="Y41" s="239"/>
      <c r="Z41" s="239"/>
      <c r="AA41" s="239"/>
      <c r="AB41" s="249">
        <v>10</v>
      </c>
      <c r="AC41" s="237" t="str">
        <f t="shared" si="15"/>
        <v xml:space="preserve"> </v>
      </c>
      <c r="AD41" s="237" t="str">
        <f t="shared" si="20"/>
        <v/>
      </c>
      <c r="AE41" s="20"/>
      <c r="AF41" s="20"/>
    </row>
    <row r="42" spans="1:32" ht="12.95" customHeight="1">
      <c r="A42" s="294"/>
      <c r="B42" s="295"/>
      <c r="C42" s="295"/>
      <c r="D42" s="295"/>
      <c r="E42" s="122"/>
      <c r="F42" s="126"/>
      <c r="G42" s="122"/>
      <c r="H42" s="126"/>
      <c r="I42" s="122"/>
      <c r="J42" s="126"/>
      <c r="K42" s="122"/>
      <c r="L42" s="126"/>
      <c r="M42" s="234" t="str">
        <f t="shared" si="21"/>
        <v/>
      </c>
      <c r="N42" s="234" t="str">
        <f t="shared" si="21"/>
        <v/>
      </c>
      <c r="O42" s="20"/>
      <c r="P42" s="20"/>
      <c r="Q42" s="253"/>
      <c r="R42" s="243">
        <v>11</v>
      </c>
      <c r="S42" s="242" t="str">
        <f t="shared" si="16"/>
        <v/>
      </c>
      <c r="T42" s="242" t="str">
        <f t="shared" si="17"/>
        <v/>
      </c>
      <c r="U42" s="242" t="str">
        <f t="shared" si="18"/>
        <v/>
      </c>
      <c r="V42" s="242" t="str">
        <f t="shared" si="19"/>
        <v/>
      </c>
      <c r="W42" s="249">
        <v>11</v>
      </c>
      <c r="X42" s="239"/>
      <c r="Y42" s="239"/>
      <c r="Z42" s="239"/>
      <c r="AA42" s="239"/>
      <c r="AB42" s="249">
        <v>11</v>
      </c>
      <c r="AC42" s="237" t="str">
        <f t="shared" si="15"/>
        <v xml:space="preserve"> </v>
      </c>
      <c r="AD42" s="237" t="str">
        <f t="shared" si="20"/>
        <v/>
      </c>
      <c r="AE42" s="20"/>
      <c r="AF42" s="20"/>
    </row>
    <row r="43" spans="1:32" ht="12.95" customHeight="1">
      <c r="A43" s="294"/>
      <c r="B43" s="295"/>
      <c r="C43" s="295"/>
      <c r="D43" s="295"/>
      <c r="E43" s="126"/>
      <c r="F43" s="126"/>
      <c r="G43" s="126"/>
      <c r="H43" s="126"/>
      <c r="I43" s="126"/>
      <c r="J43" s="126"/>
      <c r="K43" s="126"/>
      <c r="L43" s="126"/>
      <c r="M43" s="234" t="str">
        <f t="shared" si="21"/>
        <v/>
      </c>
      <c r="N43" s="234" t="str">
        <f t="shared" si="21"/>
        <v/>
      </c>
      <c r="O43" s="20"/>
      <c r="P43" s="20"/>
      <c r="Q43" s="253"/>
      <c r="R43" s="243">
        <v>12</v>
      </c>
      <c r="S43" s="242" t="str">
        <f t="shared" si="16"/>
        <v/>
      </c>
      <c r="T43" s="242" t="str">
        <f t="shared" si="17"/>
        <v/>
      </c>
      <c r="U43" s="242" t="str">
        <f t="shared" si="18"/>
        <v/>
      </c>
      <c r="V43" s="242" t="str">
        <f t="shared" si="19"/>
        <v/>
      </c>
      <c r="W43" s="249">
        <v>12</v>
      </c>
      <c r="X43" s="239"/>
      <c r="Y43" s="239"/>
      <c r="Z43" s="239"/>
      <c r="AA43" s="239"/>
      <c r="AB43" s="249">
        <v>12</v>
      </c>
      <c r="AC43" s="237" t="str">
        <f t="shared" si="15"/>
        <v xml:space="preserve"> </v>
      </c>
      <c r="AD43" s="237" t="str">
        <f t="shared" si="20"/>
        <v/>
      </c>
      <c r="AE43" s="20"/>
      <c r="AF43" s="20"/>
    </row>
    <row r="44" spans="1:32" s="9" customFormat="1" ht="13.5" customHeight="1">
      <c r="A44" s="98"/>
      <c r="B44" s="338"/>
      <c r="C44" s="338"/>
      <c r="D44" s="339"/>
      <c r="E44" s="331" t="s">
        <v>15</v>
      </c>
      <c r="F44" s="332"/>
      <c r="G44" s="336" t="s">
        <v>204</v>
      </c>
      <c r="H44" s="337"/>
      <c r="I44" s="337"/>
      <c r="J44" s="115" t="str">
        <f>IF(MAX(M36:M43)&gt;80.4,"YES","NO")</f>
        <v>NO</v>
      </c>
      <c r="K44" s="337" t="s">
        <v>205</v>
      </c>
      <c r="L44" s="337"/>
      <c r="M44" s="337"/>
      <c r="N44" s="115" t="str">
        <f>IF(MAX(N36:N43)&gt;80.4,"YES","NO")</f>
        <v>NO</v>
      </c>
      <c r="O44" s="254"/>
      <c r="P44" s="255"/>
      <c r="Q44" s="255"/>
      <c r="R44" s="256" t="s">
        <v>64</v>
      </c>
      <c r="S44" s="236"/>
      <c r="T44" s="236"/>
      <c r="U44" s="236"/>
      <c r="V44" s="236"/>
      <c r="W44" s="254"/>
      <c r="X44" s="254"/>
      <c r="Y44" s="254"/>
      <c r="Z44" s="254"/>
      <c r="AA44" s="254"/>
      <c r="AB44" s="254"/>
      <c r="AC44" s="254"/>
      <c r="AD44" s="254"/>
      <c r="AE44" s="254"/>
      <c r="AF44" s="254"/>
    </row>
    <row r="45" spans="1:32" s="9" customFormat="1" ht="3" customHeight="1">
      <c r="A45" s="10"/>
      <c r="B45" s="3"/>
      <c r="C45" s="3"/>
      <c r="D45" s="3"/>
      <c r="E45" s="13"/>
      <c r="F45" s="13"/>
      <c r="G45" s="6"/>
      <c r="H45" s="6"/>
      <c r="I45" s="3"/>
      <c r="J45" s="3"/>
      <c r="K45" s="3"/>
      <c r="L45" s="14"/>
      <c r="M45" s="10"/>
      <c r="O45" s="254"/>
      <c r="P45" s="255"/>
      <c r="Q45" s="255"/>
      <c r="R45" s="254"/>
      <c r="S45" s="236"/>
      <c r="T45" s="236"/>
      <c r="U45" s="236"/>
      <c r="V45" s="236"/>
      <c r="W45" s="254"/>
      <c r="X45" s="254"/>
      <c r="Y45" s="254"/>
      <c r="Z45" s="254"/>
      <c r="AA45" s="254"/>
      <c r="AB45" s="254"/>
      <c r="AC45" s="254"/>
      <c r="AD45" s="254"/>
      <c r="AE45" s="254"/>
      <c r="AF45" s="254"/>
    </row>
    <row r="46" spans="1:32" ht="12" customHeight="1">
      <c r="A46" s="65" t="s">
        <v>23</v>
      </c>
      <c r="B46" s="113" t="s">
        <v>32</v>
      </c>
      <c r="C46" s="56"/>
      <c r="D46" s="56"/>
      <c r="E46" s="56"/>
      <c r="O46" s="20"/>
      <c r="P46" s="16"/>
      <c r="Q46" s="16"/>
      <c r="R46" s="375" t="s">
        <v>60</v>
      </c>
      <c r="S46" s="375"/>
      <c r="T46" s="375"/>
      <c r="U46" s="257" t="str">
        <f>IF(MAX(N36:N43)&gt;40.4,"YES","NO")</f>
        <v>NO</v>
      </c>
      <c r="V46" s="236"/>
      <c r="W46" s="20"/>
      <c r="X46" s="20"/>
      <c r="Y46" s="20"/>
      <c r="Z46" s="20"/>
      <c r="AA46" s="20"/>
      <c r="AB46" s="20"/>
      <c r="AD46" s="20"/>
      <c r="AE46" s="20"/>
      <c r="AF46" s="20"/>
    </row>
    <row r="47" spans="1:32" s="7" customFormat="1" ht="12" customHeight="1">
      <c r="A47" s="325" t="s">
        <v>156</v>
      </c>
      <c r="B47" s="326"/>
      <c r="C47" s="326"/>
      <c r="D47" s="327"/>
      <c r="E47" s="296" t="s">
        <v>35</v>
      </c>
      <c r="F47" s="296"/>
      <c r="G47" s="296" t="s">
        <v>36</v>
      </c>
      <c r="H47" s="296"/>
      <c r="I47" s="296" t="s">
        <v>37</v>
      </c>
      <c r="J47" s="296"/>
      <c r="K47" s="296" t="s">
        <v>38</v>
      </c>
      <c r="L47" s="296"/>
      <c r="M47" s="123" t="s">
        <v>223</v>
      </c>
      <c r="N47" s="292" t="s">
        <v>62</v>
      </c>
      <c r="O47" s="252"/>
      <c r="P47" s="252"/>
      <c r="Q47" s="252"/>
      <c r="R47" s="256"/>
      <c r="S47" s="258" t="s">
        <v>61</v>
      </c>
      <c r="T47" s="248"/>
      <c r="U47" s="259" t="str">
        <f>IF(MAX(N36:N43)&gt;60.4,"YES","NO")</f>
        <v>NO</v>
      </c>
      <c r="V47" s="236"/>
      <c r="W47" s="252"/>
      <c r="X47" s="252"/>
      <c r="Y47" s="252"/>
      <c r="Z47" s="252"/>
      <c r="AA47" s="252"/>
      <c r="AB47" s="252"/>
      <c r="AC47" s="252"/>
      <c r="AD47" s="252"/>
      <c r="AE47" s="252"/>
      <c r="AF47" s="252"/>
    </row>
    <row r="48" spans="1:32" s="8" customFormat="1" ht="11.25" customHeight="1">
      <c r="A48" s="328"/>
      <c r="B48" s="328"/>
      <c r="C48" s="328"/>
      <c r="D48" s="329"/>
      <c r="E48" s="119" t="s">
        <v>157</v>
      </c>
      <c r="F48" s="119" t="s">
        <v>12</v>
      </c>
      <c r="G48" s="119" t="s">
        <v>157</v>
      </c>
      <c r="H48" s="119" t="s">
        <v>12</v>
      </c>
      <c r="I48" s="119" t="s">
        <v>157</v>
      </c>
      <c r="J48" s="119" t="s">
        <v>12</v>
      </c>
      <c r="K48" s="119" t="s">
        <v>157</v>
      </c>
      <c r="L48" s="119" t="s">
        <v>12</v>
      </c>
      <c r="M48" s="124" t="e">
        <f>CHOOSE($S$13,"Q1","Q2","Q3","Q4")</f>
        <v>#VALUE!</v>
      </c>
      <c r="N48" s="293"/>
      <c r="O48" s="249"/>
      <c r="P48" s="249"/>
      <c r="Q48" s="249"/>
      <c r="R48" s="256"/>
      <c r="S48" s="260"/>
      <c r="T48" s="260"/>
      <c r="U48" s="260"/>
      <c r="V48" s="260"/>
      <c r="W48" s="249"/>
      <c r="X48" s="249"/>
      <c r="Y48" s="249"/>
      <c r="Z48" s="249"/>
      <c r="AA48" s="249"/>
      <c r="AB48" s="249"/>
      <c r="AC48" s="249"/>
      <c r="AD48" s="249"/>
      <c r="AE48" s="249"/>
      <c r="AF48" s="249"/>
    </row>
    <row r="49" spans="1:32" ht="12.95" customHeight="1">
      <c r="A49" s="294"/>
      <c r="B49" s="295"/>
      <c r="C49" s="295"/>
      <c r="D49" s="295"/>
      <c r="E49" s="122"/>
      <c r="F49" s="126"/>
      <c r="G49" s="122"/>
      <c r="H49" s="126"/>
      <c r="I49" s="122"/>
      <c r="J49" s="126"/>
      <c r="K49" s="122"/>
      <c r="L49" s="126"/>
      <c r="M49" s="234" t="str">
        <f>IF(ISERROR(ROUND(AC32,2-(1+INT(LOG10(ABS(AC32)))))),"",ROUND(AC32,2-(1+INT(LOG10(ABS(AC32))))))</f>
        <v/>
      </c>
      <c r="N49" s="234" t="str">
        <f>IF(ISERROR(ROUND(AD32,2-(1+INT(LOG10(ABS(AD32)))))),"",ROUND(AD32,2-(1+INT(LOG10(ABS(AD32))))))</f>
        <v/>
      </c>
      <c r="O49" s="20"/>
      <c r="P49" s="20"/>
      <c r="Q49" s="16"/>
      <c r="R49" s="261"/>
      <c r="S49" s="262"/>
      <c r="T49" s="262"/>
      <c r="U49" s="262"/>
      <c r="V49" s="262"/>
      <c r="W49" s="20"/>
      <c r="X49" s="20"/>
      <c r="Y49" s="20"/>
      <c r="Z49" s="20"/>
      <c r="AA49" s="20"/>
      <c r="AB49" s="20"/>
      <c r="AD49" s="20"/>
      <c r="AE49" s="20"/>
      <c r="AF49" s="20"/>
    </row>
    <row r="50" spans="1:32" ht="12.95" customHeight="1">
      <c r="A50" s="294"/>
      <c r="B50" s="295"/>
      <c r="C50" s="295"/>
      <c r="D50" s="295"/>
      <c r="E50" s="122"/>
      <c r="F50" s="126"/>
      <c r="G50" s="122"/>
      <c r="H50" s="126"/>
      <c r="I50" s="122"/>
      <c r="J50" s="126"/>
      <c r="K50" s="122"/>
      <c r="L50" s="126"/>
      <c r="M50" s="234" t="str">
        <f t="shared" ref="M50:M56" si="22">IF(ISERROR(ROUND(AC33,2-(1+INT(LOG10(ABS(AC33)))))),"",ROUND(AC33,2-(1+INT(LOG10(ABS(AC33))))))</f>
        <v/>
      </c>
      <c r="N50" s="234" t="str">
        <f t="shared" ref="N50:N56" si="23">IF(ISERROR(ROUND(AD33,2-(1+INT(LOG10(ABS(AD33)))))),"",ROUND(AD33,2-(1+INT(LOG10(ABS(AD33))))))</f>
        <v/>
      </c>
      <c r="O50" s="20"/>
      <c r="P50" s="20"/>
      <c r="Q50" s="16"/>
      <c r="R50" s="256"/>
      <c r="S50" s="375" t="s">
        <v>34</v>
      </c>
      <c r="T50" s="375"/>
      <c r="U50" s="257" t="str">
        <f>IF(MAX(N49:N56)&gt;30.4,"YES","NO")</f>
        <v>NO</v>
      </c>
      <c r="V50" s="236"/>
      <c r="W50" s="20"/>
      <c r="X50" s="20"/>
      <c r="Y50" s="20"/>
      <c r="Z50" s="20"/>
      <c r="AA50" s="20"/>
      <c r="AB50" s="20"/>
      <c r="AD50" s="20"/>
      <c r="AE50" s="20"/>
      <c r="AF50" s="20"/>
    </row>
    <row r="51" spans="1:32" ht="12.95" customHeight="1">
      <c r="A51" s="294"/>
      <c r="B51" s="295"/>
      <c r="C51" s="295"/>
      <c r="D51" s="295"/>
      <c r="E51" s="122"/>
      <c r="F51" s="126"/>
      <c r="G51" s="122"/>
      <c r="H51" s="126"/>
      <c r="I51" s="122"/>
      <c r="J51" s="126"/>
      <c r="K51" s="122"/>
      <c r="L51" s="126"/>
      <c r="M51" s="234" t="str">
        <f t="shared" si="22"/>
        <v/>
      </c>
      <c r="N51" s="234" t="str">
        <f t="shared" si="23"/>
        <v/>
      </c>
      <c r="O51" s="20"/>
      <c r="P51" s="20"/>
      <c r="Q51" s="16"/>
      <c r="R51" s="252"/>
      <c r="S51" s="258" t="s">
        <v>54</v>
      </c>
      <c r="T51" s="258"/>
      <c r="U51" s="257" t="str">
        <f>IF(MAX(N49:N56)&gt;45.4,"YES","NO")</f>
        <v>NO</v>
      </c>
      <c r="V51" s="252"/>
      <c r="W51" s="20"/>
      <c r="X51" s="20"/>
      <c r="Y51" s="20"/>
      <c r="Z51" s="20"/>
      <c r="AA51" s="20"/>
      <c r="AB51" s="20"/>
      <c r="AD51" s="20"/>
      <c r="AE51" s="20"/>
      <c r="AF51" s="20"/>
    </row>
    <row r="52" spans="1:32" ht="12.95" customHeight="1">
      <c r="A52" s="294"/>
      <c r="B52" s="295"/>
      <c r="C52" s="295"/>
      <c r="D52" s="295"/>
      <c r="E52" s="122"/>
      <c r="F52" s="126"/>
      <c r="G52" s="122"/>
      <c r="H52" s="126"/>
      <c r="I52" s="122"/>
      <c r="J52" s="126"/>
      <c r="K52" s="122"/>
      <c r="L52" s="126"/>
      <c r="M52" s="234" t="str">
        <f t="shared" si="22"/>
        <v/>
      </c>
      <c r="N52" s="234" t="str">
        <f t="shared" si="23"/>
        <v/>
      </c>
      <c r="O52" s="20"/>
      <c r="P52" s="20"/>
      <c r="Q52" s="16"/>
      <c r="R52" s="256"/>
      <c r="S52" s="249"/>
      <c r="T52" s="249"/>
      <c r="U52" s="249"/>
      <c r="V52" s="249"/>
      <c r="W52" s="20"/>
      <c r="X52" s="20"/>
      <c r="Y52" s="20"/>
      <c r="Z52" s="20"/>
      <c r="AA52" s="20"/>
      <c r="AB52" s="20"/>
      <c r="AD52" s="20"/>
      <c r="AE52" s="20"/>
      <c r="AF52" s="20"/>
    </row>
    <row r="53" spans="1:32" ht="12.95" customHeight="1">
      <c r="A53" s="290"/>
      <c r="B53" s="291"/>
      <c r="C53" s="291"/>
      <c r="D53" s="291"/>
      <c r="E53" s="126"/>
      <c r="F53" s="126"/>
      <c r="G53" s="126"/>
      <c r="H53" s="126"/>
      <c r="I53" s="122"/>
      <c r="J53" s="126"/>
      <c r="K53" s="122"/>
      <c r="L53" s="126"/>
      <c r="M53" s="234" t="str">
        <f t="shared" si="22"/>
        <v/>
      </c>
      <c r="N53" s="234" t="str">
        <f t="shared" si="23"/>
        <v/>
      </c>
      <c r="O53" s="20"/>
      <c r="P53" s="20"/>
      <c r="Q53" s="16"/>
      <c r="R53" s="256"/>
      <c r="S53" s="236"/>
      <c r="T53" s="236"/>
      <c r="U53" s="236"/>
      <c r="V53" s="236"/>
      <c r="W53" s="20"/>
      <c r="X53" s="20"/>
      <c r="Y53" s="20"/>
      <c r="Z53" s="20"/>
      <c r="AA53" s="20"/>
      <c r="AB53" s="20"/>
      <c r="AD53" s="20"/>
      <c r="AE53" s="20"/>
      <c r="AF53" s="20"/>
    </row>
    <row r="54" spans="1:32" ht="12.95" customHeight="1">
      <c r="A54" s="290"/>
      <c r="B54" s="291"/>
      <c r="C54" s="291"/>
      <c r="D54" s="291"/>
      <c r="E54" s="126"/>
      <c r="F54" s="126"/>
      <c r="G54" s="126"/>
      <c r="H54" s="126"/>
      <c r="I54" s="122"/>
      <c r="J54" s="126"/>
      <c r="K54" s="126"/>
      <c r="L54" s="126"/>
      <c r="M54" s="234" t="str">
        <f t="shared" si="22"/>
        <v/>
      </c>
      <c r="N54" s="234" t="str">
        <f t="shared" si="23"/>
        <v/>
      </c>
      <c r="O54" s="20"/>
      <c r="P54" s="20"/>
      <c r="Q54" s="16"/>
      <c r="R54" s="375" t="s">
        <v>55</v>
      </c>
      <c r="S54" s="383"/>
      <c r="T54" s="383"/>
      <c r="U54" s="257" t="str">
        <f>IF(ISERROR(N85),"NO",IF(N85&gt;4.04,"YES","NO"))</f>
        <v>NO</v>
      </c>
      <c r="V54" s="236"/>
      <c r="W54" s="20"/>
      <c r="X54" s="20"/>
      <c r="Y54" s="20"/>
      <c r="Z54" s="20"/>
      <c r="AA54" s="20"/>
      <c r="AB54" s="20"/>
      <c r="AD54" s="20"/>
      <c r="AE54" s="20"/>
      <c r="AF54" s="20"/>
    </row>
    <row r="55" spans="1:32" ht="12.95" customHeight="1">
      <c r="A55" s="290"/>
      <c r="B55" s="291"/>
      <c r="C55" s="291"/>
      <c r="D55" s="291"/>
      <c r="E55" s="126"/>
      <c r="F55" s="126"/>
      <c r="G55" s="126"/>
      <c r="H55" s="126"/>
      <c r="I55" s="126"/>
      <c r="J55" s="126"/>
      <c r="K55" s="126"/>
      <c r="L55" s="126"/>
      <c r="M55" s="234" t="str">
        <f t="shared" si="22"/>
        <v/>
      </c>
      <c r="N55" s="234" t="str">
        <f t="shared" si="23"/>
        <v/>
      </c>
      <c r="O55" s="20"/>
      <c r="P55" s="20"/>
      <c r="Q55" s="16"/>
      <c r="R55" s="375"/>
      <c r="S55" s="383"/>
      <c r="T55" s="383"/>
      <c r="U55" s="257"/>
      <c r="V55" s="236"/>
      <c r="W55" s="20"/>
      <c r="X55" s="20"/>
      <c r="Y55" s="20"/>
      <c r="Z55" s="20"/>
      <c r="AA55" s="20"/>
      <c r="AB55" s="20"/>
      <c r="AD55" s="20"/>
      <c r="AE55" s="20"/>
      <c r="AF55" s="20"/>
    </row>
    <row r="56" spans="1:32" ht="12.95" customHeight="1">
      <c r="A56" s="290"/>
      <c r="B56" s="291"/>
      <c r="C56" s="291"/>
      <c r="D56" s="291"/>
      <c r="E56" s="126"/>
      <c r="F56" s="126"/>
      <c r="G56" s="126"/>
      <c r="H56" s="126"/>
      <c r="I56" s="126"/>
      <c r="J56" s="126"/>
      <c r="K56" s="126"/>
      <c r="L56" s="126"/>
      <c r="M56" s="234" t="str">
        <f t="shared" si="22"/>
        <v/>
      </c>
      <c r="N56" s="234" t="str">
        <f t="shared" si="23"/>
        <v/>
      </c>
      <c r="O56" s="20"/>
      <c r="P56" s="20"/>
      <c r="Q56" s="16"/>
      <c r="R56" s="236"/>
      <c r="S56" s="263" t="s">
        <v>56</v>
      </c>
      <c r="T56" s="236"/>
      <c r="U56" s="236"/>
      <c r="V56" s="236"/>
      <c r="W56" s="20"/>
      <c r="X56" s="20"/>
      <c r="Y56" s="20"/>
      <c r="Z56" s="20"/>
      <c r="AA56" s="20"/>
      <c r="AB56" s="20"/>
      <c r="AD56" s="20"/>
      <c r="AE56" s="20"/>
      <c r="AF56" s="20"/>
    </row>
    <row r="57" spans="1:32" s="9" customFormat="1" ht="14.25" customHeight="1">
      <c r="A57" s="98"/>
      <c r="B57" s="338"/>
      <c r="C57" s="338"/>
      <c r="D57" s="339"/>
      <c r="E57" s="331" t="s">
        <v>17</v>
      </c>
      <c r="F57" s="332"/>
      <c r="G57" s="336" t="s">
        <v>204</v>
      </c>
      <c r="H57" s="337"/>
      <c r="I57" s="337"/>
      <c r="J57" s="115" t="str">
        <f>IF(MAX(M49:M56)&gt;60.4,"YES","NO")</f>
        <v>NO</v>
      </c>
      <c r="K57" s="337" t="s">
        <v>205</v>
      </c>
      <c r="L57" s="337"/>
      <c r="M57" s="337"/>
      <c r="N57" s="115" t="str">
        <f>IF(MAX(N49:N56)&gt;60.4,"YES","NO")</f>
        <v>NO</v>
      </c>
      <c r="O57" s="254"/>
      <c r="P57" s="255"/>
      <c r="Q57" s="255"/>
      <c r="R57" s="236"/>
      <c r="S57" s="236"/>
      <c r="T57" s="236"/>
      <c r="U57" s="236"/>
      <c r="V57" s="236"/>
      <c r="W57" s="254"/>
      <c r="X57" s="254"/>
      <c r="Y57" s="254"/>
      <c r="Z57" s="254"/>
      <c r="AA57" s="254"/>
      <c r="AB57" s="254"/>
      <c r="AC57" s="254"/>
      <c r="AD57" s="254"/>
      <c r="AE57" s="254"/>
      <c r="AF57" s="254"/>
    </row>
    <row r="58" spans="1:32" ht="6" customHeight="1">
      <c r="O58" s="20"/>
      <c r="P58" s="16"/>
      <c r="Q58" s="16"/>
      <c r="R58" s="236"/>
      <c r="S58" s="236"/>
      <c r="T58" s="236"/>
      <c r="U58" s="236"/>
      <c r="V58" s="236"/>
      <c r="W58" s="20"/>
      <c r="X58" s="20"/>
      <c r="Y58" s="20"/>
      <c r="Z58" s="20"/>
      <c r="AA58" s="20"/>
      <c r="AB58" s="20"/>
      <c r="AD58" s="20"/>
      <c r="AE58" s="20"/>
      <c r="AF58" s="20"/>
    </row>
    <row r="59" spans="1:32" ht="13.5" customHeight="1">
      <c r="A59" s="76" t="s">
        <v>24</v>
      </c>
      <c r="B59" s="77" t="s">
        <v>135</v>
      </c>
      <c r="C59" s="56"/>
      <c r="D59" s="56"/>
      <c r="E59" s="56"/>
      <c r="L59" s="272" t="s">
        <v>244</v>
      </c>
      <c r="M59" s="273"/>
      <c r="N59" s="273"/>
      <c r="O59" s="20"/>
      <c r="P59" s="16"/>
      <c r="Q59" s="16"/>
      <c r="R59" s="236"/>
      <c r="S59" s="236"/>
      <c r="T59" s="236"/>
      <c r="U59" s="236"/>
      <c r="V59" s="236"/>
      <c r="W59" s="20"/>
      <c r="X59" s="20"/>
      <c r="Y59" s="20"/>
      <c r="Z59" s="20"/>
      <c r="AA59" s="20"/>
      <c r="AB59" s="20"/>
      <c r="AD59" s="20"/>
      <c r="AE59" s="20"/>
      <c r="AF59" s="20"/>
    </row>
    <row r="60" spans="1:32" s="6" customFormat="1" ht="25.5" customHeight="1">
      <c r="A60" s="73" t="str">
        <f>IF(AND(OR(J44="YES",J57="YES"),S13=3,N44="NO",N57="NO",MAX(S18:T29)&lt;80.5,MAX(V18:V29)&lt;80.5,MAX(S32:T43)&lt;60.5,MAX(V32:V43)&lt;60.5,MAX(J36:J43)&lt;100,MAX(J49:J56)&lt;75),"þ","o")</f>
        <v>o</v>
      </c>
      <c r="B60" s="376" t="s">
        <v>163</v>
      </c>
      <c r="C60" s="376"/>
      <c r="D60" s="376"/>
      <c r="E60" s="376"/>
      <c r="F60" s="376"/>
      <c r="G60" s="376"/>
      <c r="H60" s="376"/>
      <c r="I60" s="376"/>
      <c r="J60" s="376"/>
      <c r="K60" s="376"/>
      <c r="L60" s="273"/>
      <c r="M60" s="273"/>
      <c r="N60" s="273"/>
      <c r="O60" s="264"/>
      <c r="P60" s="264"/>
      <c r="Q60" s="264"/>
      <c r="R60" s="16"/>
      <c r="S60" s="16"/>
      <c r="T60" s="16"/>
      <c r="U60" s="16"/>
      <c r="V60" s="16"/>
      <c r="W60" s="264"/>
      <c r="X60" s="264"/>
      <c r="Y60" s="264"/>
      <c r="Z60" s="264"/>
      <c r="AA60" s="264"/>
      <c r="AB60" s="264"/>
      <c r="AC60" s="264"/>
      <c r="AD60" s="264"/>
      <c r="AE60" s="264"/>
      <c r="AF60" s="264"/>
    </row>
    <row r="61" spans="1:32" s="6" customFormat="1" ht="26.25" customHeight="1">
      <c r="A61" s="73" t="str">
        <f>IF(AND(OR(J44="YES",J57="YES"),OR(N44="YES",N57="YES",S13=OR(1,2,4),MAX(S18:T29)&gt;80.4,MAX(V18:V29)&gt;80.4,MAX(S32:T43)&gt;60.4,MAX(V32:V43)&gt;60.4,MAX(J36:J43)&gt;100,MAX(J49:J56)&gt;75)),"þ","o")</f>
        <v>o</v>
      </c>
      <c r="B61" s="376" t="s">
        <v>162</v>
      </c>
      <c r="C61" s="376"/>
      <c r="D61" s="376"/>
      <c r="E61" s="376"/>
      <c r="F61" s="376"/>
      <c r="G61" s="376"/>
      <c r="H61" s="376"/>
      <c r="I61" s="376"/>
      <c r="J61" s="376"/>
      <c r="K61" s="376"/>
      <c r="L61" s="376"/>
      <c r="M61" s="376"/>
      <c r="N61" s="24"/>
      <c r="O61" s="264"/>
      <c r="P61" s="264"/>
      <c r="Q61" s="264"/>
      <c r="R61" s="265"/>
      <c r="S61" s="265"/>
      <c r="T61" s="255"/>
      <c r="U61" s="255"/>
      <c r="V61" s="255"/>
      <c r="W61" s="264"/>
      <c r="X61" s="264"/>
      <c r="Y61" s="264"/>
      <c r="Z61" s="264"/>
      <c r="AA61" s="264"/>
      <c r="AB61" s="264"/>
      <c r="AC61" s="264"/>
      <c r="AD61" s="264"/>
      <c r="AE61" s="264"/>
      <c r="AF61" s="264"/>
    </row>
    <row r="62" spans="1:32" ht="14.1" customHeight="1">
      <c r="A62" s="74" t="str">
        <f>IF(OR(AND(S7=2,U47="NO",U51="NO",U54="NO", S3=2),AND(S7=2,S3=1,U46="NO",U50="NO",U54="NO")),"þ","o")</f>
        <v>o</v>
      </c>
      <c r="B62" s="71" t="s">
        <v>68</v>
      </c>
      <c r="C62" s="72"/>
      <c r="D62" s="65"/>
      <c r="E62" s="65"/>
      <c r="F62" s="65"/>
      <c r="G62" s="65"/>
      <c r="H62" s="65"/>
      <c r="I62" s="65"/>
      <c r="J62" s="65"/>
      <c r="K62" s="65"/>
      <c r="L62" s="65"/>
      <c r="M62" s="6"/>
      <c r="N62" s="6"/>
      <c r="O62" s="20"/>
      <c r="P62" s="20"/>
      <c r="Q62" s="20"/>
      <c r="R62" s="16"/>
      <c r="S62" s="16"/>
      <c r="T62" s="16"/>
      <c r="U62" s="16"/>
      <c r="V62" s="16"/>
      <c r="W62" s="20"/>
      <c r="X62" s="20"/>
      <c r="Y62" s="20"/>
      <c r="Z62" s="20"/>
      <c r="AA62" s="20"/>
      <c r="AB62" s="20"/>
      <c r="AD62" s="20"/>
      <c r="AE62" s="20"/>
      <c r="AF62" s="20"/>
    </row>
    <row r="63" spans="1:32" ht="24" customHeight="1">
      <c r="A63" s="75" t="str">
        <f>IF(OR(AND(S7=2,S3=1,OR(U46="YES",U50="YES",U54="YES")),AND(S7=2,S3=2,OR(U47="YES",U51="YES",U54="YES"))),"þ","o")</f>
        <v>o</v>
      </c>
      <c r="B63" s="378" t="s">
        <v>165</v>
      </c>
      <c r="C63" s="378"/>
      <c r="D63" s="378"/>
      <c r="E63" s="378"/>
      <c r="F63" s="378"/>
      <c r="G63" s="378"/>
      <c r="H63" s="378"/>
      <c r="I63" s="378"/>
      <c r="J63" s="378"/>
      <c r="K63" s="378"/>
      <c r="L63" s="378"/>
      <c r="M63" s="378"/>
      <c r="N63" s="7"/>
      <c r="O63" s="20"/>
      <c r="P63" s="20"/>
      <c r="Q63" s="20"/>
      <c r="R63" s="16"/>
      <c r="S63" s="16"/>
      <c r="T63" s="16"/>
      <c r="U63" s="16"/>
      <c r="V63" s="16"/>
      <c r="W63" s="20"/>
      <c r="X63" s="20"/>
      <c r="Y63" s="20"/>
      <c r="Z63" s="20"/>
      <c r="AA63" s="20"/>
      <c r="AB63" s="20"/>
      <c r="AD63" s="20"/>
      <c r="AE63" s="20"/>
      <c r="AF63" s="20"/>
    </row>
    <row r="64" spans="1:32" ht="25.5" customHeight="1">
      <c r="A64" s="75" t="str">
        <f>IF(AND(S7=1,S3=2,OR(N44="YES",N57="YES")),"þ","o")</f>
        <v>o</v>
      </c>
      <c r="B64" s="378" t="s">
        <v>183</v>
      </c>
      <c r="C64" s="378"/>
      <c r="D64" s="378"/>
      <c r="E64" s="378"/>
      <c r="F64" s="378"/>
      <c r="G64" s="378"/>
      <c r="H64" s="378"/>
      <c r="I64" s="378"/>
      <c r="J64" s="378"/>
      <c r="K64" s="378"/>
      <c r="L64" s="378"/>
      <c r="M64" s="378"/>
      <c r="N64" s="7"/>
      <c r="O64" s="20"/>
      <c r="P64" s="20"/>
      <c r="Q64" s="20"/>
      <c r="R64" s="16"/>
      <c r="S64" s="16"/>
      <c r="T64" s="16"/>
      <c r="U64" s="16"/>
      <c r="V64" s="16"/>
      <c r="W64" s="20"/>
      <c r="X64" s="20"/>
      <c r="Y64" s="20"/>
      <c r="Z64" s="20"/>
      <c r="AA64" s="20"/>
      <c r="AB64" s="20"/>
      <c r="AD64" s="20"/>
      <c r="AE64" s="20"/>
      <c r="AF64" s="20"/>
    </row>
    <row r="65" spans="1:32" ht="7.5" customHeight="1">
      <c r="A65" s="97"/>
      <c r="B65" s="91"/>
      <c r="C65" s="91"/>
      <c r="D65" s="91"/>
      <c r="E65" s="91"/>
      <c r="F65" s="91"/>
      <c r="G65" s="91"/>
      <c r="H65" s="91"/>
      <c r="I65" s="91"/>
      <c r="J65" s="91"/>
      <c r="K65" s="91"/>
      <c r="L65" s="91"/>
      <c r="M65" s="91"/>
      <c r="N65" s="7"/>
      <c r="O65" s="20"/>
      <c r="P65" s="20"/>
      <c r="Q65" s="20"/>
      <c r="R65" s="16"/>
      <c r="S65" s="16"/>
      <c r="T65" s="16"/>
      <c r="U65" s="16"/>
      <c r="V65" s="16"/>
      <c r="W65" s="20"/>
      <c r="X65" s="20"/>
      <c r="Y65" s="20"/>
      <c r="Z65" s="20"/>
      <c r="AA65" s="20"/>
      <c r="AB65" s="20"/>
      <c r="AD65" s="20"/>
      <c r="AE65" s="20"/>
      <c r="AF65" s="20"/>
    </row>
    <row r="66" spans="1:32" ht="12.75" customHeight="1">
      <c r="A66" s="380">
        <f>A5</f>
        <v>0</v>
      </c>
      <c r="B66" s="381"/>
      <c r="C66" s="382"/>
      <c r="D66" s="2" t="s">
        <v>63</v>
      </c>
      <c r="E66" s="380">
        <f>E5</f>
        <v>0</v>
      </c>
      <c r="F66" s="381"/>
      <c r="G66" s="381"/>
      <c r="H66" s="381"/>
      <c r="I66" s="381"/>
      <c r="J66" s="382"/>
      <c r="K66" s="2"/>
      <c r="L66" s="380">
        <f>L5</f>
        <v>0</v>
      </c>
      <c r="M66" s="381"/>
      <c r="N66" s="382"/>
      <c r="O66" s="20"/>
      <c r="P66" s="20"/>
      <c r="Q66" s="20"/>
      <c r="R66" s="20"/>
      <c r="S66" s="20"/>
      <c r="T66" s="20"/>
      <c r="U66" s="20"/>
      <c r="V66" s="20"/>
      <c r="W66" s="20"/>
      <c r="X66" s="20"/>
      <c r="Y66" s="20"/>
      <c r="Z66" s="20"/>
      <c r="AA66" s="20"/>
      <c r="AB66" s="20"/>
      <c r="AD66" s="20"/>
      <c r="AE66" s="20"/>
      <c r="AF66" s="20"/>
    </row>
    <row r="67" spans="1:32" ht="9.75" customHeight="1">
      <c r="A67" s="340" t="s">
        <v>231</v>
      </c>
      <c r="B67" s="340"/>
      <c r="C67" s="78"/>
      <c r="D67" s="79"/>
      <c r="E67" s="79" t="s">
        <v>232</v>
      </c>
      <c r="F67" s="80"/>
      <c r="G67" s="80"/>
      <c r="H67" s="80"/>
      <c r="I67" s="80"/>
      <c r="J67" s="81"/>
      <c r="K67" s="80"/>
      <c r="L67" s="82" t="s">
        <v>230</v>
      </c>
      <c r="M67" s="80"/>
      <c r="N67" s="80"/>
      <c r="O67" s="20"/>
      <c r="P67" s="20"/>
      <c r="Q67" s="20"/>
      <c r="R67" s="20"/>
      <c r="S67" s="20"/>
      <c r="T67" s="20"/>
      <c r="U67" s="20"/>
      <c r="V67" s="20"/>
      <c r="W67" s="20"/>
      <c r="X67" s="20"/>
      <c r="Y67" s="20"/>
      <c r="Z67" s="20"/>
      <c r="AA67" s="20"/>
      <c r="AB67" s="20"/>
      <c r="AD67" s="20"/>
      <c r="AE67" s="20"/>
      <c r="AF67" s="20"/>
    </row>
    <row r="68" spans="1:32" ht="17.25" customHeight="1">
      <c r="A68" s="377" t="s">
        <v>190</v>
      </c>
      <c r="B68" s="377"/>
      <c r="C68" s="377"/>
      <c r="D68" s="377"/>
      <c r="E68" s="377"/>
      <c r="F68" s="377"/>
      <c r="G68" s="377"/>
      <c r="H68" s="377"/>
      <c r="I68" s="377"/>
      <c r="J68" s="377"/>
      <c r="K68" s="377"/>
      <c r="L68" s="377"/>
      <c r="M68" s="377"/>
      <c r="N68" s="377"/>
      <c r="O68" s="20"/>
      <c r="P68" s="20"/>
      <c r="Q68" s="20"/>
      <c r="R68" s="20"/>
      <c r="S68" s="20"/>
      <c r="T68" s="20"/>
      <c r="U68" s="20"/>
      <c r="V68" s="20"/>
      <c r="W68" s="20"/>
      <c r="X68" s="20"/>
      <c r="Y68" s="20"/>
      <c r="Z68" s="20"/>
      <c r="AA68" s="20"/>
      <c r="AB68" s="20"/>
      <c r="AD68" s="20"/>
      <c r="AE68" s="20"/>
      <c r="AF68" s="20"/>
    </row>
    <row r="69" spans="1:32" ht="6" customHeight="1">
      <c r="B69" s="5"/>
      <c r="C69" s="277"/>
      <c r="D69" s="385"/>
      <c r="E69" s="385"/>
      <c r="O69" s="20"/>
      <c r="P69" s="20"/>
      <c r="Q69" s="16"/>
      <c r="R69" s="256"/>
      <c r="S69" s="375"/>
      <c r="T69" s="379"/>
      <c r="U69" s="257"/>
      <c r="V69" s="16"/>
      <c r="W69" s="20"/>
      <c r="X69" s="20"/>
      <c r="Y69" s="20"/>
      <c r="Z69" s="20"/>
      <c r="AA69" s="20"/>
      <c r="AB69" s="20"/>
      <c r="AD69" s="20"/>
      <c r="AE69" s="20"/>
      <c r="AF69" s="20"/>
    </row>
    <row r="70" spans="1:32" customFormat="1" ht="10.5" customHeight="1">
      <c r="A70" s="1"/>
      <c r="B70" s="5"/>
      <c r="C70" s="330"/>
      <c r="D70" s="315"/>
      <c r="E70" s="315"/>
      <c r="F70" s="317" t="s">
        <v>41</v>
      </c>
      <c r="G70" s="317"/>
      <c r="H70" s="317" t="s">
        <v>42</v>
      </c>
      <c r="I70" s="317"/>
      <c r="J70" s="317" t="s">
        <v>44</v>
      </c>
      <c r="K70" s="317"/>
      <c r="L70" s="317" t="s">
        <v>43</v>
      </c>
      <c r="M70" s="317"/>
      <c r="N70" s="1"/>
      <c r="O70" s="266"/>
      <c r="P70" s="266"/>
      <c r="Q70" s="266"/>
      <c r="R70" s="266"/>
      <c r="S70" s="266"/>
      <c r="T70" s="266"/>
      <c r="U70" s="266"/>
      <c r="V70" s="266"/>
      <c r="W70" s="266"/>
      <c r="X70" s="266"/>
      <c r="Y70" s="266"/>
      <c r="Z70" s="266"/>
      <c r="AA70" s="266"/>
      <c r="AB70" s="266"/>
      <c r="AC70" s="266"/>
      <c r="AD70" s="266"/>
      <c r="AE70" s="266"/>
      <c r="AF70" s="266"/>
    </row>
    <row r="71" spans="1:32" customFormat="1" ht="33" customHeight="1">
      <c r="A71" s="11" t="s">
        <v>27</v>
      </c>
      <c r="B71" s="25"/>
      <c r="C71" s="335" t="s">
        <v>25</v>
      </c>
      <c r="D71" s="335"/>
      <c r="E71" s="335"/>
      <c r="F71" s="508"/>
      <c r="G71" s="508"/>
      <c r="H71" s="508"/>
      <c r="I71" s="508"/>
      <c r="J71" s="508"/>
      <c r="K71" s="508"/>
      <c r="L71" s="508"/>
      <c r="M71" s="508"/>
      <c r="N71" s="9"/>
      <c r="O71" s="266"/>
      <c r="P71" s="266"/>
      <c r="Q71" s="266"/>
      <c r="R71" s="266"/>
      <c r="S71" s="266"/>
      <c r="T71" s="266"/>
      <c r="U71" s="266"/>
      <c r="V71" s="266"/>
      <c r="W71" s="266"/>
      <c r="X71" s="266"/>
      <c r="Y71" s="266"/>
      <c r="Z71" s="266"/>
      <c r="AA71" s="266"/>
      <c r="AB71" s="266"/>
      <c r="AC71" s="266"/>
      <c r="AD71" s="266"/>
      <c r="AE71" s="266"/>
      <c r="AF71" s="266"/>
    </row>
    <row r="72" spans="1:32" s="9" customFormat="1" ht="32.25" customHeight="1">
      <c r="A72" s="321" t="s">
        <v>26</v>
      </c>
      <c r="B72" s="125"/>
      <c r="C72" s="296" t="s">
        <v>14</v>
      </c>
      <c r="D72" s="296"/>
      <c r="E72" s="119" t="s">
        <v>13</v>
      </c>
      <c r="F72" s="117" t="s">
        <v>152</v>
      </c>
      <c r="G72" s="117" t="s">
        <v>153</v>
      </c>
      <c r="H72" s="117" t="s">
        <v>152</v>
      </c>
      <c r="I72" s="117" t="s">
        <v>153</v>
      </c>
      <c r="J72" s="117" t="s">
        <v>152</v>
      </c>
      <c r="K72" s="117" t="s">
        <v>153</v>
      </c>
      <c r="L72" s="117" t="s">
        <v>152</v>
      </c>
      <c r="M72" s="117" t="s">
        <v>153</v>
      </c>
      <c r="N72" s="10"/>
      <c r="O72" s="254"/>
      <c r="P72" s="254"/>
      <c r="Q72" s="254"/>
      <c r="R72" s="20"/>
      <c r="S72" s="20"/>
      <c r="T72" s="20"/>
      <c r="U72" s="20"/>
      <c r="V72" s="20"/>
      <c r="W72" s="254"/>
      <c r="X72" s="254"/>
      <c r="Y72" s="254"/>
      <c r="Z72" s="254"/>
      <c r="AA72" s="254"/>
      <c r="AB72" s="254"/>
      <c r="AC72" s="254"/>
      <c r="AD72" s="254"/>
      <c r="AE72" s="254"/>
      <c r="AF72" s="254"/>
    </row>
    <row r="73" spans="1:32" s="12" customFormat="1" ht="12.95" customHeight="1">
      <c r="A73" s="322"/>
      <c r="B73" s="296" t="s">
        <v>28</v>
      </c>
      <c r="C73" s="317" t="s">
        <v>0</v>
      </c>
      <c r="D73" s="317"/>
      <c r="E73" s="46"/>
      <c r="F73" s="235"/>
      <c r="G73" s="333" t="str">
        <f>IF(ISERROR(AVERAGE(F73:F75)),"",AVERAGE(F73:F75))</f>
        <v/>
      </c>
      <c r="H73" s="235"/>
      <c r="I73" s="333" t="str">
        <f>IF(ISERROR(AVERAGE(H73:H75)),"",AVERAGE(H73:H75))</f>
        <v/>
      </c>
      <c r="J73" s="235"/>
      <c r="K73" s="333" t="str">
        <f>IF(ISERROR(AVERAGE(J73:J75)),"",AVERAGE(J73:J75))</f>
        <v/>
      </c>
      <c r="L73" s="235"/>
      <c r="M73" s="333" t="str">
        <f>IF(ISERROR(AVERAGE(L73:L75)),"",AVERAGE(L73:L75))</f>
        <v/>
      </c>
      <c r="N73" s="1"/>
      <c r="O73" s="251"/>
      <c r="P73" s="267"/>
      <c r="Q73" s="267"/>
      <c r="R73" s="20"/>
      <c r="S73" s="20"/>
      <c r="T73" s="20"/>
      <c r="U73" s="20"/>
      <c r="V73" s="20"/>
      <c r="W73" s="267"/>
      <c r="X73" s="267"/>
      <c r="Y73" s="267"/>
      <c r="Z73" s="267"/>
      <c r="AA73" s="267"/>
      <c r="AB73" s="267"/>
      <c r="AC73" s="267"/>
      <c r="AD73" s="267"/>
      <c r="AE73" s="267"/>
      <c r="AF73" s="267"/>
    </row>
    <row r="74" spans="1:32" ht="12.95" customHeight="1">
      <c r="A74" s="322"/>
      <c r="B74" s="296"/>
      <c r="C74" s="317" t="s">
        <v>1</v>
      </c>
      <c r="D74" s="317"/>
      <c r="E74" s="46"/>
      <c r="F74" s="235"/>
      <c r="G74" s="334"/>
      <c r="H74" s="235"/>
      <c r="I74" s="334"/>
      <c r="J74" s="235"/>
      <c r="K74" s="334"/>
      <c r="L74" s="235"/>
      <c r="M74" s="334"/>
      <c r="O74" s="20"/>
      <c r="P74" s="268"/>
      <c r="Q74" s="20"/>
      <c r="R74" s="20"/>
      <c r="S74" s="20"/>
      <c r="T74" s="20"/>
      <c r="U74" s="20"/>
      <c r="V74" s="20"/>
      <c r="W74" s="20"/>
      <c r="X74" s="20"/>
      <c r="Y74" s="20"/>
      <c r="Z74" s="20"/>
      <c r="AA74" s="20"/>
      <c r="AB74" s="20"/>
      <c r="AD74" s="20"/>
      <c r="AE74" s="20"/>
      <c r="AF74" s="20"/>
    </row>
    <row r="75" spans="1:32" ht="12.95" customHeight="1">
      <c r="A75" s="322"/>
      <c r="B75" s="296"/>
      <c r="C75" s="317" t="s">
        <v>2</v>
      </c>
      <c r="D75" s="317"/>
      <c r="E75" s="46"/>
      <c r="F75" s="235"/>
      <c r="G75" s="334"/>
      <c r="H75" s="235"/>
      <c r="I75" s="334"/>
      <c r="J75" s="235"/>
      <c r="K75" s="334"/>
      <c r="L75" s="235"/>
      <c r="M75" s="334"/>
      <c r="O75" s="20"/>
      <c r="P75" s="268"/>
      <c r="Q75" s="20"/>
      <c r="R75" s="20"/>
      <c r="S75" s="20"/>
      <c r="T75" s="20"/>
      <c r="U75" s="20"/>
      <c r="V75" s="20"/>
      <c r="W75" s="20"/>
      <c r="X75" s="20"/>
      <c r="Y75" s="20"/>
      <c r="Z75" s="20"/>
      <c r="AA75" s="20"/>
      <c r="AB75" s="20"/>
      <c r="AD75" s="20"/>
      <c r="AE75" s="20"/>
      <c r="AF75" s="20"/>
    </row>
    <row r="76" spans="1:32" ht="12.95" customHeight="1">
      <c r="A76" s="322"/>
      <c r="B76" s="296" t="s">
        <v>29</v>
      </c>
      <c r="C76" s="317" t="s">
        <v>3</v>
      </c>
      <c r="D76" s="317"/>
      <c r="E76" s="46"/>
      <c r="F76" s="235"/>
      <c r="G76" s="333" t="str">
        <f>IF(ISERROR(AVERAGE(F76:F78)),"",AVERAGE(F76:F78))</f>
        <v/>
      </c>
      <c r="H76" s="235"/>
      <c r="I76" s="333" t="str">
        <f>IF(ISERROR(AVERAGE(H76:H78)),"",AVERAGE(H76:H78))</f>
        <v/>
      </c>
      <c r="J76" s="235"/>
      <c r="K76" s="333" t="str">
        <f>IF(ISERROR(AVERAGE(J76:J78)),"",AVERAGE(J76:J78))</f>
        <v/>
      </c>
      <c r="L76" s="235"/>
      <c r="M76" s="333" t="str">
        <f>IF(ISERROR(AVERAGE(L76:L78)),"",AVERAGE(L76:L78))</f>
        <v/>
      </c>
      <c r="O76" s="20"/>
      <c r="P76" s="20"/>
      <c r="Q76" s="20"/>
      <c r="R76" s="254"/>
      <c r="S76" s="254"/>
      <c r="T76" s="254"/>
      <c r="U76" s="254"/>
      <c r="V76" s="254"/>
      <c r="W76" s="20"/>
      <c r="X76" s="20"/>
      <c r="Y76" s="20"/>
      <c r="Z76" s="20"/>
      <c r="AA76" s="20"/>
      <c r="AB76" s="20"/>
      <c r="AD76" s="20"/>
      <c r="AE76" s="20"/>
      <c r="AF76" s="20"/>
    </row>
    <row r="77" spans="1:32" ht="12.95" customHeight="1">
      <c r="A77" s="322"/>
      <c r="B77" s="296"/>
      <c r="C77" s="317" t="s">
        <v>4</v>
      </c>
      <c r="D77" s="317"/>
      <c r="E77" s="46"/>
      <c r="F77" s="235"/>
      <c r="G77" s="334"/>
      <c r="H77" s="235"/>
      <c r="I77" s="334"/>
      <c r="J77" s="235"/>
      <c r="K77" s="334"/>
      <c r="L77" s="235"/>
      <c r="M77" s="334"/>
      <c r="O77" s="20"/>
      <c r="P77" s="20"/>
      <c r="Q77" s="20"/>
      <c r="R77" s="20"/>
      <c r="S77" s="20"/>
      <c r="T77" s="20"/>
      <c r="U77" s="20"/>
      <c r="V77" s="20"/>
      <c r="W77" s="20"/>
      <c r="X77" s="20"/>
      <c r="Y77" s="20"/>
      <c r="Z77" s="20"/>
      <c r="AA77" s="20"/>
      <c r="AB77" s="20"/>
      <c r="AD77" s="20"/>
      <c r="AE77" s="20"/>
      <c r="AF77" s="20"/>
    </row>
    <row r="78" spans="1:32" ht="12.95" customHeight="1">
      <c r="A78" s="322"/>
      <c r="B78" s="296"/>
      <c r="C78" s="317" t="s">
        <v>5</v>
      </c>
      <c r="D78" s="317"/>
      <c r="E78" s="46"/>
      <c r="F78" s="235"/>
      <c r="G78" s="334"/>
      <c r="H78" s="235"/>
      <c r="I78" s="334"/>
      <c r="J78" s="235"/>
      <c r="K78" s="334"/>
      <c r="L78" s="235"/>
      <c r="M78" s="334"/>
      <c r="O78" s="20"/>
      <c r="P78" s="20"/>
      <c r="Q78" s="20"/>
      <c r="R78" s="20"/>
      <c r="S78" s="20"/>
      <c r="T78" s="20"/>
      <c r="U78" s="20"/>
      <c r="V78" s="20"/>
      <c r="W78" s="20"/>
      <c r="X78" s="20"/>
      <c r="Y78" s="20"/>
      <c r="Z78" s="20"/>
      <c r="AA78" s="20"/>
      <c r="AB78" s="20"/>
      <c r="AD78" s="20"/>
      <c r="AE78" s="20"/>
      <c r="AF78" s="20"/>
    </row>
    <row r="79" spans="1:32" ht="12.95" customHeight="1">
      <c r="A79" s="322"/>
      <c r="B79" s="296" t="s">
        <v>30</v>
      </c>
      <c r="C79" s="317" t="s">
        <v>6</v>
      </c>
      <c r="D79" s="317"/>
      <c r="E79" s="46"/>
      <c r="F79" s="235"/>
      <c r="G79" s="333" t="str">
        <f>IF(ISERROR(AVERAGE(F79:F81)),"",AVERAGE(F79:F81))</f>
        <v/>
      </c>
      <c r="H79" s="235"/>
      <c r="I79" s="333" t="str">
        <f>IF(ISERROR(AVERAGE(H79:H81)),"",AVERAGE(H79:H81))</f>
        <v/>
      </c>
      <c r="J79" s="235"/>
      <c r="K79" s="333" t="str">
        <f>IF(ISERROR(AVERAGE(J79:J81)),"",AVERAGE(J79:J81))</f>
        <v/>
      </c>
      <c r="L79" s="235"/>
      <c r="M79" s="333" t="str">
        <f>IF(ISERROR(AVERAGE(L79:L81)),"",AVERAGE(L79:L81))</f>
        <v/>
      </c>
      <c r="O79" s="20"/>
      <c r="P79" s="20"/>
      <c r="Q79" s="20"/>
      <c r="R79" s="20"/>
      <c r="S79" s="20"/>
      <c r="T79" s="20"/>
      <c r="U79" s="20"/>
      <c r="V79" s="20"/>
      <c r="W79" s="20"/>
      <c r="X79" s="20"/>
      <c r="Y79" s="20"/>
      <c r="Z79" s="20"/>
      <c r="AA79" s="20"/>
      <c r="AB79" s="20"/>
      <c r="AD79" s="20"/>
      <c r="AE79" s="20"/>
      <c r="AF79" s="20"/>
    </row>
    <row r="80" spans="1:32" ht="12.95" customHeight="1">
      <c r="A80" s="322"/>
      <c r="B80" s="296"/>
      <c r="C80" s="317" t="s">
        <v>7</v>
      </c>
      <c r="D80" s="317"/>
      <c r="E80" s="46"/>
      <c r="F80" s="235"/>
      <c r="G80" s="334"/>
      <c r="H80" s="235"/>
      <c r="I80" s="334"/>
      <c r="J80" s="235"/>
      <c r="K80" s="334"/>
      <c r="L80" s="235"/>
      <c r="M80" s="334"/>
      <c r="O80" s="20"/>
      <c r="P80" s="20"/>
      <c r="Q80" s="20"/>
      <c r="R80" s="20"/>
      <c r="S80" s="20"/>
      <c r="T80" s="20"/>
      <c r="U80" s="20"/>
      <c r="V80" s="20"/>
      <c r="W80" s="20"/>
      <c r="X80" s="20"/>
      <c r="Y80" s="20"/>
      <c r="Z80" s="20"/>
      <c r="AA80" s="20"/>
      <c r="AB80" s="20"/>
      <c r="AD80" s="20"/>
      <c r="AE80" s="20"/>
      <c r="AF80" s="20"/>
    </row>
    <row r="81" spans="1:32" ht="12.95" customHeight="1">
      <c r="A81" s="322"/>
      <c r="B81" s="296"/>
      <c r="C81" s="317" t="s">
        <v>8</v>
      </c>
      <c r="D81" s="317"/>
      <c r="E81" s="46"/>
      <c r="F81" s="235"/>
      <c r="G81" s="334"/>
      <c r="H81" s="235"/>
      <c r="I81" s="334"/>
      <c r="J81" s="235"/>
      <c r="K81" s="334"/>
      <c r="L81" s="235"/>
      <c r="M81" s="334"/>
      <c r="O81" s="20"/>
      <c r="P81" s="20"/>
      <c r="Q81" s="20"/>
      <c r="R81" s="20"/>
      <c r="S81" s="20"/>
      <c r="T81" s="20"/>
      <c r="U81" s="20"/>
      <c r="V81" s="20"/>
      <c r="W81" s="20"/>
      <c r="X81" s="20"/>
      <c r="Y81" s="20"/>
      <c r="Z81" s="20"/>
      <c r="AA81" s="20"/>
      <c r="AB81" s="20"/>
      <c r="AD81" s="20"/>
      <c r="AE81" s="20"/>
      <c r="AF81" s="20"/>
    </row>
    <row r="82" spans="1:32" ht="12.95" customHeight="1">
      <c r="A82" s="322"/>
      <c r="B82" s="296" t="s">
        <v>31</v>
      </c>
      <c r="C82" s="317" t="s">
        <v>9</v>
      </c>
      <c r="D82" s="317"/>
      <c r="E82" s="46"/>
      <c r="F82" s="235"/>
      <c r="G82" s="333" t="str">
        <f>IF(ISERROR(AVERAGE(F82:F84)),"",AVERAGE(F82:F84))</f>
        <v/>
      </c>
      <c r="H82" s="235"/>
      <c r="I82" s="333" t="str">
        <f>IF(ISERROR(AVERAGE(H82:H84)),"",AVERAGE(H82:H84))</f>
        <v/>
      </c>
      <c r="J82" s="235"/>
      <c r="K82" s="333" t="str">
        <f>IF(ISERROR(AVERAGE(J82:J84)),"",AVERAGE(J82:J84))</f>
        <v/>
      </c>
      <c r="L82" s="235"/>
      <c r="M82" s="333" t="str">
        <f>IF(ISERROR(AVERAGE(L82:L84)),"",AVERAGE(L82:L84))</f>
        <v/>
      </c>
      <c r="O82" s="20"/>
      <c r="P82" s="20"/>
      <c r="Q82" s="20"/>
      <c r="R82" s="20"/>
      <c r="S82" s="20"/>
      <c r="T82" s="20"/>
      <c r="U82" s="20"/>
      <c r="V82" s="20"/>
      <c r="W82" s="20"/>
      <c r="X82" s="20"/>
      <c r="Y82" s="20"/>
      <c r="Z82" s="20"/>
      <c r="AA82" s="20"/>
      <c r="AB82" s="20"/>
      <c r="AD82" s="20"/>
      <c r="AE82" s="20"/>
      <c r="AF82" s="20"/>
    </row>
    <row r="83" spans="1:32" ht="12.95" customHeight="1">
      <c r="A83" s="322"/>
      <c r="B83" s="296"/>
      <c r="C83" s="317" t="s">
        <v>10</v>
      </c>
      <c r="D83" s="317"/>
      <c r="E83" s="46"/>
      <c r="F83" s="235"/>
      <c r="G83" s="334"/>
      <c r="H83" s="235"/>
      <c r="I83" s="334"/>
      <c r="J83" s="235"/>
      <c r="K83" s="334"/>
      <c r="L83" s="235"/>
      <c r="M83" s="334"/>
      <c r="O83" s="20"/>
      <c r="P83" s="20"/>
      <c r="Q83" s="20"/>
      <c r="R83" s="20"/>
      <c r="S83" s="20"/>
      <c r="T83" s="20"/>
      <c r="U83" s="20"/>
      <c r="V83" s="20"/>
      <c r="W83" s="20"/>
      <c r="X83" s="20"/>
      <c r="Y83" s="20"/>
      <c r="Z83" s="20"/>
      <c r="AA83" s="20"/>
      <c r="AB83" s="20"/>
      <c r="AD83" s="20"/>
      <c r="AE83" s="20"/>
      <c r="AF83" s="20"/>
    </row>
    <row r="84" spans="1:32" ht="12.95" customHeight="1">
      <c r="A84" s="322"/>
      <c r="B84" s="296"/>
      <c r="C84" s="317" t="s">
        <v>11</v>
      </c>
      <c r="D84" s="317"/>
      <c r="E84" s="46"/>
      <c r="F84" s="235"/>
      <c r="G84" s="334"/>
      <c r="H84" s="235"/>
      <c r="I84" s="334"/>
      <c r="J84" s="235"/>
      <c r="K84" s="334"/>
      <c r="L84" s="235"/>
      <c r="M84" s="334"/>
      <c r="N84" s="7"/>
      <c r="O84" s="249"/>
      <c r="P84" s="249"/>
      <c r="Q84" s="20"/>
      <c r="R84" s="20"/>
      <c r="S84" s="20"/>
      <c r="T84" s="20"/>
      <c r="U84" s="20"/>
      <c r="V84" s="20"/>
      <c r="W84" s="20"/>
      <c r="X84" s="20"/>
      <c r="Y84" s="20"/>
      <c r="Z84" s="20"/>
      <c r="AA84" s="20"/>
      <c r="AB84" s="20"/>
      <c r="AD84" s="20"/>
      <c r="AE84" s="20"/>
      <c r="AF84" s="20"/>
    </row>
    <row r="85" spans="1:32" ht="22.5" customHeight="1">
      <c r="A85" s="305"/>
      <c r="B85" s="323" t="s">
        <v>227</v>
      </c>
      <c r="C85" s="315"/>
      <c r="D85" s="315"/>
      <c r="E85" s="315"/>
      <c r="F85" s="354" t="str">
        <f>IF(ISERROR(AVERAGE(G73:G84)),"",AVERAGE(G73:G84))</f>
        <v/>
      </c>
      <c r="G85" s="354"/>
      <c r="H85" s="354" t="str">
        <f>IF(ISERROR(AVERAGE(I73:I84)),"",AVERAGE(I73:I84))</f>
        <v/>
      </c>
      <c r="I85" s="354"/>
      <c r="J85" s="354" t="str">
        <f>IF(ISERROR(AVERAGE(K73:K84)),"",AVERAGE(K73:K84))</f>
        <v/>
      </c>
      <c r="K85" s="354"/>
      <c r="L85" s="354" t="str">
        <f>IF(ISERROR(AVERAGE(M73:M84)),"",AVERAGE(M73:M84))</f>
        <v/>
      </c>
      <c r="M85" s="354"/>
      <c r="N85" s="19" t="e">
        <f>LARGE(F85:M85,1)</f>
        <v>#NUM!</v>
      </c>
      <c r="O85" s="249"/>
      <c r="P85" s="249"/>
      <c r="Q85" s="20"/>
      <c r="R85" s="20"/>
      <c r="S85" s="20"/>
      <c r="T85" s="20"/>
      <c r="U85" s="20"/>
      <c r="V85" s="20"/>
      <c r="W85" s="20"/>
      <c r="X85" s="20"/>
      <c r="Y85" s="20"/>
      <c r="Z85" s="20"/>
      <c r="AA85" s="20"/>
      <c r="AB85" s="20"/>
      <c r="AD85" s="20"/>
      <c r="AE85" s="20"/>
      <c r="AF85" s="20"/>
    </row>
    <row r="86" spans="1:32" ht="8.25" customHeight="1">
      <c r="C86" s="384"/>
      <c r="D86" s="384"/>
      <c r="E86" s="384"/>
      <c r="O86" s="20"/>
      <c r="P86" s="20"/>
      <c r="Q86" s="20"/>
      <c r="R86" s="20"/>
      <c r="S86" s="20"/>
      <c r="T86" s="20"/>
      <c r="U86" s="20"/>
      <c r="V86" s="20"/>
      <c r="W86" s="20"/>
      <c r="X86" s="20"/>
      <c r="Y86" s="20"/>
      <c r="Z86" s="20"/>
      <c r="AA86" s="20"/>
      <c r="AB86" s="20"/>
      <c r="AD86" s="20"/>
      <c r="AE86" s="20"/>
      <c r="AF86" s="20"/>
    </row>
    <row r="87" spans="1:32" s="8" customFormat="1" ht="12" customHeight="1">
      <c r="A87" s="311" t="s">
        <v>159</v>
      </c>
      <c r="B87" s="311"/>
      <c r="C87" s="311"/>
      <c r="D87" s="311"/>
      <c r="E87" s="311"/>
      <c r="F87" s="311"/>
      <c r="G87" s="311"/>
      <c r="H87" s="311"/>
      <c r="I87" s="311"/>
      <c r="J87" s="311"/>
      <c r="K87" s="311"/>
      <c r="L87" s="311"/>
      <c r="M87" s="311"/>
      <c r="N87" s="311"/>
      <c r="O87" s="249"/>
      <c r="P87" s="249"/>
      <c r="Q87" s="249"/>
      <c r="R87" s="20"/>
      <c r="S87" s="20"/>
      <c r="T87" s="20"/>
      <c r="U87" s="20"/>
      <c r="V87" s="20"/>
      <c r="W87" s="249"/>
      <c r="X87" s="249"/>
      <c r="Y87" s="249"/>
      <c r="Z87" s="249"/>
      <c r="AA87" s="249"/>
      <c r="AB87" s="249"/>
      <c r="AC87" s="249"/>
      <c r="AD87" s="249"/>
      <c r="AE87" s="249"/>
      <c r="AF87" s="249"/>
    </row>
    <row r="88" spans="1:32" s="95" customFormat="1" ht="2.25" customHeight="1">
      <c r="C88" s="96"/>
      <c r="D88" s="96"/>
      <c r="E88" s="96"/>
      <c r="F88" s="96"/>
      <c r="G88" s="96"/>
      <c r="H88" s="96"/>
      <c r="I88" s="96"/>
      <c r="J88" s="96"/>
      <c r="K88" s="96"/>
      <c r="L88" s="96"/>
      <c r="M88" s="96"/>
      <c r="N88" s="96"/>
      <c r="O88" s="250"/>
      <c r="P88" s="250"/>
      <c r="Q88" s="250"/>
      <c r="R88" s="250"/>
      <c r="S88" s="250"/>
      <c r="T88" s="250"/>
      <c r="U88" s="250"/>
      <c r="V88" s="250"/>
      <c r="W88" s="250"/>
      <c r="X88" s="250"/>
      <c r="Y88" s="250"/>
      <c r="Z88" s="250"/>
      <c r="AA88" s="250"/>
      <c r="AB88" s="250"/>
      <c r="AC88" s="250"/>
      <c r="AD88" s="250"/>
      <c r="AE88" s="250"/>
      <c r="AF88" s="250"/>
    </row>
    <row r="89" spans="1:32" ht="12" customHeight="1">
      <c r="B89" s="5"/>
      <c r="C89" s="330"/>
      <c r="D89" s="353"/>
      <c r="E89" s="353"/>
      <c r="F89" s="317" t="s">
        <v>41</v>
      </c>
      <c r="G89" s="317"/>
      <c r="H89" s="317" t="s">
        <v>42</v>
      </c>
      <c r="I89" s="317"/>
      <c r="J89" s="317" t="s">
        <v>44</v>
      </c>
      <c r="K89" s="317"/>
      <c r="L89" s="317" t="s">
        <v>43</v>
      </c>
      <c r="M89" s="317"/>
      <c r="O89" s="20"/>
      <c r="P89" s="20"/>
      <c r="Q89" s="20"/>
      <c r="R89" s="20"/>
      <c r="S89" s="20"/>
      <c r="T89" s="20"/>
      <c r="U89" s="20"/>
      <c r="V89" s="20"/>
      <c r="W89" s="20"/>
      <c r="X89" s="20"/>
      <c r="Y89" s="20"/>
      <c r="Z89" s="20"/>
      <c r="AA89" s="20"/>
      <c r="AB89" s="20"/>
      <c r="AD89" s="20"/>
      <c r="AE89" s="20"/>
      <c r="AF89" s="20"/>
    </row>
    <row r="90" spans="1:32" ht="33" customHeight="1">
      <c r="A90" s="11" t="s">
        <v>134</v>
      </c>
      <c r="B90" s="324" t="s">
        <v>25</v>
      </c>
      <c r="C90" s="303"/>
      <c r="D90" s="303"/>
      <c r="E90" s="303"/>
      <c r="F90" s="509"/>
      <c r="G90" s="509"/>
      <c r="H90" s="509"/>
      <c r="I90" s="509"/>
      <c r="J90" s="509"/>
      <c r="K90" s="509"/>
      <c r="L90" s="509"/>
      <c r="M90" s="509"/>
      <c r="O90" s="249"/>
      <c r="P90" s="20"/>
      <c r="Q90" s="20"/>
      <c r="R90" s="20"/>
      <c r="S90" s="20"/>
      <c r="T90" s="20"/>
      <c r="U90" s="20"/>
      <c r="V90" s="20"/>
      <c r="W90" s="20"/>
      <c r="X90" s="20"/>
      <c r="Y90" s="20"/>
      <c r="Z90" s="20"/>
      <c r="AA90" s="20"/>
      <c r="AB90" s="20"/>
      <c r="AD90" s="20"/>
      <c r="AE90" s="20"/>
      <c r="AF90" s="20"/>
    </row>
    <row r="91" spans="1:32" ht="12" customHeight="1">
      <c r="A91" s="312" t="s">
        <v>69</v>
      </c>
      <c r="B91" s="127"/>
      <c r="C91" s="356" t="s">
        <v>14</v>
      </c>
      <c r="D91" s="357"/>
      <c r="E91" s="119" t="s">
        <v>13</v>
      </c>
      <c r="F91" s="341" t="s">
        <v>152</v>
      </c>
      <c r="G91" s="355"/>
      <c r="H91" s="341" t="s">
        <v>152</v>
      </c>
      <c r="I91" s="355"/>
      <c r="J91" s="341" t="s">
        <v>152</v>
      </c>
      <c r="K91" s="341"/>
      <c r="L91" s="341" t="s">
        <v>152</v>
      </c>
      <c r="M91" s="341"/>
      <c r="N91" s="8"/>
      <c r="O91" s="20"/>
      <c r="P91" s="16"/>
      <c r="Q91" s="20"/>
      <c r="R91" s="249"/>
      <c r="S91" s="249"/>
      <c r="T91" s="249"/>
      <c r="U91" s="249"/>
      <c r="V91" s="249"/>
      <c r="W91" s="20"/>
      <c r="X91" s="20"/>
      <c r="Y91" s="20"/>
      <c r="Z91" s="20"/>
      <c r="AA91" s="20"/>
      <c r="AB91" s="20"/>
      <c r="AD91" s="20"/>
      <c r="AE91" s="20"/>
      <c r="AF91" s="20"/>
    </row>
    <row r="92" spans="1:32" ht="12.95" customHeight="1">
      <c r="A92" s="313"/>
      <c r="B92" s="316" t="s">
        <v>28</v>
      </c>
      <c r="C92" s="317" t="s">
        <v>0</v>
      </c>
      <c r="D92" s="317"/>
      <c r="E92" s="46"/>
      <c r="F92" s="348"/>
      <c r="G92" s="348"/>
      <c r="H92" s="348"/>
      <c r="I92" s="348"/>
      <c r="J92" s="348"/>
      <c r="K92" s="348"/>
      <c r="L92" s="348"/>
      <c r="M92" s="348"/>
      <c r="O92" s="20"/>
      <c r="P92" s="20"/>
      <c r="Q92" s="20"/>
      <c r="R92" s="20"/>
      <c r="S92" s="20"/>
      <c r="T92" s="20"/>
      <c r="U92" s="20"/>
      <c r="V92" s="20"/>
      <c r="W92" s="20"/>
      <c r="X92" s="20"/>
      <c r="Y92" s="20"/>
      <c r="Z92" s="20"/>
      <c r="AA92" s="20"/>
      <c r="AB92" s="20"/>
      <c r="AD92" s="20"/>
      <c r="AE92" s="20"/>
      <c r="AF92" s="20"/>
    </row>
    <row r="93" spans="1:32" ht="12.95" customHeight="1">
      <c r="A93" s="313"/>
      <c r="B93" s="316"/>
      <c r="C93" s="317" t="s">
        <v>1</v>
      </c>
      <c r="D93" s="317"/>
      <c r="E93" s="46"/>
      <c r="F93" s="348"/>
      <c r="G93" s="348"/>
      <c r="H93" s="348"/>
      <c r="I93" s="348"/>
      <c r="J93" s="348"/>
      <c r="K93" s="348"/>
      <c r="L93" s="348"/>
      <c r="M93" s="348"/>
      <c r="O93" s="20"/>
      <c r="P93" s="20"/>
      <c r="Q93" s="20"/>
      <c r="R93" s="20"/>
      <c r="S93" s="20"/>
      <c r="T93" s="20"/>
      <c r="U93" s="20"/>
      <c r="V93" s="20"/>
      <c r="W93" s="20"/>
      <c r="X93" s="20"/>
      <c r="Y93" s="20"/>
      <c r="Z93" s="20"/>
      <c r="AA93" s="20"/>
      <c r="AB93" s="20"/>
      <c r="AD93" s="20"/>
      <c r="AE93" s="20"/>
      <c r="AF93" s="20"/>
    </row>
    <row r="94" spans="1:32" ht="12.95" customHeight="1">
      <c r="A94" s="313"/>
      <c r="B94" s="316"/>
      <c r="C94" s="317" t="s">
        <v>2</v>
      </c>
      <c r="D94" s="317"/>
      <c r="E94" s="46"/>
      <c r="F94" s="348"/>
      <c r="G94" s="348"/>
      <c r="H94" s="348"/>
      <c r="I94" s="348"/>
      <c r="J94" s="348"/>
      <c r="K94" s="348"/>
      <c r="L94" s="348"/>
      <c r="M94" s="348"/>
      <c r="O94" s="20"/>
      <c r="P94" s="20"/>
      <c r="Q94" s="20"/>
      <c r="R94" s="20"/>
      <c r="S94" s="20"/>
      <c r="T94" s="20"/>
      <c r="U94" s="20"/>
      <c r="V94" s="20"/>
      <c r="W94" s="20"/>
      <c r="X94" s="20"/>
      <c r="Y94" s="20"/>
      <c r="Z94" s="20"/>
      <c r="AA94" s="20"/>
      <c r="AB94" s="20"/>
      <c r="AD94" s="20"/>
      <c r="AE94" s="20"/>
      <c r="AF94" s="20"/>
    </row>
    <row r="95" spans="1:32" ht="12.95" customHeight="1">
      <c r="A95" s="313"/>
      <c r="B95" s="316" t="s">
        <v>29</v>
      </c>
      <c r="C95" s="317" t="s">
        <v>3</v>
      </c>
      <c r="D95" s="317"/>
      <c r="E95" s="46"/>
      <c r="F95" s="348"/>
      <c r="G95" s="348"/>
      <c r="H95" s="348"/>
      <c r="I95" s="348"/>
      <c r="J95" s="348"/>
      <c r="K95" s="348"/>
      <c r="L95" s="348"/>
      <c r="M95" s="348"/>
      <c r="O95" s="20"/>
      <c r="P95" s="20"/>
      <c r="Q95" s="20"/>
      <c r="R95" s="20"/>
      <c r="S95" s="20"/>
      <c r="T95" s="20"/>
      <c r="U95" s="20"/>
      <c r="V95" s="20"/>
      <c r="W95" s="20"/>
      <c r="X95" s="20"/>
      <c r="Y95" s="20"/>
      <c r="Z95" s="20"/>
      <c r="AA95" s="20"/>
      <c r="AB95" s="20"/>
      <c r="AD95" s="20"/>
      <c r="AE95" s="20"/>
      <c r="AF95" s="20"/>
    </row>
    <row r="96" spans="1:32" ht="12.95" customHeight="1">
      <c r="A96" s="313"/>
      <c r="B96" s="316"/>
      <c r="C96" s="317" t="s">
        <v>4</v>
      </c>
      <c r="D96" s="317"/>
      <c r="E96" s="46"/>
      <c r="F96" s="348"/>
      <c r="G96" s="348"/>
      <c r="H96" s="348"/>
      <c r="I96" s="348"/>
      <c r="J96" s="348"/>
      <c r="K96" s="348"/>
      <c r="L96" s="348"/>
      <c r="M96" s="348"/>
      <c r="O96" s="20"/>
      <c r="P96" s="20"/>
      <c r="Q96" s="20"/>
      <c r="R96" s="20"/>
      <c r="S96" s="20"/>
      <c r="T96" s="20"/>
      <c r="U96" s="20"/>
      <c r="V96" s="20"/>
      <c r="W96" s="20"/>
      <c r="X96" s="20"/>
      <c r="Y96" s="20"/>
      <c r="Z96" s="20"/>
      <c r="AA96" s="20"/>
      <c r="AB96" s="20"/>
      <c r="AD96" s="20"/>
      <c r="AE96" s="20"/>
      <c r="AF96" s="20"/>
    </row>
    <row r="97" spans="1:32" ht="12.95" customHeight="1">
      <c r="A97" s="313"/>
      <c r="B97" s="316"/>
      <c r="C97" s="317" t="s">
        <v>5</v>
      </c>
      <c r="D97" s="317"/>
      <c r="E97" s="46"/>
      <c r="F97" s="348"/>
      <c r="G97" s="348"/>
      <c r="H97" s="348"/>
      <c r="I97" s="348"/>
      <c r="J97" s="348"/>
      <c r="K97" s="348"/>
      <c r="L97" s="348"/>
      <c r="M97" s="348"/>
      <c r="O97" s="20"/>
      <c r="P97" s="20"/>
      <c r="Q97" s="20"/>
      <c r="R97" s="20"/>
      <c r="S97" s="20"/>
      <c r="T97" s="20"/>
      <c r="U97" s="20"/>
      <c r="V97" s="20"/>
      <c r="W97" s="20"/>
      <c r="X97" s="20"/>
      <c r="Y97" s="20"/>
      <c r="Z97" s="20"/>
      <c r="AA97" s="20"/>
      <c r="AB97" s="20"/>
      <c r="AD97" s="20"/>
      <c r="AE97" s="20"/>
      <c r="AF97" s="20"/>
    </row>
    <row r="98" spans="1:32" ht="12.95" customHeight="1">
      <c r="A98" s="313"/>
      <c r="B98" s="316" t="s">
        <v>30</v>
      </c>
      <c r="C98" s="317" t="s">
        <v>6</v>
      </c>
      <c r="D98" s="317"/>
      <c r="E98" s="46"/>
      <c r="F98" s="348"/>
      <c r="G98" s="348"/>
      <c r="H98" s="348"/>
      <c r="I98" s="348"/>
      <c r="J98" s="348"/>
      <c r="K98" s="348"/>
      <c r="L98" s="348"/>
      <c r="M98" s="348"/>
      <c r="O98" s="20"/>
      <c r="P98" s="20"/>
      <c r="Q98" s="20"/>
      <c r="R98" s="20"/>
      <c r="S98" s="20"/>
      <c r="T98" s="20"/>
      <c r="U98" s="20"/>
      <c r="V98" s="20"/>
      <c r="W98" s="20"/>
      <c r="X98" s="20"/>
      <c r="Y98" s="20"/>
      <c r="Z98" s="20"/>
      <c r="AA98" s="20"/>
      <c r="AB98" s="20"/>
      <c r="AD98" s="20"/>
      <c r="AE98" s="20"/>
      <c r="AF98" s="20"/>
    </row>
    <row r="99" spans="1:32" ht="12.95" customHeight="1">
      <c r="A99" s="313"/>
      <c r="B99" s="316"/>
      <c r="C99" s="317" t="s">
        <v>7</v>
      </c>
      <c r="D99" s="317"/>
      <c r="E99" s="46"/>
      <c r="F99" s="348"/>
      <c r="G99" s="348"/>
      <c r="H99" s="348"/>
      <c r="I99" s="348"/>
      <c r="J99" s="348"/>
      <c r="K99" s="348"/>
      <c r="L99" s="348"/>
      <c r="M99" s="348"/>
      <c r="O99" s="20"/>
      <c r="P99" s="20"/>
      <c r="Q99" s="20"/>
      <c r="R99" s="20"/>
      <c r="S99" s="20"/>
      <c r="T99" s="20"/>
      <c r="U99" s="20"/>
      <c r="V99" s="20"/>
      <c r="W99" s="20"/>
      <c r="X99" s="20"/>
      <c r="Y99" s="20"/>
      <c r="Z99" s="20"/>
      <c r="AA99" s="20"/>
      <c r="AB99" s="20"/>
      <c r="AD99" s="20"/>
      <c r="AE99" s="20"/>
      <c r="AF99" s="20"/>
    </row>
    <row r="100" spans="1:32" ht="12.95" customHeight="1">
      <c r="A100" s="313"/>
      <c r="B100" s="316"/>
      <c r="C100" s="317" t="s">
        <v>8</v>
      </c>
      <c r="D100" s="317"/>
      <c r="E100" s="46"/>
      <c r="F100" s="348"/>
      <c r="G100" s="348"/>
      <c r="H100" s="348"/>
      <c r="I100" s="348"/>
      <c r="J100" s="348"/>
      <c r="K100" s="348"/>
      <c r="L100" s="348"/>
      <c r="M100" s="348"/>
      <c r="O100" s="20"/>
      <c r="P100" s="20"/>
      <c r="Q100" s="20"/>
      <c r="R100" s="20"/>
      <c r="S100" s="20"/>
      <c r="T100" s="20"/>
      <c r="U100" s="20"/>
      <c r="V100" s="20"/>
      <c r="W100" s="20"/>
      <c r="X100" s="20"/>
      <c r="Y100" s="20"/>
      <c r="Z100" s="20"/>
      <c r="AA100" s="20"/>
      <c r="AB100" s="20"/>
      <c r="AD100" s="20"/>
      <c r="AE100" s="20"/>
      <c r="AF100" s="20"/>
    </row>
    <row r="101" spans="1:32" ht="12.95" customHeight="1">
      <c r="A101" s="313"/>
      <c r="B101" s="316" t="s">
        <v>31</v>
      </c>
      <c r="C101" s="317" t="s">
        <v>9</v>
      </c>
      <c r="D101" s="317"/>
      <c r="E101" s="46"/>
      <c r="F101" s="348"/>
      <c r="G101" s="348"/>
      <c r="H101" s="348"/>
      <c r="I101" s="348"/>
      <c r="J101" s="348"/>
      <c r="K101" s="348"/>
      <c r="L101" s="348"/>
      <c r="M101" s="348"/>
      <c r="O101" s="20"/>
      <c r="P101" s="20"/>
      <c r="Q101" s="20"/>
      <c r="R101" s="20"/>
      <c r="S101" s="20"/>
      <c r="T101" s="20"/>
      <c r="U101" s="20"/>
      <c r="V101" s="20"/>
      <c r="W101" s="20"/>
      <c r="X101" s="20"/>
      <c r="Y101" s="20"/>
      <c r="Z101" s="20"/>
      <c r="AA101" s="20"/>
      <c r="AB101" s="20"/>
      <c r="AD101" s="20"/>
      <c r="AE101" s="20"/>
      <c r="AF101" s="20"/>
    </row>
    <row r="102" spans="1:32" ht="12.95" customHeight="1">
      <c r="A102" s="313"/>
      <c r="B102" s="316"/>
      <c r="C102" s="317" t="s">
        <v>10</v>
      </c>
      <c r="D102" s="317"/>
      <c r="E102" s="46"/>
      <c r="F102" s="348"/>
      <c r="G102" s="348"/>
      <c r="H102" s="348"/>
      <c r="I102" s="348"/>
      <c r="J102" s="348"/>
      <c r="K102" s="348"/>
      <c r="L102" s="348"/>
      <c r="M102" s="348"/>
      <c r="O102" s="20"/>
      <c r="P102" s="20"/>
      <c r="Q102" s="20"/>
      <c r="R102" s="20"/>
      <c r="S102" s="20"/>
      <c r="T102" s="20"/>
      <c r="U102" s="20"/>
      <c r="V102" s="20"/>
      <c r="W102" s="20"/>
      <c r="X102" s="20"/>
      <c r="Y102" s="20"/>
      <c r="Z102" s="20"/>
      <c r="AA102" s="20"/>
      <c r="AB102" s="20"/>
      <c r="AD102" s="20"/>
      <c r="AE102" s="20"/>
      <c r="AF102" s="20"/>
    </row>
    <row r="103" spans="1:32" ht="12.95" customHeight="1">
      <c r="A103" s="313"/>
      <c r="B103" s="316"/>
      <c r="C103" s="317" t="s">
        <v>11</v>
      </c>
      <c r="D103" s="317"/>
      <c r="E103" s="46"/>
      <c r="F103" s="348"/>
      <c r="G103" s="348"/>
      <c r="H103" s="348"/>
      <c r="I103" s="348"/>
      <c r="J103" s="348"/>
      <c r="K103" s="348"/>
      <c r="L103" s="348"/>
      <c r="M103" s="348"/>
      <c r="O103" s="20"/>
      <c r="P103" s="20"/>
      <c r="Q103" s="20"/>
      <c r="R103" s="20"/>
      <c r="S103" s="20"/>
      <c r="T103" s="20"/>
      <c r="U103" s="20"/>
      <c r="V103" s="20"/>
      <c r="W103" s="20"/>
      <c r="X103" s="20"/>
      <c r="Y103" s="20"/>
      <c r="Z103" s="20"/>
      <c r="AA103" s="20"/>
      <c r="AB103" s="20"/>
      <c r="AD103" s="20"/>
      <c r="AE103" s="20"/>
      <c r="AF103" s="20"/>
    </row>
    <row r="104" spans="1:32" ht="21" customHeight="1">
      <c r="A104" s="313"/>
      <c r="B104" s="314" t="s">
        <v>225</v>
      </c>
      <c r="C104" s="315"/>
      <c r="D104" s="315"/>
      <c r="E104" s="315"/>
      <c r="F104" s="347" t="str">
        <f>IF(ISERROR(AVERAGE(F92:F103)),"",AVERAGE(F92:F103))</f>
        <v/>
      </c>
      <c r="G104" s="347"/>
      <c r="H104" s="347" t="str">
        <f t="shared" ref="H104" si="24">IF(ISERROR(AVERAGE(H92:H103)),"",AVERAGE(H92:H103))</f>
        <v/>
      </c>
      <c r="I104" s="347"/>
      <c r="J104" s="347" t="str">
        <f t="shared" ref="J104" si="25">IF(ISERROR(AVERAGE(J92:J103)),"",AVERAGE(J92:J103))</f>
        <v/>
      </c>
      <c r="K104" s="347"/>
      <c r="L104" s="347" t="str">
        <f t="shared" ref="L104" si="26">IF(ISERROR(AVERAGE(L92:L103)),"",AVERAGE(L92:L103))</f>
        <v/>
      </c>
      <c r="M104" s="347"/>
      <c r="O104" s="20"/>
      <c r="P104" s="20"/>
      <c r="Q104" s="20"/>
      <c r="R104" s="20"/>
      <c r="S104" s="20"/>
      <c r="T104" s="20"/>
      <c r="U104" s="20"/>
      <c r="V104" s="20"/>
      <c r="W104" s="20"/>
      <c r="X104" s="20"/>
      <c r="Y104" s="20"/>
      <c r="Z104" s="20"/>
      <c r="AA104" s="20"/>
      <c r="AB104" s="20"/>
      <c r="AD104" s="20"/>
      <c r="AE104" s="20"/>
      <c r="AF104" s="20"/>
    </row>
    <row r="105" spans="1:32" s="8" customFormat="1" ht="20.25" customHeight="1">
      <c r="A105" s="120"/>
      <c r="B105" s="351" t="s">
        <v>206</v>
      </c>
      <c r="C105" s="352"/>
      <c r="D105" s="352"/>
      <c r="E105" s="352"/>
      <c r="F105" s="346" t="str">
        <f>IF(F104="","",IF(F104&gt;0.0104,"YES","NO"))</f>
        <v/>
      </c>
      <c r="G105" s="346"/>
      <c r="H105" s="346" t="str">
        <f>IF(H104="","",IF(H104&gt;0.0104,"YES","NO"))</f>
        <v/>
      </c>
      <c r="I105" s="346"/>
      <c r="J105" s="346" t="str">
        <f>IF(J104="","",IF(J104&gt;0.0104,"YES","NO"))</f>
        <v/>
      </c>
      <c r="K105" s="346"/>
      <c r="L105" s="346" t="str">
        <f>IF(L104="","",IF(L104&gt;0.0104,"YES","NO"))</f>
        <v/>
      </c>
      <c r="M105" s="346"/>
      <c r="O105" s="249"/>
      <c r="P105" s="249"/>
      <c r="Q105" s="249"/>
      <c r="R105" s="20"/>
      <c r="S105" s="20"/>
      <c r="T105" s="20"/>
      <c r="U105" s="20"/>
      <c r="V105" s="20"/>
      <c r="W105" s="249"/>
      <c r="X105" s="249"/>
      <c r="Y105" s="249"/>
      <c r="Z105" s="249"/>
      <c r="AA105" s="249"/>
      <c r="AB105" s="249"/>
      <c r="AC105" s="249"/>
      <c r="AD105" s="249"/>
      <c r="AE105" s="249"/>
      <c r="AF105" s="249"/>
    </row>
    <row r="106" spans="1:32" s="8" customFormat="1" ht="18.75" customHeight="1">
      <c r="A106" s="121"/>
      <c r="B106" s="349" t="s">
        <v>226</v>
      </c>
      <c r="C106" s="350"/>
      <c r="D106" s="350"/>
      <c r="E106" s="350"/>
      <c r="F106" s="345" t="str">
        <f>IF(F104="","",IF(F104&gt;0.00254,"NO","YES"))</f>
        <v/>
      </c>
      <c r="G106" s="345"/>
      <c r="H106" s="345" t="str">
        <f>IF(H104="","",IF(H104&gt;0.00254,"NO","YES"))</f>
        <v/>
      </c>
      <c r="I106" s="345"/>
      <c r="J106" s="345" t="str">
        <f>IF(J104="","",IF(J104&gt;0.00254,"NO","YES"))</f>
        <v/>
      </c>
      <c r="K106" s="345"/>
      <c r="L106" s="345" t="str">
        <f>IF(L104="","",IF(L104&gt;0.00254,"NO","YES"))</f>
        <v/>
      </c>
      <c r="M106" s="345"/>
      <c r="N106" s="1"/>
      <c r="O106" s="249"/>
      <c r="P106" s="249"/>
      <c r="Q106" s="249"/>
      <c r="R106" s="20"/>
      <c r="S106" s="20"/>
      <c r="T106" s="20"/>
      <c r="U106" s="20"/>
      <c r="V106" s="20"/>
      <c r="W106" s="249"/>
      <c r="X106" s="249"/>
      <c r="Y106" s="249"/>
      <c r="Z106" s="249"/>
      <c r="AA106" s="249"/>
      <c r="AB106" s="249"/>
      <c r="AC106" s="249"/>
      <c r="AD106" s="249"/>
      <c r="AE106" s="249"/>
      <c r="AF106" s="249"/>
    </row>
    <row r="107" spans="1:32" ht="6" customHeight="1">
      <c r="C107" s="17"/>
      <c r="D107" s="17"/>
      <c r="E107" s="17"/>
      <c r="O107" s="20"/>
      <c r="P107" s="20"/>
      <c r="Q107" s="20"/>
      <c r="R107" s="20"/>
      <c r="S107" s="20"/>
      <c r="T107" s="20"/>
      <c r="U107" s="20"/>
      <c r="V107" s="20"/>
      <c r="W107" s="20"/>
      <c r="X107" s="20"/>
      <c r="Y107" s="20"/>
      <c r="Z107" s="20"/>
      <c r="AA107" s="20"/>
      <c r="AB107" s="20"/>
      <c r="AD107" s="20"/>
      <c r="AE107" s="20"/>
      <c r="AF107" s="20"/>
    </row>
    <row r="108" spans="1:32" ht="12" customHeight="1">
      <c r="B108" s="369" t="s">
        <v>49</v>
      </c>
      <c r="C108" s="370"/>
      <c r="D108" s="370"/>
      <c r="E108" s="370"/>
      <c r="F108" s="370"/>
      <c r="G108" s="370"/>
      <c r="H108" s="370"/>
      <c r="I108" s="370"/>
      <c r="J108" s="370"/>
      <c r="K108" s="370"/>
      <c r="L108" s="370"/>
      <c r="M108" s="370"/>
      <c r="N108" s="371"/>
      <c r="O108" s="20"/>
      <c r="P108" s="20"/>
      <c r="Q108" s="20"/>
      <c r="R108" s="20"/>
      <c r="S108" s="20"/>
      <c r="T108" s="20"/>
      <c r="U108" s="20"/>
      <c r="V108" s="20"/>
      <c r="W108" s="20"/>
      <c r="X108" s="20"/>
      <c r="Y108" s="20"/>
      <c r="Z108" s="20"/>
      <c r="AA108" s="20"/>
      <c r="AB108" s="20"/>
      <c r="AD108" s="20"/>
      <c r="AE108" s="20"/>
      <c r="AF108" s="20"/>
    </row>
    <row r="109" spans="1:32" ht="12" customHeight="1">
      <c r="B109" s="372" t="s">
        <v>45</v>
      </c>
      <c r="C109" s="373"/>
      <c r="D109" s="373"/>
      <c r="E109" s="373"/>
      <c r="F109" s="373"/>
      <c r="G109" s="342" t="s">
        <v>51</v>
      </c>
      <c r="H109" s="343"/>
      <c r="I109" s="343"/>
      <c r="J109" s="343"/>
      <c r="K109" s="343"/>
      <c r="L109" s="343"/>
      <c r="M109" s="343"/>
      <c r="N109" s="344"/>
      <c r="O109" s="20"/>
      <c r="P109" s="20"/>
      <c r="Q109" s="20"/>
      <c r="R109" s="249"/>
      <c r="S109" s="249"/>
      <c r="T109" s="249"/>
      <c r="U109" s="249"/>
      <c r="V109" s="249"/>
      <c r="W109" s="20"/>
      <c r="X109" s="20"/>
      <c r="Y109" s="20"/>
      <c r="Z109" s="20"/>
      <c r="AA109" s="20"/>
      <c r="AB109" s="20"/>
      <c r="AD109" s="20"/>
      <c r="AE109" s="20"/>
      <c r="AF109" s="20"/>
    </row>
    <row r="110" spans="1:32" ht="12" customHeight="1">
      <c r="B110" s="372" t="s">
        <v>46</v>
      </c>
      <c r="C110" s="373"/>
      <c r="D110" s="373"/>
      <c r="E110" s="373"/>
      <c r="F110" s="373"/>
      <c r="G110" s="362" t="s">
        <v>53</v>
      </c>
      <c r="H110" s="362"/>
      <c r="I110" s="362"/>
      <c r="J110" s="362"/>
      <c r="K110" s="362"/>
      <c r="L110" s="362"/>
      <c r="M110" s="362"/>
      <c r="N110" s="362"/>
      <c r="O110" s="20"/>
      <c r="P110" s="20"/>
      <c r="Q110" s="20"/>
      <c r="R110" s="249"/>
      <c r="S110" s="249"/>
      <c r="T110" s="249"/>
      <c r="U110" s="249"/>
      <c r="V110" s="249"/>
      <c r="W110" s="20"/>
      <c r="X110" s="20"/>
      <c r="Y110" s="20"/>
      <c r="Z110" s="20"/>
      <c r="AA110" s="20"/>
      <c r="AB110" s="20"/>
      <c r="AD110" s="20"/>
      <c r="AE110" s="20"/>
      <c r="AF110" s="20"/>
    </row>
    <row r="111" spans="1:32" ht="23.25" customHeight="1">
      <c r="B111" s="372" t="s">
        <v>50</v>
      </c>
      <c r="C111" s="373"/>
      <c r="D111" s="373"/>
      <c r="E111" s="373"/>
      <c r="F111" s="373"/>
      <c r="G111" s="362" t="s">
        <v>191</v>
      </c>
      <c r="H111" s="362"/>
      <c r="I111" s="362"/>
      <c r="J111" s="362"/>
      <c r="K111" s="362"/>
      <c r="L111" s="362"/>
      <c r="M111" s="362"/>
      <c r="N111" s="362"/>
      <c r="O111" s="20"/>
      <c r="P111" s="20"/>
      <c r="Q111" s="20"/>
      <c r="R111" s="20"/>
      <c r="S111" s="20"/>
      <c r="T111" s="20"/>
      <c r="U111" s="20"/>
      <c r="V111" s="20"/>
      <c r="W111" s="20"/>
      <c r="X111" s="20"/>
      <c r="Y111" s="20"/>
      <c r="Z111" s="20"/>
      <c r="AA111" s="20"/>
      <c r="AB111" s="20"/>
      <c r="AD111" s="20"/>
      <c r="AE111" s="20"/>
      <c r="AF111" s="20"/>
    </row>
    <row r="112" spans="1:32" ht="12" customHeight="1">
      <c r="B112" s="372" t="s">
        <v>47</v>
      </c>
      <c r="C112" s="373"/>
      <c r="D112" s="373"/>
      <c r="E112" s="373"/>
      <c r="F112" s="373"/>
      <c r="G112" s="362" t="s">
        <v>48</v>
      </c>
      <c r="H112" s="362"/>
      <c r="I112" s="362"/>
      <c r="J112" s="362"/>
      <c r="K112" s="362"/>
      <c r="L112" s="362"/>
      <c r="M112" s="362"/>
      <c r="N112" s="362"/>
      <c r="O112" s="20"/>
      <c r="P112" s="20"/>
      <c r="Q112" s="20"/>
      <c r="R112" s="20"/>
      <c r="S112" s="20"/>
      <c r="T112" s="20"/>
      <c r="U112" s="20"/>
      <c r="V112" s="20"/>
      <c r="W112" s="20"/>
      <c r="X112" s="20"/>
      <c r="Y112" s="20"/>
      <c r="Z112" s="20"/>
      <c r="AA112" s="20"/>
      <c r="AB112" s="20"/>
      <c r="AD112" s="20"/>
      <c r="AE112" s="20"/>
      <c r="AF112" s="20"/>
    </row>
    <row r="113" spans="2:32" ht="24" customHeight="1">
      <c r="B113" s="374" t="s">
        <v>75</v>
      </c>
      <c r="C113" s="373"/>
      <c r="D113" s="373"/>
      <c r="E113" s="373"/>
      <c r="F113" s="373"/>
      <c r="G113" s="362" t="s">
        <v>73</v>
      </c>
      <c r="H113" s="362"/>
      <c r="I113" s="362"/>
      <c r="J113" s="362"/>
      <c r="K113" s="362"/>
      <c r="L113" s="362"/>
      <c r="M113" s="362"/>
      <c r="N113" s="362"/>
      <c r="O113" s="20"/>
      <c r="P113" s="20"/>
      <c r="Q113" s="20"/>
      <c r="R113" s="20"/>
      <c r="S113" s="20"/>
      <c r="T113" s="20"/>
      <c r="U113" s="20"/>
      <c r="V113" s="20"/>
      <c r="W113" s="20"/>
      <c r="X113" s="20"/>
      <c r="Y113" s="20"/>
      <c r="Z113" s="20"/>
      <c r="AA113" s="20"/>
      <c r="AB113" s="20"/>
      <c r="AD113" s="20"/>
      <c r="AE113" s="20"/>
      <c r="AF113" s="20"/>
    </row>
    <row r="114" spans="2:32" ht="18.75" customHeight="1">
      <c r="B114" s="374" t="s">
        <v>74</v>
      </c>
      <c r="C114" s="373"/>
      <c r="D114" s="373"/>
      <c r="E114" s="373"/>
      <c r="F114" s="373"/>
      <c r="G114" s="362" t="s">
        <v>70</v>
      </c>
      <c r="H114" s="362"/>
      <c r="I114" s="362"/>
      <c r="J114" s="362"/>
      <c r="K114" s="362"/>
      <c r="L114" s="362"/>
      <c r="M114" s="362"/>
      <c r="N114" s="362"/>
      <c r="O114" s="20"/>
      <c r="P114" s="20"/>
      <c r="Q114" s="20"/>
      <c r="R114" s="20"/>
      <c r="S114" s="20"/>
      <c r="T114" s="20"/>
      <c r="U114" s="20"/>
      <c r="V114" s="20"/>
      <c r="W114" s="20"/>
      <c r="X114" s="20"/>
      <c r="Y114" s="20"/>
      <c r="Z114" s="20"/>
      <c r="AA114" s="20"/>
      <c r="AB114" s="20"/>
      <c r="AD114" s="20"/>
      <c r="AE114" s="20"/>
      <c r="AF114" s="20"/>
    </row>
    <row r="115" spans="2:32" ht="3" customHeight="1">
      <c r="C115" s="18"/>
      <c r="D115" s="18"/>
      <c r="E115" s="18"/>
      <c r="F115" s="18"/>
      <c r="G115" s="26"/>
      <c r="H115" s="26"/>
      <c r="I115" s="26"/>
      <c r="J115" s="26"/>
      <c r="K115" s="26"/>
      <c r="L115" s="26"/>
      <c r="M115" s="26"/>
      <c r="N115" s="26"/>
      <c r="O115" s="20"/>
      <c r="P115" s="20"/>
      <c r="Q115" s="20"/>
      <c r="R115" s="20"/>
      <c r="S115" s="20"/>
      <c r="T115" s="20"/>
      <c r="U115" s="20"/>
      <c r="V115" s="20"/>
      <c r="W115" s="20"/>
      <c r="X115" s="20"/>
      <c r="Y115" s="20"/>
      <c r="Z115" s="20"/>
      <c r="AA115" s="20"/>
      <c r="AB115" s="20"/>
      <c r="AD115" s="20"/>
      <c r="AE115" s="20"/>
      <c r="AF115" s="20"/>
    </row>
    <row r="116" spans="2:32" ht="14.25" customHeight="1">
      <c r="B116" s="359" t="s">
        <v>71</v>
      </c>
      <c r="C116" s="360"/>
      <c r="D116" s="360"/>
      <c r="E116" s="360"/>
      <c r="F116" s="360"/>
      <c r="G116" s="360"/>
      <c r="H116" s="360"/>
      <c r="I116" s="360"/>
      <c r="J116" s="360"/>
      <c r="K116" s="360"/>
      <c r="L116" s="360"/>
      <c r="M116" s="360"/>
      <c r="N116" s="361"/>
      <c r="O116" s="20"/>
      <c r="P116" s="20"/>
      <c r="Q116" s="20"/>
      <c r="R116" s="20"/>
      <c r="S116" s="20"/>
      <c r="T116" s="20"/>
      <c r="U116" s="20"/>
      <c r="V116" s="20"/>
      <c r="W116" s="20"/>
      <c r="X116" s="20"/>
      <c r="Y116" s="20"/>
      <c r="Z116" s="20"/>
      <c r="AA116" s="20"/>
      <c r="AB116" s="20"/>
      <c r="AD116" s="20"/>
      <c r="AE116" s="20"/>
      <c r="AF116" s="20"/>
    </row>
    <row r="117" spans="2:32" ht="3.75" customHeight="1">
      <c r="O117" s="20"/>
      <c r="P117" s="20"/>
      <c r="Q117" s="20"/>
      <c r="R117" s="20"/>
      <c r="S117" s="20"/>
      <c r="T117" s="20"/>
      <c r="U117" s="20"/>
      <c r="V117" s="20"/>
      <c r="W117" s="20"/>
      <c r="X117" s="20"/>
      <c r="Y117" s="20"/>
      <c r="Z117" s="20"/>
      <c r="AA117" s="20"/>
      <c r="AB117" s="20"/>
      <c r="AD117" s="20"/>
      <c r="AE117" s="20"/>
      <c r="AF117" s="20"/>
    </row>
    <row r="118" spans="2:32" ht="28.5" customHeight="1">
      <c r="B118" s="358" t="s">
        <v>52</v>
      </c>
      <c r="C118" s="358"/>
      <c r="D118" s="366"/>
      <c r="E118" s="367"/>
      <c r="F118" s="367"/>
      <c r="G118" s="367"/>
      <c r="H118" s="367"/>
      <c r="I118" s="367"/>
      <c r="J118" s="367"/>
      <c r="K118" s="367"/>
      <c r="L118" s="367"/>
      <c r="M118" s="367"/>
      <c r="N118" s="368"/>
      <c r="O118" s="20"/>
      <c r="P118" s="20"/>
      <c r="Q118" s="20"/>
      <c r="R118" s="20"/>
      <c r="S118" s="20"/>
      <c r="T118" s="20"/>
      <c r="U118" s="20"/>
      <c r="V118" s="20"/>
      <c r="W118" s="20"/>
      <c r="X118" s="20"/>
      <c r="Y118" s="20"/>
      <c r="Z118" s="20"/>
      <c r="AA118" s="20"/>
      <c r="AB118" s="20"/>
      <c r="AD118" s="20"/>
      <c r="AE118" s="20"/>
      <c r="AF118" s="20"/>
    </row>
    <row r="119" spans="2:32" ht="3" customHeight="1"/>
    <row r="120" spans="2:32" ht="9.75" customHeight="1">
      <c r="B120" s="84" t="s">
        <v>247</v>
      </c>
    </row>
    <row r="121" spans="2:32" ht="24.75" customHeight="1"/>
    <row r="122" spans="2:32" ht="12" customHeight="1"/>
    <row r="123" spans="2:32" ht="6" customHeight="1"/>
    <row r="126" spans="2:32" ht="63" customHeight="1"/>
  </sheetData>
  <sheetProtection algorithmName="SHA-512" hashValue="7+WIIHbnKtY6R+DiFCYHPtZbQol5hbeqHsdr+AAQtfZvBlHYcMLdDKO3fl4GFvQeC6arEl3nClMQeO4QB22uMA==" saltValue="miNry9T9NqZruLXS+9bEZA==" spinCount="100000" sheet="1" selectLockedCells="1"/>
  <mergeCells count="268">
    <mergeCell ref="H103:I103"/>
    <mergeCell ref="J92:K92"/>
    <mergeCell ref="J93:K93"/>
    <mergeCell ref="J94:K94"/>
    <mergeCell ref="J95:K95"/>
    <mergeCell ref="J96:K96"/>
    <mergeCell ref="J97:K97"/>
    <mergeCell ref="J98:K98"/>
    <mergeCell ref="J103:K103"/>
    <mergeCell ref="H92:I92"/>
    <mergeCell ref="H93:I93"/>
    <mergeCell ref="H94:I94"/>
    <mergeCell ref="J101:K101"/>
    <mergeCell ref="J102:K102"/>
    <mergeCell ref="M24:M25"/>
    <mergeCell ref="F26:G26"/>
    <mergeCell ref="F27:G27"/>
    <mergeCell ref="H98:I98"/>
    <mergeCell ref="H99:I99"/>
    <mergeCell ref="H100:I100"/>
    <mergeCell ref="L95:M95"/>
    <mergeCell ref="L96:M96"/>
    <mergeCell ref="L97:M97"/>
    <mergeCell ref="L98:M98"/>
    <mergeCell ref="L99:M99"/>
    <mergeCell ref="L100:M100"/>
    <mergeCell ref="G57:I57"/>
    <mergeCell ref="K57:M57"/>
    <mergeCell ref="F70:G70"/>
    <mergeCell ref="I47:J47"/>
    <mergeCell ref="G47:H47"/>
    <mergeCell ref="J70:K70"/>
    <mergeCell ref="K44:M44"/>
    <mergeCell ref="K73:K75"/>
    <mergeCell ref="J100:K100"/>
    <mergeCell ref="F94:G94"/>
    <mergeCell ref="B60:K60"/>
    <mergeCell ref="A49:D49"/>
    <mergeCell ref="R46:T46"/>
    <mergeCell ref="B61:M61"/>
    <mergeCell ref="A68:N68"/>
    <mergeCell ref="B63:M63"/>
    <mergeCell ref="S69:T69"/>
    <mergeCell ref="F90:G90"/>
    <mergeCell ref="H90:I90"/>
    <mergeCell ref="J90:K90"/>
    <mergeCell ref="L90:M90"/>
    <mergeCell ref="F89:G89"/>
    <mergeCell ref="H89:I89"/>
    <mergeCell ref="J89:K89"/>
    <mergeCell ref="L89:M89"/>
    <mergeCell ref="G82:G84"/>
    <mergeCell ref="A66:C66"/>
    <mergeCell ref="E66:J66"/>
    <mergeCell ref="L66:N66"/>
    <mergeCell ref="A67:B67"/>
    <mergeCell ref="R55:T55"/>
    <mergeCell ref="R54:T54"/>
    <mergeCell ref="S50:T50"/>
    <mergeCell ref="C86:E86"/>
    <mergeCell ref="B64:M64"/>
    <mergeCell ref="C69:E69"/>
    <mergeCell ref="F25:G25"/>
    <mergeCell ref="B19:C19"/>
    <mergeCell ref="H19:I19"/>
    <mergeCell ref="F22:G22"/>
    <mergeCell ref="F23:G23"/>
    <mergeCell ref="D118:N118"/>
    <mergeCell ref="B108:N108"/>
    <mergeCell ref="B109:F109"/>
    <mergeCell ref="B110:F110"/>
    <mergeCell ref="B111:F111"/>
    <mergeCell ref="B112:F112"/>
    <mergeCell ref="B113:F113"/>
    <mergeCell ref="B114:F114"/>
    <mergeCell ref="F29:G29"/>
    <mergeCell ref="H85:I85"/>
    <mergeCell ref="J85:K85"/>
    <mergeCell ref="M76:M78"/>
    <mergeCell ref="M79:M81"/>
    <mergeCell ref="L71:M71"/>
    <mergeCell ref="F71:G71"/>
    <mergeCell ref="H71:I71"/>
    <mergeCell ref="J71:K71"/>
    <mergeCell ref="G110:N110"/>
    <mergeCell ref="G111:N111"/>
    <mergeCell ref="B20:C20"/>
    <mergeCell ref="B21:C21"/>
    <mergeCell ref="B118:C118"/>
    <mergeCell ref="C73:D73"/>
    <mergeCell ref="C74:D74"/>
    <mergeCell ref="C77:D77"/>
    <mergeCell ref="C78:D78"/>
    <mergeCell ref="C84:D84"/>
    <mergeCell ref="C98:D98"/>
    <mergeCell ref="C82:D82"/>
    <mergeCell ref="C83:D83"/>
    <mergeCell ref="B116:N116"/>
    <mergeCell ref="G114:N114"/>
    <mergeCell ref="F104:G104"/>
    <mergeCell ref="H104:I104"/>
    <mergeCell ref="J105:K105"/>
    <mergeCell ref="G112:N112"/>
    <mergeCell ref="G113:N113"/>
    <mergeCell ref="J106:K106"/>
    <mergeCell ref="L106:M106"/>
    <mergeCell ref="F92:G92"/>
    <mergeCell ref="F93:G93"/>
    <mergeCell ref="L101:M101"/>
    <mergeCell ref="L102:M102"/>
    <mergeCell ref="B30:C30"/>
    <mergeCell ref="A34:D35"/>
    <mergeCell ref="G34:H34"/>
    <mergeCell ref="B26:C26"/>
    <mergeCell ref="B27:C27"/>
    <mergeCell ref="B28:C28"/>
    <mergeCell ref="B29:C29"/>
    <mergeCell ref="B44:D44"/>
    <mergeCell ref="E44:F44"/>
    <mergeCell ref="B105:E105"/>
    <mergeCell ref="C89:E89"/>
    <mergeCell ref="B98:B100"/>
    <mergeCell ref="M82:M84"/>
    <mergeCell ref="K76:K78"/>
    <mergeCell ref="K79:K81"/>
    <mergeCell ref="K82:K84"/>
    <mergeCell ref="I82:I84"/>
    <mergeCell ref="F85:G85"/>
    <mergeCell ref="L92:M92"/>
    <mergeCell ref="L93:M93"/>
    <mergeCell ref="L94:M94"/>
    <mergeCell ref="F91:G91"/>
    <mergeCell ref="H91:I91"/>
    <mergeCell ref="J91:K91"/>
    <mergeCell ref="L91:M91"/>
    <mergeCell ref="L85:M85"/>
    <mergeCell ref="H96:I96"/>
    <mergeCell ref="H97:I97"/>
    <mergeCell ref="J99:K99"/>
    <mergeCell ref="C91:D91"/>
    <mergeCell ref="L103:M103"/>
    <mergeCell ref="H101:I101"/>
    <mergeCell ref="H102:I102"/>
    <mergeCell ref="G109:N109"/>
    <mergeCell ref="C101:D101"/>
    <mergeCell ref="F106:G106"/>
    <mergeCell ref="H106:I106"/>
    <mergeCell ref="H105:I105"/>
    <mergeCell ref="F105:G105"/>
    <mergeCell ref="L104:M104"/>
    <mergeCell ref="L105:M105"/>
    <mergeCell ref="F95:G95"/>
    <mergeCell ref="F96:G96"/>
    <mergeCell ref="F97:G97"/>
    <mergeCell ref="F98:G98"/>
    <mergeCell ref="F99:G99"/>
    <mergeCell ref="F100:G100"/>
    <mergeCell ref="F101:G101"/>
    <mergeCell ref="F102:G102"/>
    <mergeCell ref="F103:G103"/>
    <mergeCell ref="H95:I95"/>
    <mergeCell ref="C95:D95"/>
    <mergeCell ref="C96:D96"/>
    <mergeCell ref="C97:D97"/>
    <mergeCell ref="C99:D99"/>
    <mergeCell ref="J104:K104"/>
    <mergeCell ref="B106:E106"/>
    <mergeCell ref="A5:C5"/>
    <mergeCell ref="B73:B75"/>
    <mergeCell ref="A6:B6"/>
    <mergeCell ref="E5:J5"/>
    <mergeCell ref="G73:G75"/>
    <mergeCell ref="C72:D72"/>
    <mergeCell ref="C75:D75"/>
    <mergeCell ref="F19:G19"/>
    <mergeCell ref="F20:G20"/>
    <mergeCell ref="F21:G21"/>
    <mergeCell ref="F24:G24"/>
    <mergeCell ref="F28:G28"/>
    <mergeCell ref="A23:A25"/>
    <mergeCell ref="B22:C22"/>
    <mergeCell ref="B24:C24"/>
    <mergeCell ref="B23:C23"/>
    <mergeCell ref="B25:C25"/>
    <mergeCell ref="A20:A22"/>
    <mergeCell ref="A37:D37"/>
    <mergeCell ref="F31:G31"/>
    <mergeCell ref="E34:F34"/>
    <mergeCell ref="A56:D56"/>
    <mergeCell ref="A50:D50"/>
    <mergeCell ref="I34:J34"/>
    <mergeCell ref="M73:M75"/>
    <mergeCell ref="A38:D38"/>
    <mergeCell ref="A39:D39"/>
    <mergeCell ref="A40:D40"/>
    <mergeCell ref="A41:D41"/>
    <mergeCell ref="A42:D42"/>
    <mergeCell ref="A43:D43"/>
    <mergeCell ref="L70:M70"/>
    <mergeCell ref="C71:E71"/>
    <mergeCell ref="H70:I70"/>
    <mergeCell ref="I73:I75"/>
    <mergeCell ref="G44:I44"/>
    <mergeCell ref="B57:D57"/>
    <mergeCell ref="K47:L47"/>
    <mergeCell ref="A51:D51"/>
    <mergeCell ref="A52:D52"/>
    <mergeCell ref="E47:F47"/>
    <mergeCell ref="B76:B78"/>
    <mergeCell ref="B79:B81"/>
    <mergeCell ref="C80:D80"/>
    <mergeCell ref="C70:E70"/>
    <mergeCell ref="C79:D79"/>
    <mergeCell ref="E57:F57"/>
    <mergeCell ref="I76:I78"/>
    <mergeCell ref="I79:I81"/>
    <mergeCell ref="G76:G78"/>
    <mergeCell ref="G79:G81"/>
    <mergeCell ref="C81:D81"/>
    <mergeCell ref="C76:D76"/>
    <mergeCell ref="A2:N2"/>
    <mergeCell ref="D3:N3"/>
    <mergeCell ref="A1:N1"/>
    <mergeCell ref="A17:N17"/>
    <mergeCell ref="A87:N87"/>
    <mergeCell ref="A91:A104"/>
    <mergeCell ref="B104:E104"/>
    <mergeCell ref="B101:B103"/>
    <mergeCell ref="B92:B94"/>
    <mergeCell ref="B95:B97"/>
    <mergeCell ref="C92:D92"/>
    <mergeCell ref="C93:D93"/>
    <mergeCell ref="C100:D100"/>
    <mergeCell ref="C102:D102"/>
    <mergeCell ref="C103:D103"/>
    <mergeCell ref="C94:D94"/>
    <mergeCell ref="L5:N5"/>
    <mergeCell ref="A72:A85"/>
    <mergeCell ref="B85:E85"/>
    <mergeCell ref="B90:E90"/>
    <mergeCell ref="B82:B84"/>
    <mergeCell ref="A47:D48"/>
    <mergeCell ref="A53:D53"/>
    <mergeCell ref="A54:D54"/>
    <mergeCell ref="I27:M31"/>
    <mergeCell ref="L59:N60"/>
    <mergeCell ref="A11:E14"/>
    <mergeCell ref="A8:C8"/>
    <mergeCell ref="E8:G8"/>
    <mergeCell ref="H8:I8"/>
    <mergeCell ref="M8:N8"/>
    <mergeCell ref="K8:L8"/>
    <mergeCell ref="J11:L11"/>
    <mergeCell ref="H11:I11"/>
    <mergeCell ref="A55:D55"/>
    <mergeCell ref="N34:N35"/>
    <mergeCell ref="N47:N48"/>
    <mergeCell ref="A36:D36"/>
    <mergeCell ref="A26:A28"/>
    <mergeCell ref="F30:G30"/>
    <mergeCell ref="M20:M21"/>
    <mergeCell ref="M22:M23"/>
    <mergeCell ref="K34:L34"/>
    <mergeCell ref="B31:C31"/>
    <mergeCell ref="A29:A31"/>
    <mergeCell ref="I20:L21"/>
    <mergeCell ref="I22:L23"/>
    <mergeCell ref="I24:L25"/>
  </mergeCells>
  <phoneticPr fontId="0" type="noConversion"/>
  <conditionalFormatting sqref="M24:M25 J44 N44 J57 N57 F105:M105">
    <cfRule type="cellIs" dxfId="7" priority="58" stopIfTrue="1" operator="equal">
      <formula>"YES"</formula>
    </cfRule>
  </conditionalFormatting>
  <conditionalFormatting sqref="M36:N43">
    <cfRule type="cellIs" dxfId="6" priority="61" stopIfTrue="1" operator="greaterThanOrEqual">
      <formula>80.4</formula>
    </cfRule>
  </conditionalFormatting>
  <conditionalFormatting sqref="M49:N56">
    <cfRule type="cellIs" dxfId="5" priority="59" stopIfTrue="1" operator="greaterThan">
      <formula>60.4</formula>
    </cfRule>
  </conditionalFormatting>
  <dataValidations count="4">
    <dataValidation type="list" allowBlank="1" showInputMessage="1" showErrorMessage="1" sqref="D8" xr:uid="{EC5A8683-6ECD-45DB-9BC7-F7555D9B8AA1}">
      <formula1>$W$2:$W$3</formula1>
    </dataValidation>
    <dataValidation type="list" allowBlank="1" showInputMessage="1" showErrorMessage="1" sqref="H8:I8" xr:uid="{7A81693C-7EC1-4DD6-B748-A613EF7DE9DE}">
      <formula1>$Y$2:$Y$3</formula1>
    </dataValidation>
    <dataValidation type="list" allowBlank="1" showInputMessage="1" showErrorMessage="1" sqref="M8:N8" xr:uid="{932D8314-CB7B-4479-817C-C3AA3BC072CE}">
      <formula1>$AA$2:$AA$4</formula1>
    </dataValidation>
    <dataValidation type="list" allowBlank="1" showInputMessage="1" showErrorMessage="1" sqref="J11:L11" xr:uid="{43F68B69-EC8D-4434-B84C-7D170436CD1C}">
      <formula1>$AC$2:$AC$5</formula1>
    </dataValidation>
  </dataValidations>
  <printOptions verticalCentered="1"/>
  <pageMargins left="0.35" right="0.35" top="0.18" bottom="0.2" header="0" footer="0.26"/>
  <pageSetup scale="95" orientation="portrait" r:id="rId1"/>
  <rowBreaks count="1" manualBreakCount="1">
    <brk id="64"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97"/>
  <sheetViews>
    <sheetView showGridLines="0" zoomScaleNormal="100" workbookViewId="0">
      <selection activeCell="D76" sqref="D76:H76"/>
    </sheetView>
  </sheetViews>
  <sheetFormatPr defaultRowHeight="12.75"/>
  <cols>
    <col min="1" max="1" width="4.140625" customWidth="1"/>
    <col min="7" max="7" width="15.28515625" customWidth="1"/>
    <col min="10" max="10" width="15.5703125" customWidth="1"/>
  </cols>
  <sheetData>
    <row r="1" spans="1:24" s="1" customFormat="1" ht="14.25" customHeight="1">
      <c r="A1" s="310" t="s">
        <v>33</v>
      </c>
      <c r="B1" s="310"/>
      <c r="C1" s="310"/>
      <c r="D1" s="310"/>
      <c r="E1" s="310"/>
      <c r="F1" s="310"/>
      <c r="G1" s="310"/>
      <c r="H1" s="310"/>
      <c r="I1" s="310"/>
      <c r="J1" s="310"/>
      <c r="K1"/>
      <c r="L1"/>
      <c r="M1"/>
      <c r="N1"/>
      <c r="Q1" s="20"/>
      <c r="R1" s="20"/>
      <c r="S1" s="20"/>
      <c r="T1" s="20"/>
      <c r="U1" s="20"/>
      <c r="V1" s="20"/>
      <c r="W1" s="20"/>
      <c r="X1" s="20"/>
    </row>
    <row r="2" spans="1:24" s="1" customFormat="1" ht="18.75" customHeight="1">
      <c r="A2" s="307" t="s">
        <v>76</v>
      </c>
      <c r="B2" s="307"/>
      <c r="C2" s="307"/>
      <c r="D2" s="307"/>
      <c r="E2" s="307"/>
      <c r="F2" s="307"/>
      <c r="G2" s="307"/>
      <c r="H2" s="307"/>
      <c r="I2" s="307"/>
      <c r="J2" s="307"/>
      <c r="K2"/>
      <c r="L2"/>
      <c r="M2"/>
      <c r="N2"/>
      <c r="Q2" s="20"/>
      <c r="R2" s="20"/>
      <c r="S2" s="16"/>
      <c r="T2" s="16"/>
      <c r="U2" s="16"/>
      <c r="V2" s="16"/>
      <c r="W2" s="16"/>
      <c r="X2" s="20"/>
    </row>
    <row r="3" spans="1:24" ht="27" customHeight="1">
      <c r="A3" s="386" t="s">
        <v>77</v>
      </c>
      <c r="B3" s="386"/>
      <c r="C3" s="386"/>
      <c r="D3" s="386"/>
      <c r="E3" s="386"/>
      <c r="F3" s="386"/>
      <c r="G3" s="386"/>
      <c r="H3" s="386"/>
      <c r="I3" s="386"/>
      <c r="J3" s="386"/>
    </row>
    <row r="4" spans="1:24" ht="11.25" customHeight="1">
      <c r="E4" s="28"/>
    </row>
    <row r="5" spans="1:24" ht="14.25" customHeight="1">
      <c r="A5" s="30" t="s">
        <v>82</v>
      </c>
      <c r="E5" s="28"/>
    </row>
    <row r="6" spans="1:24" ht="9" customHeight="1">
      <c r="E6" s="28"/>
    </row>
    <row r="7" spans="1:24" ht="13.5" customHeight="1">
      <c r="A7" s="29" t="s">
        <v>161</v>
      </c>
      <c r="E7" s="28"/>
    </row>
    <row r="8" spans="1:24" ht="13.5" customHeight="1">
      <c r="A8" s="29" t="s">
        <v>160</v>
      </c>
      <c r="E8" s="28"/>
    </row>
    <row r="9" spans="1:24" ht="8.25" customHeight="1">
      <c r="A9" s="29"/>
      <c r="E9" s="28"/>
    </row>
    <row r="10" spans="1:24" ht="13.5" customHeight="1">
      <c r="A10" s="29" t="s">
        <v>80</v>
      </c>
      <c r="E10" s="28"/>
    </row>
    <row r="11" spans="1:24" ht="13.5" customHeight="1">
      <c r="A11" s="29" t="s">
        <v>81</v>
      </c>
      <c r="E11" s="28"/>
    </row>
    <row r="12" spans="1:24" ht="8.25" customHeight="1">
      <c r="A12" s="15"/>
    </row>
    <row r="13" spans="1:24">
      <c r="A13" s="68" t="s">
        <v>78</v>
      </c>
      <c r="B13" s="67"/>
      <c r="C13" s="67"/>
      <c r="D13" s="67"/>
      <c r="E13" s="67"/>
      <c r="F13" s="67"/>
      <c r="G13" s="67"/>
      <c r="H13" s="67"/>
    </row>
    <row r="14" spans="1:24" ht="8.25" customHeight="1">
      <c r="A14" s="15"/>
    </row>
    <row r="15" spans="1:24">
      <c r="A15" s="69" t="s">
        <v>79</v>
      </c>
      <c r="B15" s="70"/>
      <c r="C15" s="70"/>
      <c r="D15" s="70"/>
      <c r="E15" s="70"/>
      <c r="F15" s="70"/>
      <c r="G15" s="70"/>
      <c r="H15" s="70"/>
    </row>
    <row r="16" spans="1:24" ht="8.25" customHeight="1">
      <c r="A16" s="15"/>
      <c r="B16" s="23"/>
    </row>
    <row r="17" spans="1:5">
      <c r="A17" s="29" t="s">
        <v>83</v>
      </c>
    </row>
    <row r="18" spans="1:5" ht="8.25" customHeight="1"/>
    <row r="19" spans="1:5">
      <c r="A19" s="29" t="s">
        <v>84</v>
      </c>
    </row>
    <row r="20" spans="1:5">
      <c r="A20" s="31" t="s">
        <v>85</v>
      </c>
    </row>
    <row r="21" spans="1:5" ht="6.75" customHeight="1"/>
    <row r="22" spans="1:5">
      <c r="A22" s="31" t="s">
        <v>138</v>
      </c>
    </row>
    <row r="23" spans="1:5">
      <c r="A23" s="29" t="s">
        <v>210</v>
      </c>
    </row>
    <row r="24" spans="1:5">
      <c r="A24" s="31"/>
    </row>
    <row r="25" spans="1:5" ht="14.25" customHeight="1">
      <c r="A25" s="30" t="s">
        <v>207</v>
      </c>
      <c r="E25" s="28"/>
    </row>
    <row r="26" spans="1:5" ht="9" customHeight="1">
      <c r="E26" s="28"/>
    </row>
    <row r="27" spans="1:5" ht="13.5" customHeight="1">
      <c r="A27" s="29" t="s">
        <v>208</v>
      </c>
      <c r="E27" s="28"/>
    </row>
    <row r="28" spans="1:5">
      <c r="A28" s="29" t="s">
        <v>211</v>
      </c>
    </row>
    <row r="29" spans="1:5" ht="8.25" customHeight="1">
      <c r="A29" s="29"/>
    </row>
    <row r="30" spans="1:5">
      <c r="A30" s="29" t="s">
        <v>209</v>
      </c>
    </row>
    <row r="31" spans="1:5" ht="7.5" customHeight="1">
      <c r="A31" s="29"/>
    </row>
    <row r="32" spans="1:5">
      <c r="A32" s="29" t="s">
        <v>212</v>
      </c>
    </row>
    <row r="33" spans="1:5" ht="9" customHeight="1">
      <c r="A33" s="29"/>
    </row>
    <row r="34" spans="1:5">
      <c r="A34" s="29" t="s">
        <v>213</v>
      </c>
    </row>
    <row r="35" spans="1:5">
      <c r="A35" s="29" t="s">
        <v>214</v>
      </c>
    </row>
    <row r="37" spans="1:5">
      <c r="A37" s="30" t="s">
        <v>86</v>
      </c>
    </row>
    <row r="38" spans="1:5" ht="9" customHeight="1"/>
    <row r="39" spans="1:5">
      <c r="A39" s="29" t="s">
        <v>93</v>
      </c>
    </row>
    <row r="40" spans="1:5" ht="8.25" customHeight="1"/>
    <row r="41" spans="1:5" ht="12" customHeight="1">
      <c r="A41" s="31" t="s">
        <v>110</v>
      </c>
    </row>
    <row r="42" spans="1:5" ht="8.25" customHeight="1"/>
    <row r="43" spans="1:5" ht="13.5" customHeight="1">
      <c r="A43" s="29" t="s">
        <v>215</v>
      </c>
      <c r="E43" s="28"/>
    </row>
    <row r="44" spans="1:5">
      <c r="A44" s="29" t="s">
        <v>216</v>
      </c>
    </row>
    <row r="45" spans="1:5" ht="8.25" customHeight="1">
      <c r="A45" s="29"/>
    </row>
    <row r="46" spans="1:5">
      <c r="A46" s="29" t="s">
        <v>87</v>
      </c>
    </row>
    <row r="47" spans="1:5" ht="8.25" customHeight="1"/>
    <row r="48" spans="1:5">
      <c r="A48" s="29" t="s">
        <v>88</v>
      </c>
    </row>
    <row r="49" spans="1:6" ht="16.5" customHeight="1">
      <c r="B49" s="29" t="s">
        <v>89</v>
      </c>
    </row>
    <row r="50" spans="1:6" ht="15" customHeight="1">
      <c r="B50" s="29" t="s">
        <v>92</v>
      </c>
    </row>
    <row r="51" spans="1:6" ht="16.5" customHeight="1">
      <c r="B51" s="29" t="s">
        <v>189</v>
      </c>
    </row>
    <row r="52" spans="1:6">
      <c r="B52" s="29" t="s">
        <v>91</v>
      </c>
    </row>
    <row r="53" spans="1:6" ht="8.25" customHeight="1">
      <c r="B53" s="29"/>
    </row>
    <row r="54" spans="1:6">
      <c r="A54" s="31" t="s">
        <v>95</v>
      </c>
      <c r="B54" s="29"/>
    </row>
    <row r="55" spans="1:6">
      <c r="A55" s="31" t="s">
        <v>96</v>
      </c>
      <c r="B55" s="29"/>
    </row>
    <row r="56" spans="1:6" ht="14.25" customHeight="1">
      <c r="B56" s="29" t="s">
        <v>102</v>
      </c>
      <c r="F56" s="29" t="s">
        <v>99</v>
      </c>
    </row>
    <row r="57" spans="1:6">
      <c r="B57" s="29" t="s">
        <v>97</v>
      </c>
      <c r="F57" s="29" t="s">
        <v>100</v>
      </c>
    </row>
    <row r="58" spans="1:6">
      <c r="B58" s="29" t="s">
        <v>98</v>
      </c>
      <c r="F58" s="29" t="s">
        <v>101</v>
      </c>
    </row>
    <row r="59" spans="1:6" ht="15.75" customHeight="1">
      <c r="A59" s="31" t="s">
        <v>114</v>
      </c>
      <c r="B59" s="29"/>
    </row>
    <row r="60" spans="1:6">
      <c r="A60" s="31" t="s">
        <v>115</v>
      </c>
      <c r="B60" s="29"/>
    </row>
    <row r="61" spans="1:6" ht="9" customHeight="1">
      <c r="B61" s="29"/>
    </row>
    <row r="62" spans="1:6">
      <c r="A62" s="31" t="s">
        <v>103</v>
      </c>
      <c r="B62" s="29"/>
    </row>
    <row r="63" spans="1:6">
      <c r="A63" s="31" t="s">
        <v>104</v>
      </c>
      <c r="B63" s="29"/>
    </row>
    <row r="64" spans="1:6">
      <c r="A64" s="31" t="s">
        <v>105</v>
      </c>
      <c r="B64" s="29"/>
    </row>
    <row r="65" spans="1:10">
      <c r="A65" s="31" t="s">
        <v>106</v>
      </c>
      <c r="B65" s="29"/>
    </row>
    <row r="66" spans="1:10">
      <c r="B66" s="29" t="s">
        <v>107</v>
      </c>
    </row>
    <row r="67" spans="1:10">
      <c r="B67" s="27" t="s">
        <v>108</v>
      </c>
    </row>
    <row r="68" spans="1:10">
      <c r="B68" s="29" t="s">
        <v>109</v>
      </c>
    </row>
    <row r="69" spans="1:10">
      <c r="B69" s="29" t="s">
        <v>111</v>
      </c>
    </row>
    <row r="70" spans="1:10">
      <c r="A70" s="31" t="s">
        <v>112</v>
      </c>
      <c r="B70" s="27"/>
    </row>
    <row r="71" spans="1:10">
      <c r="A71" s="31" t="s">
        <v>113</v>
      </c>
      <c r="B71" s="27"/>
    </row>
    <row r="72" spans="1:10" ht="9.75" customHeight="1"/>
    <row r="73" spans="1:10">
      <c r="A73" s="29" t="s">
        <v>94</v>
      </c>
      <c r="B73" s="29"/>
    </row>
    <row r="74" spans="1:10" ht="8.25" customHeight="1">
      <c r="A74" s="29"/>
      <c r="B74" s="29"/>
    </row>
    <row r="75" spans="1:10">
      <c r="A75" s="29" t="s">
        <v>116</v>
      </c>
    </row>
    <row r="76" spans="1:10">
      <c r="A76" s="29" t="s">
        <v>117</v>
      </c>
      <c r="D76" s="389" t="s">
        <v>90</v>
      </c>
      <c r="E76" s="389"/>
      <c r="F76" s="389"/>
      <c r="G76" s="389"/>
      <c r="H76" s="389"/>
    </row>
    <row r="77" spans="1:10" ht="15" customHeight="1"/>
    <row r="78" spans="1:10" ht="12" customHeight="1">
      <c r="A78" s="30" t="s">
        <v>64</v>
      </c>
    </row>
    <row r="79" spans="1:10" ht="12" customHeight="1">
      <c r="A79" s="30"/>
    </row>
    <row r="80" spans="1:10" ht="13.5" customHeight="1">
      <c r="A80" s="387" t="s">
        <v>166</v>
      </c>
      <c r="B80" s="388"/>
      <c r="C80" s="388"/>
      <c r="D80" s="388"/>
      <c r="E80" s="388"/>
      <c r="F80" s="388"/>
      <c r="G80" s="388"/>
      <c r="H80" s="388"/>
      <c r="I80" s="388"/>
      <c r="J80" s="388"/>
    </row>
    <row r="81" spans="1:2">
      <c r="A81" s="29" t="s">
        <v>181</v>
      </c>
    </row>
    <row r="82" spans="1:2" ht="9" customHeight="1">
      <c r="A82" s="29"/>
    </row>
    <row r="83" spans="1:2" s="88" customFormat="1">
      <c r="A83" s="89" t="s">
        <v>182</v>
      </c>
    </row>
    <row r="84" spans="1:2">
      <c r="B84" s="29" t="s">
        <v>167</v>
      </c>
    </row>
    <row r="85" spans="1:2">
      <c r="B85" s="29" t="s">
        <v>168</v>
      </c>
    </row>
    <row r="86" spans="1:2" ht="7.5" customHeight="1"/>
    <row r="87" spans="1:2">
      <c r="A87" s="89" t="s">
        <v>170</v>
      </c>
    </row>
    <row r="88" spans="1:2">
      <c r="B88" s="29" t="s">
        <v>167</v>
      </c>
    </row>
    <row r="89" spans="1:2">
      <c r="B89" s="29" t="s">
        <v>168</v>
      </c>
    </row>
    <row r="90" spans="1:2" ht="8.25" customHeight="1"/>
    <row r="91" spans="1:2">
      <c r="A91" s="89" t="s">
        <v>169</v>
      </c>
    </row>
    <row r="92" spans="1:2">
      <c r="B92" s="29" t="s">
        <v>171</v>
      </c>
    </row>
    <row r="93" spans="1:2">
      <c r="B93" s="29" t="s">
        <v>168</v>
      </c>
    </row>
    <row r="94" spans="1:2" ht="6.75" customHeight="1"/>
    <row r="95" spans="1:2">
      <c r="A95" s="29" t="s">
        <v>172</v>
      </c>
    </row>
    <row r="96" spans="1:2">
      <c r="B96" s="29" t="s">
        <v>173</v>
      </c>
    </row>
    <row r="97" spans="2:2">
      <c r="B97" s="29" t="s">
        <v>174</v>
      </c>
    </row>
  </sheetData>
  <sheetProtection algorithmName="SHA-512" hashValue="gS4fsnaYSBozucUaKCPkSRQZ9cDWXJML68kkYnerwDe6DX5M+0pjjlVa5U/cn4QoRjA5ck2zE4O1Nh9yF9WotA==" saltValue="J5LUkA9UFxaw8tvow2/DBA==" spinCount="100000" sheet="1" objects="1" scenarios="1" selectLockedCells="1" selectUnlockedCells="1"/>
  <mergeCells count="5">
    <mergeCell ref="A1:J1"/>
    <mergeCell ref="A2:J2"/>
    <mergeCell ref="A3:J3"/>
    <mergeCell ref="A80:J80"/>
    <mergeCell ref="D76:H76"/>
  </mergeCells>
  <hyperlinks>
    <hyperlink ref="D76" r:id="rId1" xr:uid="{00000000-0004-0000-0100-000000000000}"/>
    <hyperlink ref="D76:H76" r:id="rId2" display="OPERATIONAL EVALUATION GUIDANCE MANUAL" xr:uid="{3D7A5D18-5B57-419F-B68C-1F985F3B19C0}"/>
  </hyperlinks>
  <pageMargins left="0.52" right="0.32" top="0.4" bottom="0.41" header="0.3" footer="0.3"/>
  <pageSetup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E31D-6DA1-4712-B574-5ADD01D6786F}">
  <sheetPr codeName="Sheet2"/>
  <dimension ref="A1:AH126"/>
  <sheetViews>
    <sheetView showGridLines="0" zoomScaleNormal="100" workbookViewId="0">
      <selection activeCell="D8" sqref="D8"/>
    </sheetView>
  </sheetViews>
  <sheetFormatPr defaultColWidth="9.140625" defaultRowHeight="12.75"/>
  <cols>
    <col min="1" max="1" width="3" style="132" customWidth="1"/>
    <col min="2" max="2" width="3.28515625" style="132" customWidth="1"/>
    <col min="3" max="3" width="6" style="132" customWidth="1"/>
    <col min="4" max="4" width="7.85546875" style="132" customWidth="1"/>
    <col min="5" max="5" width="8.42578125" style="132" customWidth="1"/>
    <col min="6" max="6" width="7.140625" style="132" customWidth="1"/>
    <col min="7" max="7" width="8.140625" style="132" customWidth="1"/>
    <col min="8" max="8" width="7.140625" style="132" customWidth="1"/>
    <col min="9" max="9" width="8.140625" style="132" customWidth="1"/>
    <col min="10" max="10" width="6.85546875" style="132" customWidth="1"/>
    <col min="11" max="11" width="8.7109375" style="132" customWidth="1"/>
    <col min="12" max="12" width="6.85546875" style="132" customWidth="1"/>
    <col min="13" max="13" width="10.140625" style="132" customWidth="1"/>
    <col min="14" max="14" width="8.140625" style="132" customWidth="1"/>
    <col min="15" max="15" width="1.5703125" style="132" customWidth="1"/>
    <col min="16" max="16" width="4.85546875" style="132" customWidth="1"/>
    <col min="17" max="17" width="3.140625" style="132" customWidth="1"/>
    <col min="18" max="18" width="5" style="132" customWidth="1"/>
    <col min="19" max="19" width="9.85546875" style="132" customWidth="1"/>
    <col min="20" max="16384" width="9.140625" style="132"/>
  </cols>
  <sheetData>
    <row r="1" spans="1:20" ht="11.25" customHeight="1">
      <c r="B1" s="405" t="s">
        <v>33</v>
      </c>
      <c r="C1" s="406"/>
      <c r="D1" s="406"/>
      <c r="E1" s="406"/>
      <c r="F1" s="406"/>
      <c r="G1" s="406"/>
      <c r="H1" s="406"/>
      <c r="I1" s="406"/>
      <c r="J1" s="406"/>
      <c r="K1" s="406"/>
      <c r="L1" s="406"/>
      <c r="M1" s="406"/>
      <c r="N1" s="406"/>
    </row>
    <row r="2" spans="1:20" ht="12.75" customHeight="1">
      <c r="A2" s="466" t="s">
        <v>76</v>
      </c>
      <c r="B2" s="466"/>
      <c r="C2" s="466"/>
      <c r="D2" s="466"/>
      <c r="E2" s="466"/>
      <c r="F2" s="466"/>
      <c r="G2" s="466"/>
      <c r="H2" s="466"/>
      <c r="I2" s="466"/>
      <c r="J2" s="466"/>
      <c r="K2" s="466"/>
      <c r="L2" s="466"/>
      <c r="M2" s="466"/>
      <c r="N2" s="466"/>
    </row>
    <row r="3" spans="1:20" ht="3.75" customHeight="1">
      <c r="D3" s="407"/>
      <c r="E3" s="408"/>
      <c r="F3" s="408"/>
      <c r="G3" s="408"/>
      <c r="H3" s="408"/>
      <c r="I3" s="408"/>
      <c r="J3" s="408"/>
      <c r="K3" s="408"/>
      <c r="L3" s="408"/>
      <c r="M3" s="408"/>
      <c r="N3" s="408"/>
    </row>
    <row r="4" spans="1:20" ht="1.5" customHeight="1"/>
    <row r="5" spans="1:20" s="133" customFormat="1">
      <c r="A5" s="409">
        <v>1234567</v>
      </c>
      <c r="B5" s="410"/>
      <c r="C5" s="411"/>
      <c r="D5" s="133" t="s">
        <v>63</v>
      </c>
      <c r="E5" s="409" t="s">
        <v>175</v>
      </c>
      <c r="F5" s="410"/>
      <c r="G5" s="410"/>
      <c r="H5" s="410"/>
      <c r="I5" s="410"/>
      <c r="J5" s="411"/>
      <c r="L5" s="409" t="s">
        <v>176</v>
      </c>
      <c r="M5" s="410"/>
      <c r="N5" s="411"/>
    </row>
    <row r="6" spans="1:20" s="134" customFormat="1" ht="8.25" customHeight="1">
      <c r="A6" s="412" t="s">
        <v>231</v>
      </c>
      <c r="B6" s="412"/>
      <c r="C6" s="154"/>
      <c r="D6" s="155"/>
      <c r="E6" s="155" t="s">
        <v>232</v>
      </c>
      <c r="J6" s="156"/>
      <c r="L6" s="153" t="s">
        <v>230</v>
      </c>
    </row>
    <row r="7" spans="1:20" s="133" customFormat="1" ht="3" customHeight="1">
      <c r="B7" s="148"/>
      <c r="L7" s="146"/>
    </row>
    <row r="8" spans="1:20" s="133" customFormat="1">
      <c r="A8" s="419" t="s">
        <v>241</v>
      </c>
      <c r="B8" s="420"/>
      <c r="C8" s="420"/>
      <c r="D8" s="229" t="s">
        <v>238</v>
      </c>
      <c r="E8" s="421" t="s">
        <v>242</v>
      </c>
      <c r="F8" s="422"/>
      <c r="G8" s="422"/>
      <c r="H8" s="423" t="s">
        <v>236</v>
      </c>
      <c r="I8" s="424"/>
      <c r="J8" s="2"/>
      <c r="K8" s="425" t="s">
        <v>240</v>
      </c>
      <c r="L8" s="426"/>
      <c r="M8" s="427" t="s">
        <v>243</v>
      </c>
      <c r="N8" s="428"/>
    </row>
    <row r="9" spans="1:20" ht="3.75" customHeight="1">
      <c r="B9" s="157"/>
      <c r="C9" s="157"/>
      <c r="D9" s="157"/>
    </row>
    <row r="10" spans="1:20" ht="3" customHeight="1">
      <c r="A10" s="158"/>
      <c r="B10" s="159"/>
      <c r="C10" s="159"/>
      <c r="D10" s="159"/>
      <c r="E10" s="160"/>
      <c r="F10" s="160"/>
      <c r="G10" s="160"/>
      <c r="H10" s="160"/>
      <c r="I10" s="160"/>
      <c r="J10" s="160"/>
      <c r="K10" s="160"/>
      <c r="L10" s="160"/>
      <c r="M10" s="160"/>
      <c r="N10" s="160"/>
      <c r="O10" s="161"/>
    </row>
    <row r="11" spans="1:20" s="133" customFormat="1" ht="14.25" customHeight="1">
      <c r="A11" s="162"/>
      <c r="D11" s="163"/>
      <c r="E11" s="146"/>
      <c r="F11" s="146" t="s">
        <v>72</v>
      </c>
      <c r="G11" s="164">
        <v>2022</v>
      </c>
      <c r="H11" s="429" t="s">
        <v>121</v>
      </c>
      <c r="I11" s="430"/>
      <c r="J11" s="431" t="s">
        <v>221</v>
      </c>
      <c r="K11" s="424"/>
      <c r="L11" s="424"/>
      <c r="M11" s="132"/>
      <c r="N11" s="132"/>
      <c r="O11" s="165"/>
      <c r="P11" s="132"/>
    </row>
    <row r="12" spans="1:20" ht="9" customHeight="1">
      <c r="A12" s="166"/>
      <c r="B12" s="167"/>
      <c r="C12" s="167"/>
      <c r="D12" s="167"/>
      <c r="E12" s="167"/>
      <c r="F12" s="167"/>
      <c r="G12" s="168"/>
      <c r="H12" s="169"/>
      <c r="O12" s="170"/>
    </row>
    <row r="13" spans="1:20" s="133" customFormat="1" ht="9.75" customHeight="1">
      <c r="A13" s="166"/>
      <c r="B13" s="167"/>
      <c r="C13" s="167"/>
      <c r="D13" s="167"/>
      <c r="E13" s="167"/>
      <c r="F13" s="171"/>
      <c r="G13" s="172"/>
      <c r="H13" s="173"/>
      <c r="I13" s="174"/>
      <c r="J13" s="175"/>
      <c r="K13" s="175"/>
      <c r="L13" s="175"/>
      <c r="M13" s="175"/>
      <c r="N13" s="174"/>
      <c r="O13" s="176"/>
      <c r="S13" s="139"/>
    </row>
    <row r="14" spans="1:20" ht="6.75" customHeight="1">
      <c r="A14" s="166"/>
      <c r="B14" s="167"/>
      <c r="C14" s="167"/>
      <c r="D14" s="167"/>
      <c r="E14" s="167"/>
      <c r="F14" s="177"/>
      <c r="G14" s="178"/>
      <c r="H14" s="179"/>
      <c r="I14" s="179"/>
      <c r="J14" s="180"/>
      <c r="K14" s="180"/>
      <c r="L14" s="180"/>
      <c r="M14" s="180"/>
      <c r="N14" s="181"/>
      <c r="O14" s="182"/>
      <c r="T14" s="140"/>
    </row>
    <row r="15" spans="1:20" ht="9" customHeight="1">
      <c r="A15" s="166"/>
      <c r="B15" s="167"/>
      <c r="C15" s="167"/>
      <c r="D15" s="167"/>
      <c r="E15" s="167"/>
      <c r="F15" s="183" t="s">
        <v>224</v>
      </c>
      <c r="G15" s="184"/>
      <c r="H15" s="168"/>
      <c r="I15" s="168"/>
      <c r="J15" s="168"/>
      <c r="K15" s="168"/>
      <c r="L15" s="168"/>
      <c r="M15" s="185" t="s">
        <v>157</v>
      </c>
      <c r="O15" s="170"/>
      <c r="T15" s="140"/>
    </row>
    <row r="16" spans="1:20" ht="3" customHeight="1">
      <c r="A16" s="186"/>
      <c r="B16" s="187"/>
      <c r="C16" s="187"/>
      <c r="D16" s="187"/>
      <c r="E16" s="187"/>
      <c r="F16" s="187"/>
      <c r="G16" s="187"/>
      <c r="H16" s="187"/>
      <c r="I16" s="187"/>
      <c r="J16" s="187"/>
      <c r="K16" s="187"/>
      <c r="L16" s="187"/>
      <c r="M16" s="187"/>
      <c r="N16" s="187"/>
      <c r="O16" s="188"/>
      <c r="T16" s="140"/>
    </row>
    <row r="17" spans="1:23" ht="21" customHeight="1">
      <c r="B17" s="413" t="s">
        <v>158</v>
      </c>
      <c r="C17" s="414"/>
      <c r="D17" s="414"/>
      <c r="E17" s="414"/>
      <c r="F17" s="414"/>
      <c r="G17" s="414"/>
      <c r="H17" s="414"/>
      <c r="I17" s="414"/>
      <c r="J17" s="414"/>
      <c r="K17" s="414"/>
      <c r="L17" s="414"/>
      <c r="M17" s="414"/>
      <c r="N17" s="414"/>
      <c r="S17" s="141"/>
      <c r="T17" s="142"/>
      <c r="U17" s="142"/>
      <c r="V17" s="142"/>
      <c r="W17" s="142"/>
    </row>
    <row r="18" spans="1:23" s="133" customFormat="1" ht="12" customHeight="1">
      <c r="A18" s="190" t="s">
        <v>21</v>
      </c>
      <c r="B18" s="191" t="s">
        <v>40</v>
      </c>
      <c r="C18" s="140"/>
      <c r="D18" s="137"/>
      <c r="E18" s="140"/>
      <c r="F18" s="140"/>
      <c r="G18" s="140"/>
      <c r="H18" s="140"/>
      <c r="I18" s="140"/>
      <c r="J18" s="140"/>
      <c r="K18" s="140"/>
      <c r="L18" s="140"/>
      <c r="M18" s="140"/>
      <c r="N18" s="140"/>
      <c r="S18" s="143"/>
      <c r="T18" s="140"/>
      <c r="U18" s="140"/>
      <c r="V18" s="140"/>
      <c r="W18" s="140"/>
    </row>
    <row r="19" spans="1:23" ht="11.25" customHeight="1">
      <c r="A19" s="192"/>
      <c r="B19" s="415" t="s">
        <v>154</v>
      </c>
      <c r="C19" s="416"/>
      <c r="D19" s="193" t="s">
        <v>155</v>
      </c>
      <c r="E19" s="193" t="s">
        <v>16</v>
      </c>
      <c r="F19" s="417" t="s">
        <v>152</v>
      </c>
      <c r="G19" s="417"/>
      <c r="H19" s="418"/>
      <c r="I19" s="397"/>
      <c r="S19" s="136"/>
      <c r="T19" s="140"/>
      <c r="U19" s="140"/>
      <c r="V19" s="140"/>
      <c r="W19" s="140"/>
    </row>
    <row r="20" spans="1:23" ht="12.95" customHeight="1">
      <c r="A20" s="393" t="s">
        <v>28</v>
      </c>
      <c r="B20" s="395" t="s">
        <v>0</v>
      </c>
      <c r="C20" s="395"/>
      <c r="D20" s="196">
        <v>2022</v>
      </c>
      <c r="E20" s="196">
        <v>12</v>
      </c>
      <c r="F20" s="396">
        <v>0.92</v>
      </c>
      <c r="G20" s="396"/>
      <c r="H20" s="397"/>
      <c r="I20" s="397"/>
      <c r="S20" s="136"/>
      <c r="T20" s="140"/>
      <c r="U20" s="140"/>
      <c r="V20" s="140"/>
      <c r="W20" s="140"/>
    </row>
    <row r="21" spans="1:23" ht="12.95" customHeight="1">
      <c r="A21" s="394"/>
      <c r="B21" s="395" t="s">
        <v>1</v>
      </c>
      <c r="C21" s="395"/>
      <c r="D21" s="196">
        <v>2022</v>
      </c>
      <c r="E21" s="196">
        <v>12</v>
      </c>
      <c r="F21" s="396">
        <v>0.9</v>
      </c>
      <c r="G21" s="396"/>
      <c r="H21" s="198"/>
      <c r="I21" s="403" t="s">
        <v>192</v>
      </c>
      <c r="J21" s="399"/>
      <c r="K21" s="399"/>
      <c r="L21" s="400"/>
      <c r="M21" s="402">
        <v>0.83</v>
      </c>
      <c r="S21" s="136"/>
      <c r="T21" s="140"/>
      <c r="U21" s="140"/>
      <c r="V21" s="140"/>
      <c r="W21" s="140"/>
    </row>
    <row r="22" spans="1:23" ht="12.95" customHeight="1">
      <c r="A22" s="394"/>
      <c r="B22" s="395" t="s">
        <v>2</v>
      </c>
      <c r="C22" s="395"/>
      <c r="D22" s="196">
        <v>2022</v>
      </c>
      <c r="E22" s="196">
        <v>12</v>
      </c>
      <c r="F22" s="396">
        <v>1.02</v>
      </c>
      <c r="G22" s="396"/>
      <c r="H22" s="198"/>
      <c r="I22" s="401"/>
      <c r="J22" s="399"/>
      <c r="K22" s="399"/>
      <c r="L22" s="400"/>
      <c r="M22" s="402"/>
      <c r="S22" s="136"/>
      <c r="T22" s="140"/>
      <c r="U22" s="140"/>
      <c r="V22" s="140"/>
      <c r="W22" s="140"/>
    </row>
    <row r="23" spans="1:23" ht="12.95" customHeight="1">
      <c r="A23" s="393" t="s">
        <v>29</v>
      </c>
      <c r="B23" s="395" t="s">
        <v>3</v>
      </c>
      <c r="C23" s="395"/>
      <c r="D23" s="196">
        <v>2022</v>
      </c>
      <c r="E23" s="196">
        <v>12</v>
      </c>
      <c r="F23" s="396">
        <v>0.9</v>
      </c>
      <c r="G23" s="396"/>
      <c r="H23" s="198"/>
      <c r="I23" s="398" t="s">
        <v>66</v>
      </c>
      <c r="J23" s="399"/>
      <c r="K23" s="399"/>
      <c r="L23" s="400"/>
      <c r="M23" s="404">
        <v>4</v>
      </c>
      <c r="S23" s="136"/>
      <c r="T23" s="140"/>
      <c r="U23" s="140"/>
      <c r="V23" s="140"/>
      <c r="W23" s="140"/>
    </row>
    <row r="24" spans="1:23" ht="12.95" customHeight="1">
      <c r="A24" s="394"/>
      <c r="B24" s="395" t="s">
        <v>4</v>
      </c>
      <c r="C24" s="395"/>
      <c r="D24" s="196">
        <v>2022</v>
      </c>
      <c r="E24" s="196">
        <v>12</v>
      </c>
      <c r="F24" s="396">
        <v>0.84</v>
      </c>
      <c r="G24" s="396"/>
      <c r="H24" s="198"/>
      <c r="I24" s="401"/>
      <c r="J24" s="399"/>
      <c r="K24" s="399"/>
      <c r="L24" s="400"/>
      <c r="M24" s="404"/>
      <c r="S24" s="136"/>
      <c r="T24" s="140"/>
      <c r="U24" s="140"/>
      <c r="V24" s="140"/>
      <c r="W24" s="140"/>
    </row>
    <row r="25" spans="1:23" ht="12.95" customHeight="1">
      <c r="A25" s="394"/>
      <c r="B25" s="395" t="s">
        <v>5</v>
      </c>
      <c r="C25" s="395"/>
      <c r="D25" s="196">
        <v>2022</v>
      </c>
      <c r="E25" s="196">
        <v>12</v>
      </c>
      <c r="F25" s="396">
        <v>0.72</v>
      </c>
      <c r="G25" s="396"/>
      <c r="H25" s="198"/>
      <c r="I25" s="398" t="s">
        <v>67</v>
      </c>
      <c r="J25" s="399"/>
      <c r="K25" s="399"/>
      <c r="L25" s="400"/>
      <c r="M25" s="402" t="s">
        <v>217</v>
      </c>
      <c r="S25" s="136"/>
      <c r="T25" s="140"/>
      <c r="U25" s="140"/>
      <c r="V25" s="140"/>
      <c r="W25" s="140"/>
    </row>
    <row r="26" spans="1:23" ht="12.95" customHeight="1">
      <c r="A26" s="393" t="s">
        <v>30</v>
      </c>
      <c r="B26" s="395" t="s">
        <v>6</v>
      </c>
      <c r="C26" s="395"/>
      <c r="D26" s="196">
        <v>2022</v>
      </c>
      <c r="E26" s="196">
        <v>12</v>
      </c>
      <c r="F26" s="396">
        <v>0.73</v>
      </c>
      <c r="G26" s="396"/>
      <c r="H26" s="198"/>
      <c r="I26" s="401"/>
      <c r="J26" s="399"/>
      <c r="K26" s="399"/>
      <c r="L26" s="400"/>
      <c r="M26" s="402"/>
      <c r="S26" s="136"/>
      <c r="T26" s="140"/>
      <c r="U26" s="140"/>
      <c r="V26" s="140"/>
      <c r="W26" s="140"/>
    </row>
    <row r="27" spans="1:23" ht="12.95" customHeight="1">
      <c r="A27" s="394"/>
      <c r="B27" s="395" t="s">
        <v>7</v>
      </c>
      <c r="C27" s="395"/>
      <c r="D27" s="196">
        <v>2022</v>
      </c>
      <c r="E27" s="196">
        <v>12</v>
      </c>
      <c r="F27" s="396">
        <v>0.7</v>
      </c>
      <c r="G27" s="396"/>
      <c r="H27" s="200"/>
      <c r="I27" s="160"/>
      <c r="J27" s="160"/>
      <c r="K27" s="160"/>
      <c r="L27" s="160"/>
      <c r="S27" s="136"/>
      <c r="T27" s="140"/>
      <c r="U27" s="140"/>
      <c r="V27" s="140"/>
      <c r="W27" s="140"/>
    </row>
    <row r="28" spans="1:23" ht="12.95" customHeight="1">
      <c r="A28" s="394"/>
      <c r="B28" s="395" t="s">
        <v>8</v>
      </c>
      <c r="C28" s="395"/>
      <c r="D28" s="196">
        <v>2022</v>
      </c>
      <c r="E28" s="196">
        <v>12</v>
      </c>
      <c r="F28" s="396">
        <v>0.76</v>
      </c>
      <c r="G28" s="396"/>
      <c r="H28" s="200"/>
      <c r="S28" s="136"/>
      <c r="T28" s="140"/>
      <c r="U28" s="140"/>
      <c r="V28" s="140"/>
      <c r="W28" s="140"/>
    </row>
    <row r="29" spans="1:23" ht="12.95" customHeight="1">
      <c r="A29" s="393" t="s">
        <v>31</v>
      </c>
      <c r="B29" s="395" t="s">
        <v>9</v>
      </c>
      <c r="C29" s="395"/>
      <c r="D29" s="196">
        <v>2022</v>
      </c>
      <c r="E29" s="196">
        <v>12</v>
      </c>
      <c r="F29" s="396">
        <v>0.79</v>
      </c>
      <c r="G29" s="396"/>
      <c r="H29" s="200"/>
      <c r="S29" s="136"/>
      <c r="T29" s="140"/>
      <c r="U29" s="140"/>
      <c r="V29" s="140"/>
      <c r="W29" s="140"/>
    </row>
    <row r="30" spans="1:23" ht="12.95" customHeight="1">
      <c r="A30" s="394"/>
      <c r="B30" s="395" t="s">
        <v>10</v>
      </c>
      <c r="C30" s="395"/>
      <c r="D30" s="196">
        <v>2022</v>
      </c>
      <c r="E30" s="196">
        <v>12</v>
      </c>
      <c r="F30" s="396">
        <v>0.75</v>
      </c>
      <c r="G30" s="396"/>
      <c r="H30" s="200"/>
      <c r="S30" s="136"/>
    </row>
    <row r="31" spans="1:23" ht="12.95" customHeight="1">
      <c r="A31" s="394"/>
      <c r="B31" s="395" t="s">
        <v>11</v>
      </c>
      <c r="C31" s="395"/>
      <c r="D31" s="196">
        <v>2022</v>
      </c>
      <c r="E31" s="196">
        <v>12</v>
      </c>
      <c r="F31" s="396">
        <v>0.94</v>
      </c>
      <c r="G31" s="396"/>
      <c r="H31" s="200"/>
      <c r="S31" s="141"/>
      <c r="T31" s="142"/>
      <c r="U31" s="142"/>
      <c r="V31" s="142"/>
      <c r="W31" s="142"/>
    </row>
    <row r="32" spans="1:23" ht="6" customHeight="1">
      <c r="H32" s="200"/>
      <c r="S32" s="136"/>
      <c r="T32" s="140"/>
      <c r="U32" s="140"/>
      <c r="V32" s="140"/>
      <c r="W32" s="140"/>
    </row>
    <row r="33" spans="1:23" ht="12" customHeight="1">
      <c r="A33" s="190" t="s">
        <v>22</v>
      </c>
      <c r="B33" s="201" t="s">
        <v>39</v>
      </c>
      <c r="C33" s="202"/>
      <c r="D33" s="203"/>
      <c r="E33" s="203"/>
      <c r="S33" s="136"/>
      <c r="T33" s="140"/>
      <c r="U33" s="140"/>
      <c r="V33" s="140"/>
      <c r="W33" s="140"/>
    </row>
    <row r="34" spans="1:23" s="135" customFormat="1" ht="11.25" customHeight="1">
      <c r="A34" s="393" t="s">
        <v>156</v>
      </c>
      <c r="B34" s="432"/>
      <c r="C34" s="432"/>
      <c r="D34" s="432"/>
      <c r="E34" s="393" t="s">
        <v>35</v>
      </c>
      <c r="F34" s="393"/>
      <c r="G34" s="393" t="s">
        <v>36</v>
      </c>
      <c r="H34" s="393"/>
      <c r="I34" s="393" t="s">
        <v>37</v>
      </c>
      <c r="J34" s="393"/>
      <c r="K34" s="393" t="s">
        <v>38</v>
      </c>
      <c r="L34" s="393"/>
      <c r="M34" s="204" t="s">
        <v>223</v>
      </c>
      <c r="N34" s="433" t="s">
        <v>62</v>
      </c>
      <c r="S34" s="136"/>
      <c r="T34" s="140"/>
      <c r="U34" s="140"/>
      <c r="V34" s="140"/>
      <c r="W34" s="140"/>
    </row>
    <row r="35" spans="1:23" s="136" customFormat="1" ht="12" customHeight="1">
      <c r="A35" s="432"/>
      <c r="B35" s="432"/>
      <c r="C35" s="432"/>
      <c r="D35" s="432"/>
      <c r="E35" s="195" t="s">
        <v>157</v>
      </c>
      <c r="F35" s="195" t="s">
        <v>12</v>
      </c>
      <c r="G35" s="195" t="s">
        <v>157</v>
      </c>
      <c r="H35" s="195" t="s">
        <v>12</v>
      </c>
      <c r="I35" s="195" t="s">
        <v>157</v>
      </c>
      <c r="J35" s="195" t="s">
        <v>12</v>
      </c>
      <c r="K35" s="195" t="s">
        <v>157</v>
      </c>
      <c r="L35" s="195" t="s">
        <v>12</v>
      </c>
      <c r="M35" s="205" t="s">
        <v>30</v>
      </c>
      <c r="N35" s="394"/>
      <c r="T35" s="140"/>
      <c r="U35" s="140"/>
      <c r="V35" s="140"/>
      <c r="W35" s="140"/>
    </row>
    <row r="36" spans="1:23" ht="12.95" customHeight="1">
      <c r="A36" s="434" t="s">
        <v>177</v>
      </c>
      <c r="B36" s="434"/>
      <c r="C36" s="434"/>
      <c r="D36" s="434"/>
      <c r="E36" s="232">
        <v>44597</v>
      </c>
      <c r="F36" s="196">
        <v>20</v>
      </c>
      <c r="G36" s="232">
        <v>44687</v>
      </c>
      <c r="H36" s="196">
        <v>45</v>
      </c>
      <c r="I36" s="232">
        <v>44776</v>
      </c>
      <c r="J36" s="196">
        <v>79</v>
      </c>
      <c r="K36" s="232">
        <v>44869</v>
      </c>
      <c r="L36" s="196">
        <v>68</v>
      </c>
      <c r="M36" s="206">
        <v>56</v>
      </c>
      <c r="N36" s="206">
        <v>53</v>
      </c>
      <c r="S36" s="136"/>
      <c r="T36" s="140"/>
      <c r="U36" s="140"/>
      <c r="V36" s="140"/>
      <c r="W36" s="140"/>
    </row>
    <row r="37" spans="1:23" ht="12.95" customHeight="1">
      <c r="A37" s="434" t="s">
        <v>178</v>
      </c>
      <c r="B37" s="434"/>
      <c r="C37" s="434"/>
      <c r="D37" s="434"/>
      <c r="E37" s="232">
        <v>44597</v>
      </c>
      <c r="F37" s="196">
        <v>50</v>
      </c>
      <c r="G37" s="232">
        <v>44687</v>
      </c>
      <c r="H37" s="196">
        <v>90</v>
      </c>
      <c r="I37" s="232">
        <v>44776</v>
      </c>
      <c r="J37" s="196">
        <v>110</v>
      </c>
      <c r="K37" s="232">
        <v>44869</v>
      </c>
      <c r="L37" s="196">
        <v>78</v>
      </c>
      <c r="M37" s="206">
        <v>90</v>
      </c>
      <c r="N37" s="206">
        <v>82</v>
      </c>
      <c r="S37" s="136"/>
      <c r="T37" s="140"/>
      <c r="U37" s="140"/>
      <c r="V37" s="140"/>
      <c r="W37" s="140"/>
    </row>
    <row r="38" spans="1:23" ht="12.95" customHeight="1">
      <c r="A38" s="434" t="s">
        <v>179</v>
      </c>
      <c r="B38" s="434"/>
      <c r="C38" s="434"/>
      <c r="D38" s="434"/>
      <c r="E38" s="232">
        <v>44597</v>
      </c>
      <c r="F38" s="196">
        <v>35</v>
      </c>
      <c r="G38" s="232">
        <v>44687</v>
      </c>
      <c r="H38" s="196">
        <v>52</v>
      </c>
      <c r="I38" s="232">
        <v>44776</v>
      </c>
      <c r="J38" s="196">
        <v>84</v>
      </c>
      <c r="K38" s="232">
        <v>44869</v>
      </c>
      <c r="L38" s="196">
        <v>72</v>
      </c>
      <c r="M38" s="206">
        <v>64</v>
      </c>
      <c r="N38" s="206">
        <v>61</v>
      </c>
      <c r="S38" s="136"/>
      <c r="T38" s="140"/>
      <c r="U38" s="140"/>
      <c r="V38" s="140"/>
      <c r="W38" s="140"/>
    </row>
    <row r="39" spans="1:23" ht="12.95" customHeight="1">
      <c r="A39" s="434" t="s">
        <v>180</v>
      </c>
      <c r="B39" s="434"/>
      <c r="C39" s="434"/>
      <c r="D39" s="434"/>
      <c r="E39" s="232">
        <v>44597</v>
      </c>
      <c r="F39" s="196">
        <v>29</v>
      </c>
      <c r="G39" s="232">
        <v>44687</v>
      </c>
      <c r="H39" s="196">
        <v>37</v>
      </c>
      <c r="I39" s="232">
        <v>44776</v>
      </c>
      <c r="J39" s="196">
        <v>89</v>
      </c>
      <c r="K39" s="232">
        <v>44869</v>
      </c>
      <c r="L39" s="196">
        <v>69</v>
      </c>
      <c r="M39" s="206">
        <v>61</v>
      </c>
      <c r="N39" s="206">
        <v>56</v>
      </c>
      <c r="S39" s="136"/>
      <c r="T39" s="140"/>
      <c r="U39" s="140"/>
      <c r="V39" s="140"/>
      <c r="W39" s="140"/>
    </row>
    <row r="40" spans="1:23" ht="12.95" customHeight="1">
      <c r="A40" s="434"/>
      <c r="B40" s="434"/>
      <c r="C40" s="434"/>
      <c r="D40" s="434"/>
      <c r="E40" s="232"/>
      <c r="F40" s="196"/>
      <c r="G40" s="232"/>
      <c r="H40" s="196"/>
      <c r="I40" s="232"/>
      <c r="J40" s="196"/>
      <c r="K40" s="232"/>
      <c r="L40" s="196"/>
      <c r="M40" s="206" t="str">
        <f>IF($T$3=1,CHOOSE($T$13,T22,U22,V22,W22)," ")</f>
        <v xml:space="preserve"> </v>
      </c>
      <c r="N40" s="206" t="str">
        <f t="shared" ref="N40:N43" si="0">IF(ISERROR(AVERAGE(F40,H40,J40,L40)),"",AVERAGE(F40,H40,J40,L40))</f>
        <v/>
      </c>
      <c r="S40" s="136"/>
      <c r="T40" s="140"/>
      <c r="U40" s="140"/>
      <c r="V40" s="140"/>
      <c r="W40" s="140"/>
    </row>
    <row r="41" spans="1:23" ht="12.95" customHeight="1">
      <c r="A41" s="434"/>
      <c r="B41" s="434"/>
      <c r="C41" s="434"/>
      <c r="D41" s="434"/>
      <c r="E41" s="232"/>
      <c r="F41" s="196"/>
      <c r="G41" s="232"/>
      <c r="H41" s="196"/>
      <c r="I41" s="232"/>
      <c r="J41" s="196"/>
      <c r="K41" s="232"/>
      <c r="L41" s="196"/>
      <c r="M41" s="206" t="str">
        <f>IF($T$3=1,CHOOSE($T$13,T23,U23,V23,W23)," ")</f>
        <v xml:space="preserve"> </v>
      </c>
      <c r="N41" s="206" t="str">
        <f t="shared" si="0"/>
        <v/>
      </c>
      <c r="S41" s="136"/>
      <c r="T41" s="140"/>
      <c r="U41" s="140"/>
      <c r="V41" s="140"/>
      <c r="W41" s="140"/>
    </row>
    <row r="42" spans="1:23" ht="12.95" customHeight="1">
      <c r="A42" s="434"/>
      <c r="B42" s="434"/>
      <c r="C42" s="434"/>
      <c r="D42" s="434"/>
      <c r="E42" s="232"/>
      <c r="F42" s="196"/>
      <c r="G42" s="232"/>
      <c r="H42" s="196"/>
      <c r="I42" s="232"/>
      <c r="J42" s="196"/>
      <c r="K42" s="232"/>
      <c r="L42" s="196"/>
      <c r="M42" s="206" t="str">
        <f>IF($T$3=1,CHOOSE($T$13,T24,U24,V24,W24)," ")</f>
        <v xml:space="preserve"> </v>
      </c>
      <c r="N42" s="206" t="str">
        <f t="shared" si="0"/>
        <v/>
      </c>
      <c r="R42" s="144"/>
      <c r="S42" s="141"/>
      <c r="T42" s="140"/>
      <c r="U42" s="140"/>
      <c r="V42" s="140"/>
      <c r="W42" s="140"/>
    </row>
    <row r="43" spans="1:23" ht="12.95" customHeight="1">
      <c r="A43" s="434"/>
      <c r="B43" s="434"/>
      <c r="C43" s="434"/>
      <c r="D43" s="434"/>
      <c r="E43" s="232"/>
      <c r="F43" s="196"/>
      <c r="G43" s="232"/>
      <c r="H43" s="196"/>
      <c r="I43" s="232"/>
      <c r="J43" s="196"/>
      <c r="K43" s="232"/>
      <c r="L43" s="196"/>
      <c r="M43" s="206" t="str">
        <f>IF($T$3=1,CHOOSE($T$13,T25,U25,V25,W25)," ")</f>
        <v xml:space="preserve"> </v>
      </c>
      <c r="N43" s="206" t="str">
        <f t="shared" si="0"/>
        <v/>
      </c>
      <c r="R43" s="144"/>
      <c r="S43" s="141"/>
      <c r="T43" s="140"/>
      <c r="U43" s="140"/>
      <c r="V43" s="140"/>
      <c r="W43" s="140"/>
    </row>
    <row r="44" spans="1:23" s="137" customFormat="1" ht="12" customHeight="1">
      <c r="A44" s="207"/>
      <c r="B44" s="435"/>
      <c r="C44" s="435"/>
      <c r="D44" s="436"/>
      <c r="E44" s="437" t="s">
        <v>15</v>
      </c>
      <c r="F44" s="437"/>
      <c r="G44" s="438" t="s">
        <v>204</v>
      </c>
      <c r="H44" s="438"/>
      <c r="I44" s="438"/>
      <c r="J44" s="208" t="s">
        <v>218</v>
      </c>
      <c r="K44" s="439" t="s">
        <v>205</v>
      </c>
      <c r="L44" s="439"/>
      <c r="M44" s="439"/>
      <c r="N44" s="208" t="s">
        <v>218</v>
      </c>
      <c r="S44" s="145"/>
      <c r="T44" s="132"/>
      <c r="U44" s="132"/>
      <c r="V44" s="132"/>
      <c r="W44" s="132"/>
    </row>
    <row r="45" spans="1:23" s="137" customFormat="1" ht="3" customHeight="1">
      <c r="A45" s="140"/>
      <c r="B45" s="146"/>
      <c r="C45" s="146"/>
      <c r="D45" s="146"/>
      <c r="E45" s="209"/>
      <c r="F45" s="209"/>
      <c r="G45" s="138"/>
      <c r="H45" s="138"/>
      <c r="I45" s="146"/>
      <c r="J45" s="146"/>
      <c r="K45" s="146"/>
      <c r="L45" s="209"/>
      <c r="M45" s="140"/>
      <c r="S45" s="145"/>
      <c r="T45" s="132"/>
      <c r="U45" s="132"/>
      <c r="V45" s="132"/>
      <c r="W45" s="132"/>
    </row>
    <row r="46" spans="1:23" ht="12" customHeight="1">
      <c r="A46" s="190" t="s">
        <v>23</v>
      </c>
      <c r="B46" s="201" t="s">
        <v>32</v>
      </c>
      <c r="C46" s="203"/>
      <c r="D46" s="203"/>
      <c r="E46" s="203"/>
      <c r="S46" s="440"/>
      <c r="T46" s="440"/>
      <c r="U46" s="440"/>
      <c r="V46" s="147"/>
    </row>
    <row r="47" spans="1:23" s="135" customFormat="1" ht="12" customHeight="1">
      <c r="A47" s="393" t="s">
        <v>156</v>
      </c>
      <c r="B47" s="432"/>
      <c r="C47" s="432"/>
      <c r="D47" s="432"/>
      <c r="E47" s="393" t="s">
        <v>35</v>
      </c>
      <c r="F47" s="393"/>
      <c r="G47" s="393" t="s">
        <v>36</v>
      </c>
      <c r="H47" s="393"/>
      <c r="I47" s="393" t="s">
        <v>37</v>
      </c>
      <c r="J47" s="393"/>
      <c r="K47" s="393" t="s">
        <v>38</v>
      </c>
      <c r="L47" s="393"/>
      <c r="M47" s="204" t="s">
        <v>223</v>
      </c>
      <c r="N47" s="433" t="s">
        <v>62</v>
      </c>
      <c r="S47" s="145"/>
      <c r="T47" s="148"/>
      <c r="U47" s="143"/>
      <c r="V47" s="149"/>
      <c r="W47" s="132"/>
    </row>
    <row r="48" spans="1:23" s="136" customFormat="1" ht="11.25" customHeight="1">
      <c r="A48" s="432"/>
      <c r="B48" s="432"/>
      <c r="C48" s="432"/>
      <c r="D48" s="432"/>
      <c r="E48" s="195" t="s">
        <v>157</v>
      </c>
      <c r="F48" s="195" t="s">
        <v>12</v>
      </c>
      <c r="G48" s="195" t="s">
        <v>157</v>
      </c>
      <c r="H48" s="195" t="s">
        <v>12</v>
      </c>
      <c r="I48" s="195" t="s">
        <v>157</v>
      </c>
      <c r="J48" s="195" t="s">
        <v>12</v>
      </c>
      <c r="K48" s="195" t="s">
        <v>157</v>
      </c>
      <c r="L48" s="195" t="s">
        <v>12</v>
      </c>
      <c r="M48" s="205" t="s">
        <v>30</v>
      </c>
      <c r="N48" s="394"/>
      <c r="S48" s="145"/>
      <c r="T48" s="142"/>
      <c r="U48" s="142"/>
      <c r="V48" s="142"/>
      <c r="W48" s="142"/>
    </row>
    <row r="49" spans="1:34" ht="12.95" customHeight="1">
      <c r="A49" s="434" t="s">
        <v>177</v>
      </c>
      <c r="B49" s="434"/>
      <c r="C49" s="434"/>
      <c r="D49" s="434"/>
      <c r="E49" s="232">
        <v>44597</v>
      </c>
      <c r="F49" s="196">
        <v>34</v>
      </c>
      <c r="G49" s="232">
        <v>44687</v>
      </c>
      <c r="H49" s="196">
        <v>46</v>
      </c>
      <c r="I49" s="232">
        <v>44776</v>
      </c>
      <c r="J49" s="196">
        <v>58</v>
      </c>
      <c r="K49" s="232">
        <v>44869</v>
      </c>
      <c r="L49" s="196">
        <v>42</v>
      </c>
      <c r="M49" s="206">
        <v>49</v>
      </c>
      <c r="N49" s="206">
        <v>45</v>
      </c>
      <c r="S49" s="150"/>
      <c r="T49" s="137"/>
      <c r="U49" s="137"/>
      <c r="V49" s="137"/>
      <c r="W49" s="137"/>
    </row>
    <row r="50" spans="1:34" ht="12.95" customHeight="1">
      <c r="A50" s="434" t="s">
        <v>178</v>
      </c>
      <c r="B50" s="434"/>
      <c r="C50" s="434"/>
      <c r="D50" s="434"/>
      <c r="E50" s="232">
        <v>44597</v>
      </c>
      <c r="F50" s="196">
        <v>20</v>
      </c>
      <c r="G50" s="232">
        <v>44687</v>
      </c>
      <c r="H50" s="196">
        <v>32</v>
      </c>
      <c r="I50" s="232">
        <v>44776</v>
      </c>
      <c r="J50" s="196">
        <v>49</v>
      </c>
      <c r="K50" s="232">
        <v>44869</v>
      </c>
      <c r="L50" s="196">
        <v>34</v>
      </c>
      <c r="M50" s="206">
        <v>38</v>
      </c>
      <c r="N50" s="206">
        <v>34</v>
      </c>
      <c r="S50" s="145"/>
      <c r="T50" s="440"/>
      <c r="U50" s="440"/>
      <c r="V50" s="147"/>
    </row>
    <row r="51" spans="1:34" ht="12.95" customHeight="1">
      <c r="A51" s="434" t="s">
        <v>179</v>
      </c>
      <c r="B51" s="434"/>
      <c r="C51" s="434"/>
      <c r="D51" s="434"/>
      <c r="E51" s="232">
        <v>44597</v>
      </c>
      <c r="F51" s="196">
        <v>39</v>
      </c>
      <c r="G51" s="232">
        <v>44687</v>
      </c>
      <c r="H51" s="196">
        <v>59</v>
      </c>
      <c r="I51" s="232">
        <v>44776</v>
      </c>
      <c r="J51" s="196">
        <v>70</v>
      </c>
      <c r="K51" s="232">
        <v>44869</v>
      </c>
      <c r="L51" s="196">
        <v>58</v>
      </c>
      <c r="M51" s="206">
        <v>60</v>
      </c>
      <c r="N51" s="206">
        <v>57</v>
      </c>
      <c r="S51" s="135"/>
      <c r="T51" s="148"/>
      <c r="U51" s="148"/>
      <c r="V51" s="147"/>
      <c r="W51" s="135"/>
    </row>
    <row r="52" spans="1:34" ht="12.95" customHeight="1">
      <c r="A52" s="434" t="s">
        <v>180</v>
      </c>
      <c r="B52" s="434"/>
      <c r="C52" s="434"/>
      <c r="D52" s="434"/>
      <c r="E52" s="232">
        <v>44597</v>
      </c>
      <c r="F52" s="196">
        <v>17</v>
      </c>
      <c r="G52" s="232">
        <v>44687</v>
      </c>
      <c r="H52" s="196">
        <v>26</v>
      </c>
      <c r="I52" s="232">
        <v>44776</v>
      </c>
      <c r="J52" s="196">
        <v>48</v>
      </c>
      <c r="K52" s="232">
        <v>44869</v>
      </c>
      <c r="L52" s="196">
        <v>37</v>
      </c>
      <c r="M52" s="206">
        <v>35</v>
      </c>
      <c r="N52" s="206">
        <v>32</v>
      </c>
      <c r="S52" s="145"/>
      <c r="T52" s="136"/>
      <c r="U52" s="136"/>
      <c r="V52" s="136"/>
      <c r="W52" s="136"/>
    </row>
    <row r="53" spans="1:34" ht="12.95" customHeight="1">
      <c r="A53" s="434"/>
      <c r="B53" s="434"/>
      <c r="C53" s="434"/>
      <c r="D53" s="434"/>
      <c r="E53" s="232"/>
      <c r="F53" s="196"/>
      <c r="G53" s="232"/>
      <c r="H53" s="196"/>
      <c r="I53" s="232"/>
      <c r="J53" s="196"/>
      <c r="K53" s="232"/>
      <c r="L53" s="196"/>
      <c r="M53" s="206" t="str">
        <f>IF($T$3=1,CHOOSE($T$13,T36,U36,V36,W36)," ")</f>
        <v xml:space="preserve"> </v>
      </c>
      <c r="N53" s="206" t="str">
        <f t="shared" ref="N53:N56" si="1">IF(ISERROR(AVERAGE(F53,H53,J53,L53)),"",AVERAGE(F53,H53,J53,L53))</f>
        <v/>
      </c>
      <c r="S53" s="145"/>
    </row>
    <row r="54" spans="1:34" ht="12.95" customHeight="1">
      <c r="A54" s="434"/>
      <c r="B54" s="434"/>
      <c r="C54" s="434"/>
      <c r="D54" s="434"/>
      <c r="E54" s="232"/>
      <c r="F54" s="196"/>
      <c r="G54" s="232"/>
      <c r="H54" s="196"/>
      <c r="I54" s="232"/>
      <c r="J54" s="196"/>
      <c r="K54" s="232"/>
      <c r="L54" s="196"/>
      <c r="M54" s="206" t="str">
        <f>IF($T$3=1,CHOOSE($T$13,T37,U37,V37,W37)," ")</f>
        <v xml:space="preserve"> </v>
      </c>
      <c r="N54" s="206" t="str">
        <f t="shared" si="1"/>
        <v/>
      </c>
      <c r="S54" s="440"/>
      <c r="T54" s="441"/>
      <c r="U54" s="441"/>
      <c r="V54" s="147"/>
    </row>
    <row r="55" spans="1:34" ht="12.95" customHeight="1">
      <c r="A55" s="434"/>
      <c r="B55" s="434"/>
      <c r="C55" s="434"/>
      <c r="D55" s="434"/>
      <c r="E55" s="232"/>
      <c r="F55" s="196"/>
      <c r="G55" s="232"/>
      <c r="H55" s="196"/>
      <c r="I55" s="232"/>
      <c r="J55" s="196"/>
      <c r="K55" s="232"/>
      <c r="L55" s="196"/>
      <c r="M55" s="206" t="str">
        <f>IF($T$3=1,CHOOSE($T$13,T38,U38,V38,W38)," ")</f>
        <v xml:space="preserve"> </v>
      </c>
      <c r="N55" s="206" t="str">
        <f t="shared" si="1"/>
        <v/>
      </c>
      <c r="S55" s="440"/>
      <c r="T55" s="441"/>
      <c r="U55" s="441"/>
      <c r="V55" s="147"/>
    </row>
    <row r="56" spans="1:34" ht="12.95" customHeight="1">
      <c r="A56" s="434"/>
      <c r="B56" s="434"/>
      <c r="C56" s="434"/>
      <c r="D56" s="434"/>
      <c r="E56" s="232"/>
      <c r="F56" s="196"/>
      <c r="G56" s="232"/>
      <c r="H56" s="196"/>
      <c r="I56" s="232"/>
      <c r="J56" s="196"/>
      <c r="K56" s="232"/>
      <c r="L56" s="196"/>
      <c r="M56" s="206" t="str">
        <f>IF($T$3=1,CHOOSE($T$13,T39,U39,V39,W39)," ")</f>
        <v xml:space="preserve"> </v>
      </c>
      <c r="N56" s="206" t="str">
        <f t="shared" si="1"/>
        <v/>
      </c>
      <c r="T56" s="151"/>
    </row>
    <row r="57" spans="1:34" s="137" customFormat="1" ht="12" customHeight="1">
      <c r="A57" s="207"/>
      <c r="B57" s="435"/>
      <c r="C57" s="435"/>
      <c r="D57" s="436"/>
      <c r="E57" s="437" t="s">
        <v>17</v>
      </c>
      <c r="F57" s="437"/>
      <c r="G57" s="438" t="s">
        <v>204</v>
      </c>
      <c r="H57" s="438"/>
      <c r="I57" s="438"/>
      <c r="J57" s="208" t="s">
        <v>217</v>
      </c>
      <c r="K57" s="439" t="s">
        <v>205</v>
      </c>
      <c r="L57" s="439"/>
      <c r="M57" s="439"/>
      <c r="N57" s="208" t="s">
        <v>217</v>
      </c>
      <c r="S57" s="132"/>
      <c r="T57" s="132"/>
      <c r="U57" s="132"/>
      <c r="V57" s="132"/>
      <c r="W57" s="132"/>
    </row>
    <row r="58" spans="1:34" ht="2.25" customHeight="1"/>
    <row r="59" spans="1:34" ht="13.5" customHeight="1">
      <c r="A59" s="210" t="s">
        <v>24</v>
      </c>
      <c r="B59" s="211" t="s">
        <v>135</v>
      </c>
      <c r="C59" s="203"/>
      <c r="D59" s="203"/>
      <c r="E59" s="203"/>
    </row>
    <row r="60" spans="1:34" s="138" customFormat="1" ht="25.5" customHeight="1">
      <c r="A60" s="212" t="str">
        <f>IF(AND(OR(J44="YES",J57="YES"),T13=3,N44="NO",N57="NO",MAX(T18:U29)&lt;80.5,MAX(W18:W29)&lt;80.5,MAX(T32:U43)&lt;60.5,MAX(W32:W43)&lt;60.5,MAX(M36:M43)&lt;100,MAX(M49:M56)&lt;75),"þ","o")</f>
        <v>o</v>
      </c>
      <c r="B60" s="391" t="s">
        <v>163</v>
      </c>
      <c r="C60" s="391"/>
      <c r="D60" s="391"/>
      <c r="E60" s="391"/>
      <c r="F60" s="391"/>
      <c r="G60" s="391"/>
      <c r="H60" s="391"/>
      <c r="I60" s="391"/>
      <c r="J60" s="391"/>
      <c r="K60" s="391"/>
      <c r="L60" s="213"/>
      <c r="M60" s="132"/>
      <c r="N60" s="132"/>
      <c r="S60" s="132"/>
      <c r="T60" s="132"/>
      <c r="U60" s="132"/>
      <c r="V60" s="132"/>
      <c r="W60" s="132"/>
    </row>
    <row r="61" spans="1:34" s="138" customFormat="1" ht="26.25" customHeight="1">
      <c r="A61" s="212" t="str">
        <f>IF(AND(OR(J44="YES",J57="YES"),OR(N44="YES",N57="YES",T13=OR(1,2,4),MAX(T18:U29)&gt;80.4,MAX(W18:W29)&gt;80.4,MAX(T32:U43)&gt;60.4,MAX(W32:W43)&gt;60.4,MAX(M36:M43)&gt;100,MAX(M49:M56)&gt;75)),"þ","o")</f>
        <v>þ</v>
      </c>
      <c r="B61" s="445" t="s">
        <v>162</v>
      </c>
      <c r="C61" s="445"/>
      <c r="D61" s="445"/>
      <c r="E61" s="445"/>
      <c r="F61" s="445"/>
      <c r="G61" s="445"/>
      <c r="H61" s="445"/>
      <c r="I61" s="445"/>
      <c r="J61" s="445"/>
      <c r="K61" s="445"/>
      <c r="L61" s="445"/>
      <c r="M61" s="445"/>
      <c r="N61" s="214"/>
      <c r="S61" s="152"/>
      <c r="T61" s="152"/>
      <c r="U61" s="137"/>
      <c r="V61" s="137"/>
      <c r="W61" s="137"/>
    </row>
    <row r="62" spans="1:34" ht="14.1" customHeight="1">
      <c r="A62" s="215" t="str">
        <f>IF(OR(AND(T7=2,V47="NO",V51="NO",V54="NO", T3=2),AND(T7=2,T3=1,V46="NO",V50="NO",V54="NO")),"þ","o")</f>
        <v>o</v>
      </c>
      <c r="B62" s="216" t="s">
        <v>68</v>
      </c>
      <c r="C62" s="202"/>
      <c r="D62" s="190"/>
      <c r="E62" s="190"/>
      <c r="F62" s="190"/>
      <c r="G62" s="190"/>
      <c r="H62" s="190"/>
      <c r="I62" s="190"/>
      <c r="J62" s="190"/>
      <c r="K62" s="190"/>
      <c r="L62" s="190"/>
      <c r="M62" s="138"/>
      <c r="N62" s="138"/>
    </row>
    <row r="63" spans="1:34" ht="24" customHeight="1">
      <c r="A63" s="212" t="str">
        <f>IF(OR(AND(T7=2,T3=1,OR(V47="YES",V51="YES",V54="YES")),AND(T7=2,T3=2,OR(V46="YES",V50="YES",V54="YES"))),"þ","o")</f>
        <v>o</v>
      </c>
      <c r="B63" s="445" t="s">
        <v>165</v>
      </c>
      <c r="C63" s="445"/>
      <c r="D63" s="445"/>
      <c r="E63" s="445"/>
      <c r="F63" s="445"/>
      <c r="G63" s="445"/>
      <c r="H63" s="445"/>
      <c r="I63" s="445"/>
      <c r="J63" s="445"/>
      <c r="K63" s="445"/>
      <c r="L63" s="445"/>
      <c r="M63" s="445"/>
      <c r="N63" s="135"/>
      <c r="P63" s="131"/>
      <c r="Q63" s="131"/>
      <c r="R63" s="131"/>
      <c r="S63" s="131"/>
      <c r="T63" s="131"/>
      <c r="U63" s="131"/>
      <c r="V63" s="131"/>
      <c r="W63" s="131"/>
      <c r="X63" s="131"/>
      <c r="Y63" s="131"/>
      <c r="Z63" s="131"/>
      <c r="AA63" s="131"/>
      <c r="AB63" s="131"/>
      <c r="AC63" s="131"/>
      <c r="AD63" s="131"/>
      <c r="AE63" s="131"/>
      <c r="AF63" s="131"/>
      <c r="AG63" s="131"/>
      <c r="AH63" s="131"/>
    </row>
    <row r="64" spans="1:34" ht="25.5" customHeight="1">
      <c r="A64" s="212" t="str">
        <f>IF(AND(T7=1,T3=2,OR(N44="YES",N57="YES")),"þ","o")</f>
        <v>o</v>
      </c>
      <c r="B64" s="445" t="s">
        <v>183</v>
      </c>
      <c r="C64" s="445"/>
      <c r="D64" s="445"/>
      <c r="E64" s="445"/>
      <c r="F64" s="445"/>
      <c r="G64" s="445"/>
      <c r="H64" s="445"/>
      <c r="I64" s="445"/>
      <c r="J64" s="445"/>
      <c r="K64" s="445"/>
      <c r="L64" s="445"/>
      <c r="M64" s="445"/>
      <c r="N64" s="135"/>
      <c r="P64" s="131"/>
      <c r="Q64" s="131"/>
      <c r="R64" s="131"/>
      <c r="S64" s="131"/>
      <c r="T64" s="131"/>
      <c r="U64" s="131"/>
      <c r="V64" s="131"/>
      <c r="W64" s="131"/>
      <c r="X64" s="131"/>
      <c r="Y64" s="131"/>
      <c r="Z64" s="131"/>
      <c r="AA64" s="131"/>
      <c r="AB64" s="131"/>
      <c r="AC64" s="131"/>
      <c r="AD64" s="131"/>
      <c r="AE64" s="131"/>
      <c r="AF64" s="131"/>
      <c r="AG64" s="131"/>
      <c r="AH64" s="131"/>
    </row>
    <row r="65" spans="1:23" ht="9.75" customHeight="1">
      <c r="A65" s="217"/>
      <c r="B65" s="217"/>
      <c r="C65" s="217"/>
      <c r="D65" s="217"/>
      <c r="E65" s="217"/>
      <c r="F65" s="217"/>
      <c r="G65" s="217"/>
      <c r="H65" s="217"/>
      <c r="I65" s="217"/>
      <c r="J65" s="217"/>
      <c r="K65" s="217"/>
      <c r="L65" s="217"/>
      <c r="M65" s="217"/>
      <c r="N65" s="217"/>
    </row>
    <row r="66" spans="1:23" ht="13.5" customHeight="1">
      <c r="A66" s="392">
        <v>1234567</v>
      </c>
      <c r="B66" s="392"/>
      <c r="C66" s="392"/>
      <c r="D66" s="217"/>
      <c r="E66" s="392" t="s">
        <v>175</v>
      </c>
      <c r="F66" s="392"/>
      <c r="G66" s="392"/>
      <c r="H66" s="392"/>
      <c r="I66" s="392"/>
      <c r="J66" s="392"/>
      <c r="K66" s="392"/>
      <c r="L66" s="217"/>
      <c r="M66" s="392" t="s">
        <v>176</v>
      </c>
      <c r="N66" s="392"/>
    </row>
    <row r="67" spans="1:23" ht="17.25" customHeight="1">
      <c r="A67" s="448" t="s">
        <v>190</v>
      </c>
      <c r="B67" s="448"/>
      <c r="C67" s="448"/>
      <c r="D67" s="448"/>
      <c r="E67" s="448"/>
      <c r="F67" s="448"/>
      <c r="G67" s="448"/>
      <c r="H67" s="448"/>
      <c r="I67" s="448"/>
      <c r="J67" s="448"/>
      <c r="K67" s="448"/>
      <c r="L67" s="448"/>
      <c r="M67" s="448"/>
      <c r="N67" s="448"/>
      <c r="O67" s="218"/>
    </row>
    <row r="68" spans="1:23" ht="5.25" customHeight="1">
      <c r="B68" s="147"/>
      <c r="C68" s="446"/>
      <c r="D68" s="447"/>
      <c r="E68" s="447"/>
      <c r="S68" s="145"/>
      <c r="T68" s="440"/>
      <c r="U68" s="440"/>
      <c r="V68" s="147"/>
    </row>
    <row r="69" spans="1:23" ht="10.5" customHeight="1">
      <c r="B69" s="147"/>
      <c r="C69" s="442"/>
      <c r="D69" s="443"/>
      <c r="E69" s="443"/>
      <c r="F69" s="444" t="s">
        <v>41</v>
      </c>
      <c r="G69" s="444"/>
      <c r="H69" s="444" t="s">
        <v>42</v>
      </c>
      <c r="I69" s="444"/>
      <c r="J69" s="444" t="s">
        <v>44</v>
      </c>
      <c r="K69" s="444"/>
      <c r="L69" s="444" t="s">
        <v>43</v>
      </c>
      <c r="M69" s="444"/>
    </row>
    <row r="70" spans="1:23" ht="14.25" customHeight="1">
      <c r="A70" s="199" t="s">
        <v>27</v>
      </c>
      <c r="B70" s="219"/>
      <c r="C70" s="449" t="s">
        <v>25</v>
      </c>
      <c r="D70" s="449"/>
      <c r="E70" s="449"/>
      <c r="F70" s="395"/>
      <c r="G70" s="395"/>
      <c r="H70" s="395"/>
      <c r="I70" s="395"/>
      <c r="J70" s="450"/>
      <c r="K70" s="450"/>
      <c r="L70" s="450"/>
      <c r="M70" s="450"/>
      <c r="N70" s="137"/>
      <c r="O70" s="214"/>
    </row>
    <row r="71" spans="1:23" s="137" customFormat="1" ht="24.75" customHeight="1">
      <c r="A71" s="451" t="s">
        <v>26</v>
      </c>
      <c r="B71" s="197"/>
      <c r="C71" s="393" t="s">
        <v>14</v>
      </c>
      <c r="D71" s="393"/>
      <c r="E71" s="195" t="s">
        <v>13</v>
      </c>
      <c r="F71" s="194" t="s">
        <v>152</v>
      </c>
      <c r="G71" s="194" t="s">
        <v>153</v>
      </c>
      <c r="H71" s="194" t="s">
        <v>152</v>
      </c>
      <c r="I71" s="194" t="s">
        <v>153</v>
      </c>
      <c r="J71" s="194" t="s">
        <v>152</v>
      </c>
      <c r="K71" s="194" t="s">
        <v>153</v>
      </c>
      <c r="L71" s="194" t="s">
        <v>152</v>
      </c>
      <c r="M71" s="194" t="s">
        <v>153</v>
      </c>
      <c r="N71" s="140"/>
      <c r="S71" s="132"/>
      <c r="T71" s="132"/>
      <c r="U71" s="132"/>
      <c r="V71" s="132"/>
      <c r="W71" s="132"/>
    </row>
    <row r="72" spans="1:23" s="142" customFormat="1" ht="12.95" customHeight="1">
      <c r="A72" s="409"/>
      <c r="B72" s="393" t="s">
        <v>28</v>
      </c>
      <c r="C72" s="444" t="s">
        <v>0</v>
      </c>
      <c r="D72" s="444"/>
      <c r="E72" s="196"/>
      <c r="F72" s="196"/>
      <c r="G72" s="452" t="str">
        <f>IF(ISERROR(AVERAGE(F72:F74)),"",AVERAGE(F72:F74))</f>
        <v/>
      </c>
      <c r="H72" s="196"/>
      <c r="I72" s="452" t="str">
        <f>IF(ISERROR(AVERAGE(H72:H74)),"",AVERAGE(H72:H74))</f>
        <v/>
      </c>
      <c r="J72" s="196"/>
      <c r="K72" s="452" t="str">
        <f>IF(ISERROR(AVERAGE(J72:J74)),"",AVERAGE(J72:J74))</f>
        <v/>
      </c>
      <c r="L72" s="196"/>
      <c r="M72" s="452" t="str">
        <f>IF(ISERROR(AVERAGE(L72:L74)),"",AVERAGE(L72:L74))</f>
        <v/>
      </c>
      <c r="N72" s="132"/>
      <c r="O72" s="141"/>
      <c r="P72" s="220"/>
      <c r="S72" s="132"/>
      <c r="T72" s="132"/>
      <c r="U72" s="132"/>
      <c r="V72" s="132"/>
      <c r="W72" s="132"/>
    </row>
    <row r="73" spans="1:23" ht="12.95" customHeight="1">
      <c r="A73" s="409"/>
      <c r="B73" s="393"/>
      <c r="C73" s="444" t="s">
        <v>1</v>
      </c>
      <c r="D73" s="444"/>
      <c r="E73" s="196"/>
      <c r="F73" s="196"/>
      <c r="G73" s="453"/>
      <c r="H73" s="196"/>
      <c r="I73" s="453"/>
      <c r="J73" s="196"/>
      <c r="K73" s="453"/>
      <c r="L73" s="196"/>
      <c r="M73" s="453"/>
      <c r="Q73" s="221"/>
    </row>
    <row r="74" spans="1:23" ht="12.95" customHeight="1">
      <c r="A74" s="409"/>
      <c r="B74" s="393"/>
      <c r="C74" s="444" t="s">
        <v>2</v>
      </c>
      <c r="D74" s="444"/>
      <c r="E74" s="196"/>
      <c r="F74" s="196"/>
      <c r="G74" s="453"/>
      <c r="H74" s="196"/>
      <c r="I74" s="453"/>
      <c r="J74" s="196"/>
      <c r="K74" s="453"/>
      <c r="L74" s="196"/>
      <c r="M74" s="453"/>
      <c r="Q74" s="221"/>
    </row>
    <row r="75" spans="1:23" ht="12.95" customHeight="1">
      <c r="A75" s="409"/>
      <c r="B75" s="393" t="s">
        <v>29</v>
      </c>
      <c r="C75" s="444" t="s">
        <v>3</v>
      </c>
      <c r="D75" s="444"/>
      <c r="E75" s="196"/>
      <c r="F75" s="196"/>
      <c r="G75" s="452" t="str">
        <f>IF(ISERROR(AVERAGE(F75:F77)),"",AVERAGE(F75:F77))</f>
        <v/>
      </c>
      <c r="H75" s="196"/>
      <c r="I75" s="452" t="str">
        <f>IF(ISERROR(AVERAGE(H75:H77)),"",AVERAGE(H75:H77))</f>
        <v/>
      </c>
      <c r="J75" s="196"/>
      <c r="K75" s="452" t="str">
        <f>IF(ISERROR(AVERAGE(J75:J77)),"",AVERAGE(J75:J77))</f>
        <v/>
      </c>
      <c r="L75" s="196"/>
      <c r="M75" s="452" t="str">
        <f>IF(ISERROR(AVERAGE(L75:L77)),"",AVERAGE(L75:L77))</f>
        <v/>
      </c>
      <c r="O75" s="217"/>
      <c r="S75" s="137"/>
      <c r="T75" s="137"/>
      <c r="U75" s="137"/>
      <c r="V75" s="137"/>
      <c r="W75" s="137"/>
    </row>
    <row r="76" spans="1:23" ht="12.95" customHeight="1">
      <c r="A76" s="409"/>
      <c r="B76" s="393"/>
      <c r="C76" s="444" t="s">
        <v>4</v>
      </c>
      <c r="D76" s="444"/>
      <c r="E76" s="196"/>
      <c r="F76" s="196"/>
      <c r="G76" s="453"/>
      <c r="H76" s="196"/>
      <c r="I76" s="453"/>
      <c r="J76" s="196"/>
      <c r="K76" s="453"/>
      <c r="L76" s="196"/>
      <c r="M76" s="453"/>
    </row>
    <row r="77" spans="1:23" ht="12.95" customHeight="1">
      <c r="A77" s="409"/>
      <c r="B77" s="393"/>
      <c r="C77" s="444" t="s">
        <v>5</v>
      </c>
      <c r="D77" s="444"/>
      <c r="E77" s="196"/>
      <c r="F77" s="196"/>
      <c r="G77" s="453"/>
      <c r="H77" s="196"/>
      <c r="I77" s="453"/>
      <c r="J77" s="196"/>
      <c r="K77" s="453"/>
      <c r="L77" s="196"/>
      <c r="M77" s="453"/>
    </row>
    <row r="78" spans="1:23" ht="12.95" customHeight="1">
      <c r="A78" s="409"/>
      <c r="B78" s="393" t="s">
        <v>30</v>
      </c>
      <c r="C78" s="444" t="s">
        <v>6</v>
      </c>
      <c r="D78" s="444"/>
      <c r="E78" s="196"/>
      <c r="F78" s="196"/>
      <c r="G78" s="452" t="str">
        <f>IF(ISERROR(AVERAGE(F78:F80)),"",AVERAGE(F78:F80))</f>
        <v/>
      </c>
      <c r="H78" s="196"/>
      <c r="I78" s="452" t="str">
        <f>IF(ISERROR(AVERAGE(H78:H80)),"",AVERAGE(H78:H80))</f>
        <v/>
      </c>
      <c r="J78" s="196"/>
      <c r="K78" s="452" t="str">
        <f>IF(ISERROR(AVERAGE(J78:J80)),"",AVERAGE(J78:J80))</f>
        <v/>
      </c>
      <c r="L78" s="196"/>
      <c r="M78" s="452" t="str">
        <f>IF(ISERROR(AVERAGE(L78:L80)),"",AVERAGE(L78:L80))</f>
        <v/>
      </c>
    </row>
    <row r="79" spans="1:23" ht="12.95" customHeight="1">
      <c r="A79" s="409"/>
      <c r="B79" s="393"/>
      <c r="C79" s="444" t="s">
        <v>7</v>
      </c>
      <c r="D79" s="444"/>
      <c r="E79" s="196"/>
      <c r="F79" s="196"/>
      <c r="G79" s="453"/>
      <c r="H79" s="196"/>
      <c r="I79" s="453"/>
      <c r="J79" s="196"/>
      <c r="K79" s="453"/>
      <c r="L79" s="196"/>
      <c r="M79" s="453"/>
    </row>
    <row r="80" spans="1:23" ht="12.95" customHeight="1">
      <c r="A80" s="409"/>
      <c r="B80" s="393"/>
      <c r="C80" s="444" t="s">
        <v>8</v>
      </c>
      <c r="D80" s="444"/>
      <c r="E80" s="196"/>
      <c r="F80" s="196"/>
      <c r="G80" s="453"/>
      <c r="H80" s="196"/>
      <c r="I80" s="453"/>
      <c r="J80" s="196"/>
      <c r="K80" s="453"/>
      <c r="L80" s="196"/>
      <c r="M80" s="453"/>
    </row>
    <row r="81" spans="1:23" ht="12.95" customHeight="1">
      <c r="A81" s="409"/>
      <c r="B81" s="393" t="s">
        <v>31</v>
      </c>
      <c r="C81" s="444" t="s">
        <v>9</v>
      </c>
      <c r="D81" s="444"/>
      <c r="E81" s="196"/>
      <c r="F81" s="196"/>
      <c r="G81" s="452" t="str">
        <f>IF(ISERROR(AVERAGE(F81:F83)),"",AVERAGE(F81:F83))</f>
        <v/>
      </c>
      <c r="H81" s="196"/>
      <c r="I81" s="452" t="str">
        <f>IF(ISERROR(AVERAGE(H81:H83)),"",AVERAGE(H81:H83))</f>
        <v/>
      </c>
      <c r="J81" s="196"/>
      <c r="K81" s="452" t="str">
        <f>IF(ISERROR(AVERAGE(J81:J83)),"",AVERAGE(J81:J83))</f>
        <v/>
      </c>
      <c r="L81" s="196"/>
      <c r="M81" s="452" t="str">
        <f>IF(ISERROR(AVERAGE(L81:L83)),"",AVERAGE(L81:L83))</f>
        <v/>
      </c>
    </row>
    <row r="82" spans="1:23" ht="12.95" customHeight="1">
      <c r="A82" s="409"/>
      <c r="B82" s="393"/>
      <c r="C82" s="444" t="s">
        <v>10</v>
      </c>
      <c r="D82" s="444"/>
      <c r="E82" s="196"/>
      <c r="F82" s="196"/>
      <c r="G82" s="453"/>
      <c r="H82" s="196"/>
      <c r="I82" s="453"/>
      <c r="J82" s="196"/>
      <c r="K82" s="453"/>
      <c r="L82" s="196"/>
      <c r="M82" s="453"/>
    </row>
    <row r="83" spans="1:23" ht="12.95" customHeight="1">
      <c r="A83" s="409"/>
      <c r="B83" s="393"/>
      <c r="C83" s="444" t="s">
        <v>11</v>
      </c>
      <c r="D83" s="444"/>
      <c r="E83" s="196"/>
      <c r="F83" s="196"/>
      <c r="G83" s="453"/>
      <c r="H83" s="196"/>
      <c r="I83" s="453"/>
      <c r="J83" s="196"/>
      <c r="K83" s="453"/>
      <c r="L83" s="196"/>
      <c r="M83" s="453"/>
      <c r="N83" s="135"/>
      <c r="O83" s="157"/>
      <c r="P83" s="136"/>
      <c r="Q83" s="136"/>
    </row>
    <row r="84" spans="1:23" ht="22.5" customHeight="1">
      <c r="A84" s="401"/>
      <c r="B84" s="456" t="s">
        <v>227</v>
      </c>
      <c r="C84" s="373"/>
      <c r="D84" s="373"/>
      <c r="E84" s="373"/>
      <c r="F84" s="402"/>
      <c r="G84" s="402"/>
      <c r="H84" s="402"/>
      <c r="I84" s="402"/>
      <c r="J84" s="402"/>
      <c r="K84" s="402"/>
      <c r="L84" s="402"/>
      <c r="M84" s="402"/>
      <c r="N84" s="222" t="e">
        <f>LARGE(F84:M84,1)</f>
        <v>#NUM!</v>
      </c>
      <c r="O84" s="136"/>
      <c r="P84" s="136"/>
      <c r="Q84" s="136"/>
    </row>
    <row r="85" spans="1:23" ht="12" customHeight="1">
      <c r="C85" s="454"/>
      <c r="D85" s="454"/>
      <c r="E85" s="454"/>
    </row>
    <row r="86" spans="1:23" s="136" customFormat="1" ht="12" customHeight="1">
      <c r="C86" s="413" t="s">
        <v>159</v>
      </c>
      <c r="D86" s="413"/>
      <c r="E86" s="413"/>
      <c r="F86" s="413"/>
      <c r="G86" s="413"/>
      <c r="H86" s="413"/>
      <c r="I86" s="413"/>
      <c r="J86" s="413"/>
      <c r="K86" s="413"/>
      <c r="L86" s="413"/>
      <c r="M86" s="413"/>
      <c r="N86" s="413"/>
      <c r="S86" s="132"/>
      <c r="T86" s="132"/>
      <c r="U86" s="132"/>
      <c r="V86" s="132"/>
      <c r="W86" s="132"/>
    </row>
    <row r="87" spans="1:23" ht="12" customHeight="1">
      <c r="A87" s="136"/>
      <c r="B87" s="136"/>
      <c r="C87" s="189"/>
      <c r="D87" s="189"/>
      <c r="E87" s="189"/>
      <c r="F87" s="189"/>
      <c r="G87" s="189"/>
      <c r="H87" s="189"/>
      <c r="I87" s="189"/>
      <c r="J87" s="189"/>
      <c r="K87" s="189"/>
      <c r="L87" s="189"/>
      <c r="M87" s="189"/>
      <c r="N87" s="189"/>
    </row>
    <row r="88" spans="1:23" ht="12" customHeight="1">
      <c r="B88" s="147"/>
      <c r="C88" s="442"/>
      <c r="D88" s="455"/>
      <c r="E88" s="455"/>
      <c r="F88" s="444" t="s">
        <v>41</v>
      </c>
      <c r="G88" s="444"/>
      <c r="H88" s="444" t="s">
        <v>42</v>
      </c>
      <c r="I88" s="444"/>
      <c r="J88" s="444" t="s">
        <v>44</v>
      </c>
      <c r="K88" s="444"/>
      <c r="L88" s="444" t="s">
        <v>43</v>
      </c>
      <c r="M88" s="444"/>
    </row>
    <row r="89" spans="1:23" ht="13.5" customHeight="1">
      <c r="A89" s="199" t="s">
        <v>134</v>
      </c>
      <c r="B89" s="449" t="s">
        <v>25</v>
      </c>
      <c r="C89" s="457"/>
      <c r="D89" s="457"/>
      <c r="E89" s="457"/>
      <c r="F89" s="444"/>
      <c r="G89" s="444"/>
      <c r="H89" s="444"/>
      <c r="I89" s="444"/>
      <c r="J89" s="444"/>
      <c r="K89" s="444"/>
      <c r="L89" s="444"/>
      <c r="M89" s="444"/>
      <c r="O89" s="136"/>
      <c r="P89" s="136"/>
    </row>
    <row r="90" spans="1:23" ht="12" customHeight="1">
      <c r="A90" s="458" t="s">
        <v>69</v>
      </c>
      <c r="B90" s="223"/>
      <c r="C90" s="464" t="s">
        <v>14</v>
      </c>
      <c r="D90" s="465"/>
      <c r="E90" s="195" t="s">
        <v>13</v>
      </c>
      <c r="F90" s="417" t="s">
        <v>152</v>
      </c>
      <c r="G90" s="392"/>
      <c r="H90" s="417" t="s">
        <v>152</v>
      </c>
      <c r="I90" s="392"/>
      <c r="J90" s="417" t="s">
        <v>152</v>
      </c>
      <c r="K90" s="417"/>
      <c r="L90" s="417" t="s">
        <v>152</v>
      </c>
      <c r="M90" s="417"/>
      <c r="N90" s="136"/>
      <c r="S90" s="136"/>
      <c r="T90" s="136"/>
      <c r="U90" s="136"/>
      <c r="V90" s="136"/>
      <c r="W90" s="136"/>
    </row>
    <row r="91" spans="1:23" ht="12.95" customHeight="1">
      <c r="A91" s="458"/>
      <c r="B91" s="461" t="s">
        <v>28</v>
      </c>
      <c r="C91" s="444" t="s">
        <v>0</v>
      </c>
      <c r="D91" s="444"/>
      <c r="E91" s="196"/>
      <c r="F91" s="460"/>
      <c r="G91" s="460"/>
      <c r="H91" s="460"/>
      <c r="I91" s="460"/>
      <c r="J91" s="460"/>
      <c r="K91" s="460"/>
      <c r="L91" s="460"/>
      <c r="M91" s="460"/>
    </row>
    <row r="92" spans="1:23" ht="12.95" customHeight="1">
      <c r="A92" s="458"/>
      <c r="B92" s="461"/>
      <c r="C92" s="444" t="s">
        <v>1</v>
      </c>
      <c r="D92" s="444"/>
      <c r="E92" s="196"/>
      <c r="F92" s="460"/>
      <c r="G92" s="460"/>
      <c r="H92" s="460"/>
      <c r="I92" s="460"/>
      <c r="J92" s="460"/>
      <c r="K92" s="460"/>
      <c r="L92" s="460"/>
      <c r="M92" s="460"/>
    </row>
    <row r="93" spans="1:23" ht="12.95" customHeight="1">
      <c r="A93" s="458"/>
      <c r="B93" s="461"/>
      <c r="C93" s="444" t="s">
        <v>2</v>
      </c>
      <c r="D93" s="444"/>
      <c r="E93" s="196"/>
      <c r="F93" s="460"/>
      <c r="G93" s="460"/>
      <c r="H93" s="460"/>
      <c r="I93" s="460"/>
      <c r="J93" s="460"/>
      <c r="K93" s="460"/>
      <c r="L93" s="460"/>
      <c r="M93" s="460"/>
    </row>
    <row r="94" spans="1:23" ht="12.95" customHeight="1">
      <c r="A94" s="458"/>
      <c r="B94" s="461" t="s">
        <v>29</v>
      </c>
      <c r="C94" s="444" t="s">
        <v>3</v>
      </c>
      <c r="D94" s="444"/>
      <c r="E94" s="196"/>
      <c r="F94" s="460"/>
      <c r="G94" s="460"/>
      <c r="H94" s="460"/>
      <c r="I94" s="460"/>
      <c r="J94" s="460"/>
      <c r="K94" s="460"/>
      <c r="L94" s="460"/>
      <c r="M94" s="460"/>
    </row>
    <row r="95" spans="1:23" ht="12.95" customHeight="1">
      <c r="A95" s="458"/>
      <c r="B95" s="461"/>
      <c r="C95" s="444" t="s">
        <v>4</v>
      </c>
      <c r="D95" s="444"/>
      <c r="E95" s="196"/>
      <c r="F95" s="460"/>
      <c r="G95" s="460"/>
      <c r="H95" s="460"/>
      <c r="I95" s="460"/>
      <c r="J95" s="460"/>
      <c r="K95" s="460"/>
      <c r="L95" s="460"/>
      <c r="M95" s="460"/>
    </row>
    <row r="96" spans="1:23" ht="12.95" customHeight="1">
      <c r="A96" s="458"/>
      <c r="B96" s="461"/>
      <c r="C96" s="444" t="s">
        <v>5</v>
      </c>
      <c r="D96" s="444"/>
      <c r="E96" s="196"/>
      <c r="F96" s="460"/>
      <c r="G96" s="460"/>
      <c r="H96" s="460"/>
      <c r="I96" s="460"/>
      <c r="J96" s="460"/>
      <c r="K96" s="460"/>
      <c r="L96" s="460"/>
      <c r="M96" s="460"/>
    </row>
    <row r="97" spans="1:23" ht="12.95" customHeight="1">
      <c r="A97" s="458"/>
      <c r="B97" s="461" t="s">
        <v>30</v>
      </c>
      <c r="C97" s="444" t="s">
        <v>6</v>
      </c>
      <c r="D97" s="444"/>
      <c r="E97" s="196"/>
      <c r="F97" s="460"/>
      <c r="G97" s="460"/>
      <c r="H97" s="460"/>
      <c r="I97" s="460"/>
      <c r="J97" s="460"/>
      <c r="K97" s="460"/>
      <c r="L97" s="460"/>
      <c r="M97" s="460"/>
    </row>
    <row r="98" spans="1:23" ht="12.95" customHeight="1">
      <c r="A98" s="458"/>
      <c r="B98" s="461"/>
      <c r="C98" s="444" t="s">
        <v>7</v>
      </c>
      <c r="D98" s="444"/>
      <c r="E98" s="196"/>
      <c r="F98" s="460"/>
      <c r="G98" s="460"/>
      <c r="H98" s="460"/>
      <c r="I98" s="460"/>
      <c r="J98" s="460"/>
      <c r="K98" s="460"/>
      <c r="L98" s="460"/>
      <c r="M98" s="460"/>
    </row>
    <row r="99" spans="1:23" ht="12.95" customHeight="1">
      <c r="A99" s="458"/>
      <c r="B99" s="461"/>
      <c r="C99" s="444" t="s">
        <v>8</v>
      </c>
      <c r="D99" s="444"/>
      <c r="E99" s="196"/>
      <c r="F99" s="460"/>
      <c r="G99" s="460"/>
      <c r="H99" s="460"/>
      <c r="I99" s="460"/>
      <c r="J99" s="460"/>
      <c r="K99" s="460"/>
      <c r="L99" s="460"/>
      <c r="M99" s="460"/>
    </row>
    <row r="100" spans="1:23" ht="12.95" customHeight="1">
      <c r="A100" s="458"/>
      <c r="B100" s="461" t="s">
        <v>31</v>
      </c>
      <c r="C100" s="444" t="s">
        <v>9</v>
      </c>
      <c r="D100" s="444"/>
      <c r="E100" s="196"/>
      <c r="F100" s="460"/>
      <c r="G100" s="460"/>
      <c r="H100" s="460"/>
      <c r="I100" s="460"/>
      <c r="J100" s="460"/>
      <c r="K100" s="460"/>
      <c r="L100" s="460"/>
      <c r="M100" s="460"/>
    </row>
    <row r="101" spans="1:23" ht="12.95" customHeight="1">
      <c r="A101" s="458"/>
      <c r="B101" s="461"/>
      <c r="C101" s="444" t="s">
        <v>10</v>
      </c>
      <c r="D101" s="444"/>
      <c r="E101" s="196"/>
      <c r="F101" s="460"/>
      <c r="G101" s="460"/>
      <c r="H101" s="460"/>
      <c r="I101" s="460"/>
      <c r="J101" s="460"/>
      <c r="K101" s="460"/>
      <c r="L101" s="460"/>
      <c r="M101" s="460"/>
    </row>
    <row r="102" spans="1:23" ht="12.95" customHeight="1">
      <c r="A102" s="458"/>
      <c r="B102" s="461"/>
      <c r="C102" s="444" t="s">
        <v>11</v>
      </c>
      <c r="D102" s="444"/>
      <c r="E102" s="196"/>
      <c r="F102" s="460"/>
      <c r="G102" s="460"/>
      <c r="H102" s="460"/>
      <c r="I102" s="460"/>
      <c r="J102" s="460"/>
      <c r="K102" s="460"/>
      <c r="L102" s="460"/>
      <c r="M102" s="460"/>
    </row>
    <row r="103" spans="1:23" ht="20.25" customHeight="1">
      <c r="A103" s="459"/>
      <c r="B103" s="374" t="s">
        <v>225</v>
      </c>
      <c r="C103" s="373"/>
      <c r="D103" s="373"/>
      <c r="E103" s="373"/>
      <c r="F103" s="462"/>
      <c r="G103" s="462"/>
      <c r="H103" s="462"/>
      <c r="I103" s="462"/>
      <c r="J103" s="462"/>
      <c r="K103" s="462"/>
      <c r="L103" s="462"/>
      <c r="M103" s="462"/>
    </row>
    <row r="104" spans="1:23" s="136" customFormat="1" ht="20.25" customHeight="1">
      <c r="A104" s="224"/>
      <c r="B104" s="463" t="s">
        <v>206</v>
      </c>
      <c r="C104" s="463"/>
      <c r="D104" s="463"/>
      <c r="E104" s="463"/>
      <c r="F104" s="402"/>
      <c r="G104" s="402"/>
      <c r="H104" s="402"/>
      <c r="I104" s="402"/>
      <c r="J104" s="402"/>
      <c r="K104" s="402"/>
      <c r="L104" s="402"/>
      <c r="M104" s="402"/>
      <c r="S104" s="132"/>
      <c r="T104" s="132"/>
      <c r="U104" s="132"/>
      <c r="V104" s="132"/>
      <c r="W104" s="132"/>
    </row>
    <row r="105" spans="1:23" s="136" customFormat="1" ht="18.75" customHeight="1">
      <c r="A105" s="225"/>
      <c r="B105" s="480" t="s">
        <v>226</v>
      </c>
      <c r="C105" s="480"/>
      <c r="D105" s="480"/>
      <c r="E105" s="480"/>
      <c r="F105" s="481"/>
      <c r="G105" s="481"/>
      <c r="H105" s="481"/>
      <c r="I105" s="481"/>
      <c r="J105" s="481"/>
      <c r="K105" s="481"/>
      <c r="L105" s="481"/>
      <c r="M105" s="481"/>
      <c r="N105" s="132"/>
      <c r="S105" s="132"/>
      <c r="T105" s="132"/>
      <c r="U105" s="132"/>
      <c r="V105" s="132"/>
      <c r="W105" s="132"/>
    </row>
    <row r="106" spans="1:23" ht="7.5" customHeight="1">
      <c r="C106" s="226"/>
      <c r="D106" s="226"/>
      <c r="E106" s="226"/>
    </row>
    <row r="107" spans="1:23" ht="12" customHeight="1">
      <c r="B107" s="482" t="s">
        <v>49</v>
      </c>
      <c r="C107" s="483"/>
      <c r="D107" s="483"/>
      <c r="E107" s="483"/>
      <c r="F107" s="483"/>
      <c r="G107" s="483"/>
      <c r="H107" s="483"/>
      <c r="I107" s="483"/>
      <c r="J107" s="483"/>
      <c r="K107" s="483"/>
      <c r="L107" s="483"/>
      <c r="M107" s="483"/>
      <c r="N107" s="484"/>
    </row>
    <row r="108" spans="1:23" ht="12" customHeight="1">
      <c r="B108" s="474" t="s">
        <v>45</v>
      </c>
      <c r="C108" s="457"/>
      <c r="D108" s="457"/>
      <c r="E108" s="457"/>
      <c r="F108" s="457"/>
      <c r="G108" s="477" t="s">
        <v>51</v>
      </c>
      <c r="H108" s="478"/>
      <c r="I108" s="478"/>
      <c r="J108" s="478"/>
      <c r="K108" s="478"/>
      <c r="L108" s="478"/>
      <c r="M108" s="478"/>
      <c r="N108" s="479"/>
      <c r="S108" s="136"/>
      <c r="T108" s="136"/>
      <c r="U108" s="136"/>
      <c r="V108" s="136" t="s">
        <v>63</v>
      </c>
      <c r="W108" s="136"/>
    </row>
    <row r="109" spans="1:23" ht="12" customHeight="1">
      <c r="B109" s="474" t="s">
        <v>46</v>
      </c>
      <c r="C109" s="457"/>
      <c r="D109" s="457"/>
      <c r="E109" s="457"/>
      <c r="F109" s="457"/>
      <c r="G109" s="475" t="s">
        <v>53</v>
      </c>
      <c r="H109" s="475"/>
      <c r="I109" s="475"/>
      <c r="J109" s="475"/>
      <c r="K109" s="475"/>
      <c r="L109" s="475"/>
      <c r="M109" s="475"/>
      <c r="N109" s="475"/>
      <c r="S109" s="136"/>
      <c r="T109" s="136"/>
      <c r="U109" s="136"/>
      <c r="V109" s="136"/>
      <c r="W109" s="136"/>
    </row>
    <row r="110" spans="1:23" ht="21" customHeight="1">
      <c r="B110" s="474" t="s">
        <v>50</v>
      </c>
      <c r="C110" s="457"/>
      <c r="D110" s="457"/>
      <c r="E110" s="457"/>
      <c r="F110" s="457"/>
      <c r="G110" s="362" t="s">
        <v>191</v>
      </c>
      <c r="H110" s="362"/>
      <c r="I110" s="362"/>
      <c r="J110" s="362"/>
      <c r="K110" s="362"/>
      <c r="L110" s="362"/>
      <c r="M110" s="362"/>
      <c r="N110" s="362"/>
    </row>
    <row r="111" spans="1:23" ht="12" customHeight="1">
      <c r="B111" s="474" t="s">
        <v>47</v>
      </c>
      <c r="C111" s="457"/>
      <c r="D111" s="457"/>
      <c r="E111" s="457"/>
      <c r="F111" s="457"/>
      <c r="G111" s="475" t="s">
        <v>48</v>
      </c>
      <c r="H111" s="475"/>
      <c r="I111" s="475"/>
      <c r="J111" s="475"/>
      <c r="K111" s="475"/>
      <c r="L111" s="475"/>
      <c r="M111" s="475"/>
      <c r="N111" s="475"/>
    </row>
    <row r="112" spans="1:23" ht="21" customHeight="1">
      <c r="B112" s="476" t="s">
        <v>75</v>
      </c>
      <c r="C112" s="457"/>
      <c r="D112" s="457"/>
      <c r="E112" s="457"/>
      <c r="F112" s="457"/>
      <c r="G112" s="475" t="s">
        <v>73</v>
      </c>
      <c r="H112" s="475"/>
      <c r="I112" s="475"/>
      <c r="J112" s="475"/>
      <c r="K112" s="475"/>
      <c r="L112" s="475"/>
      <c r="M112" s="475"/>
      <c r="N112" s="475"/>
    </row>
    <row r="113" spans="2:15" ht="18.75" customHeight="1">
      <c r="B113" s="476" t="s">
        <v>74</v>
      </c>
      <c r="C113" s="457"/>
      <c r="D113" s="457"/>
      <c r="E113" s="457"/>
      <c r="F113" s="457"/>
      <c r="G113" s="475" t="s">
        <v>70</v>
      </c>
      <c r="H113" s="475"/>
      <c r="I113" s="475"/>
      <c r="J113" s="475"/>
      <c r="K113" s="475"/>
      <c r="L113" s="475"/>
      <c r="M113" s="475"/>
      <c r="N113" s="475"/>
    </row>
    <row r="114" spans="2:15" ht="9" customHeight="1">
      <c r="C114" s="227"/>
      <c r="D114" s="227"/>
      <c r="E114" s="227"/>
      <c r="F114" s="227"/>
      <c r="G114" s="228"/>
      <c r="H114" s="228"/>
      <c r="I114" s="228"/>
      <c r="J114" s="228"/>
      <c r="K114" s="228"/>
      <c r="L114" s="228"/>
      <c r="M114" s="228"/>
      <c r="N114" s="228"/>
    </row>
    <row r="115" spans="2:15" ht="14.25" customHeight="1">
      <c r="B115" s="467" t="s">
        <v>71</v>
      </c>
      <c r="C115" s="468"/>
      <c r="D115" s="468"/>
      <c r="E115" s="468"/>
      <c r="F115" s="468"/>
      <c r="G115" s="468"/>
      <c r="H115" s="468"/>
      <c r="I115" s="468"/>
      <c r="J115" s="468"/>
      <c r="K115" s="468"/>
      <c r="L115" s="468"/>
      <c r="M115" s="468"/>
      <c r="N115" s="469"/>
    </row>
    <row r="116" spans="2:15" ht="4.5" customHeight="1"/>
    <row r="117" spans="2:15" ht="19.5" customHeight="1">
      <c r="B117" s="470" t="s">
        <v>52</v>
      </c>
      <c r="C117" s="470"/>
      <c r="D117" s="471"/>
      <c r="E117" s="472"/>
      <c r="F117" s="472"/>
      <c r="G117" s="472"/>
      <c r="H117" s="472"/>
      <c r="I117" s="472"/>
      <c r="J117" s="472"/>
      <c r="K117" s="472"/>
      <c r="L117" s="472"/>
      <c r="M117" s="472"/>
      <c r="N117" s="473"/>
    </row>
    <row r="118" spans="2:15" ht="16.5" customHeight="1">
      <c r="B118" s="390" t="s">
        <v>246</v>
      </c>
      <c r="C118" s="390"/>
      <c r="D118" s="390"/>
      <c r="E118" s="390"/>
      <c r="F118" s="390"/>
      <c r="G118" s="390"/>
      <c r="H118" s="390"/>
      <c r="I118" s="390"/>
      <c r="J118" s="390"/>
      <c r="K118" s="390"/>
      <c r="L118" s="390"/>
      <c r="M118" s="390"/>
      <c r="N118" s="390"/>
    </row>
    <row r="119" spans="2:15" s="184" customFormat="1" ht="12.75" customHeight="1"/>
    <row r="120" spans="2:15" ht="24.75" customHeight="1"/>
    <row r="121" spans="2:15" ht="12" customHeight="1"/>
    <row r="122" spans="2:15" ht="6" customHeight="1"/>
    <row r="125" spans="2:15" ht="63" customHeight="1">
      <c r="O125" s="141"/>
    </row>
    <row r="126" spans="2:15">
      <c r="O126" s="144"/>
    </row>
  </sheetData>
  <sheetProtection algorithmName="SHA-512" hashValue="HqP6HG6ZWltcKJ5eBHRSX4Mtx6em26sCUwgbpf6qq+0UQA5LyCmxTpBvs+utO7FJJr94CMOnfrhgwVPOhBRLoA==" saltValue="u87W+ab/Ga/QqTv7rbtBBA==" spinCount="100000" sheet="1" objects="1" scenarios="1" selectLockedCells="1" selectUnlockedCells="1"/>
  <mergeCells count="266">
    <mergeCell ref="C90:D90"/>
    <mergeCell ref="A2:N2"/>
    <mergeCell ref="B115:N115"/>
    <mergeCell ref="B117:C117"/>
    <mergeCell ref="D117:N117"/>
    <mergeCell ref="B111:F111"/>
    <mergeCell ref="G111:N111"/>
    <mergeCell ref="B112:F112"/>
    <mergeCell ref="G112:N112"/>
    <mergeCell ref="B113:F113"/>
    <mergeCell ref="G113:N113"/>
    <mergeCell ref="B108:F108"/>
    <mergeCell ref="G108:N108"/>
    <mergeCell ref="B109:F109"/>
    <mergeCell ref="G109:N109"/>
    <mergeCell ref="B110:F110"/>
    <mergeCell ref="G110:N110"/>
    <mergeCell ref="B105:E105"/>
    <mergeCell ref="F105:G105"/>
    <mergeCell ref="H105:I105"/>
    <mergeCell ref="J105:K105"/>
    <mergeCell ref="L105:M105"/>
    <mergeCell ref="B107:N107"/>
    <mergeCell ref="B103:E103"/>
    <mergeCell ref="F103:G103"/>
    <mergeCell ref="H103:I103"/>
    <mergeCell ref="J103:K103"/>
    <mergeCell ref="L103:M103"/>
    <mergeCell ref="B104:E104"/>
    <mergeCell ref="F104:G104"/>
    <mergeCell ref="H104:I104"/>
    <mergeCell ref="J104:K104"/>
    <mergeCell ref="L104:M104"/>
    <mergeCell ref="L101:M101"/>
    <mergeCell ref="C102:D102"/>
    <mergeCell ref="F102:G102"/>
    <mergeCell ref="H102:I102"/>
    <mergeCell ref="J102:K102"/>
    <mergeCell ref="L102:M102"/>
    <mergeCell ref="B100:B102"/>
    <mergeCell ref="C100:D100"/>
    <mergeCell ref="F100:G100"/>
    <mergeCell ref="H100:I100"/>
    <mergeCell ref="J100:K100"/>
    <mergeCell ref="L100:M100"/>
    <mergeCell ref="C101:D101"/>
    <mergeCell ref="F101:G101"/>
    <mergeCell ref="H101:I101"/>
    <mergeCell ref="J101:K101"/>
    <mergeCell ref="L98:M98"/>
    <mergeCell ref="C99:D99"/>
    <mergeCell ref="F99:G99"/>
    <mergeCell ref="H99:I99"/>
    <mergeCell ref="J99:K99"/>
    <mergeCell ref="L99:M99"/>
    <mergeCell ref="B97:B99"/>
    <mergeCell ref="C97:D97"/>
    <mergeCell ref="F97:G97"/>
    <mergeCell ref="H97:I97"/>
    <mergeCell ref="J97:K97"/>
    <mergeCell ref="L97:M97"/>
    <mergeCell ref="C98:D98"/>
    <mergeCell ref="F98:G98"/>
    <mergeCell ref="H98:I98"/>
    <mergeCell ref="J98:K98"/>
    <mergeCell ref="H92:I92"/>
    <mergeCell ref="J92:K92"/>
    <mergeCell ref="L95:M95"/>
    <mergeCell ref="C96:D96"/>
    <mergeCell ref="F96:G96"/>
    <mergeCell ref="H96:I96"/>
    <mergeCell ref="J96:K96"/>
    <mergeCell ref="L96:M96"/>
    <mergeCell ref="B94:B96"/>
    <mergeCell ref="C94:D94"/>
    <mergeCell ref="F94:G94"/>
    <mergeCell ref="H94:I94"/>
    <mergeCell ref="J94:K94"/>
    <mergeCell ref="L94:M94"/>
    <mergeCell ref="C95:D95"/>
    <mergeCell ref="F95:G95"/>
    <mergeCell ref="H95:I95"/>
    <mergeCell ref="J95:K95"/>
    <mergeCell ref="B89:E89"/>
    <mergeCell ref="F89:G89"/>
    <mergeCell ref="H89:I89"/>
    <mergeCell ref="J89:K89"/>
    <mergeCell ref="L89:M89"/>
    <mergeCell ref="A90:A103"/>
    <mergeCell ref="F90:G90"/>
    <mergeCell ref="H90:I90"/>
    <mergeCell ref="J90:K90"/>
    <mergeCell ref="L90:M90"/>
    <mergeCell ref="L92:M92"/>
    <mergeCell ref="C93:D93"/>
    <mergeCell ref="F93:G93"/>
    <mergeCell ref="H93:I93"/>
    <mergeCell ref="J93:K93"/>
    <mergeCell ref="L93:M93"/>
    <mergeCell ref="B91:B93"/>
    <mergeCell ref="C91:D91"/>
    <mergeCell ref="F91:G91"/>
    <mergeCell ref="H91:I91"/>
    <mergeCell ref="J91:K91"/>
    <mergeCell ref="L91:M91"/>
    <mergeCell ref="C92:D92"/>
    <mergeCell ref="F92:G92"/>
    <mergeCell ref="C85:E85"/>
    <mergeCell ref="C86:N86"/>
    <mergeCell ref="C88:E88"/>
    <mergeCell ref="F88:G88"/>
    <mergeCell ref="H88:I88"/>
    <mergeCell ref="J88:K88"/>
    <mergeCell ref="L88:M88"/>
    <mergeCell ref="M81:M83"/>
    <mergeCell ref="C82:D82"/>
    <mergeCell ref="C83:D83"/>
    <mergeCell ref="B84:E84"/>
    <mergeCell ref="F84:G84"/>
    <mergeCell ref="H84:I84"/>
    <mergeCell ref="J84:K84"/>
    <mergeCell ref="L84:M84"/>
    <mergeCell ref="I81:I83"/>
    <mergeCell ref="K81:K83"/>
    <mergeCell ref="M75:M77"/>
    <mergeCell ref="C76:D76"/>
    <mergeCell ref="C77:D77"/>
    <mergeCell ref="B78:B80"/>
    <mergeCell ref="C78:D78"/>
    <mergeCell ref="G78:G80"/>
    <mergeCell ref="I78:I80"/>
    <mergeCell ref="K78:K80"/>
    <mergeCell ref="M78:M80"/>
    <mergeCell ref="C79:D79"/>
    <mergeCell ref="C70:E70"/>
    <mergeCell ref="F70:G70"/>
    <mergeCell ref="H70:I70"/>
    <mergeCell ref="J70:K70"/>
    <mergeCell ref="L70:M70"/>
    <mergeCell ref="A71:A84"/>
    <mergeCell ref="C71:D71"/>
    <mergeCell ref="B72:B74"/>
    <mergeCell ref="C72:D72"/>
    <mergeCell ref="G72:G74"/>
    <mergeCell ref="I72:I74"/>
    <mergeCell ref="K72:K74"/>
    <mergeCell ref="M72:M74"/>
    <mergeCell ref="C73:D73"/>
    <mergeCell ref="C74:D74"/>
    <mergeCell ref="B75:B77"/>
    <mergeCell ref="C75:D75"/>
    <mergeCell ref="G75:G77"/>
    <mergeCell ref="I75:I77"/>
    <mergeCell ref="K75:K77"/>
    <mergeCell ref="C80:D80"/>
    <mergeCell ref="B81:B83"/>
    <mergeCell ref="C81:D81"/>
    <mergeCell ref="G81:G83"/>
    <mergeCell ref="T68:U68"/>
    <mergeCell ref="C69:E69"/>
    <mergeCell ref="F69:G69"/>
    <mergeCell ref="H69:I69"/>
    <mergeCell ref="J69:K69"/>
    <mergeCell ref="L69:M69"/>
    <mergeCell ref="B61:M61"/>
    <mergeCell ref="B63:M63"/>
    <mergeCell ref="B64:M64"/>
    <mergeCell ref="C68:E68"/>
    <mergeCell ref="A67:N67"/>
    <mergeCell ref="A54:D54"/>
    <mergeCell ref="S54:U54"/>
    <mergeCell ref="A55:D55"/>
    <mergeCell ref="S55:U55"/>
    <mergeCell ref="A56:D56"/>
    <mergeCell ref="B57:D57"/>
    <mergeCell ref="E57:F57"/>
    <mergeCell ref="G57:I57"/>
    <mergeCell ref="K57:M57"/>
    <mergeCell ref="A49:D49"/>
    <mergeCell ref="A50:D50"/>
    <mergeCell ref="T50:U50"/>
    <mergeCell ref="A51:D51"/>
    <mergeCell ref="A52:D52"/>
    <mergeCell ref="A53:D53"/>
    <mergeCell ref="S46:U46"/>
    <mergeCell ref="A47:D48"/>
    <mergeCell ref="E47:F47"/>
    <mergeCell ref="G47:H47"/>
    <mergeCell ref="I47:J47"/>
    <mergeCell ref="K47:L47"/>
    <mergeCell ref="N47:N48"/>
    <mergeCell ref="A42:D42"/>
    <mergeCell ref="A43:D43"/>
    <mergeCell ref="B44:D44"/>
    <mergeCell ref="E44:F44"/>
    <mergeCell ref="G44:I44"/>
    <mergeCell ref="K44:M44"/>
    <mergeCell ref="A36:D36"/>
    <mergeCell ref="A37:D37"/>
    <mergeCell ref="A38:D38"/>
    <mergeCell ref="A39:D39"/>
    <mergeCell ref="A40:D40"/>
    <mergeCell ref="A41:D41"/>
    <mergeCell ref="A34:D35"/>
    <mergeCell ref="E34:F34"/>
    <mergeCell ref="G34:H34"/>
    <mergeCell ref="I34:J34"/>
    <mergeCell ref="K34:L34"/>
    <mergeCell ref="N34:N35"/>
    <mergeCell ref="A29:A31"/>
    <mergeCell ref="B29:C29"/>
    <mergeCell ref="F29:G29"/>
    <mergeCell ref="B30:C30"/>
    <mergeCell ref="F30:G30"/>
    <mergeCell ref="B31:C31"/>
    <mergeCell ref="F31:G31"/>
    <mergeCell ref="F26:G26"/>
    <mergeCell ref="B27:C27"/>
    <mergeCell ref="F27:G27"/>
    <mergeCell ref="B28:C28"/>
    <mergeCell ref="F28:G28"/>
    <mergeCell ref="B24:C24"/>
    <mergeCell ref="F24:G24"/>
    <mergeCell ref="B25:C25"/>
    <mergeCell ref="F25:G25"/>
    <mergeCell ref="B1:N1"/>
    <mergeCell ref="D3:N3"/>
    <mergeCell ref="A5:C5"/>
    <mergeCell ref="E5:J5"/>
    <mergeCell ref="L5:N5"/>
    <mergeCell ref="A6:B6"/>
    <mergeCell ref="B17:N17"/>
    <mergeCell ref="B19:C19"/>
    <mergeCell ref="F19:G19"/>
    <mergeCell ref="H19:I19"/>
    <mergeCell ref="A8:C8"/>
    <mergeCell ref="E8:G8"/>
    <mergeCell ref="H8:I8"/>
    <mergeCell ref="K8:L8"/>
    <mergeCell ref="M8:N8"/>
    <mergeCell ref="H11:I11"/>
    <mergeCell ref="J11:L11"/>
    <mergeCell ref="B118:N118"/>
    <mergeCell ref="B60:K60"/>
    <mergeCell ref="A66:C66"/>
    <mergeCell ref="E66:K66"/>
    <mergeCell ref="M66:N66"/>
    <mergeCell ref="A20:A22"/>
    <mergeCell ref="B20:C20"/>
    <mergeCell ref="F20:G20"/>
    <mergeCell ref="H20:I20"/>
    <mergeCell ref="B21:C21"/>
    <mergeCell ref="I25:L26"/>
    <mergeCell ref="M25:M26"/>
    <mergeCell ref="F21:G21"/>
    <mergeCell ref="I21:L22"/>
    <mergeCell ref="M21:M22"/>
    <mergeCell ref="B22:C22"/>
    <mergeCell ref="F22:G22"/>
    <mergeCell ref="A23:A25"/>
    <mergeCell ref="B23:C23"/>
    <mergeCell ref="F23:G23"/>
    <mergeCell ref="I23:L24"/>
    <mergeCell ref="M23:M24"/>
    <mergeCell ref="A26:A28"/>
    <mergeCell ref="B26:C26"/>
  </mergeCells>
  <conditionalFormatting sqref="M25:M26">
    <cfRule type="cellIs" dxfId="4" priority="1" stopIfTrue="1" operator="equal">
      <formula>"YES"</formula>
    </cfRule>
  </conditionalFormatting>
  <conditionalFormatting sqref="M36:N43">
    <cfRule type="cellIs" dxfId="3" priority="5" stopIfTrue="1" operator="greaterThanOrEqual">
      <formula>80.4</formula>
    </cfRule>
  </conditionalFormatting>
  <conditionalFormatting sqref="M49:N56">
    <cfRule type="cellIs" dxfId="2" priority="4" stopIfTrue="1" operator="greaterThan">
      <formula>60.4</formula>
    </cfRule>
  </conditionalFormatting>
  <conditionalFormatting sqref="N24:N25 J44 N44 J57 N57 F104:M104">
    <cfRule type="cellIs" dxfId="1" priority="3" stopIfTrue="1" operator="equal">
      <formula>"YES"</formula>
    </cfRule>
  </conditionalFormatting>
  <conditionalFormatting sqref="N30:N31">
    <cfRule type="cellIs" dxfId="0" priority="2" stopIfTrue="1" operator="equal">
      <formula>"YES"</formula>
    </cfRule>
  </conditionalFormatting>
  <printOptions verticalCentered="1"/>
  <pageMargins left="0.35" right="0.35" top="0.18" bottom="0.34" header="0" footer="0.26"/>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L60"/>
  <sheetViews>
    <sheetView showGridLines="0" zoomScaleNormal="100" workbookViewId="0">
      <selection activeCell="C26" sqref="C26:J26"/>
    </sheetView>
  </sheetViews>
  <sheetFormatPr defaultRowHeight="12.75"/>
  <cols>
    <col min="1" max="1" width="2.28515625" customWidth="1"/>
    <col min="2" max="2" width="6.5703125" customWidth="1"/>
    <col min="3" max="3" width="10.28515625" customWidth="1"/>
    <col min="4" max="4" width="11.140625" customWidth="1"/>
    <col min="6" max="6" width="13.7109375" customWidth="1"/>
    <col min="8" max="8" width="9" customWidth="1"/>
    <col min="9" max="10" width="8.7109375" customWidth="1"/>
    <col min="11" max="11" width="10" customWidth="1"/>
  </cols>
  <sheetData>
    <row r="1" spans="1:12">
      <c r="A1" s="310" t="s">
        <v>33</v>
      </c>
      <c r="B1" s="310"/>
      <c r="C1" s="310"/>
      <c r="D1" s="310"/>
      <c r="E1" s="310"/>
      <c r="F1" s="310"/>
      <c r="G1" s="310"/>
      <c r="H1" s="310"/>
      <c r="I1" s="310"/>
      <c r="J1" s="310"/>
      <c r="K1" s="310"/>
      <c r="L1" s="62" t="s">
        <v>130</v>
      </c>
    </row>
    <row r="2" spans="1:12" ht="15.75">
      <c r="A2" s="493" t="s">
        <v>118</v>
      </c>
      <c r="B2" s="493"/>
      <c r="C2" s="493"/>
      <c r="D2" s="493"/>
      <c r="E2" s="493"/>
      <c r="F2" s="493"/>
      <c r="G2" s="493"/>
      <c r="H2" s="493"/>
      <c r="I2" s="493"/>
      <c r="J2" s="493"/>
      <c r="K2" s="493"/>
      <c r="L2" s="62" t="s">
        <v>131</v>
      </c>
    </row>
    <row r="3" spans="1:12">
      <c r="A3" s="494" t="s">
        <v>119</v>
      </c>
      <c r="B3" s="494"/>
      <c r="C3" s="494"/>
      <c r="D3" s="494"/>
      <c r="E3" s="494"/>
      <c r="F3" s="494"/>
      <c r="G3" s="494"/>
      <c r="H3" s="494"/>
      <c r="I3" s="494"/>
      <c r="J3" s="494"/>
      <c r="K3" s="494"/>
    </row>
    <row r="5" spans="1:12">
      <c r="A5" s="488" t="s">
        <v>126</v>
      </c>
      <c r="B5" s="488"/>
      <c r="C5" s="488"/>
      <c r="D5" s="488"/>
      <c r="E5" s="488"/>
      <c r="F5" s="488"/>
      <c r="G5" s="488"/>
      <c r="H5" s="488"/>
      <c r="I5" s="488"/>
      <c r="J5" s="488"/>
      <c r="K5" s="488"/>
    </row>
    <row r="7" spans="1:12">
      <c r="B7" s="86" t="s">
        <v>20</v>
      </c>
      <c r="C7" s="87">
        <f>'DBPR Worksheet'!A5</f>
        <v>0</v>
      </c>
      <c r="D7" s="52" t="s">
        <v>120</v>
      </c>
      <c r="E7" s="498">
        <f>'DBPR Worksheet'!E5</f>
        <v>0</v>
      </c>
      <c r="F7" s="500"/>
      <c r="G7" s="500"/>
      <c r="H7" s="499"/>
      <c r="I7" s="52" t="s">
        <v>136</v>
      </c>
      <c r="J7" s="498">
        <f>'DBPR Worksheet'!L5</f>
        <v>0</v>
      </c>
      <c r="K7" s="499"/>
    </row>
    <row r="8" spans="1:12">
      <c r="A8" s="275" t="s">
        <v>233</v>
      </c>
      <c r="B8" s="275"/>
      <c r="C8" s="275"/>
      <c r="D8" s="275"/>
    </row>
    <row r="9" spans="1:12">
      <c r="A9" s="275"/>
      <c r="B9" s="275"/>
      <c r="C9" s="275"/>
      <c r="D9" s="275"/>
      <c r="E9" s="487" t="s">
        <v>122</v>
      </c>
      <c r="F9" s="487"/>
      <c r="G9" s="52" t="s">
        <v>123</v>
      </c>
      <c r="H9" s="87">
        <f>'DBPR Worksheet'!G11</f>
        <v>0</v>
      </c>
      <c r="I9" s="52" t="s">
        <v>124</v>
      </c>
      <c r="J9" s="498" t="e">
        <f>CHOOSE('DBPR Worksheet'!S13,"1 - Jan-Mar","2 - Apr-Jun","3 - Jul-Sep","4 - Oct-Dec")</f>
        <v>#VALUE!</v>
      </c>
      <c r="K9" s="499"/>
    </row>
    <row r="10" spans="1:12">
      <c r="A10" s="275"/>
      <c r="B10" s="275"/>
      <c r="C10" s="275"/>
      <c r="D10" s="275"/>
      <c r="E10" s="49"/>
      <c r="G10" s="52"/>
      <c r="H10" s="39"/>
      <c r="I10" s="52"/>
      <c r="J10" s="39"/>
    </row>
    <row r="11" spans="1:12">
      <c r="A11" s="275"/>
      <c r="B11" s="275"/>
      <c r="C11" s="275"/>
      <c r="D11" s="275"/>
      <c r="E11" s="39"/>
      <c r="G11" s="37"/>
      <c r="H11" s="39"/>
      <c r="I11" s="39"/>
    </row>
    <row r="12" spans="1:12">
      <c r="A12" s="275"/>
      <c r="B12" s="275"/>
      <c r="C12" s="275"/>
      <c r="D12" s="275"/>
      <c r="E12" s="39"/>
      <c r="G12" s="37"/>
      <c r="H12" s="39"/>
      <c r="I12" s="59"/>
      <c r="J12" s="60"/>
      <c r="K12" s="60"/>
    </row>
    <row r="13" spans="1:12">
      <c r="C13" s="1"/>
      <c r="D13" s="21"/>
      <c r="E13" s="48" t="s">
        <v>18</v>
      </c>
      <c r="F13" s="38"/>
      <c r="G13" s="38"/>
      <c r="H13" s="38"/>
      <c r="J13" s="53" t="s">
        <v>19</v>
      </c>
      <c r="K13" s="1"/>
    </row>
    <row r="14" spans="1:12">
      <c r="I14" s="37"/>
    </row>
    <row r="15" spans="1:12">
      <c r="A15" s="488" t="s">
        <v>127</v>
      </c>
      <c r="B15" s="488"/>
      <c r="C15" s="488"/>
      <c r="D15" s="488"/>
      <c r="E15" s="488"/>
      <c r="F15" s="488"/>
      <c r="G15" s="488"/>
      <c r="H15" s="488"/>
      <c r="I15" s="488"/>
      <c r="J15" s="488"/>
      <c r="K15" s="488"/>
    </row>
    <row r="16" spans="1:12" ht="4.5" customHeight="1"/>
    <row r="17" spans="1:11">
      <c r="B17" s="485" t="s">
        <v>137</v>
      </c>
      <c r="C17" s="485"/>
      <c r="D17" s="485"/>
      <c r="E17" s="485"/>
      <c r="F17" s="485"/>
      <c r="G17" s="485"/>
      <c r="H17" s="485"/>
      <c r="I17" s="485"/>
      <c r="J17" s="485"/>
      <c r="K17" s="485"/>
    </row>
    <row r="19" spans="1:11">
      <c r="F19" s="51" t="s">
        <v>132</v>
      </c>
      <c r="G19" s="55">
        <v>1</v>
      </c>
      <c r="H19" s="55">
        <v>2</v>
      </c>
      <c r="I19" s="55">
        <v>3</v>
      </c>
      <c r="J19" s="55">
        <v>4</v>
      </c>
    </row>
    <row r="20" spans="1:11">
      <c r="B20" s="489" t="s">
        <v>187</v>
      </c>
      <c r="C20" s="489"/>
      <c r="D20" s="489"/>
      <c r="E20" s="489"/>
      <c r="F20" s="490"/>
      <c r="G20" s="128"/>
      <c r="H20" s="128"/>
      <c r="I20" s="128"/>
      <c r="J20" s="128"/>
    </row>
    <row r="21" spans="1:11">
      <c r="B21" s="489" t="s">
        <v>128</v>
      </c>
      <c r="C21" s="489"/>
      <c r="D21" s="489"/>
      <c r="E21" s="489"/>
      <c r="F21" s="489"/>
      <c r="G21" s="63"/>
      <c r="H21" s="63"/>
      <c r="I21" s="63"/>
      <c r="J21" s="63"/>
    </row>
    <row r="22" spans="1:11">
      <c r="B22" s="489" t="s">
        <v>188</v>
      </c>
      <c r="C22" s="489"/>
      <c r="D22" s="489"/>
      <c r="E22" s="489"/>
      <c r="F22" s="490"/>
      <c r="G22" s="128"/>
      <c r="H22" s="128"/>
      <c r="I22" s="128"/>
      <c r="J22" s="128"/>
    </row>
    <row r="23" spans="1:11">
      <c r="B23" s="489" t="s">
        <v>129</v>
      </c>
      <c r="C23" s="489"/>
      <c r="D23" s="489"/>
      <c r="E23" s="489"/>
      <c r="F23" s="490"/>
      <c r="G23" s="63"/>
      <c r="H23" s="63"/>
      <c r="I23" s="63"/>
      <c r="J23" s="63"/>
    </row>
    <row r="24" spans="1:11">
      <c r="B24" s="489" t="s">
        <v>186</v>
      </c>
      <c r="C24" s="489"/>
      <c r="D24" s="489"/>
      <c r="E24" s="489"/>
      <c r="F24" s="490"/>
      <c r="G24" s="63"/>
      <c r="H24" s="64"/>
      <c r="I24" s="64"/>
      <c r="J24" s="63"/>
    </row>
    <row r="25" spans="1:11">
      <c r="B25" s="50"/>
      <c r="H25" s="61"/>
      <c r="I25" s="61"/>
      <c r="J25" s="116"/>
      <c r="K25" s="39"/>
    </row>
    <row r="26" spans="1:11">
      <c r="B26" s="51" t="s">
        <v>133</v>
      </c>
      <c r="C26" s="495"/>
      <c r="D26" s="496"/>
      <c r="E26" s="496"/>
      <c r="F26" s="496"/>
      <c r="G26" s="496"/>
      <c r="H26" s="496"/>
      <c r="I26" s="496"/>
      <c r="J26" s="497"/>
    </row>
    <row r="27" spans="1:11">
      <c r="B27" s="50"/>
    </row>
    <row r="28" spans="1:11">
      <c r="A28" s="488" t="s">
        <v>125</v>
      </c>
      <c r="B28" s="488"/>
      <c r="C28" s="488"/>
      <c r="D28" s="488"/>
      <c r="E28" s="488"/>
      <c r="F28" s="488"/>
      <c r="G28" s="488"/>
      <c r="H28" s="488"/>
      <c r="I28" s="488"/>
      <c r="J28" s="488"/>
      <c r="K28" s="488"/>
    </row>
    <row r="30" spans="1:11" ht="22.5" customHeight="1">
      <c r="A30" s="57" t="s">
        <v>21</v>
      </c>
      <c r="B30" s="376" t="s">
        <v>184</v>
      </c>
      <c r="C30" s="376"/>
      <c r="D30" s="376"/>
      <c r="E30" s="376"/>
      <c r="F30" s="376"/>
      <c r="G30" s="376"/>
      <c r="H30" s="376"/>
      <c r="I30" s="376"/>
    </row>
    <row r="31" spans="1:11">
      <c r="A31" s="58"/>
      <c r="B31" s="491" t="s">
        <v>139</v>
      </c>
      <c r="C31" s="491"/>
      <c r="D31" s="491"/>
      <c r="E31" s="491"/>
      <c r="F31" s="491"/>
      <c r="G31" s="491"/>
      <c r="H31" s="491"/>
      <c r="I31" s="491"/>
    </row>
    <row r="32" spans="1:11">
      <c r="A32" s="58"/>
    </row>
    <row r="33" spans="1:11">
      <c r="A33" s="57" t="s">
        <v>22</v>
      </c>
      <c r="B33" s="492" t="s">
        <v>140</v>
      </c>
      <c r="C33" s="492"/>
      <c r="D33" s="492"/>
      <c r="E33" s="492"/>
      <c r="F33" s="492"/>
      <c r="G33" s="492"/>
      <c r="H33" s="492"/>
      <c r="I33" s="492"/>
    </row>
    <row r="34" spans="1:11">
      <c r="A34" s="57"/>
      <c r="B34" s="491" t="s">
        <v>141</v>
      </c>
      <c r="C34" s="491"/>
      <c r="D34" s="491"/>
      <c r="E34" s="491"/>
      <c r="F34" s="491"/>
      <c r="G34" s="491"/>
      <c r="H34" s="491"/>
      <c r="I34" s="491"/>
    </row>
    <row r="35" spans="1:11">
      <c r="A35" s="58"/>
    </row>
    <row r="36" spans="1:11">
      <c r="A36" s="57" t="s">
        <v>23</v>
      </c>
      <c r="B36" s="492" t="s">
        <v>143</v>
      </c>
      <c r="C36" s="492"/>
      <c r="D36" s="492"/>
      <c r="E36" s="492"/>
      <c r="F36" s="492"/>
      <c r="G36" s="492"/>
      <c r="H36" s="492"/>
      <c r="I36" s="492"/>
    </row>
    <row r="37" spans="1:11">
      <c r="A37" s="58"/>
      <c r="B37" s="505" t="s">
        <v>151</v>
      </c>
      <c r="C37" s="505"/>
      <c r="D37" s="505"/>
      <c r="E37" s="505"/>
      <c r="F37" s="505"/>
      <c r="G37" s="505"/>
    </row>
    <row r="38" spans="1:11" ht="66.75" customHeight="1">
      <c r="A38" s="58"/>
      <c r="B38" s="501"/>
      <c r="C38" s="502"/>
      <c r="D38" s="502"/>
      <c r="E38" s="502"/>
      <c r="F38" s="502"/>
      <c r="G38" s="502"/>
      <c r="H38" s="502"/>
      <c r="I38" s="503"/>
      <c r="J38" s="27"/>
    </row>
    <row r="39" spans="1:11">
      <c r="A39" s="58"/>
    </row>
    <row r="40" spans="1:11">
      <c r="A40" s="57" t="s">
        <v>24</v>
      </c>
      <c r="B40" s="492" t="s">
        <v>144</v>
      </c>
      <c r="C40" s="492"/>
      <c r="D40" s="492"/>
      <c r="E40" s="492"/>
      <c r="F40" s="492"/>
      <c r="G40" s="492"/>
      <c r="H40" s="492"/>
      <c r="I40" s="492"/>
    </row>
    <row r="41" spans="1:11">
      <c r="A41" s="58"/>
      <c r="B41" s="505" t="s">
        <v>151</v>
      </c>
      <c r="C41" s="505"/>
      <c r="D41" s="505"/>
      <c r="E41" s="505"/>
      <c r="F41" s="505"/>
      <c r="G41" s="505"/>
    </row>
    <row r="42" spans="1:11" ht="67.5" customHeight="1">
      <c r="A42" s="58"/>
      <c r="B42" s="501"/>
      <c r="C42" s="502"/>
      <c r="D42" s="502"/>
      <c r="E42" s="502"/>
      <c r="F42" s="502"/>
      <c r="G42" s="502"/>
      <c r="H42" s="502"/>
      <c r="I42" s="503"/>
    </row>
    <row r="43" spans="1:11" ht="94.5" customHeight="1">
      <c r="A43" s="58"/>
      <c r="B43" s="118"/>
      <c r="C43" s="129"/>
      <c r="D43" s="129"/>
      <c r="E43" s="129"/>
      <c r="F43" s="129"/>
      <c r="G43" s="129"/>
      <c r="H43" s="129"/>
      <c r="I43" s="129"/>
    </row>
    <row r="44" spans="1:11">
      <c r="A44" s="57" t="s">
        <v>27</v>
      </c>
      <c r="B44" s="492" t="s">
        <v>145</v>
      </c>
      <c r="C44" s="492"/>
      <c r="D44" s="492"/>
      <c r="E44" s="492"/>
      <c r="F44" s="492"/>
      <c r="G44" s="492"/>
      <c r="H44" s="492"/>
      <c r="I44" s="492"/>
    </row>
    <row r="45" spans="1:11">
      <c r="A45" s="58"/>
      <c r="B45" s="505" t="s">
        <v>151</v>
      </c>
      <c r="C45" s="505"/>
      <c r="D45" s="505"/>
      <c r="E45" s="505"/>
      <c r="F45" s="505"/>
      <c r="G45" s="505"/>
    </row>
    <row r="46" spans="1:11" ht="61.5" customHeight="1">
      <c r="A46" s="58"/>
      <c r="B46" s="501"/>
      <c r="C46" s="502"/>
      <c r="D46" s="502"/>
      <c r="E46" s="502"/>
      <c r="F46" s="502"/>
      <c r="G46" s="502"/>
      <c r="H46" s="502"/>
      <c r="I46" s="503"/>
    </row>
    <row r="47" spans="1:11">
      <c r="A47" s="58"/>
    </row>
    <row r="48" spans="1:11">
      <c r="A48" s="58" t="s">
        <v>134</v>
      </c>
      <c r="B48" s="506" t="s">
        <v>149</v>
      </c>
      <c r="C48" s="506"/>
      <c r="D48" s="506"/>
      <c r="E48" s="506"/>
      <c r="F48" s="506"/>
      <c r="G48" s="506"/>
      <c r="H48" s="506"/>
      <c r="I48" s="506"/>
      <c r="J48" s="506"/>
      <c r="K48" s="506"/>
    </row>
    <row r="49" spans="1:11">
      <c r="A49" s="58"/>
    </row>
    <row r="50" spans="1:11" ht="22.5" customHeight="1">
      <c r="A50" s="57" t="s">
        <v>142</v>
      </c>
      <c r="B50" s="504" t="s">
        <v>146</v>
      </c>
      <c r="C50" s="504"/>
      <c r="D50" s="504"/>
      <c r="E50" s="504"/>
      <c r="F50" s="504"/>
      <c r="G50" s="504"/>
      <c r="H50" s="504"/>
      <c r="I50" s="504"/>
      <c r="J50" s="504"/>
      <c r="K50" s="504"/>
    </row>
    <row r="51" spans="1:11" ht="88.5" customHeight="1">
      <c r="A51" s="58"/>
      <c r="B51" s="501"/>
      <c r="C51" s="502"/>
      <c r="D51" s="502"/>
      <c r="E51" s="502"/>
      <c r="F51" s="502"/>
      <c r="G51" s="502"/>
      <c r="H51" s="502"/>
      <c r="I51" s="502"/>
      <c r="J51" s="502"/>
      <c r="K51" s="503"/>
    </row>
    <row r="52" spans="1:11">
      <c r="A52" s="58"/>
    </row>
    <row r="53" spans="1:11">
      <c r="A53" s="57" t="s">
        <v>147</v>
      </c>
      <c r="B53" s="507" t="s">
        <v>148</v>
      </c>
      <c r="C53" s="507"/>
      <c r="D53" s="507"/>
      <c r="E53" s="507"/>
      <c r="F53" s="507"/>
      <c r="G53" s="507"/>
      <c r="H53" s="507"/>
      <c r="I53" s="507"/>
      <c r="J53" s="507"/>
      <c r="K53" s="507"/>
    </row>
    <row r="54" spans="1:11" ht="96" customHeight="1">
      <c r="A54" s="58"/>
      <c r="B54" s="501"/>
      <c r="C54" s="502"/>
      <c r="D54" s="502"/>
      <c r="E54" s="502"/>
      <c r="F54" s="502"/>
      <c r="G54" s="502"/>
      <c r="H54" s="502"/>
      <c r="I54" s="502"/>
      <c r="J54" s="502"/>
      <c r="K54" s="503"/>
    </row>
    <row r="55" spans="1:11">
      <c r="A55" s="58"/>
    </row>
    <row r="56" spans="1:11">
      <c r="A56" s="58" t="s">
        <v>150</v>
      </c>
      <c r="B56" s="485" t="s">
        <v>185</v>
      </c>
      <c r="C56" s="485"/>
      <c r="D56" s="485"/>
      <c r="E56" s="485"/>
      <c r="F56" s="485"/>
      <c r="G56" s="485"/>
      <c r="H56" s="486"/>
      <c r="I56" s="130"/>
    </row>
    <row r="60" spans="1:11">
      <c r="G60" s="27"/>
    </row>
  </sheetData>
  <sheetProtection algorithmName="SHA-512" hashValue="Z4s9aXaZpxM/jW0pwHO6zFLl+b54z3RdljZ2C/0IunMTRaggPvBuwLKkZB3pQDOld+l3EBCTEmu4SqxbJZKcNQ==" saltValue="OzyCtbpOj1K7rIbDE2Yrgg==" spinCount="100000" sheet="1" objects="1" scenarios="1" formatCells="0" selectLockedCells="1"/>
  <mergeCells count="37">
    <mergeCell ref="B51:K51"/>
    <mergeCell ref="B54:K54"/>
    <mergeCell ref="B50:K50"/>
    <mergeCell ref="B37:G37"/>
    <mergeCell ref="B41:G41"/>
    <mergeCell ref="B45:G45"/>
    <mergeCell ref="B38:I38"/>
    <mergeCell ref="B42:I42"/>
    <mergeCell ref="B46:I46"/>
    <mergeCell ref="B48:K48"/>
    <mergeCell ref="B53:K53"/>
    <mergeCell ref="B30:I30"/>
    <mergeCell ref="A1:K1"/>
    <mergeCell ref="A2:K2"/>
    <mergeCell ref="A3:K3"/>
    <mergeCell ref="C26:J26"/>
    <mergeCell ref="B21:F21"/>
    <mergeCell ref="J7:K7"/>
    <mergeCell ref="E7:H7"/>
    <mergeCell ref="J9:K9"/>
    <mergeCell ref="A8:D12"/>
    <mergeCell ref="B56:H56"/>
    <mergeCell ref="E9:F9"/>
    <mergeCell ref="A5:K5"/>
    <mergeCell ref="A15:K15"/>
    <mergeCell ref="A28:K28"/>
    <mergeCell ref="B17:K17"/>
    <mergeCell ref="B20:F20"/>
    <mergeCell ref="B22:F22"/>
    <mergeCell ref="B23:F23"/>
    <mergeCell ref="B24:F24"/>
    <mergeCell ref="B31:I31"/>
    <mergeCell ref="B33:I33"/>
    <mergeCell ref="B34:I34"/>
    <mergeCell ref="B36:I36"/>
    <mergeCell ref="B40:I40"/>
    <mergeCell ref="B44:I44"/>
  </mergeCells>
  <dataValidations count="1">
    <dataValidation type="list" allowBlank="1" showInputMessage="1" showErrorMessage="1" sqref="G21:J21 G23:J24 K25" xr:uid="{00000000-0002-0000-0300-000000000000}">
      <formula1>$L$1:$L$2</formula1>
    </dataValidation>
  </dataValidations>
  <pageMargins left="0.43" right="0.47" top="0.33" bottom="0.52"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61" r:id="rId4" name="Check Box 17">
              <controlPr defaultSize="0" autoFill="0" autoLine="0" autoPict="0">
                <anchor moveWithCells="1">
                  <from>
                    <xdr:col>9</xdr:col>
                    <xdr:colOff>47625</xdr:colOff>
                    <xdr:row>29</xdr:row>
                    <xdr:rowOff>47625</xdr:rowOff>
                  </from>
                  <to>
                    <xdr:col>10</xdr:col>
                    <xdr:colOff>38100</xdr:colOff>
                    <xdr:row>30</xdr:row>
                    <xdr:rowOff>28575</xdr:rowOff>
                  </to>
                </anchor>
              </controlPr>
            </control>
          </mc:Choice>
        </mc:AlternateContent>
        <mc:AlternateContent xmlns:mc="http://schemas.openxmlformats.org/markup-compatibility/2006">
          <mc:Choice Requires="x14">
            <control shapeId="6162" r:id="rId5" name="Check Box 18">
              <controlPr defaultSize="0" autoFill="0" autoLine="0" autoPict="0">
                <anchor moveWithCells="1">
                  <from>
                    <xdr:col>10</xdr:col>
                    <xdr:colOff>19050</xdr:colOff>
                    <xdr:row>29</xdr:row>
                    <xdr:rowOff>47625</xdr:rowOff>
                  </from>
                  <to>
                    <xdr:col>11</xdr:col>
                    <xdr:colOff>0</xdr:colOff>
                    <xdr:row>30</xdr:row>
                    <xdr:rowOff>38100</xdr:rowOff>
                  </to>
                </anchor>
              </controlPr>
            </control>
          </mc:Choice>
        </mc:AlternateContent>
        <mc:AlternateContent xmlns:mc="http://schemas.openxmlformats.org/markup-compatibility/2006">
          <mc:Choice Requires="x14">
            <control shapeId="6169" r:id="rId6" name="Check Box 25">
              <controlPr defaultSize="0" autoFill="0" autoLine="0" autoPict="0">
                <anchor moveWithCells="1">
                  <from>
                    <xdr:col>9</xdr:col>
                    <xdr:colOff>47625</xdr:colOff>
                    <xdr:row>31</xdr:row>
                    <xdr:rowOff>114300</xdr:rowOff>
                  </from>
                  <to>
                    <xdr:col>10</xdr:col>
                    <xdr:colOff>38100</xdr:colOff>
                    <xdr:row>33</xdr:row>
                    <xdr:rowOff>57150</xdr:rowOff>
                  </to>
                </anchor>
              </controlPr>
            </control>
          </mc:Choice>
        </mc:AlternateContent>
        <mc:AlternateContent xmlns:mc="http://schemas.openxmlformats.org/markup-compatibility/2006">
          <mc:Choice Requires="x14">
            <control shapeId="6170" r:id="rId7" name="Check Box 26">
              <controlPr defaultSize="0" autoFill="0" autoLine="0" autoPict="0">
                <anchor moveWithCells="1">
                  <from>
                    <xdr:col>10</xdr:col>
                    <xdr:colOff>19050</xdr:colOff>
                    <xdr:row>31</xdr:row>
                    <xdr:rowOff>95250</xdr:rowOff>
                  </from>
                  <to>
                    <xdr:col>11</xdr:col>
                    <xdr:colOff>0</xdr:colOff>
                    <xdr:row>33</xdr:row>
                    <xdr:rowOff>47625</xdr:rowOff>
                  </to>
                </anchor>
              </controlPr>
            </control>
          </mc:Choice>
        </mc:AlternateContent>
        <mc:AlternateContent xmlns:mc="http://schemas.openxmlformats.org/markup-compatibility/2006">
          <mc:Choice Requires="x14">
            <control shapeId="6171" r:id="rId8" name="Check Box 27">
              <controlPr defaultSize="0" autoFill="0" autoLine="0" autoPict="0">
                <anchor moveWithCells="1">
                  <from>
                    <xdr:col>9</xdr:col>
                    <xdr:colOff>47625</xdr:colOff>
                    <xdr:row>34</xdr:row>
                    <xdr:rowOff>114300</xdr:rowOff>
                  </from>
                  <to>
                    <xdr:col>10</xdr:col>
                    <xdr:colOff>38100</xdr:colOff>
                    <xdr:row>36</xdr:row>
                    <xdr:rowOff>57150</xdr:rowOff>
                  </to>
                </anchor>
              </controlPr>
            </control>
          </mc:Choice>
        </mc:AlternateContent>
        <mc:AlternateContent xmlns:mc="http://schemas.openxmlformats.org/markup-compatibility/2006">
          <mc:Choice Requires="x14">
            <control shapeId="6172" r:id="rId9" name="Check Box 28">
              <controlPr defaultSize="0" autoFill="0" autoLine="0" autoPict="0">
                <anchor moveWithCells="1">
                  <from>
                    <xdr:col>10</xdr:col>
                    <xdr:colOff>19050</xdr:colOff>
                    <xdr:row>34</xdr:row>
                    <xdr:rowOff>104775</xdr:rowOff>
                  </from>
                  <to>
                    <xdr:col>11</xdr:col>
                    <xdr:colOff>0</xdr:colOff>
                    <xdr:row>36</xdr:row>
                    <xdr:rowOff>57150</xdr:rowOff>
                  </to>
                </anchor>
              </controlPr>
            </control>
          </mc:Choice>
        </mc:AlternateContent>
        <mc:AlternateContent xmlns:mc="http://schemas.openxmlformats.org/markup-compatibility/2006">
          <mc:Choice Requires="x14">
            <control shapeId="6173" r:id="rId10" name="Check Box 29">
              <controlPr defaultSize="0" autoFill="0" autoLine="0" autoPict="0">
                <anchor moveWithCells="1">
                  <from>
                    <xdr:col>9</xdr:col>
                    <xdr:colOff>47625</xdr:colOff>
                    <xdr:row>36</xdr:row>
                    <xdr:rowOff>57150</xdr:rowOff>
                  </from>
                  <to>
                    <xdr:col>10</xdr:col>
                    <xdr:colOff>533400</xdr:colOff>
                    <xdr:row>37</xdr:row>
                    <xdr:rowOff>114300</xdr:rowOff>
                  </to>
                </anchor>
              </controlPr>
            </control>
          </mc:Choice>
        </mc:AlternateContent>
        <mc:AlternateContent xmlns:mc="http://schemas.openxmlformats.org/markup-compatibility/2006">
          <mc:Choice Requires="x14">
            <control shapeId="6176" r:id="rId11" name="Check Box 32">
              <controlPr defaultSize="0" autoFill="0" autoLine="0" autoPict="0">
                <anchor moveWithCells="1">
                  <from>
                    <xdr:col>9</xdr:col>
                    <xdr:colOff>47625</xdr:colOff>
                    <xdr:row>38</xdr:row>
                    <xdr:rowOff>114300</xdr:rowOff>
                  </from>
                  <to>
                    <xdr:col>10</xdr:col>
                    <xdr:colOff>38100</xdr:colOff>
                    <xdr:row>40</xdr:row>
                    <xdr:rowOff>57150</xdr:rowOff>
                  </to>
                </anchor>
              </controlPr>
            </control>
          </mc:Choice>
        </mc:AlternateContent>
        <mc:AlternateContent xmlns:mc="http://schemas.openxmlformats.org/markup-compatibility/2006">
          <mc:Choice Requires="x14">
            <control shapeId="6177" r:id="rId12" name="Check Box 33">
              <controlPr defaultSize="0" autoFill="0" autoLine="0" autoPict="0">
                <anchor moveWithCells="1">
                  <from>
                    <xdr:col>10</xdr:col>
                    <xdr:colOff>19050</xdr:colOff>
                    <xdr:row>38</xdr:row>
                    <xdr:rowOff>104775</xdr:rowOff>
                  </from>
                  <to>
                    <xdr:col>11</xdr:col>
                    <xdr:colOff>0</xdr:colOff>
                    <xdr:row>40</xdr:row>
                    <xdr:rowOff>57150</xdr:rowOff>
                  </to>
                </anchor>
              </controlPr>
            </control>
          </mc:Choice>
        </mc:AlternateContent>
        <mc:AlternateContent xmlns:mc="http://schemas.openxmlformats.org/markup-compatibility/2006">
          <mc:Choice Requires="x14">
            <control shapeId="6178" r:id="rId13" name="Check Box 34">
              <controlPr defaultSize="0" autoFill="0" autoLine="0" autoPict="0">
                <anchor moveWithCells="1">
                  <from>
                    <xdr:col>9</xdr:col>
                    <xdr:colOff>47625</xdr:colOff>
                    <xdr:row>40</xdr:row>
                    <xdr:rowOff>57150</xdr:rowOff>
                  </from>
                  <to>
                    <xdr:col>10</xdr:col>
                    <xdr:colOff>533400</xdr:colOff>
                    <xdr:row>41</xdr:row>
                    <xdr:rowOff>114300</xdr:rowOff>
                  </to>
                </anchor>
              </controlPr>
            </control>
          </mc:Choice>
        </mc:AlternateContent>
        <mc:AlternateContent xmlns:mc="http://schemas.openxmlformats.org/markup-compatibility/2006">
          <mc:Choice Requires="x14">
            <control shapeId="6179" r:id="rId14" name="Check Box 35">
              <controlPr defaultSize="0" autoFill="0" autoLine="0" autoPict="0">
                <anchor moveWithCells="1">
                  <from>
                    <xdr:col>9</xdr:col>
                    <xdr:colOff>47625</xdr:colOff>
                    <xdr:row>43</xdr:row>
                    <xdr:rowOff>0</xdr:rowOff>
                  </from>
                  <to>
                    <xdr:col>10</xdr:col>
                    <xdr:colOff>38100</xdr:colOff>
                    <xdr:row>44</xdr:row>
                    <xdr:rowOff>104775</xdr:rowOff>
                  </to>
                </anchor>
              </controlPr>
            </control>
          </mc:Choice>
        </mc:AlternateContent>
        <mc:AlternateContent xmlns:mc="http://schemas.openxmlformats.org/markup-compatibility/2006">
          <mc:Choice Requires="x14">
            <control shapeId="6180" r:id="rId15" name="Check Box 36">
              <controlPr defaultSize="0" autoFill="0" autoLine="0" autoPict="0">
                <anchor moveWithCells="1">
                  <from>
                    <xdr:col>10</xdr:col>
                    <xdr:colOff>19050</xdr:colOff>
                    <xdr:row>43</xdr:row>
                    <xdr:rowOff>0</xdr:rowOff>
                  </from>
                  <to>
                    <xdr:col>11</xdr:col>
                    <xdr:colOff>0</xdr:colOff>
                    <xdr:row>44</xdr:row>
                    <xdr:rowOff>114300</xdr:rowOff>
                  </to>
                </anchor>
              </controlPr>
            </control>
          </mc:Choice>
        </mc:AlternateContent>
        <mc:AlternateContent xmlns:mc="http://schemas.openxmlformats.org/markup-compatibility/2006">
          <mc:Choice Requires="x14">
            <control shapeId="6181" r:id="rId16" name="Check Box 37">
              <controlPr defaultSize="0" autoFill="0" autoLine="0" autoPict="0">
                <anchor moveWithCells="1">
                  <from>
                    <xdr:col>9</xdr:col>
                    <xdr:colOff>47625</xdr:colOff>
                    <xdr:row>44</xdr:row>
                    <xdr:rowOff>57150</xdr:rowOff>
                  </from>
                  <to>
                    <xdr:col>10</xdr:col>
                    <xdr:colOff>533400</xdr:colOff>
                    <xdr:row>45</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DBPR Worksheet</vt:lpstr>
      <vt:lpstr>Instructions</vt:lpstr>
      <vt:lpstr>EXAMPLE</vt:lpstr>
      <vt:lpstr>Operational Evaluation Report</vt:lpstr>
      <vt:lpstr>'DBPR Worksheet'!Print_Area</vt:lpstr>
      <vt:lpstr>EXAMPLE!Print_Area</vt:lpstr>
      <vt:lpstr>'Operational Evaluation Report'!Print_Area</vt:lpstr>
      <vt:lpstr>'DBPR Worksheet'!Print_Titles</vt:lpstr>
      <vt:lpstr>EXAMPLE!Print_Titles</vt:lpstr>
    </vt:vector>
  </TitlesOfParts>
  <Company>Drinking Water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Gallant</dc:creator>
  <cp:lastModifiedBy>Yano, Tio (DEP)</cp:lastModifiedBy>
  <cp:lastPrinted>2023-08-23T21:10:05Z</cp:lastPrinted>
  <dcterms:created xsi:type="dcterms:W3CDTF">2002-06-10T20:31:41Z</dcterms:created>
  <dcterms:modified xsi:type="dcterms:W3CDTF">2024-01-11T21:01:35Z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