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pivotTables/pivotTable7.xml" ContentType="application/vnd.openxmlformats-officedocument.spreadsheetml.pivotTable+xml"/>
  <Override PartName="/xl/pivotTables/pivotTable8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165" windowWidth="14805" windowHeight="7515" tabRatio="782"/>
  </bookViews>
  <sheets>
    <sheet name="CAF Fall 2018" sheetId="26" r:id="rId1"/>
    <sheet name="UFRs" sheetId="7" state="hidden" r:id="rId2"/>
    <sheet name="Salaries" sheetId="23" state="hidden" r:id="rId3"/>
    <sheet name="Provider Data" sheetId="11" state="hidden" r:id="rId4"/>
    <sheet name="Analysis" sheetId="17" state="hidden" r:id="rId5"/>
    <sheet name="Rate Model" sheetId="21" r:id="rId6"/>
  </sheets>
  <externalReferences>
    <externalReference r:id="rId7"/>
    <externalReference r:id="rId8"/>
    <externalReference r:id="rId9"/>
  </externalReferences>
  <definedNames>
    <definedName name="asdfasd" localSheetId="5">'[1]Complete UFR List'!#REF!</definedName>
    <definedName name="asdfasd" localSheetId="2">'[1]Complete UFR List'!#REF!</definedName>
    <definedName name="asdfasd">'[1]Complete UFR List'!#REF!</definedName>
    <definedName name="jm" localSheetId="5">'[1]Complete UFR List'!#REF!</definedName>
    <definedName name="jm" localSheetId="2">'[1]Complete UFR List'!#REF!</definedName>
    <definedName name="jm">'[1]Complete UFR List'!#REF!</definedName>
    <definedName name="ListProviders">'[2]List of Programs'!$A$24:$A$29</definedName>
    <definedName name="_xlnm.Print_Area" localSheetId="0">'CAF Fall 2018'!$BE$6:$BR$25</definedName>
    <definedName name="_xlnm.Print_Area" localSheetId="5">'Rate Model'!$A$1:$L$29</definedName>
    <definedName name="_xlnm.Print_Titles" localSheetId="0">'CAF Fall 2018'!$A:$A</definedName>
    <definedName name="Programs">'[2]List of Programs'!$B$3:$B$19</definedName>
    <definedName name="UFR" localSheetId="5">'[1]Complete UFR List'!#REF!</definedName>
    <definedName name="UFR" localSheetId="2">'[1]Complete UFR List'!#REF!</definedName>
    <definedName name="UFR">'[1]Complete UFR List'!#REF!</definedName>
    <definedName name="UFRS" localSheetId="5">'[1]Complete UFR List'!#REF!</definedName>
    <definedName name="UFRS" localSheetId="2">'[1]Complete UFR List'!#REF!</definedName>
    <definedName name="UFRS">'[1]Complete UFR List'!#REF!</definedName>
    <definedName name="UPDATE" localSheetId="5">'[1]Complete UFR List'!#REF!</definedName>
    <definedName name="UPDATE" localSheetId="2">'[1]Complete UFR List'!#REF!</definedName>
    <definedName name="UPDATE">'[1]Complete UFR List'!#REF!</definedName>
    <definedName name="yes">'[1]Complete UFR List'!#REF!</definedName>
  </definedNames>
  <calcPr calcId="145621"/>
  <pivotCaches>
    <pivotCache cacheId="4" r:id="rId10"/>
    <pivotCache cacheId="5" r:id="rId11"/>
    <pivotCache cacheId="6" r:id="rId12"/>
  </pivotCaches>
</workbook>
</file>

<file path=xl/calcChain.xml><?xml version="1.0" encoding="utf-8"?>
<calcChain xmlns="http://schemas.openxmlformats.org/spreadsheetml/2006/main">
  <c r="F25" i="21" l="1"/>
  <c r="BO21" i="26" l="1"/>
  <c r="BN21" i="26"/>
  <c r="BM21" i="26"/>
  <c r="BL21" i="26"/>
  <c r="BK21" i="26"/>
  <c r="BJ21" i="26"/>
  <c r="BI21" i="26"/>
  <c r="BH21" i="26"/>
  <c r="BQ21" i="26" s="1"/>
  <c r="BQ23" i="26" s="1"/>
  <c r="K17" i="21" s="1"/>
  <c r="BO20" i="26"/>
  <c r="BN20" i="26"/>
  <c r="BM20" i="26"/>
  <c r="BL20" i="26"/>
  <c r="BK20" i="26"/>
  <c r="BJ20" i="26"/>
  <c r="BI20" i="26"/>
  <c r="BH20" i="26"/>
  <c r="BH17" i="26"/>
  <c r="BQ17" i="26" s="1"/>
  <c r="E25" i="21" l="1"/>
  <c r="C25" i="21"/>
  <c r="E24" i="21"/>
  <c r="J14" i="21" l="1"/>
  <c r="F19" i="21"/>
  <c r="F15" i="21"/>
  <c r="J13" i="21"/>
  <c r="E18" i="21"/>
  <c r="E21" i="21"/>
  <c r="D54" i="17"/>
  <c r="D53" i="17"/>
  <c r="D52" i="17"/>
  <c r="D51" i="17"/>
  <c r="D50" i="17"/>
  <c r="D49" i="17"/>
  <c r="C55" i="17"/>
  <c r="E52" i="17" l="1"/>
  <c r="F50" i="17"/>
  <c r="E50" i="17"/>
  <c r="E53" i="17"/>
  <c r="E51" i="17"/>
  <c r="E49" i="17"/>
  <c r="E54" i="17"/>
  <c r="K9" i="21" l="1"/>
  <c r="E11" i="21" s="1"/>
  <c r="J9" i="21"/>
  <c r="E55" i="17"/>
  <c r="J15" i="21"/>
  <c r="K7" i="21"/>
  <c r="K6" i="21"/>
  <c r="K5" i="21"/>
  <c r="E106" i="21" l="1"/>
  <c r="E94" i="21"/>
  <c r="F102" i="21" s="1"/>
  <c r="E78" i="21"/>
  <c r="E66" i="21"/>
  <c r="F74" i="21" s="1"/>
  <c r="E50" i="21"/>
  <c r="E38" i="21"/>
  <c r="E9" i="21"/>
  <c r="D7" i="21"/>
  <c r="F7" i="21" s="1"/>
  <c r="D6" i="21"/>
  <c r="F6" i="21" s="1"/>
  <c r="D5" i="21"/>
  <c r="F5" i="21" s="1"/>
  <c r="F46" i="21" l="1"/>
  <c r="F48" i="21"/>
  <c r="F47" i="21"/>
  <c r="F9" i="21"/>
  <c r="F75" i="21"/>
  <c r="F103" i="21"/>
  <c r="F76" i="21"/>
  <c r="F104" i="21"/>
  <c r="F76" i="11"/>
  <c r="G76" i="11"/>
  <c r="G77" i="11"/>
  <c r="G78" i="11" l="1"/>
  <c r="F77" i="11"/>
  <c r="F78" i="11" s="1"/>
  <c r="I40" i="17" l="1"/>
  <c r="I39" i="17"/>
  <c r="G36" i="17"/>
  <c r="F36" i="17"/>
  <c r="I35" i="17"/>
  <c r="I34" i="17"/>
  <c r="H31" i="17"/>
  <c r="G31" i="17"/>
  <c r="F31" i="17"/>
  <c r="I30" i="17"/>
  <c r="I29" i="17"/>
  <c r="AG8" i="17"/>
  <c r="AE8" i="17"/>
  <c r="AI8" i="17"/>
  <c r="AK3" i="17"/>
  <c r="AR3" i="17" s="1"/>
  <c r="AK4" i="17"/>
  <c r="AR4" i="17" s="1"/>
  <c r="AK5" i="17"/>
  <c r="AS5" i="17" s="1"/>
  <c r="AK6" i="17"/>
  <c r="AS6" i="17" s="1"/>
  <c r="AK7" i="17"/>
  <c r="AR7" i="17" s="1"/>
  <c r="AK2" i="17"/>
  <c r="AP2" i="17" s="1"/>
  <c r="AJ4" i="17"/>
  <c r="AJ5" i="17"/>
  <c r="AJ6" i="17"/>
  <c r="AJ7" i="17"/>
  <c r="AH7" i="17"/>
  <c r="AH5" i="17"/>
  <c r="AF3" i="17"/>
  <c r="AF4" i="17"/>
  <c r="AF5" i="17"/>
  <c r="AF6" i="17"/>
  <c r="AF7" i="17"/>
  <c r="AD4" i="17"/>
  <c r="AD5" i="17"/>
  <c r="AD6" i="17"/>
  <c r="AD7" i="17"/>
  <c r="AD3" i="17"/>
  <c r="AB4" i="17"/>
  <c r="AB6" i="17"/>
  <c r="AB7" i="17"/>
  <c r="AB3" i="17"/>
  <c r="Z4" i="17"/>
  <c r="Z6" i="17"/>
  <c r="Z7" i="17"/>
  <c r="Z3" i="17"/>
  <c r="T3" i="17"/>
  <c r="T4" i="17"/>
  <c r="T5" i="17"/>
  <c r="T6" i="17"/>
  <c r="T7" i="17"/>
  <c r="T2" i="17"/>
  <c r="S3" i="17"/>
  <c r="S4" i="17"/>
  <c r="S5" i="17"/>
  <c r="S6" i="17"/>
  <c r="S7" i="17"/>
  <c r="S2" i="17"/>
  <c r="Q3" i="17"/>
  <c r="W3" i="17" s="1"/>
  <c r="Q4" i="17"/>
  <c r="AC4" i="17" s="1"/>
  <c r="Q5" i="17"/>
  <c r="V5" i="17" s="1"/>
  <c r="Q6" i="17"/>
  <c r="AC6" i="17" s="1"/>
  <c r="Q7" i="17"/>
  <c r="W7" i="17" s="1"/>
  <c r="Q2" i="17"/>
  <c r="W2" i="17" s="1"/>
  <c r="V2" i="17" l="1"/>
  <c r="R2" i="17"/>
  <c r="AR5" i="17"/>
  <c r="AP5" i="17"/>
  <c r="AS7" i="17"/>
  <c r="AA3" i="17"/>
  <c r="AQ7" i="17"/>
  <c r="AS3" i="17"/>
  <c r="AQ3" i="17"/>
  <c r="R4" i="17"/>
  <c r="V4" i="17"/>
  <c r="AC7" i="17"/>
  <c r="AP7" i="17"/>
  <c r="AP3" i="17"/>
  <c r="AQ5" i="17"/>
  <c r="AK8" i="17"/>
  <c r="AP8" i="17" s="1"/>
  <c r="AS11" i="17"/>
  <c r="R3" i="17"/>
  <c r="V3" i="17"/>
  <c r="AC3" i="17"/>
  <c r="AP6" i="17"/>
  <c r="AQ2" i="17"/>
  <c r="AQ9" i="17" s="1"/>
  <c r="AQ4" i="17"/>
  <c r="AR6" i="17"/>
  <c r="AS2" i="17"/>
  <c r="AS4" i="17"/>
  <c r="AS10" i="17" s="1"/>
  <c r="R7" i="17"/>
  <c r="V7" i="17"/>
  <c r="AA7" i="17"/>
  <c r="AP4" i="17"/>
  <c r="AQ6" i="17"/>
  <c r="AR2" i="17"/>
  <c r="AR9" i="17" s="1"/>
  <c r="U6" i="17"/>
  <c r="W6" i="17"/>
  <c r="R6" i="17"/>
  <c r="U2" i="17"/>
  <c r="U4" i="17"/>
  <c r="V6" i="17"/>
  <c r="W4" i="17"/>
  <c r="AA6" i="17"/>
  <c r="AC5" i="17"/>
  <c r="U5" i="17"/>
  <c r="W5" i="17"/>
  <c r="R5" i="17"/>
  <c r="U7" i="17"/>
  <c r="U3" i="17"/>
  <c r="AA4" i="17"/>
  <c r="K12" i="21" l="1"/>
  <c r="J12" i="21"/>
  <c r="E17" i="21" s="1"/>
  <c r="F17" i="21" s="1"/>
  <c r="AS9" i="17"/>
  <c r="E101" i="21"/>
  <c r="F101" i="21" s="1"/>
  <c r="E73" i="21"/>
  <c r="F73" i="21" s="1"/>
  <c r="E45" i="21"/>
  <c r="F45" i="21" s="1"/>
  <c r="AP9" i="17"/>
  <c r="E108" i="21" l="1"/>
  <c r="E80" i="21"/>
  <c r="E52" i="21"/>
  <c r="I7" i="17" l="1"/>
  <c r="C7" i="17"/>
  <c r="E7" i="17" s="1"/>
  <c r="G7" i="17" s="1"/>
  <c r="I6" i="17"/>
  <c r="C6" i="17"/>
  <c r="E6" i="17" s="1"/>
  <c r="G6" i="17" s="1"/>
  <c r="I5" i="17"/>
  <c r="C5" i="17"/>
  <c r="E5" i="17" s="1"/>
  <c r="G5" i="17" s="1"/>
  <c r="I4" i="17"/>
  <c r="C4" i="17"/>
  <c r="E4" i="17" s="1"/>
  <c r="G4" i="17" s="1"/>
  <c r="I3" i="17"/>
  <c r="C3" i="17"/>
  <c r="E3" i="17" s="1"/>
  <c r="G3" i="17" s="1"/>
  <c r="I2" i="17"/>
  <c r="C2" i="17"/>
  <c r="E2" i="17" s="1"/>
  <c r="G2" i="17" s="1"/>
  <c r="J2" i="17" l="1"/>
  <c r="J4" i="17"/>
  <c r="J6" i="17"/>
  <c r="J3" i="17"/>
  <c r="J5" i="17"/>
  <c r="J7" i="17"/>
  <c r="U5" i="11" l="1"/>
  <c r="U10" i="11"/>
  <c r="U9" i="11"/>
  <c r="U8" i="11"/>
  <c r="U7" i="11"/>
  <c r="U6" i="11"/>
  <c r="T11" i="11" l="1"/>
  <c r="S11" i="11"/>
  <c r="R11" i="11"/>
  <c r="U11" i="11"/>
  <c r="N22" i="11"/>
  <c r="N19" i="11"/>
  <c r="P19" i="11"/>
  <c r="N21" i="11"/>
  <c r="N20" i="11"/>
  <c r="D91" i="21" l="1"/>
  <c r="F91" i="21" s="1"/>
  <c r="D63" i="21"/>
  <c r="F63" i="21" s="1"/>
  <c r="D35" i="21"/>
  <c r="F35" i="21" s="1"/>
  <c r="D92" i="21"/>
  <c r="F92" i="21" s="1"/>
  <c r="D64" i="21"/>
  <c r="F64" i="21" s="1"/>
  <c r="D36" i="21"/>
  <c r="F36" i="21" s="1"/>
  <c r="E96" i="21" l="1"/>
  <c r="E68" i="21"/>
  <c r="E40" i="21"/>
  <c r="D90" i="21"/>
  <c r="F90" i="21" s="1"/>
  <c r="F94" i="21" s="1"/>
  <c r="D62" i="21"/>
  <c r="F62" i="21" s="1"/>
  <c r="F66" i="21" s="1"/>
  <c r="D34" i="21"/>
  <c r="F34" i="21" s="1"/>
  <c r="F38" i="21" s="1"/>
  <c r="F68" i="21" l="1"/>
  <c r="F70" i="21" s="1"/>
  <c r="F77" i="21" s="1"/>
  <c r="F78" i="21" s="1"/>
  <c r="F79" i="21" s="1"/>
  <c r="F80" i="21" s="1"/>
  <c r="F81" i="21" s="1"/>
  <c r="F83" i="21" s="1"/>
  <c r="F40" i="21"/>
  <c r="F42" i="21" s="1"/>
  <c r="F49" i="21" s="1"/>
  <c r="F50" i="21" s="1"/>
  <c r="F51" i="21" s="1"/>
  <c r="F52" i="21" s="1"/>
  <c r="F53" i="21" s="1"/>
  <c r="F55" i="21" s="1"/>
  <c r="F96" i="21"/>
  <c r="F98" i="21" s="1"/>
  <c r="F105" i="21" s="1"/>
  <c r="F106" i="21" s="1"/>
  <c r="F107" i="21" s="1"/>
  <c r="F108" i="21" s="1"/>
  <c r="F109" i="21" s="1"/>
  <c r="F111" i="21" s="1"/>
  <c r="F11" i="21"/>
  <c r="F13" i="21" s="1"/>
  <c r="F20" i="21" s="1"/>
  <c r="F21" i="21" s="1"/>
  <c r="F22" i="21" s="1"/>
  <c r="F23" i="21" s="1"/>
  <c r="F24" i="21" s="1"/>
  <c r="F26" i="21" s="1"/>
  <c r="F27" i="21" s="1"/>
  <c r="F18" i="21"/>
</calcChain>
</file>

<file path=xl/sharedStrings.xml><?xml version="1.0" encoding="utf-8"?>
<sst xmlns="http://schemas.openxmlformats.org/spreadsheetml/2006/main" count="6292" uniqueCount="574">
  <si>
    <t>1S</t>
  </si>
  <si>
    <t>Program Director (UFR Title 102)</t>
  </si>
  <si>
    <t>2S</t>
  </si>
  <si>
    <t>Program Function Manager (UFR Title 101)</t>
  </si>
  <si>
    <t>3S</t>
  </si>
  <si>
    <t>Asst. Program Director (UFR Title 103)</t>
  </si>
  <si>
    <t>4S</t>
  </si>
  <si>
    <t xml:space="preserve">Supervising Professional (UFR Title 104) </t>
  </si>
  <si>
    <t>17S</t>
  </si>
  <si>
    <t>Day Care Director (UFR Title 117)</t>
  </si>
  <si>
    <t>5S</t>
  </si>
  <si>
    <t>Physician &amp; Psychiatrist  (UFR Title 105 &amp; 121)</t>
  </si>
  <si>
    <t>6S</t>
  </si>
  <si>
    <t>Physician Asst. (UFR Title 106)</t>
  </si>
  <si>
    <t>7S</t>
  </si>
  <si>
    <t>N. Midwife, N.P., Psych N.,N.A., R.N.- MA (Title 107)</t>
  </si>
  <si>
    <t>8S</t>
  </si>
  <si>
    <t>R.N. - Non Masters (UFR Title 108)</t>
  </si>
  <si>
    <t>9S</t>
  </si>
  <si>
    <t xml:space="preserve">L.P.N. (UFR Title 109) </t>
  </si>
  <si>
    <t>10S</t>
  </si>
  <si>
    <t>Pharmacist (UFR Title 110)</t>
  </si>
  <si>
    <t>11S</t>
  </si>
  <si>
    <t>Occupational Therapist (UFR Title 111)</t>
  </si>
  <si>
    <t>12S</t>
  </si>
  <si>
    <t>Physical Therapist (UFR Title 112)</t>
  </si>
  <si>
    <t>13S</t>
  </si>
  <si>
    <t>Speech / Lang. Pathol., Audiologist (UFR Title 113)</t>
  </si>
  <si>
    <t>14S</t>
  </si>
  <si>
    <t>Dietician / Nutritionist (UFR Title 114)</t>
  </si>
  <si>
    <t>21S</t>
  </si>
  <si>
    <t>Psychologist - Doctorate (UFR Title 122)</t>
  </si>
  <si>
    <t>22S</t>
  </si>
  <si>
    <t>23S</t>
  </si>
  <si>
    <t>Social Worker - L.I.C.S.W. (UFR Title 124)</t>
  </si>
  <si>
    <t>24S</t>
  </si>
  <si>
    <t>Social Worker - L.C.S.W., L.S.W (UFR Title 125 &amp; 126)</t>
  </si>
  <si>
    <t>25S</t>
  </si>
  <si>
    <t>Licensed Counselor (UFR Title 127)</t>
  </si>
  <si>
    <t>27S</t>
  </si>
  <si>
    <t>Cert. Alch. &amp;/or Drug Abuse Counselor (UFR Title 129)</t>
  </si>
  <si>
    <t>15S</t>
  </si>
  <si>
    <t>Spec. Education Teacher (UFR Title 115)</t>
  </si>
  <si>
    <t>16S</t>
  </si>
  <si>
    <t>Teacher (UFR Title 116)</t>
  </si>
  <si>
    <t>26S</t>
  </si>
  <si>
    <t>Cert. Voc. Rehab. Counselor (UFR Title 128)</t>
  </si>
  <si>
    <t>29S</t>
  </si>
  <si>
    <t>Case Worker / Manager - Masters (UFR Title 131)</t>
  </si>
  <si>
    <t>18S</t>
  </si>
  <si>
    <t>Day Care Lead Teacher (UFR Title 118)</t>
  </si>
  <si>
    <t>19S</t>
  </si>
  <si>
    <t>Day Care Teacher (UFR Title 119)</t>
  </si>
  <si>
    <t>20S</t>
  </si>
  <si>
    <t>Day Care Asst. Teacher / Aide (UFR Title 120)</t>
  </si>
  <si>
    <t>28S</t>
  </si>
  <si>
    <t>Counselor (UFR Title 130)</t>
  </si>
  <si>
    <t>30S</t>
  </si>
  <si>
    <t>Case Worker / Manager (UFR Title 132)</t>
  </si>
  <si>
    <t>31S</t>
  </si>
  <si>
    <t>Direct Care / Prog. Staff Superv. (UFR Title 133)</t>
  </si>
  <si>
    <t>32S</t>
  </si>
  <si>
    <t>Direct Care / Prog. Staff III (UFR Title 134)</t>
  </si>
  <si>
    <t>33S</t>
  </si>
  <si>
    <t>Direct Care / Prog. Staff II (UFR Title 135)</t>
  </si>
  <si>
    <t>34S</t>
  </si>
  <si>
    <t>Direct Care / Prog. Staff I (UFR Title 136)</t>
  </si>
  <si>
    <t>35S</t>
  </si>
  <si>
    <t>Prog. Secretarial / Clerical Staff (UFR Title 137)</t>
  </si>
  <si>
    <t>36S</t>
  </si>
  <si>
    <t>37S</t>
  </si>
  <si>
    <t>Direct Care / Driver Staff (UFR Title 138)</t>
  </si>
  <si>
    <t>38S</t>
  </si>
  <si>
    <t xml:space="preserve">Direct Care Overtime, Shift Differential and Relief </t>
  </si>
  <si>
    <t>FTE</t>
  </si>
  <si>
    <t>Expense</t>
  </si>
  <si>
    <t>Total</t>
  </si>
  <si>
    <t>Order</t>
  </si>
  <si>
    <t>Type</t>
  </si>
  <si>
    <t>Line Item or Expense</t>
  </si>
  <si>
    <t>ScheduleBExpLineNumber</t>
  </si>
  <si>
    <t>LineDescription</t>
  </si>
  <si>
    <t>Actual</t>
  </si>
  <si>
    <t>Revenue</t>
  </si>
  <si>
    <t>Line Item</t>
  </si>
  <si>
    <t>1R</t>
  </si>
  <si>
    <t>Contrib., Gifts, Leg., Bequests, Spec. Ev.</t>
  </si>
  <si>
    <t>2R</t>
  </si>
  <si>
    <t>Gov. In-Kind/Capital Budget</t>
  </si>
  <si>
    <t>3R</t>
  </si>
  <si>
    <t>Private IN-Kind</t>
  </si>
  <si>
    <t>4R</t>
  </si>
  <si>
    <t>Total Contribution and In-Kind</t>
  </si>
  <si>
    <t>5R</t>
  </si>
  <si>
    <t>Mass Gov. Grant</t>
  </si>
  <si>
    <t>6R</t>
  </si>
  <si>
    <t>Other Grant (exclud. Fed.Direct)</t>
  </si>
  <si>
    <t>7R</t>
  </si>
  <si>
    <t>Total Grants</t>
  </si>
  <si>
    <t>8R</t>
  </si>
  <si>
    <t>Dept. of Mental Health (DMH)</t>
  </si>
  <si>
    <t>9R</t>
  </si>
  <si>
    <t>Dept.of Developmental Services(DDS/DMR)</t>
  </si>
  <si>
    <t>10R</t>
  </si>
  <si>
    <t>Dept. of Public Health (DPH)</t>
  </si>
  <si>
    <t>11R</t>
  </si>
  <si>
    <t>Dept.of Children and Families (DCF/DSS)</t>
  </si>
  <si>
    <t>12R</t>
  </si>
  <si>
    <t>Dept. of Transitional Assist (DTA/WEL)</t>
  </si>
  <si>
    <t>13R</t>
  </si>
  <si>
    <t>Dept. of Youth Services (DYS)</t>
  </si>
  <si>
    <t>14R</t>
  </si>
  <si>
    <t>Health Care Fin &amp; Policy (HCF)-Contract</t>
  </si>
  <si>
    <t>15R</t>
  </si>
  <si>
    <t>Health Care Fin &amp; Policy (HCF)-UCP</t>
  </si>
  <si>
    <t>16R</t>
  </si>
  <si>
    <t>MA. Comm. For the Blind (MCB)</t>
  </si>
  <si>
    <t>17R</t>
  </si>
  <si>
    <t>MA. Comm. for Deaf &amp; H H (MCD)</t>
  </si>
  <si>
    <t>18R</t>
  </si>
  <si>
    <t>MA. Rehabilitation Commission (MRC)</t>
  </si>
  <si>
    <t>19R</t>
  </si>
  <si>
    <t>MA. Off. for Refugees &amp; Immigr.(ORI)</t>
  </si>
  <si>
    <t>20R</t>
  </si>
  <si>
    <t>Dept.of Early Educ. &amp; Care  (EEC)-Contract</t>
  </si>
  <si>
    <t>21R</t>
  </si>
  <si>
    <t>Dept.of Early Educ. &amp; Care (EEC)-Voucher</t>
  </si>
  <si>
    <t>22R</t>
  </si>
  <si>
    <t>Dept of Correction (DOC)</t>
  </si>
  <si>
    <t>23R</t>
  </si>
  <si>
    <t>Dept. of Elementary &amp; Secondary Educ. (DOE)</t>
  </si>
  <si>
    <t>24R</t>
  </si>
  <si>
    <t>Parole Board (PAR)</t>
  </si>
  <si>
    <t>25R</t>
  </si>
  <si>
    <t>Veteran's Services (VET)</t>
  </si>
  <si>
    <t>26R</t>
  </si>
  <si>
    <t>Ex. Off. of Elder Affairs (ELD)</t>
  </si>
  <si>
    <t>27R</t>
  </si>
  <si>
    <t>Div.of Housing &amp; Community Develop(OCD)</t>
  </si>
  <si>
    <t>28R</t>
  </si>
  <si>
    <t>POS Subcontract</t>
  </si>
  <si>
    <t>29R</t>
  </si>
  <si>
    <t>Other Mass. State Agency POS</t>
  </si>
  <si>
    <t>30R</t>
  </si>
  <si>
    <t>Mass State Agency Non - POS</t>
  </si>
  <si>
    <t>31R</t>
  </si>
  <si>
    <t>Mass. Local Govt/Quasi-Govt. Entities</t>
  </si>
  <si>
    <t>32R</t>
  </si>
  <si>
    <t>Non-Mass. State/Local Government</t>
  </si>
  <si>
    <t>33R</t>
  </si>
  <si>
    <t>Direct Federal Grants/Contracts</t>
  </si>
  <si>
    <t>34R</t>
  </si>
  <si>
    <t>Medicaid - Direct Payments</t>
  </si>
  <si>
    <t>35R</t>
  </si>
  <si>
    <t>Medicaid - MBHP Subcontract</t>
  </si>
  <si>
    <t>36R</t>
  </si>
  <si>
    <t>Medicare</t>
  </si>
  <si>
    <t>37R</t>
  </si>
  <si>
    <t>Mass. Govt. Client Stipends</t>
  </si>
  <si>
    <t>38R</t>
  </si>
  <si>
    <t>Client Resources</t>
  </si>
  <si>
    <t>39R</t>
  </si>
  <si>
    <t>Mass. spon.client SF/3rd Pty offsets</t>
  </si>
  <si>
    <t>40R</t>
  </si>
  <si>
    <t>Other Publicly sponsored client offsets</t>
  </si>
  <si>
    <t>41R</t>
  </si>
  <si>
    <t>Private Client Fees (excluding 3rd Pty)</t>
  </si>
  <si>
    <t>42R</t>
  </si>
  <si>
    <t>Private Client 3rd Pty/other offsets</t>
  </si>
  <si>
    <t>43R</t>
  </si>
  <si>
    <t>Total Assistance and Fees</t>
  </si>
  <si>
    <t>44R</t>
  </si>
  <si>
    <t>Federated Fundraising</t>
  </si>
  <si>
    <t>45R</t>
  </si>
  <si>
    <t>Commercial Activities</t>
  </si>
  <si>
    <t>46R</t>
  </si>
  <si>
    <t>Non-Charitable Revenue</t>
  </si>
  <si>
    <t>47R</t>
  </si>
  <si>
    <t>Investment Revenue</t>
  </si>
  <si>
    <t>48R</t>
  </si>
  <si>
    <t>Other Revenue</t>
  </si>
  <si>
    <t>49R</t>
  </si>
  <si>
    <t>Allocated Admin (M&amp;G) Revenue</t>
  </si>
  <si>
    <t>50R</t>
  </si>
  <si>
    <t>Released Net Assets-Program</t>
  </si>
  <si>
    <t>51R</t>
  </si>
  <si>
    <t>Released Net Assets-Equipment</t>
  </si>
  <si>
    <t>52R</t>
  </si>
  <si>
    <t>Released Net Assets-Time</t>
  </si>
  <si>
    <t>53R</t>
  </si>
  <si>
    <t>Total Revenue = 57E</t>
  </si>
  <si>
    <t>Salary Expense</t>
  </si>
  <si>
    <t>Clinician-(formerly Psych.Masters)(UFR Title 123)</t>
  </si>
  <si>
    <t>Maintainence, House/Groundskeeping, Cook 138</t>
  </si>
  <si>
    <t>39S</t>
  </si>
  <si>
    <t>Total Direct Program Staff = 1E</t>
  </si>
  <si>
    <t>1E</t>
  </si>
  <si>
    <t>Total Direct Program Staff = 39S</t>
  </si>
  <si>
    <t>2E</t>
  </si>
  <si>
    <t>Chief Executive Officer</t>
  </si>
  <si>
    <t>3E</t>
  </si>
  <si>
    <t>Chief Financial Officer</t>
  </si>
  <si>
    <t>4E</t>
  </si>
  <si>
    <t>Accting/Clerical Support</t>
  </si>
  <si>
    <t>5E</t>
  </si>
  <si>
    <t>Admin Maint/House-Grndskeeping</t>
  </si>
  <si>
    <t>6E</t>
  </si>
  <si>
    <t>Total Admin Employee</t>
  </si>
  <si>
    <t>7E</t>
  </si>
  <si>
    <t>Commerical products &amp; Svs/Mkting</t>
  </si>
  <si>
    <t>8E</t>
  </si>
  <si>
    <t>Total FTE/Salary/Wages</t>
  </si>
  <si>
    <t>9E</t>
  </si>
  <si>
    <t>Payroll Taxes 150</t>
  </si>
  <si>
    <t>10E</t>
  </si>
  <si>
    <t>Fringe Benefits 151</t>
  </si>
  <si>
    <t>11E</t>
  </si>
  <si>
    <t>Accrual Adjustments</t>
  </si>
  <si>
    <t>12E</t>
  </si>
  <si>
    <t>Total Employee Compensation &amp; Rel. Exp.</t>
  </si>
  <si>
    <t>13E</t>
  </si>
  <si>
    <t>Facility and Prog. Equip.Expenses 301,390</t>
  </si>
  <si>
    <t>14E</t>
  </si>
  <si>
    <t>Facility &amp; Prog. Equip. Depreciation 301</t>
  </si>
  <si>
    <t>15E</t>
  </si>
  <si>
    <t>Facility Operation/Maint./Furn.390</t>
  </si>
  <si>
    <t>16E</t>
  </si>
  <si>
    <t>Facility General Liability Insurance 390</t>
  </si>
  <si>
    <t>17E</t>
  </si>
  <si>
    <t>Total Occupancy</t>
  </si>
  <si>
    <t>18E</t>
  </si>
  <si>
    <t>Direct Care Consultant 201</t>
  </si>
  <si>
    <t>19E</t>
  </si>
  <si>
    <t>Temporary Help 202</t>
  </si>
  <si>
    <t>20E</t>
  </si>
  <si>
    <t>Clients and Caregivers Reimb./Stipends 203</t>
  </si>
  <si>
    <t>21E</t>
  </si>
  <si>
    <t>Subcontracted Direct Care 206</t>
  </si>
  <si>
    <t>22E</t>
  </si>
  <si>
    <t>Staff Training 204</t>
  </si>
  <si>
    <t>23E</t>
  </si>
  <si>
    <t>Staff Mileage / Travel 205</t>
  </si>
  <si>
    <t>24E</t>
  </si>
  <si>
    <t>Meals 207</t>
  </si>
  <si>
    <t>25E</t>
  </si>
  <si>
    <t>Client Transportation 208</t>
  </si>
  <si>
    <t>26E</t>
  </si>
  <si>
    <t>Vehicle Expenses 208</t>
  </si>
  <si>
    <t>27E</t>
  </si>
  <si>
    <t>Vehicle Depreciation 208</t>
  </si>
  <si>
    <t>28E</t>
  </si>
  <si>
    <t>Incidental Medical /Medicine/Pharmacy 209</t>
  </si>
  <si>
    <t>29E</t>
  </si>
  <si>
    <t>Client Personal Allowances 211</t>
  </si>
  <si>
    <t>30E</t>
  </si>
  <si>
    <t>Provision Material Goods/Svs./Benefits 212</t>
  </si>
  <si>
    <t>31E</t>
  </si>
  <si>
    <t>Direct Client Wages 214</t>
  </si>
  <si>
    <t>32E</t>
  </si>
  <si>
    <t>Other Commercial Prod. &amp; Svs. 214</t>
  </si>
  <si>
    <t>33E</t>
  </si>
  <si>
    <t>Program Supplies &amp; Materials 215</t>
  </si>
  <si>
    <t>34E</t>
  </si>
  <si>
    <t>Non Charitable Expenses</t>
  </si>
  <si>
    <t>35E</t>
  </si>
  <si>
    <t>Other Expense</t>
  </si>
  <si>
    <t>36E</t>
  </si>
  <si>
    <t>Total Other Program Expense</t>
  </si>
  <si>
    <t>42E</t>
  </si>
  <si>
    <t>Other Professional Fees &amp; Other Admin. Exp. 410</t>
  </si>
  <si>
    <t>43E</t>
  </si>
  <si>
    <t>Leased Office/Program Office Equip.410,390</t>
  </si>
  <si>
    <t>44E</t>
  </si>
  <si>
    <t>Office Equipment Depreciation 410</t>
  </si>
  <si>
    <t>48E</t>
  </si>
  <si>
    <t>Program Support 216</t>
  </si>
  <si>
    <t>49E</t>
  </si>
  <si>
    <t>Professional Insurance 410</t>
  </si>
  <si>
    <t>50E</t>
  </si>
  <si>
    <t>Working Capital Interest 410</t>
  </si>
  <si>
    <t>51E</t>
  </si>
  <si>
    <t>Total Direct Administrative Expense</t>
  </si>
  <si>
    <t>52E</t>
  </si>
  <si>
    <t>Admin (M&amp;G) Reporting Center Allocation</t>
  </si>
  <si>
    <t>53E</t>
  </si>
  <si>
    <t>Total Reimbursable Expense</t>
  </si>
  <si>
    <t>54E</t>
  </si>
  <si>
    <t>Direct State/Federal Non-Reimbursable Expense</t>
  </si>
  <si>
    <t>55E</t>
  </si>
  <si>
    <t>Allocation of State/Fed Non-Reimbursable Expense</t>
  </si>
  <si>
    <t>56E</t>
  </si>
  <si>
    <t>TOTAL EXPENSE</t>
  </si>
  <si>
    <t>57E</t>
  </si>
  <si>
    <t>TOTAL REVENUE = 53R</t>
  </si>
  <si>
    <t>58E</t>
  </si>
  <si>
    <t>OPERATING RESULTS</t>
  </si>
  <si>
    <t>Non-Reimbursable</t>
  </si>
  <si>
    <t>1N</t>
  </si>
  <si>
    <t>Direct Employee Compensation &amp; Related Exp.</t>
  </si>
  <si>
    <t>2N</t>
  </si>
  <si>
    <t>Direct Occupancy</t>
  </si>
  <si>
    <t>3N</t>
  </si>
  <si>
    <t>Direct Other Program/Operating</t>
  </si>
  <si>
    <t>4N</t>
  </si>
  <si>
    <t>Direct Subcontract Expense</t>
  </si>
  <si>
    <t>5N</t>
  </si>
  <si>
    <t>Direct Administrative Expense</t>
  </si>
  <si>
    <t>6N</t>
  </si>
  <si>
    <t>Direct Other Expense</t>
  </si>
  <si>
    <t>7N</t>
  </si>
  <si>
    <t>Direct Depreciation</t>
  </si>
  <si>
    <t>8N</t>
  </si>
  <si>
    <t>Total Direct Non-Reimbursable (Tie to 54E)</t>
  </si>
  <si>
    <t>9N</t>
  </si>
  <si>
    <t>Total Direct and Allocated Non-Reimb. (54E+55E)</t>
  </si>
  <si>
    <t>10N</t>
  </si>
  <si>
    <t xml:space="preserve">Eligible Non-Reimbursable Exp. Revenue Offsets </t>
  </si>
  <si>
    <t>11N</t>
  </si>
  <si>
    <t>Capital Budget Revenue Adjustment</t>
  </si>
  <si>
    <t>12N</t>
  </si>
  <si>
    <t>Excess of Non-Reimbursable Expense Over Offsets</t>
  </si>
  <si>
    <t xml:space="preserve">Program </t>
  </si>
  <si>
    <t>BMC: Metro Boston</t>
  </si>
  <si>
    <t>BMC: SEARLC</t>
  </si>
  <si>
    <t>Northeast IL Program</t>
  </si>
  <si>
    <t>TCI: Central MA RLC</t>
  </si>
  <si>
    <t>TCI: Metro Suburban RLC</t>
  </si>
  <si>
    <t>Western MA Training Consortium</t>
  </si>
  <si>
    <t xml:space="preserve">Staffing </t>
  </si>
  <si>
    <t>N/A</t>
  </si>
  <si>
    <t>Management</t>
  </si>
  <si>
    <t>Direct Care</t>
  </si>
  <si>
    <t>Clerical/Support</t>
  </si>
  <si>
    <t>Sum of FTE</t>
  </si>
  <si>
    <t>Sum of Actual</t>
  </si>
  <si>
    <t>Row Labels</t>
  </si>
  <si>
    <t>Grand Total</t>
  </si>
  <si>
    <t>(Multiple Items)</t>
  </si>
  <si>
    <t>Total Revenue</t>
  </si>
  <si>
    <t>Per FTE</t>
  </si>
  <si>
    <t>% of Total</t>
  </si>
  <si>
    <t>Column Labels</t>
  </si>
  <si>
    <t>Overall Expenditures</t>
  </si>
  <si>
    <t>Management/Provider</t>
  </si>
  <si>
    <t>Direct Care/Provider</t>
  </si>
  <si>
    <t>Program</t>
  </si>
  <si>
    <t>Grand Total=Overall Expenditures</t>
  </si>
  <si>
    <t>FTEs GT=Sum FTEs</t>
  </si>
  <si>
    <t>MGMT</t>
  </si>
  <si>
    <t>DC</t>
  </si>
  <si>
    <t>SUPP</t>
  </si>
  <si>
    <t>QC</t>
  </si>
  <si>
    <t>SUPPORT</t>
  </si>
  <si>
    <t>TOTAL FTEs</t>
  </si>
  <si>
    <t xml:space="preserve">Admin (M&amp;G) </t>
  </si>
  <si>
    <t>Fringe</t>
  </si>
  <si>
    <t>Payroll Taxes</t>
  </si>
  <si>
    <t>Total Salaries</t>
  </si>
  <si>
    <t>Salary Calculations</t>
  </si>
  <si>
    <t xml:space="preserve">Median </t>
  </si>
  <si>
    <t>Weighted Avg</t>
  </si>
  <si>
    <t>Category</t>
  </si>
  <si>
    <t>Support</t>
  </si>
  <si>
    <t>Direct Care Weighted Average Salary</t>
  </si>
  <si>
    <t>5% Markup discount</t>
  </si>
  <si>
    <t>Provider</t>
  </si>
  <si>
    <t>Total FTEs</t>
  </si>
  <si>
    <t>Employee Salaries Total</t>
  </si>
  <si>
    <t>Occupancy/FTE</t>
  </si>
  <si>
    <t>FTEs</t>
  </si>
  <si>
    <t xml:space="preserve">Subcontracted Staff Salaries </t>
  </si>
  <si>
    <t>Totall ALL FTEs</t>
  </si>
  <si>
    <t>Occupancy</t>
  </si>
  <si>
    <t>Program Salaries</t>
  </si>
  <si>
    <t>Salary</t>
  </si>
  <si>
    <t xml:space="preserve">Direct </t>
  </si>
  <si>
    <t>Sub-Total Staff</t>
  </si>
  <si>
    <t>Taxes and Fringe</t>
  </si>
  <si>
    <t xml:space="preserve">Total Staffing Costs </t>
  </si>
  <si>
    <t>Staff Training</t>
  </si>
  <si>
    <t>Staff Travel/Mileage</t>
  </si>
  <si>
    <t xml:space="preserve">Program Supplies and Materials </t>
  </si>
  <si>
    <t>Total Reimbursable Exp. Excl. Admin.</t>
  </si>
  <si>
    <t>Admin. Alloc. (M&amp;G)</t>
  </si>
  <si>
    <t>Annual Amount</t>
  </si>
  <si>
    <t>Annual Amount with CAF</t>
  </si>
  <si>
    <t>ANNUAL AMOUNT</t>
  </si>
  <si>
    <t>Monthly Amount</t>
  </si>
  <si>
    <t>Consultant</t>
  </si>
  <si>
    <t>MASTER SOURCE TABLE</t>
  </si>
  <si>
    <t>FY15 Actuals</t>
  </si>
  <si>
    <t>For Rate</t>
  </si>
  <si>
    <t>Source</t>
  </si>
  <si>
    <t>Salaries</t>
  </si>
  <si>
    <t>Benchmark Expenses</t>
  </si>
  <si>
    <t>FY15 UFRs Weighted Average per FTE</t>
  </si>
  <si>
    <t>Admin Allocation</t>
  </si>
  <si>
    <t>Chapter 257 Benchmark</t>
  </si>
  <si>
    <t>Totall alll w/Subs</t>
  </si>
  <si>
    <t>500K</t>
  </si>
  <si>
    <t>600K</t>
  </si>
  <si>
    <t>700K</t>
  </si>
  <si>
    <t>Average</t>
  </si>
  <si>
    <t>Supplies/FTE</t>
  </si>
  <si>
    <t>Training/FTE</t>
  </si>
  <si>
    <t>Personnel Costs</t>
  </si>
  <si>
    <t>M&amp;G % of Program Total</t>
  </si>
  <si>
    <t>Fringe % of Salaries</t>
  </si>
  <si>
    <t>Payroll % of Salaries</t>
  </si>
  <si>
    <t>Personnel Costs % of Program Total</t>
  </si>
  <si>
    <t>Occupancy % of Program total</t>
  </si>
  <si>
    <t>Other % of Program Total</t>
  </si>
  <si>
    <t>Consumers Served</t>
  </si>
  <si>
    <t>Hours</t>
  </si>
  <si>
    <t>Hours/consumer</t>
  </si>
  <si>
    <t>Total Cost/Consumer</t>
  </si>
  <si>
    <t>Cost/Service hour</t>
  </si>
  <si>
    <t>Personnel Cost/Service Hour</t>
  </si>
  <si>
    <t>mgmt / hour</t>
  </si>
  <si>
    <t>DC / hour</t>
  </si>
  <si>
    <t>Support/hour</t>
  </si>
  <si>
    <t>Mileage/FTE</t>
  </si>
  <si>
    <t>Subcontracted FTEs</t>
  </si>
  <si>
    <t>Program Total FTEs</t>
  </si>
  <si>
    <t>Salary/All FTEs</t>
  </si>
  <si>
    <t>Tier I</t>
  </si>
  <si>
    <t>% of Salary</t>
  </si>
  <si>
    <t>Chp 257 Benchmark</t>
  </si>
  <si>
    <t>Massachusetts Economic Indicators</t>
  </si>
  <si>
    <t>Prepared by Michael Lynch, 781-301-9129</t>
  </si>
  <si>
    <t>FY19</t>
  </si>
  <si>
    <t>NAME</t>
  </si>
  <si>
    <t>2004Q1</t>
  </si>
  <si>
    <t>2004Q2</t>
  </si>
  <si>
    <t>2004Q3</t>
  </si>
  <si>
    <t>2004Q4</t>
  </si>
  <si>
    <t>2005Q1</t>
  </si>
  <si>
    <t>2005Q2</t>
  </si>
  <si>
    <t>2005Q3</t>
  </si>
  <si>
    <t>2005Q4</t>
  </si>
  <si>
    <t>2006Q1</t>
  </si>
  <si>
    <t>2006Q2</t>
  </si>
  <si>
    <t>2006Q3</t>
  </si>
  <si>
    <t>2006Q4</t>
  </si>
  <si>
    <t>2007Q1</t>
  </si>
  <si>
    <t>2007Q2</t>
  </si>
  <si>
    <t>2007Q3</t>
  </si>
  <si>
    <t>2007Q4</t>
  </si>
  <si>
    <t>2008Q1</t>
  </si>
  <si>
    <t>2008Q2</t>
  </si>
  <si>
    <t>2008Q3</t>
  </si>
  <si>
    <t>2008Q4</t>
  </si>
  <si>
    <t>2009Q1</t>
  </si>
  <si>
    <t>2009Q2</t>
  </si>
  <si>
    <t>2009Q3</t>
  </si>
  <si>
    <t>2009Q4</t>
  </si>
  <si>
    <t>2010Q1</t>
  </si>
  <si>
    <t>2010Q2</t>
  </si>
  <si>
    <t>2010Q3</t>
  </si>
  <si>
    <t>2010Q4</t>
  </si>
  <si>
    <t>2011Q1</t>
  </si>
  <si>
    <t>2011Q2</t>
  </si>
  <si>
    <t>2011Q3</t>
  </si>
  <si>
    <t>2011Q4</t>
  </si>
  <si>
    <t>2012Q1</t>
  </si>
  <si>
    <t>2012Q2</t>
  </si>
  <si>
    <t>2012Q3</t>
  </si>
  <si>
    <t>2012Q4</t>
  </si>
  <si>
    <t>2013Q1</t>
  </si>
  <si>
    <t>2013Q2</t>
  </si>
  <si>
    <t>2013Q3</t>
  </si>
  <si>
    <t>2013Q4</t>
  </si>
  <si>
    <t>2014Q1</t>
  </si>
  <si>
    <t>2014Q2</t>
  </si>
  <si>
    <t>2014Q3</t>
  </si>
  <si>
    <t>2014Q4</t>
  </si>
  <si>
    <t>2015Q1</t>
  </si>
  <si>
    <t>2015Q2</t>
  </si>
  <si>
    <t>2015Q3</t>
  </si>
  <si>
    <t>2015Q4</t>
  </si>
  <si>
    <t>2016Q1</t>
  </si>
  <si>
    <t>2016Q2</t>
  </si>
  <si>
    <t>2016Q3</t>
  </si>
  <si>
    <t>2016Q4</t>
  </si>
  <si>
    <t>2017Q1</t>
  </si>
  <si>
    <t>2017Q2</t>
  </si>
  <si>
    <t>2017Q3</t>
  </si>
  <si>
    <t>2017Q4</t>
  </si>
  <si>
    <t>2018Q1</t>
  </si>
  <si>
    <t>2018Q2</t>
  </si>
  <si>
    <t>2018Q3</t>
  </si>
  <si>
    <t>2018Q4</t>
  </si>
  <si>
    <t>2019Q1</t>
  </si>
  <si>
    <t>2019Q2</t>
  </si>
  <si>
    <t>2019Q3</t>
  </si>
  <si>
    <t>2019Q4</t>
  </si>
  <si>
    <t>2020Q1</t>
  </si>
  <si>
    <t>2020Q2</t>
  </si>
  <si>
    <t>2020Q3</t>
  </si>
  <si>
    <t>2020Q4</t>
  </si>
  <si>
    <t>2021Q1</t>
  </si>
  <si>
    <t>2021Q2</t>
  </si>
  <si>
    <t>2021Q3</t>
  </si>
  <si>
    <t>2021Q4</t>
  </si>
  <si>
    <t>LABEL</t>
  </si>
  <si>
    <t>CPI--BASELINE SCENARIO (1982-84=1)</t>
  </si>
  <si>
    <t>CPIBASEMA</t>
  </si>
  <si>
    <t>CPI--OPTIMISTIC SCENARIO (1982-84=1)</t>
  </si>
  <si>
    <t>CPIOPTMA</t>
  </si>
  <si>
    <t>CPI--PESSIMISTIC SCENARIO (1982-84=1)</t>
  </si>
  <si>
    <t>CPIPESSMA</t>
  </si>
  <si>
    <t>Rate-to-rate CAF</t>
  </si>
  <si>
    <t xml:space="preserve">Base period: </t>
  </si>
  <si>
    <t xml:space="preserve">Prospective rate period: </t>
  </si>
  <si>
    <t>CAF:</t>
  </si>
  <si>
    <t>Tier II</t>
  </si>
  <si>
    <t>Tier III</t>
  </si>
  <si>
    <t xml:space="preserve">Grand Total (K,N,O,P)  </t>
  </si>
  <si>
    <t>Personnel Cost/ consumer</t>
  </si>
  <si>
    <t>Occupancy/FTE (less outliers)</t>
  </si>
  <si>
    <t>Sum</t>
  </si>
  <si>
    <t>Base period: FY15; Prospective Period 7/1/17 - 6/30/19</t>
  </si>
  <si>
    <t>Monthly Accommodation Rate w/ Occupancy</t>
  </si>
  <si>
    <t>Monthly Accomodation Rate</t>
  </si>
  <si>
    <t>f</t>
  </si>
  <si>
    <t>FY15 UFRs Weighted Avg</t>
  </si>
  <si>
    <t xml:space="preserve">Total  </t>
  </si>
  <si>
    <t>Purchaser Recommendation</t>
  </si>
  <si>
    <t>Independent Living Ctr Program Benchmark for Staff Travel/Mileage per FTE</t>
  </si>
  <si>
    <t>DMH Recovery Learning Community</t>
  </si>
  <si>
    <t>SALARY BY CATEGORY</t>
  </si>
  <si>
    <t>Total $$</t>
  </si>
  <si>
    <t>Weighted Salary</t>
  </si>
  <si>
    <t>Salary for Rate</t>
  </si>
  <si>
    <t>Calculation</t>
  </si>
  <si>
    <t>Salary For Rate ADJUSTED FINAL</t>
  </si>
  <si>
    <t>60th percentile</t>
  </si>
  <si>
    <t>72nd percentile</t>
  </si>
  <si>
    <t>Weighted Average</t>
  </si>
  <si>
    <t>Staffing</t>
  </si>
  <si>
    <t>DMH RLC</t>
  </si>
  <si>
    <t>Agency</t>
  </si>
  <si>
    <t>DMH</t>
  </si>
  <si>
    <t>MCDHH DHILS</t>
  </si>
  <si>
    <t>MCDHH</t>
  </si>
  <si>
    <t>MRC IL</t>
  </si>
  <si>
    <t>MRC</t>
  </si>
  <si>
    <t>Plus SUPPORT</t>
  </si>
  <si>
    <t>FY15 UFRs 60th Percentile (ILg Centers Programs)</t>
  </si>
  <si>
    <t>FY15 UFRs 72nd Percentile (ILg Centers Programs)</t>
  </si>
  <si>
    <t>FY15 UFRs Weighted Average (ILg Centers Programs)</t>
  </si>
  <si>
    <t>CAF 1</t>
  </si>
  <si>
    <t>Rate Review CAF</t>
  </si>
  <si>
    <t>FY20 &amp; FY21</t>
  </si>
  <si>
    <t>Effective 7/1/19</t>
  </si>
  <si>
    <t>PFMLA Trust Contribution</t>
  </si>
  <si>
    <t>Total with CAF 1</t>
  </si>
  <si>
    <t>Total with Rate Review CAF</t>
  </si>
  <si>
    <t>Total Program Expense</t>
  </si>
  <si>
    <t>FY20</t>
  </si>
  <si>
    <t>FY21</t>
  </si>
  <si>
    <t>FY22</t>
  </si>
  <si>
    <t>FY23</t>
  </si>
  <si>
    <t>2022Q1</t>
  </si>
  <si>
    <t>2022Q2</t>
  </si>
  <si>
    <t>2022Q3</t>
  </si>
  <si>
    <t>2022Q4</t>
  </si>
  <si>
    <t>2023Q1</t>
  </si>
  <si>
    <t>2023Q2</t>
  </si>
  <si>
    <t>2023Q3</t>
  </si>
  <si>
    <t>2023Q4</t>
  </si>
  <si>
    <t>Assumption for Rate Reviews that are to be promulgated July 1, 2019</t>
  </si>
  <si>
    <t>FY19Q4</t>
  </si>
  <si>
    <t>IHS Markit, Fall 2018 Forecast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</si>
</sst>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0.0%"/>
    <numFmt numFmtId="166" formatCode="_(* #,##0_);_(* \(#,##0\);_(* &quot;-&quot;??_);_(@_)"/>
    <numFmt numFmtId="167" formatCode="_(&quot;$&quot;* #,##0.0000_);_(&quot;$&quot;* \(#,##0.0000\);_(&quot;$&quot;* &quot;-&quot;??_);_(@_)"/>
    <numFmt numFmtId="168" formatCode="_(&quot;$&quot;* #,##0.0_);_(&quot;$&quot;* \(#,##0.0\);_(&quot;$&quot;* &quot;-&quot;??_);_(@_)"/>
    <numFmt numFmtId="169" formatCode="&quot;$&quot;#,##0"/>
    <numFmt numFmtId="170" formatCode="0.000"/>
    <numFmt numFmtId="171" formatCode="0.00000"/>
    <numFmt numFmtId="172" formatCode="_(* #,##0.00000_);_(* \(#,##0.00000\);_(* &quot;-&quot;??_);_(@_)"/>
    <numFmt numFmtId="173" formatCode="0.0"/>
    <numFmt numFmtId="174" formatCode="#,##0.0_);\(#,##0.0\)"/>
    <numFmt numFmtId="175" formatCode="_(&quot;$&quot;* #,##0.0_);_(&quot;$&quot;* \(#,##0.0\);_(&quot;$&quot;* &quot;-&quot;?_);_(@_)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</font>
    <font>
      <b/>
      <sz val="18"/>
      <color theme="3"/>
      <name val="Cambria"/>
      <family val="2"/>
      <scheme val="major"/>
    </font>
    <font>
      <sz val="10"/>
      <name val="Verdana"/>
      <family val="2"/>
    </font>
    <font>
      <b/>
      <sz val="11"/>
      <name val="Calibri"/>
      <family val="2"/>
      <scheme val="minor"/>
    </font>
    <font>
      <b/>
      <i/>
      <sz val="12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i/>
      <sz val="14"/>
      <color theme="0"/>
      <name val="Calibri"/>
      <family val="2"/>
      <scheme val="minor"/>
    </font>
    <font>
      <b/>
      <sz val="14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10"/>
      <color theme="0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b/>
      <u/>
      <sz val="10"/>
      <name val="Arial"/>
      <family val="2"/>
    </font>
    <font>
      <b/>
      <i/>
      <sz val="9"/>
      <color theme="1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b/>
      <sz val="8"/>
      <color theme="1"/>
      <name val="Arial"/>
      <family val="2"/>
    </font>
    <font>
      <sz val="10"/>
      <name val="Arial"/>
    </font>
    <font>
      <b/>
      <i/>
      <sz val="11"/>
      <color rgb="FFFF0000"/>
      <name val="Calibri"/>
      <family val="2"/>
      <scheme val="minor"/>
    </font>
    <font>
      <sz val="10"/>
      <color rgb="FFFF0000"/>
      <name val="Verdana"/>
      <family val="2"/>
    </font>
    <font>
      <i/>
      <sz val="11"/>
      <color rgb="FFFF0000"/>
      <name val="Calibri"/>
      <family val="2"/>
      <scheme val="minor"/>
    </font>
  </fonts>
  <fills count="7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59999389629810485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7" tint="0.39997558519241921"/>
        <bgColor theme="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theme="4"/>
      </patternFill>
    </fill>
    <fill>
      <patternFill patternType="solid">
        <fgColor theme="8" tint="-0.249977111117893"/>
        <bgColor theme="4"/>
      </patternFill>
    </fill>
    <fill>
      <patternFill patternType="solid">
        <fgColor theme="8" tint="0.39997558519241921"/>
        <bgColor theme="4"/>
      </patternFill>
    </fill>
    <fill>
      <patternFill patternType="solid">
        <fgColor theme="0" tint="-0.249977111117893"/>
        <bgColor theme="4"/>
      </patternFill>
    </fill>
    <fill>
      <patternFill patternType="solid">
        <fgColor theme="0" tint="-0.14999847407452621"/>
        <bgColor theme="4"/>
      </patternFill>
    </fill>
    <fill>
      <patternFill patternType="solid">
        <fgColor theme="9" tint="0.39997558519241921"/>
        <bgColor theme="4"/>
      </patternFill>
    </fill>
    <fill>
      <patternFill patternType="solid">
        <fgColor indexed="2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1" tint="0.249977111117893"/>
        <bgColor indexed="64"/>
      </patternFill>
    </fill>
  </fills>
  <borders count="5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theme="4" tint="-0.249977111117893"/>
      </bottom>
      <diagonal/>
    </border>
    <border>
      <left/>
      <right/>
      <top style="thin">
        <color indexed="64"/>
      </top>
      <bottom style="medium">
        <color theme="4" tint="-0.249977111117893"/>
      </bottom>
      <diagonal/>
    </border>
    <border>
      <left style="thin">
        <color indexed="64"/>
      </left>
      <right/>
      <top style="thin">
        <color indexed="64"/>
      </top>
      <bottom style="medium">
        <color theme="4" tint="-0.249977111117893"/>
      </bottom>
      <diagonal/>
    </border>
    <border>
      <left/>
      <right/>
      <top/>
      <bottom style="medium">
        <color theme="4" tint="-0.249977111117893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theme="4" tint="-0.249977111117893"/>
      </top>
      <bottom style="medium">
        <color theme="4" tint="-0.249977111117893"/>
      </bottom>
      <diagonal/>
    </border>
  </borders>
  <cellStyleXfs count="62">
    <xf numFmtId="0" fontId="0" fillId="0" borderId="0"/>
    <xf numFmtId="44" fontId="1" fillId="0" borderId="0" applyFont="0" applyFill="0" applyBorder="0" applyAlignment="0" applyProtection="0"/>
    <xf numFmtId="0" fontId="4" fillId="0" borderId="0"/>
    <xf numFmtId="0" fontId="3" fillId="0" borderId="0"/>
    <xf numFmtId="9" fontId="4" fillId="0" borderId="0" applyFont="0" applyFill="0" applyBorder="0" applyAlignment="0" applyProtection="0"/>
    <xf numFmtId="0" fontId="5" fillId="0" borderId="6" applyNumberFormat="0" applyFill="0" applyAlignment="0" applyProtection="0"/>
    <xf numFmtId="0" fontId="6" fillId="0" borderId="7" applyNumberFormat="0" applyFill="0" applyAlignment="0" applyProtection="0"/>
    <xf numFmtId="0" fontId="7" fillId="0" borderId="8" applyNumberFormat="0" applyFill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9" applyNumberFormat="0" applyAlignment="0" applyProtection="0"/>
    <xf numFmtId="0" fontId="12" fillId="6" borderId="10" applyNumberFormat="0" applyAlignment="0" applyProtection="0"/>
    <xf numFmtId="0" fontId="13" fillId="6" borderId="9" applyNumberFormat="0" applyAlignment="0" applyProtection="0"/>
    <xf numFmtId="0" fontId="14" fillId="0" borderId="11" applyNumberFormat="0" applyFill="0" applyAlignment="0" applyProtection="0"/>
    <xf numFmtId="0" fontId="15" fillId="7" borderId="12" applyNumberFormat="0" applyAlignment="0" applyProtection="0"/>
    <xf numFmtId="0" fontId="16" fillId="0" borderId="0" applyNumberFormat="0" applyFill="0" applyBorder="0" applyAlignment="0" applyProtection="0"/>
    <xf numFmtId="0" fontId="1" fillId="8" borderId="13" applyNumberFormat="0" applyFont="0" applyAlignment="0" applyProtection="0"/>
    <xf numFmtId="0" fontId="17" fillId="0" borderId="0" applyNumberFormat="0" applyFill="0" applyBorder="0" applyAlignment="0" applyProtection="0"/>
    <xf numFmtId="0" fontId="2" fillId="0" borderId="14" applyNumberFormat="0" applyFill="0" applyAlignment="0" applyProtection="0"/>
    <xf numFmtId="0" fontId="18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8" fillId="32" borderId="0" applyNumberFormat="0" applyBorder="0" applyAlignment="0" applyProtection="0"/>
    <xf numFmtId="0" fontId="20" fillId="0" borderId="0" applyNumberFormat="0" applyFill="0" applyBorder="0" applyAlignment="0" applyProtection="0"/>
    <xf numFmtId="0" fontId="21" fillId="0" borderId="0"/>
    <xf numFmtId="0" fontId="1" fillId="0" borderId="0"/>
    <xf numFmtId="0" fontId="1" fillId="8" borderId="13" applyNumberFormat="0" applyFont="0" applyAlignment="0" applyProtection="0"/>
    <xf numFmtId="0" fontId="21" fillId="0" borderId="0"/>
    <xf numFmtId="0" fontId="19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46" fillId="0" borderId="0"/>
  </cellStyleXfs>
  <cellXfs count="389">
    <xf numFmtId="0" fontId="0" fillId="0" borderId="0" xfId="0"/>
    <xf numFmtId="0" fontId="0" fillId="0" borderId="0" xfId="0"/>
    <xf numFmtId="164" fontId="0" fillId="0" borderId="4" xfId="1" applyNumberFormat="1" applyFont="1" applyBorder="1"/>
    <xf numFmtId="0" fontId="0" fillId="35" borderId="0" xfId="0" applyFont="1" applyFill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0" fillId="0" borderId="15" xfId="0" applyFont="1" applyBorder="1"/>
    <xf numFmtId="0" fontId="0" fillId="35" borderId="0" xfId="0" applyFont="1" applyFill="1"/>
    <xf numFmtId="0" fontId="0" fillId="0" borderId="0" xfId="0" applyFont="1"/>
    <xf numFmtId="0" fontId="0" fillId="0" borderId="18" xfId="0" applyFont="1" applyBorder="1"/>
    <xf numFmtId="164" fontId="0" fillId="0" borderId="2" xfId="1" applyNumberFormat="1" applyFont="1" applyBorder="1"/>
    <xf numFmtId="0" fontId="0" fillId="0" borderId="19" xfId="0" applyFont="1" applyBorder="1"/>
    <xf numFmtId="164" fontId="0" fillId="0" borderId="17" xfId="1" applyNumberFormat="1" applyFont="1" applyBorder="1"/>
    <xf numFmtId="0" fontId="19" fillId="0" borderId="15" xfId="0" applyFont="1" applyFill="1" applyBorder="1"/>
    <xf numFmtId="0" fontId="0" fillId="0" borderId="5" xfId="0" applyFont="1" applyBorder="1"/>
    <xf numFmtId="0" fontId="0" fillId="0" borderId="20" xfId="0" applyFont="1" applyBorder="1"/>
    <xf numFmtId="0" fontId="0" fillId="0" borderId="3" xfId="0" applyFont="1" applyBorder="1"/>
    <xf numFmtId="0" fontId="15" fillId="33" borderId="3" xfId="0" applyFont="1" applyFill="1" applyBorder="1" applyAlignment="1">
      <alignment horizontal="center" vertical="center" wrapText="1"/>
    </xf>
    <xf numFmtId="0" fontId="15" fillId="33" borderId="18" xfId="0" applyFont="1" applyFill="1" applyBorder="1" applyAlignment="1">
      <alignment horizontal="center" vertical="center" wrapText="1"/>
    </xf>
    <xf numFmtId="0" fontId="0" fillId="0" borderId="1" xfId="0" applyFont="1" applyBorder="1"/>
    <xf numFmtId="0" fontId="0" fillId="0" borderId="16" xfId="0" applyFont="1" applyBorder="1"/>
    <xf numFmtId="0" fontId="0" fillId="0" borderId="21" xfId="0" applyFont="1" applyBorder="1"/>
    <xf numFmtId="0" fontId="19" fillId="0" borderId="21" xfId="0" applyFont="1" applyFill="1" applyBorder="1"/>
    <xf numFmtId="0" fontId="22" fillId="34" borderId="18" xfId="0" applyFont="1" applyFill="1" applyBorder="1" applyAlignment="1">
      <alignment horizontal="center" vertical="center" wrapText="1"/>
    </xf>
    <xf numFmtId="164" fontId="22" fillId="34" borderId="2" xfId="1" applyNumberFormat="1" applyFont="1" applyFill="1" applyBorder="1" applyAlignment="1">
      <alignment horizontal="center" vertical="center" wrapText="1"/>
    </xf>
    <xf numFmtId="0" fontId="0" fillId="0" borderId="0" xfId="0" pivotButton="1"/>
    <xf numFmtId="0" fontId="0" fillId="0" borderId="0" xfId="0" applyAlignment="1">
      <alignment horizontal="left"/>
    </xf>
    <xf numFmtId="44" fontId="0" fillId="0" borderId="0" xfId="0" applyNumberFormat="1"/>
    <xf numFmtId="164" fontId="0" fillId="0" borderId="0" xfId="0" applyNumberFormat="1"/>
    <xf numFmtId="0" fontId="0" fillId="0" borderId="0" xfId="0" pivotButton="1" applyAlignment="1">
      <alignment wrapText="1"/>
    </xf>
    <xf numFmtId="0" fontId="0" fillId="0" borderId="0" xfId="0" applyAlignment="1">
      <alignment wrapText="1"/>
    </xf>
    <xf numFmtId="164" fontId="0" fillId="0" borderId="15" xfId="0" applyNumberFormat="1" applyBorder="1"/>
    <xf numFmtId="0" fontId="0" fillId="0" borderId="15" xfId="0" applyBorder="1" applyAlignment="1">
      <alignment wrapText="1"/>
    </xf>
    <xf numFmtId="0" fontId="26" fillId="41" borderId="15" xfId="0" applyFont="1" applyFill="1" applyBorder="1" applyAlignment="1">
      <alignment wrapText="1"/>
    </xf>
    <xf numFmtId="0" fontId="2" fillId="42" borderId="15" xfId="0" applyFont="1" applyFill="1" applyBorder="1"/>
    <xf numFmtId="0" fontId="2" fillId="42" borderId="15" xfId="0" applyFont="1" applyFill="1" applyBorder="1" applyAlignment="1">
      <alignment horizontal="center"/>
    </xf>
    <xf numFmtId="0" fontId="22" fillId="44" borderId="15" xfId="0" applyFont="1" applyFill="1" applyBorder="1" applyAlignment="1">
      <alignment horizontal="center" vertical="center" wrapText="1"/>
    </xf>
    <xf numFmtId="0" fontId="15" fillId="40" borderId="15" xfId="0" applyFont="1" applyFill="1" applyBorder="1" applyAlignment="1">
      <alignment horizontal="center" vertical="center" wrapText="1"/>
    </xf>
    <xf numFmtId="0" fontId="22" fillId="45" borderId="15" xfId="0" applyFont="1" applyFill="1" applyBorder="1" applyAlignment="1">
      <alignment horizontal="center" vertical="center" wrapText="1"/>
    </xf>
    <xf numFmtId="0" fontId="0" fillId="38" borderId="0" xfId="0" applyFill="1" applyAlignment="1">
      <alignment horizontal="left"/>
    </xf>
    <xf numFmtId="164" fontId="0" fillId="38" borderId="0" xfId="0" applyNumberFormat="1" applyFill="1"/>
    <xf numFmtId="164" fontId="0" fillId="38" borderId="0" xfId="1" applyNumberFormat="1" applyFont="1" applyFill="1"/>
    <xf numFmtId="165" fontId="0" fillId="38" borderId="0" xfId="51" applyNumberFormat="1" applyFont="1" applyFill="1" applyAlignment="1">
      <alignment horizontal="center"/>
    </xf>
    <xf numFmtId="164" fontId="0" fillId="38" borderId="29" xfId="1" applyNumberFormat="1" applyFont="1" applyFill="1" applyBorder="1"/>
    <xf numFmtId="165" fontId="0" fillId="38" borderId="29" xfId="51" applyNumberFormat="1" applyFont="1" applyFill="1" applyBorder="1" applyAlignment="1">
      <alignment horizontal="center"/>
    </xf>
    <xf numFmtId="164" fontId="28" fillId="38" borderId="0" xfId="1" applyNumberFormat="1" applyFont="1" applyFill="1"/>
    <xf numFmtId="164" fontId="28" fillId="38" borderId="0" xfId="0" applyNumberFormat="1" applyFont="1" applyFill="1"/>
    <xf numFmtId="165" fontId="0" fillId="38" borderId="0" xfId="0" applyNumberFormat="1" applyFill="1" applyAlignment="1">
      <alignment horizontal="center"/>
    </xf>
    <xf numFmtId="0" fontId="0" fillId="0" borderId="15" xfId="0" applyBorder="1"/>
    <xf numFmtId="44" fontId="0" fillId="0" borderId="15" xfId="0" applyNumberFormat="1" applyBorder="1"/>
    <xf numFmtId="0" fontId="0" fillId="0" borderId="0" xfId="0" applyFill="1"/>
    <xf numFmtId="0" fontId="30" fillId="0" borderId="15" xfId="0" applyFont="1" applyBorder="1" applyAlignment="1">
      <alignment horizontal="left" wrapText="1"/>
    </xf>
    <xf numFmtId="44" fontId="30" fillId="0" borderId="15" xfId="0" applyNumberFormat="1" applyFont="1" applyBorder="1" applyAlignment="1">
      <alignment wrapText="1"/>
    </xf>
    <xf numFmtId="164" fontId="30" fillId="0" borderId="15" xfId="0" applyNumberFormat="1" applyFont="1" applyBorder="1" applyAlignment="1">
      <alignment wrapText="1"/>
    </xf>
    <xf numFmtId="164" fontId="30" fillId="0" borderId="15" xfId="0" applyNumberFormat="1" applyFont="1" applyBorder="1"/>
    <xf numFmtId="0" fontId="33" fillId="46" borderId="15" xfId="0" applyFont="1" applyFill="1" applyBorder="1" applyAlignment="1">
      <alignment horizontal="center" wrapText="1"/>
    </xf>
    <xf numFmtId="0" fontId="32" fillId="0" borderId="15" xfId="0" applyFont="1" applyBorder="1"/>
    <xf numFmtId="0" fontId="32" fillId="0" borderId="15" xfId="0" applyFont="1" applyFill="1" applyBorder="1"/>
    <xf numFmtId="0" fontId="21" fillId="38" borderId="30" xfId="49" applyFill="1" applyBorder="1"/>
    <xf numFmtId="0" fontId="28" fillId="38" borderId="31" xfId="49" applyFont="1" applyFill="1" applyBorder="1" applyAlignment="1"/>
    <xf numFmtId="0" fontId="21" fillId="38" borderId="32" xfId="49" applyFill="1" applyBorder="1"/>
    <xf numFmtId="0" fontId="21" fillId="38" borderId="41" xfId="49" applyFill="1" applyBorder="1"/>
    <xf numFmtId="0" fontId="21" fillId="38" borderId="42" xfId="49" applyFill="1" applyBorder="1"/>
    <xf numFmtId="0" fontId="21" fillId="38" borderId="33" xfId="49" applyFill="1" applyBorder="1"/>
    <xf numFmtId="0" fontId="2" fillId="38" borderId="0" xfId="49" applyFont="1" applyFill="1" applyBorder="1" applyAlignment="1">
      <alignment horizontal="center"/>
    </xf>
    <xf numFmtId="0" fontId="2" fillId="38" borderId="33" xfId="49" applyFont="1" applyFill="1" applyBorder="1" applyAlignment="1">
      <alignment horizontal="center"/>
    </xf>
    <xf numFmtId="0" fontId="2" fillId="38" borderId="36" xfId="49" applyFont="1" applyFill="1" applyBorder="1"/>
    <xf numFmtId="2" fontId="1" fillId="38" borderId="36" xfId="49" applyNumberFormat="1" applyFont="1" applyFill="1" applyBorder="1" applyAlignment="1">
      <alignment horizontal="center"/>
    </xf>
    <xf numFmtId="0" fontId="2" fillId="38" borderId="0" xfId="49" applyFont="1" applyFill="1" applyBorder="1"/>
    <xf numFmtId="2" fontId="1" fillId="38" borderId="0" xfId="49" applyNumberFormat="1" applyFont="1" applyFill="1" applyBorder="1" applyAlignment="1">
      <alignment horizontal="center"/>
    </xf>
    <xf numFmtId="164" fontId="0" fillId="38" borderId="0" xfId="53" applyNumberFormat="1" applyFont="1" applyFill="1" applyBorder="1"/>
    <xf numFmtId="2" fontId="21" fillId="38" borderId="0" xfId="49" applyNumberFormat="1" applyFill="1" applyBorder="1" applyAlignment="1">
      <alignment horizontal="center"/>
    </xf>
    <xf numFmtId="0" fontId="28" fillId="38" borderId="35" xfId="49" applyFont="1" applyFill="1" applyBorder="1"/>
    <xf numFmtId="2" fontId="28" fillId="38" borderId="35" xfId="49" applyNumberFormat="1" applyFont="1" applyFill="1" applyBorder="1" applyAlignment="1">
      <alignment horizontal="center"/>
    </xf>
    <xf numFmtId="0" fontId="21" fillId="38" borderId="0" xfId="49" applyFill="1" applyBorder="1"/>
    <xf numFmtId="0" fontId="29" fillId="38" borderId="0" xfId="49" applyFont="1" applyFill="1" applyBorder="1"/>
    <xf numFmtId="10" fontId="29" fillId="38" borderId="0" xfId="49" applyNumberFormat="1" applyFont="1" applyFill="1" applyBorder="1" applyAlignment="1">
      <alignment horizontal="center"/>
    </xf>
    <xf numFmtId="164" fontId="28" fillId="38" borderId="0" xfId="49" applyNumberFormat="1" applyFont="1" applyFill="1" applyBorder="1"/>
    <xf numFmtId="164" fontId="21" fillId="38" borderId="0" xfId="49" applyNumberFormat="1" applyFill="1" applyBorder="1"/>
    <xf numFmtId="0" fontId="21" fillId="38" borderId="35" xfId="49" applyFill="1" applyBorder="1"/>
    <xf numFmtId="0" fontId="0" fillId="38" borderId="41" xfId="0" applyFill="1" applyBorder="1"/>
    <xf numFmtId="0" fontId="0" fillId="38" borderId="0" xfId="0" applyFill="1" applyBorder="1"/>
    <xf numFmtId="164" fontId="29" fillId="38" borderId="0" xfId="1" applyNumberFormat="1" applyFont="1" applyFill="1" applyBorder="1"/>
    <xf numFmtId="0" fontId="0" fillId="38" borderId="42" xfId="0" applyFill="1" applyBorder="1"/>
    <xf numFmtId="0" fontId="29" fillId="38" borderId="43" xfId="49" applyFont="1" applyFill="1" applyBorder="1"/>
    <xf numFmtId="0" fontId="21" fillId="38" borderId="43" xfId="49" applyFill="1" applyBorder="1"/>
    <xf numFmtId="165" fontId="29" fillId="38" borderId="43" xfId="49" applyNumberFormat="1" applyFont="1" applyFill="1" applyBorder="1" applyAlignment="1">
      <alignment horizontal="center"/>
    </xf>
    <xf numFmtId="0" fontId="28" fillId="38" borderId="0" xfId="49" applyFont="1" applyFill="1" applyBorder="1"/>
    <xf numFmtId="164" fontId="2" fillId="50" borderId="44" xfId="0" applyNumberFormat="1" applyFont="1" applyFill="1" applyBorder="1"/>
    <xf numFmtId="0" fontId="21" fillId="38" borderId="45" xfId="49" applyFill="1" applyBorder="1"/>
    <xf numFmtId="0" fontId="28" fillId="38" borderId="29" xfId="49" applyFont="1" applyFill="1" applyBorder="1"/>
    <xf numFmtId="0" fontId="21" fillId="38" borderId="29" xfId="49" applyFill="1" applyBorder="1"/>
    <xf numFmtId="164" fontId="2" fillId="38" borderId="29" xfId="49" applyNumberFormat="1" applyFont="1" applyFill="1" applyBorder="1"/>
    <xf numFmtId="0" fontId="21" fillId="38" borderId="46" xfId="49" applyFill="1" applyBorder="1"/>
    <xf numFmtId="0" fontId="21" fillId="46" borderId="0" xfId="49" applyFill="1"/>
    <xf numFmtId="0" fontId="0" fillId="46" borderId="0" xfId="0" applyFill="1"/>
    <xf numFmtId="0" fontId="2" fillId="38" borderId="49" xfId="0" applyFont="1" applyFill="1" applyBorder="1" applyAlignment="1">
      <alignment horizontal="center"/>
    </xf>
    <xf numFmtId="0" fontId="0" fillId="38" borderId="21" xfId="0" applyFill="1" applyBorder="1"/>
    <xf numFmtId="167" fontId="0" fillId="38" borderId="50" xfId="1" applyNumberFormat="1" applyFont="1" applyFill="1" applyBorder="1"/>
    <xf numFmtId="168" fontId="0" fillId="38" borderId="50" xfId="1" applyNumberFormat="1" applyFont="1" applyFill="1" applyBorder="1"/>
    <xf numFmtId="0" fontId="2" fillId="38" borderId="50" xfId="0" applyFont="1" applyFill="1" applyBorder="1" applyAlignment="1">
      <alignment horizontal="center"/>
    </xf>
    <xf numFmtId="0" fontId="0" fillId="38" borderId="16" xfId="0" applyFill="1" applyBorder="1" applyAlignment="1">
      <alignment horizontal="center"/>
    </xf>
    <xf numFmtId="168" fontId="0" fillId="38" borderId="50" xfId="1" applyNumberFormat="1" applyFont="1" applyFill="1" applyBorder="1" applyAlignment="1">
      <alignment horizontal="left"/>
    </xf>
    <xf numFmtId="10" fontId="0" fillId="38" borderId="16" xfId="51" applyNumberFormat="1" applyFont="1" applyFill="1" applyBorder="1" applyAlignment="1">
      <alignment horizontal="center"/>
    </xf>
    <xf numFmtId="164" fontId="0" fillId="38" borderId="16" xfId="0" applyNumberFormat="1" applyFill="1" applyBorder="1"/>
    <xf numFmtId="165" fontId="0" fillId="38" borderId="16" xfId="51" applyNumberFormat="1" applyFont="1" applyFill="1" applyBorder="1" applyAlignment="1">
      <alignment horizontal="center"/>
    </xf>
    <xf numFmtId="167" fontId="0" fillId="38" borderId="51" xfId="1" applyNumberFormat="1" applyFont="1" applyFill="1" applyBorder="1"/>
    <xf numFmtId="10" fontId="0" fillId="38" borderId="52" xfId="0" applyNumberFormat="1" applyFill="1" applyBorder="1" applyAlignment="1">
      <alignment horizontal="center"/>
    </xf>
    <xf numFmtId="0" fontId="0" fillId="38" borderId="46" xfId="0" applyFill="1" applyBorder="1"/>
    <xf numFmtId="0" fontId="0" fillId="0" borderId="15" xfId="0" applyFont="1" applyBorder="1" applyAlignment="1">
      <alignment horizontal="left" wrapText="1"/>
    </xf>
    <xf numFmtId="164" fontId="0" fillId="0" borderId="15" xfId="0" applyNumberFormat="1" applyFont="1" applyBorder="1" applyAlignment="1">
      <alignment wrapText="1"/>
    </xf>
    <xf numFmtId="164" fontId="0" fillId="0" borderId="4" xfId="0" applyNumberFormat="1" applyFont="1" applyBorder="1" applyAlignment="1">
      <alignment wrapText="1"/>
    </xf>
    <xf numFmtId="0" fontId="0" fillId="0" borderId="15" xfId="0" applyNumberFormat="1" applyBorder="1" applyAlignment="1">
      <alignment horizontal="center" wrapText="1"/>
    </xf>
    <xf numFmtId="2" fontId="0" fillId="0" borderId="15" xfId="0" applyNumberFormat="1" applyBorder="1" applyAlignment="1">
      <alignment horizontal="center" wrapText="1"/>
    </xf>
    <xf numFmtId="0" fontId="0" fillId="0" borderId="15" xfId="0" applyBorder="1" applyAlignment="1">
      <alignment horizontal="center" wrapText="1"/>
    </xf>
    <xf numFmtId="0" fontId="2" fillId="0" borderId="27" xfId="0" applyFont="1" applyBorder="1" applyAlignment="1">
      <alignment horizontal="left" wrapText="1"/>
    </xf>
    <xf numFmtId="164" fontId="2" fillId="0" borderId="26" xfId="0" applyNumberFormat="1" applyFont="1" applyBorder="1" applyAlignment="1">
      <alignment wrapText="1"/>
    </xf>
    <xf numFmtId="164" fontId="2" fillId="0" borderId="25" xfId="0" applyNumberFormat="1" applyFont="1" applyBorder="1" applyAlignment="1">
      <alignment wrapText="1"/>
    </xf>
    <xf numFmtId="2" fontId="2" fillId="0" borderId="25" xfId="0" applyNumberFormat="1" applyFont="1" applyBorder="1" applyAlignment="1">
      <alignment horizontal="center" wrapText="1"/>
    </xf>
    <xf numFmtId="2" fontId="2" fillId="0" borderId="24" xfId="0" applyNumberFormat="1" applyFont="1" applyBorder="1" applyAlignment="1">
      <alignment horizontal="center" wrapText="1"/>
    </xf>
    <xf numFmtId="0" fontId="0" fillId="0" borderId="0" xfId="0" applyAlignment="1">
      <alignment horizontal="left" wrapText="1"/>
    </xf>
    <xf numFmtId="44" fontId="0" fillId="0" borderId="0" xfId="0" applyNumberFormat="1" applyAlignment="1">
      <alignment wrapText="1"/>
    </xf>
    <xf numFmtId="164" fontId="0" fillId="0" borderId="15" xfId="0" applyNumberFormat="1" applyBorder="1" applyAlignment="1">
      <alignment wrapText="1"/>
    </xf>
    <xf numFmtId="164" fontId="0" fillId="0" borderId="0" xfId="0" applyNumberFormat="1" applyAlignment="1">
      <alignment wrapText="1"/>
    </xf>
    <xf numFmtId="164" fontId="0" fillId="0" borderId="0" xfId="1" applyNumberFormat="1" applyFont="1" applyAlignment="1">
      <alignment wrapText="1"/>
    </xf>
    <xf numFmtId="0" fontId="25" fillId="41" borderId="15" xfId="0" applyFont="1" applyFill="1" applyBorder="1" applyAlignment="1">
      <alignment wrapText="1"/>
    </xf>
    <xf numFmtId="0" fontId="0" fillId="0" borderId="15" xfId="0" applyNumberFormat="1" applyBorder="1" applyAlignment="1">
      <alignment wrapText="1"/>
    </xf>
    <xf numFmtId="2" fontId="0" fillId="0" borderId="15" xfId="0" applyNumberFormat="1" applyBorder="1" applyAlignment="1">
      <alignment wrapText="1"/>
    </xf>
    <xf numFmtId="0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64" fontId="28" fillId="38" borderId="35" xfId="1" applyNumberFormat="1" applyFont="1" applyFill="1" applyBorder="1"/>
    <xf numFmtId="164" fontId="21" fillId="38" borderId="0" xfId="1" applyNumberFormat="1" applyFont="1" applyFill="1" applyBorder="1"/>
    <xf numFmtId="164" fontId="28" fillId="38" borderId="0" xfId="1" applyNumberFormat="1" applyFont="1" applyFill="1" applyBorder="1"/>
    <xf numFmtId="9" fontId="0" fillId="0" borderId="0" xfId="51" applyFont="1"/>
    <xf numFmtId="0" fontId="0" fillId="0" borderId="29" xfId="0" applyBorder="1"/>
    <xf numFmtId="169" fontId="0" fillId="38" borderId="0" xfId="0" applyNumberFormat="1" applyFont="1" applyFill="1" applyBorder="1"/>
    <xf numFmtId="164" fontId="1" fillId="38" borderId="0" xfId="1" applyNumberFormat="1" applyFont="1" applyFill="1" applyBorder="1"/>
    <xf numFmtId="164" fontId="0" fillId="38" borderId="0" xfId="1" applyNumberFormat="1" applyFont="1" applyFill="1" applyBorder="1"/>
    <xf numFmtId="164" fontId="29" fillId="38" borderId="37" xfId="1" applyNumberFormat="1" applyFont="1" applyFill="1" applyBorder="1"/>
    <xf numFmtId="164" fontId="21" fillId="38" borderId="43" xfId="1" applyNumberFormat="1" applyFont="1" applyFill="1" applyBorder="1"/>
    <xf numFmtId="164" fontId="2" fillId="50" borderId="44" xfId="1" applyNumberFormat="1" applyFont="1" applyFill="1" applyBorder="1"/>
    <xf numFmtId="164" fontId="29" fillId="38" borderId="0" xfId="1" applyNumberFormat="1" applyFont="1" applyFill="1" applyBorder="1" applyAlignment="1">
      <alignment horizontal="center"/>
    </xf>
    <xf numFmtId="0" fontId="33" fillId="44" borderId="15" xfId="0" applyFont="1" applyFill="1" applyBorder="1" applyAlignment="1">
      <alignment horizontal="center" vertical="center" wrapText="1"/>
    </xf>
    <xf numFmtId="0" fontId="31" fillId="40" borderId="15" xfId="0" applyFont="1" applyFill="1" applyBorder="1" applyAlignment="1">
      <alignment horizontal="center" vertical="center" wrapText="1"/>
    </xf>
    <xf numFmtId="0" fontId="31" fillId="47" borderId="15" xfId="0" applyFont="1" applyFill="1" applyBorder="1" applyAlignment="1">
      <alignment wrapText="1"/>
    </xf>
    <xf numFmtId="0" fontId="30" fillId="0" borderId="15" xfId="0" applyFont="1" applyBorder="1" applyAlignment="1">
      <alignment horizontal="center" wrapText="1"/>
    </xf>
    <xf numFmtId="2" fontId="30" fillId="0" borderId="15" xfId="0" applyNumberFormat="1" applyFont="1" applyBorder="1" applyAlignment="1">
      <alignment horizontal="center" wrapText="1"/>
    </xf>
    <xf numFmtId="2" fontId="30" fillId="0" borderId="15" xfId="52" applyNumberFormat="1" applyFont="1" applyBorder="1" applyAlignment="1">
      <alignment horizontal="right" wrapText="1"/>
    </xf>
    <xf numFmtId="164" fontId="30" fillId="0" borderId="15" xfId="1" applyNumberFormat="1" applyFont="1" applyBorder="1" applyAlignment="1">
      <alignment wrapText="1"/>
    </xf>
    <xf numFmtId="0" fontId="30" fillId="0" borderId="0" xfId="0" applyFont="1" applyAlignment="1">
      <alignment wrapText="1"/>
    </xf>
    <xf numFmtId="0" fontId="0" fillId="0" borderId="18" xfId="0" applyFont="1" applyBorder="1" applyAlignment="1">
      <alignment horizontal="left" wrapText="1"/>
    </xf>
    <xf numFmtId="164" fontId="0" fillId="0" borderId="15" xfId="0" applyNumberFormat="1" applyFont="1" applyBorder="1"/>
    <xf numFmtId="0" fontId="0" fillId="51" borderId="47" xfId="0" applyFill="1" applyBorder="1" applyAlignment="1">
      <alignment vertical="center"/>
    </xf>
    <xf numFmtId="0" fontId="2" fillId="51" borderId="48" xfId="0" applyFont="1" applyFill="1" applyBorder="1" applyAlignment="1">
      <alignment horizontal="center" vertical="center"/>
    </xf>
    <xf numFmtId="0" fontId="2" fillId="51" borderId="34" xfId="0" applyFont="1" applyFill="1" applyBorder="1" applyAlignment="1">
      <alignment horizontal="center" vertical="center"/>
    </xf>
    <xf numFmtId="164" fontId="2" fillId="44" borderId="44" xfId="1" applyNumberFormat="1" applyFont="1" applyFill="1" applyBorder="1" applyAlignment="1">
      <alignment vertical="center"/>
    </xf>
    <xf numFmtId="164" fontId="2" fillId="44" borderId="44" xfId="49" applyNumberFormat="1" applyFont="1" applyFill="1" applyBorder="1" applyAlignment="1">
      <alignment vertical="center"/>
    </xf>
    <xf numFmtId="164" fontId="0" fillId="38" borderId="16" xfId="1" applyNumberFormat="1" applyFont="1" applyFill="1" applyBorder="1"/>
    <xf numFmtId="44" fontId="0" fillId="0" borderId="15" xfId="0" applyNumberFormat="1" applyFont="1" applyBorder="1"/>
    <xf numFmtId="44" fontId="0" fillId="0" borderId="0" xfId="0" applyNumberFormat="1" applyFont="1"/>
    <xf numFmtId="0" fontId="0" fillId="0" borderId="15" xfId="0" applyNumberFormat="1" applyFont="1" applyBorder="1" applyAlignment="1">
      <alignment horizontal="center" wrapText="1"/>
    </xf>
    <xf numFmtId="0" fontId="0" fillId="0" borderId="15" xfId="0" applyFont="1" applyBorder="1" applyAlignment="1">
      <alignment horizontal="center" wrapText="1"/>
    </xf>
    <xf numFmtId="2" fontId="0" fillId="0" borderId="15" xfId="0" applyNumberFormat="1" applyFont="1" applyBorder="1" applyAlignment="1">
      <alignment horizontal="center" wrapText="1"/>
    </xf>
    <xf numFmtId="0" fontId="15" fillId="47" borderId="15" xfId="0" applyFont="1" applyFill="1" applyBorder="1" applyAlignment="1">
      <alignment horizontal="center" vertical="center" wrapText="1"/>
    </xf>
    <xf numFmtId="0" fontId="44" fillId="47" borderId="15" xfId="0" applyFont="1" applyFill="1" applyBorder="1" applyAlignment="1">
      <alignment horizontal="center" vertical="center" wrapText="1"/>
    </xf>
    <xf numFmtId="0" fontId="2" fillId="53" borderId="15" xfId="0" applyFont="1" applyFill="1" applyBorder="1" applyAlignment="1">
      <alignment horizontal="center" vertical="center" wrapText="1"/>
    </xf>
    <xf numFmtId="0" fontId="15" fillId="54" borderId="15" xfId="0" applyFont="1" applyFill="1" applyBorder="1" applyAlignment="1">
      <alignment horizontal="center" vertical="center" wrapText="1"/>
    </xf>
    <xf numFmtId="0" fontId="2" fillId="55" borderId="15" xfId="0" applyFont="1" applyFill="1" applyBorder="1" applyAlignment="1">
      <alignment horizontal="center" vertical="center" wrapText="1"/>
    </xf>
    <xf numFmtId="0" fontId="2" fillId="56" borderId="15" xfId="0" applyFont="1" applyFill="1" applyBorder="1" applyAlignment="1">
      <alignment horizontal="center" vertical="center" wrapText="1"/>
    </xf>
    <xf numFmtId="0" fontId="2" fillId="57" borderId="15" xfId="0" applyFont="1" applyFill="1" applyBorder="1" applyAlignment="1">
      <alignment horizontal="center" vertical="center" wrapText="1"/>
    </xf>
    <xf numFmtId="0" fontId="2" fillId="58" borderId="15" xfId="0" applyFont="1" applyFill="1" applyBorder="1" applyAlignment="1">
      <alignment horizontal="center" vertical="center" wrapText="1"/>
    </xf>
    <xf numFmtId="164" fontId="0" fillId="0" borderId="18" xfId="0" applyNumberFormat="1" applyFont="1" applyBorder="1" applyAlignment="1">
      <alignment wrapText="1"/>
    </xf>
    <xf numFmtId="43" fontId="0" fillId="0" borderId="15" xfId="52" applyNumberFormat="1" applyFont="1" applyFill="1" applyBorder="1" applyAlignment="1">
      <alignment horizontal="center"/>
    </xf>
    <xf numFmtId="166" fontId="0" fillId="0" borderId="15" xfId="52" applyNumberFormat="1" applyFont="1" applyBorder="1" applyAlignment="1">
      <alignment horizontal="center"/>
    </xf>
    <xf numFmtId="43" fontId="0" fillId="0" borderId="15" xfId="52" applyNumberFormat="1" applyFont="1" applyBorder="1" applyAlignment="1">
      <alignment wrapText="1"/>
    </xf>
    <xf numFmtId="43" fontId="0" fillId="0" borderId="15" xfId="52" applyNumberFormat="1" applyFont="1" applyBorder="1" applyAlignment="1">
      <alignment horizontal="center"/>
    </xf>
    <xf numFmtId="9" fontId="0" fillId="0" borderId="15" xfId="51" applyFont="1" applyBorder="1"/>
    <xf numFmtId="44" fontId="0" fillId="0" borderId="15" xfId="0" applyNumberFormat="1" applyFont="1" applyBorder="1" applyAlignment="1">
      <alignment wrapText="1"/>
    </xf>
    <xf numFmtId="171" fontId="0" fillId="0" borderId="15" xfId="0" applyNumberFormat="1" applyFont="1" applyBorder="1"/>
    <xf numFmtId="2" fontId="0" fillId="0" borderId="15" xfId="0" applyNumberFormat="1" applyFont="1" applyBorder="1"/>
    <xf numFmtId="44" fontId="0" fillId="0" borderId="15" xfId="1" applyFont="1" applyBorder="1"/>
    <xf numFmtId="44" fontId="0" fillId="0" borderId="15" xfId="1" applyNumberFormat="1" applyFont="1" applyBorder="1"/>
    <xf numFmtId="0" fontId="0" fillId="0" borderId="15" xfId="0" applyNumberFormat="1" applyFont="1" applyBorder="1"/>
    <xf numFmtId="172" fontId="0" fillId="0" borderId="15" xfId="0" applyNumberFormat="1" applyFont="1" applyBorder="1"/>
    <xf numFmtId="0" fontId="2" fillId="58" borderId="16" xfId="0" applyFont="1" applyFill="1" applyBorder="1" applyAlignment="1">
      <alignment horizontal="center" vertical="center" wrapText="1"/>
    </xf>
    <xf numFmtId="43" fontId="0" fillId="52" borderId="0" xfId="0" applyNumberFormat="1" applyFont="1" applyFill="1"/>
    <xf numFmtId="0" fontId="0" fillId="0" borderId="21" xfId="0" applyFont="1" applyBorder="1" applyAlignment="1">
      <alignment horizontal="left" wrapText="1"/>
    </xf>
    <xf numFmtId="164" fontId="0" fillId="0" borderId="21" xfId="0" applyNumberFormat="1" applyFont="1" applyBorder="1" applyAlignment="1">
      <alignment wrapText="1"/>
    </xf>
    <xf numFmtId="164" fontId="0" fillId="0" borderId="16" xfId="0" applyNumberFormat="1" applyFont="1" applyBorder="1" applyAlignment="1">
      <alignment wrapText="1"/>
    </xf>
    <xf numFmtId="43" fontId="0" fillId="0" borderId="21" xfId="52" applyNumberFormat="1" applyFont="1" applyBorder="1" applyAlignment="1">
      <alignment wrapText="1"/>
    </xf>
    <xf numFmtId="43" fontId="0" fillId="0" borderId="21" xfId="52" applyNumberFormat="1" applyFont="1" applyFill="1" applyBorder="1" applyAlignment="1">
      <alignment horizontal="center"/>
    </xf>
    <xf numFmtId="43" fontId="0" fillId="0" borderId="21" xfId="52" applyNumberFormat="1" applyFont="1" applyBorder="1" applyAlignment="1">
      <alignment horizontal="center"/>
    </xf>
    <xf numFmtId="164" fontId="0" fillId="0" borderId="21" xfId="0" applyNumberFormat="1" applyFont="1" applyBorder="1"/>
    <xf numFmtId="9" fontId="0" fillId="0" borderId="21" xfId="51" applyFont="1" applyBorder="1"/>
    <xf numFmtId="166" fontId="0" fillId="0" borderId="21" xfId="52" applyNumberFormat="1" applyFont="1" applyBorder="1" applyAlignment="1">
      <alignment horizontal="center"/>
    </xf>
    <xf numFmtId="2" fontId="0" fillId="0" borderId="21" xfId="0" applyNumberFormat="1" applyFont="1" applyBorder="1"/>
    <xf numFmtId="44" fontId="0" fillId="0" borderId="21" xfId="1" applyNumberFormat="1" applyFont="1" applyBorder="1"/>
    <xf numFmtId="44" fontId="0" fillId="0" borderId="21" xfId="1" applyFont="1" applyBorder="1"/>
    <xf numFmtId="0" fontId="0" fillId="0" borderId="21" xfId="0" applyNumberFormat="1" applyFont="1" applyBorder="1" applyAlignment="1">
      <alignment horizontal="center" wrapText="1"/>
    </xf>
    <xf numFmtId="171" fontId="0" fillId="0" borderId="21" xfId="0" applyNumberFormat="1" applyFont="1" applyBorder="1"/>
    <xf numFmtId="0" fontId="0" fillId="0" borderId="21" xfId="0" applyFont="1" applyBorder="1" applyAlignment="1">
      <alignment horizontal="center" wrapText="1"/>
    </xf>
    <xf numFmtId="172" fontId="0" fillId="0" borderId="21" xfId="0" applyNumberFormat="1" applyFont="1" applyBorder="1"/>
    <xf numFmtId="2" fontId="0" fillId="0" borderId="21" xfId="0" applyNumberFormat="1" applyFont="1" applyBorder="1" applyAlignment="1">
      <alignment horizontal="center" wrapText="1"/>
    </xf>
    <xf numFmtId="0" fontId="0" fillId="0" borderId="21" xfId="0" applyNumberFormat="1" applyFont="1" applyBorder="1"/>
    <xf numFmtId="44" fontId="0" fillId="0" borderId="21" xfId="0" applyNumberFormat="1" applyFont="1" applyBorder="1" applyAlignment="1">
      <alignment wrapText="1"/>
    </xf>
    <xf numFmtId="44" fontId="0" fillId="0" borderId="21" xfId="0" applyNumberFormat="1" applyFont="1" applyBorder="1"/>
    <xf numFmtId="0" fontId="0" fillId="0" borderId="53" xfId="0" applyFont="1" applyFill="1" applyBorder="1" applyAlignment="1">
      <alignment horizontal="left" wrapText="1"/>
    </xf>
    <xf numFmtId="0" fontId="0" fillId="0" borderId="39" xfId="0" applyFont="1" applyBorder="1"/>
    <xf numFmtId="44" fontId="0" fillId="0" borderId="39" xfId="0" applyNumberFormat="1" applyFont="1" applyBorder="1"/>
    <xf numFmtId="0" fontId="0" fillId="0" borderId="53" xfId="0" applyFont="1" applyBorder="1" applyAlignment="1">
      <alignment horizontal="left" wrapText="1"/>
    </xf>
    <xf numFmtId="164" fontId="0" fillId="0" borderId="39" xfId="0" applyNumberFormat="1" applyFont="1" applyBorder="1" applyAlignment="1">
      <alignment wrapText="1"/>
    </xf>
    <xf numFmtId="43" fontId="0" fillId="0" borderId="39" xfId="52" applyNumberFormat="1" applyFont="1" applyBorder="1" applyAlignment="1">
      <alignment wrapText="1"/>
    </xf>
    <xf numFmtId="43" fontId="0" fillId="0" borderId="39" xfId="52" applyNumberFormat="1" applyFont="1" applyFill="1" applyBorder="1" applyAlignment="1">
      <alignment horizontal="center"/>
    </xf>
    <xf numFmtId="43" fontId="0" fillId="0" borderId="39" xfId="52" applyNumberFormat="1" applyFont="1" applyBorder="1" applyAlignment="1">
      <alignment horizontal="center"/>
    </xf>
    <xf numFmtId="164" fontId="0" fillId="0" borderId="39" xfId="0" applyNumberFormat="1" applyFont="1" applyBorder="1"/>
    <xf numFmtId="9" fontId="0" fillId="0" borderId="39" xfId="51" applyFont="1" applyBorder="1"/>
    <xf numFmtId="166" fontId="0" fillId="0" borderId="39" xfId="52" applyNumberFormat="1" applyFont="1" applyBorder="1" applyAlignment="1">
      <alignment horizontal="center"/>
    </xf>
    <xf numFmtId="2" fontId="0" fillId="0" borderId="39" xfId="0" applyNumberFormat="1" applyFont="1" applyBorder="1"/>
    <xf numFmtId="44" fontId="0" fillId="0" borderId="39" xfId="1" applyNumberFormat="1" applyFont="1" applyBorder="1"/>
    <xf numFmtId="44" fontId="0" fillId="0" borderId="39" xfId="1" applyFont="1" applyBorder="1"/>
    <xf numFmtId="171" fontId="0" fillId="0" borderId="39" xfId="0" applyNumberFormat="1" applyFont="1" applyBorder="1"/>
    <xf numFmtId="172" fontId="0" fillId="0" borderId="39" xfId="0" applyNumberFormat="1" applyFont="1" applyBorder="1"/>
    <xf numFmtId="2" fontId="0" fillId="0" borderId="39" xfId="0" applyNumberFormat="1" applyFont="1" applyBorder="1" applyAlignment="1">
      <alignment horizontal="center" wrapText="1"/>
    </xf>
    <xf numFmtId="0" fontId="0" fillId="0" borderId="39" xfId="0" applyNumberFormat="1" applyFont="1" applyBorder="1"/>
    <xf numFmtId="44" fontId="0" fillId="0" borderId="39" xfId="0" applyNumberFormat="1" applyFont="1" applyBorder="1" applyAlignment="1">
      <alignment wrapText="1"/>
    </xf>
    <xf numFmtId="0" fontId="30" fillId="62" borderId="15" xfId="0" applyFont="1" applyFill="1" applyBorder="1" applyAlignment="1">
      <alignment horizontal="left" wrapText="1"/>
    </xf>
    <xf numFmtId="164" fontId="30" fillId="62" borderId="15" xfId="0" applyNumberFormat="1" applyFont="1" applyFill="1" applyBorder="1" applyAlignment="1">
      <alignment wrapText="1"/>
    </xf>
    <xf numFmtId="0" fontId="30" fillId="62" borderId="15" xfId="0" applyNumberFormat="1" applyFont="1" applyFill="1" applyBorder="1" applyAlignment="1">
      <alignment horizontal="center" wrapText="1"/>
    </xf>
    <xf numFmtId="0" fontId="30" fillId="62" borderId="15" xfId="0" applyFont="1" applyFill="1" applyBorder="1" applyAlignment="1">
      <alignment horizontal="center" wrapText="1"/>
    </xf>
    <xf numFmtId="2" fontId="30" fillId="62" borderId="15" xfId="0" applyNumberFormat="1" applyFont="1" applyFill="1" applyBorder="1" applyAlignment="1">
      <alignment horizontal="center" wrapText="1"/>
    </xf>
    <xf numFmtId="2" fontId="30" fillId="62" borderId="15" xfId="52" applyNumberFormat="1" applyFont="1" applyFill="1" applyBorder="1" applyAlignment="1">
      <alignment horizontal="right" wrapText="1"/>
    </xf>
    <xf numFmtId="164" fontId="30" fillId="62" borderId="15" xfId="1" applyNumberFormat="1" applyFont="1" applyFill="1" applyBorder="1" applyAlignment="1">
      <alignment wrapText="1"/>
    </xf>
    <xf numFmtId="44" fontId="30" fillId="62" borderId="15" xfId="0" applyNumberFormat="1" applyFont="1" applyFill="1" applyBorder="1" applyAlignment="1">
      <alignment wrapText="1"/>
    </xf>
    <xf numFmtId="0" fontId="32" fillId="62" borderId="15" xfId="0" applyFont="1" applyFill="1" applyBorder="1" applyAlignment="1">
      <alignment horizontal="left" wrapText="1"/>
    </xf>
    <xf numFmtId="0" fontId="30" fillId="63" borderId="15" xfId="0" applyFont="1" applyFill="1" applyBorder="1" applyAlignment="1">
      <alignment horizontal="left" wrapText="1"/>
    </xf>
    <xf numFmtId="164" fontId="30" fillId="63" borderId="15" xfId="0" applyNumberFormat="1" applyFont="1" applyFill="1" applyBorder="1" applyAlignment="1">
      <alignment wrapText="1"/>
    </xf>
    <xf numFmtId="0" fontId="30" fillId="63" borderId="15" xfId="0" applyNumberFormat="1" applyFont="1" applyFill="1" applyBorder="1" applyAlignment="1">
      <alignment horizontal="center" wrapText="1"/>
    </xf>
    <xf numFmtId="2" fontId="30" fillId="63" borderId="15" xfId="0" applyNumberFormat="1" applyFont="1" applyFill="1" applyBorder="1" applyAlignment="1">
      <alignment horizontal="center" wrapText="1"/>
    </xf>
    <xf numFmtId="0" fontId="30" fillId="63" borderId="15" xfId="0" applyFont="1" applyFill="1" applyBorder="1" applyAlignment="1">
      <alignment horizontal="center" wrapText="1"/>
    </xf>
    <xf numFmtId="2" fontId="30" fillId="63" borderId="15" xfId="52" applyNumberFormat="1" applyFont="1" applyFill="1" applyBorder="1" applyAlignment="1">
      <alignment horizontal="right" wrapText="1"/>
    </xf>
    <xf numFmtId="164" fontId="30" fillId="63" borderId="15" xfId="1" applyNumberFormat="1" applyFont="1" applyFill="1" applyBorder="1" applyAlignment="1">
      <alignment wrapText="1"/>
    </xf>
    <xf numFmtId="44" fontId="30" fillId="63" borderId="15" xfId="0" applyNumberFormat="1" applyFont="1" applyFill="1" applyBorder="1" applyAlignment="1">
      <alignment wrapText="1"/>
    </xf>
    <xf numFmtId="0" fontId="32" fillId="63" borderId="15" xfId="0" applyFont="1" applyFill="1" applyBorder="1" applyAlignment="1">
      <alignment horizontal="left" wrapText="1"/>
    </xf>
    <xf numFmtId="0" fontId="30" fillId="64" borderId="15" xfId="0" applyFont="1" applyFill="1" applyBorder="1" applyAlignment="1">
      <alignment wrapText="1"/>
    </xf>
    <xf numFmtId="0" fontId="30" fillId="64" borderId="15" xfId="0" applyFont="1" applyFill="1" applyBorder="1" applyAlignment="1">
      <alignment horizontal="left" wrapText="1"/>
    </xf>
    <xf numFmtId="164" fontId="30" fillId="64" borderId="15" xfId="0" applyNumberFormat="1" applyFont="1" applyFill="1" applyBorder="1" applyAlignment="1">
      <alignment wrapText="1"/>
    </xf>
    <xf numFmtId="0" fontId="30" fillId="64" borderId="15" xfId="0" applyNumberFormat="1" applyFont="1" applyFill="1" applyBorder="1" applyAlignment="1">
      <alignment horizontal="center" wrapText="1"/>
    </xf>
    <xf numFmtId="2" fontId="30" fillId="64" borderId="15" xfId="0" applyNumberFormat="1" applyFont="1" applyFill="1" applyBorder="1" applyAlignment="1">
      <alignment horizontal="center" wrapText="1"/>
    </xf>
    <xf numFmtId="0" fontId="30" fillId="64" borderId="15" xfId="0" applyFont="1" applyFill="1" applyBorder="1" applyAlignment="1">
      <alignment horizontal="center" wrapText="1"/>
    </xf>
    <xf numFmtId="2" fontId="30" fillId="64" borderId="15" xfId="0" applyNumberFormat="1" applyFont="1" applyFill="1" applyBorder="1" applyAlignment="1">
      <alignment horizontal="right" wrapText="1"/>
    </xf>
    <xf numFmtId="164" fontId="30" fillId="64" borderId="15" xfId="1" applyNumberFormat="1" applyFont="1" applyFill="1" applyBorder="1" applyAlignment="1">
      <alignment wrapText="1"/>
    </xf>
    <xf numFmtId="44" fontId="30" fillId="64" borderId="15" xfId="0" applyNumberFormat="1" applyFont="1" applyFill="1" applyBorder="1" applyAlignment="1">
      <alignment wrapText="1"/>
    </xf>
    <xf numFmtId="2" fontId="30" fillId="64" borderId="15" xfId="52" applyNumberFormat="1" applyFont="1" applyFill="1" applyBorder="1" applyAlignment="1">
      <alignment horizontal="right" wrapText="1"/>
    </xf>
    <xf numFmtId="0" fontId="32" fillId="64" borderId="15" xfId="0" applyFont="1" applyFill="1" applyBorder="1" applyAlignment="1">
      <alignment horizontal="left" wrapText="1"/>
    </xf>
    <xf numFmtId="0" fontId="30" fillId="64" borderId="15" xfId="0" applyFont="1" applyFill="1" applyBorder="1"/>
    <xf numFmtId="0" fontId="15" fillId="47" borderId="19" xfId="0" applyFont="1" applyFill="1" applyBorder="1" applyAlignment="1">
      <alignment horizontal="center" vertical="center" wrapText="1"/>
    </xf>
    <xf numFmtId="0" fontId="15" fillId="48" borderId="15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164" fontId="29" fillId="38" borderId="0" xfId="49" applyNumberFormat="1" applyFont="1" applyFill="1" applyBorder="1"/>
    <xf numFmtId="44" fontId="0" fillId="0" borderId="0" xfId="1" applyFont="1" applyAlignment="1">
      <alignment wrapText="1"/>
    </xf>
    <xf numFmtId="0" fontId="0" fillId="0" borderId="0" xfId="0" applyAlignment="1">
      <alignment horizontal="right" wrapText="1"/>
    </xf>
    <xf numFmtId="0" fontId="0" fillId="0" borderId="0" xfId="0" applyAlignment="1">
      <alignment horizontal="center" wrapText="1"/>
    </xf>
    <xf numFmtId="0" fontId="21" fillId="38" borderId="37" xfId="49" applyFill="1" applyBorder="1"/>
    <xf numFmtId="0" fontId="2" fillId="38" borderId="37" xfId="49" applyFont="1" applyFill="1" applyBorder="1" applyAlignment="1">
      <alignment horizontal="center"/>
    </xf>
    <xf numFmtId="0" fontId="15" fillId="37" borderId="2" xfId="0" applyFont="1" applyFill="1" applyBorder="1" applyAlignment="1">
      <alignment horizontal="center"/>
    </xf>
    <xf numFmtId="0" fontId="15" fillId="37" borderId="37" xfId="0" applyFont="1" applyFill="1" applyBorder="1" applyAlignment="1">
      <alignment horizontal="center"/>
    </xf>
    <xf numFmtId="0" fontId="2" fillId="49" borderId="15" xfId="0" applyFont="1" applyFill="1" applyBorder="1" applyAlignment="1">
      <alignment horizontal="center"/>
    </xf>
    <xf numFmtId="0" fontId="15" fillId="60" borderId="15" xfId="0" applyFont="1" applyFill="1" applyBorder="1" applyAlignment="1">
      <alignment horizontal="center"/>
    </xf>
    <xf numFmtId="0" fontId="24" fillId="38" borderId="15" xfId="0" applyFont="1" applyFill="1" applyBorder="1" applyAlignment="1">
      <alignment horizontal="center"/>
    </xf>
    <xf numFmtId="2" fontId="24" fillId="38" borderId="15" xfId="0" applyNumberFormat="1" applyFont="1" applyFill="1" applyBorder="1" applyAlignment="1">
      <alignment horizontal="center"/>
    </xf>
    <xf numFmtId="164" fontId="24" fillId="38" borderId="15" xfId="1" applyNumberFormat="1" applyFont="1" applyFill="1" applyBorder="1"/>
    <xf numFmtId="164" fontId="24" fillId="0" borderId="15" xfId="0" applyNumberFormat="1" applyFont="1" applyFill="1" applyBorder="1"/>
    <xf numFmtId="164" fontId="24" fillId="62" borderId="15" xfId="0" applyNumberFormat="1" applyFont="1" applyFill="1" applyBorder="1"/>
    <xf numFmtId="0" fontId="29" fillId="62" borderId="15" xfId="0" applyFont="1" applyFill="1" applyBorder="1"/>
    <xf numFmtId="0" fontId="29" fillId="46" borderId="0" xfId="0" applyFont="1" applyFill="1"/>
    <xf numFmtId="0" fontId="44" fillId="37" borderId="0" xfId="0" applyFont="1" applyFill="1" applyAlignment="1">
      <alignment horizontal="center"/>
    </xf>
    <xf numFmtId="0" fontId="0" fillId="37" borderId="0" xfId="0" applyFill="1"/>
    <xf numFmtId="0" fontId="28" fillId="64" borderId="0" xfId="0" applyFont="1" applyFill="1" applyAlignment="1">
      <alignment horizontal="center"/>
    </xf>
    <xf numFmtId="164" fontId="2" fillId="61" borderId="0" xfId="0" applyNumberFormat="1" applyFont="1" applyFill="1"/>
    <xf numFmtId="0" fontId="45" fillId="46" borderId="15" xfId="0" applyFont="1" applyFill="1" applyBorder="1" applyAlignment="1">
      <alignment horizontal="center"/>
    </xf>
    <xf numFmtId="173" fontId="0" fillId="0" borderId="0" xfId="0" applyNumberFormat="1" applyFill="1" applyAlignment="1">
      <alignment horizontal="center"/>
    </xf>
    <xf numFmtId="164" fontId="0" fillId="0" borderId="0" xfId="0" applyNumberFormat="1" applyFill="1"/>
    <xf numFmtId="174" fontId="0" fillId="0" borderId="15" xfId="0" applyNumberFormat="1" applyBorder="1" applyAlignment="1">
      <alignment horizontal="center"/>
    </xf>
    <xf numFmtId="0" fontId="0" fillId="0" borderId="0" xfId="0" applyNumberFormat="1" applyFill="1"/>
    <xf numFmtId="173" fontId="2" fillId="0" borderId="54" xfId="0" applyNumberFormat="1" applyFont="1" applyFill="1" applyBorder="1" applyAlignment="1">
      <alignment horizontal="center"/>
    </xf>
    <xf numFmtId="164" fontId="2" fillId="0" borderId="54" xfId="1" applyNumberFormat="1" applyFont="1" applyFill="1" applyBorder="1" applyAlignment="1">
      <alignment horizontal="center"/>
    </xf>
    <xf numFmtId="0" fontId="2" fillId="66" borderId="0" xfId="0" applyFont="1" applyFill="1" applyAlignment="1">
      <alignment horizontal="left"/>
    </xf>
    <xf numFmtId="0" fontId="2" fillId="66" borderId="0" xfId="0" applyFont="1" applyFill="1"/>
    <xf numFmtId="164" fontId="2" fillId="67" borderId="0" xfId="0" applyNumberFormat="1" applyFont="1" applyFill="1"/>
    <xf numFmtId="164" fontId="2" fillId="0" borderId="54" xfId="1" applyNumberFormat="1" applyFont="1" applyFill="1" applyBorder="1"/>
    <xf numFmtId="0" fontId="28" fillId="0" borderId="0" xfId="0" applyFont="1" applyFill="1" applyAlignment="1">
      <alignment horizontal="center"/>
    </xf>
    <xf numFmtId="173" fontId="0" fillId="0" borderId="0" xfId="0" applyNumberFormat="1" applyAlignment="1">
      <alignment horizontal="center"/>
    </xf>
    <xf numFmtId="173" fontId="0" fillId="0" borderId="4" xfId="0" applyNumberFormat="1" applyBorder="1" applyAlignment="1">
      <alignment horizontal="center"/>
    </xf>
    <xf numFmtId="164" fontId="0" fillId="0" borderId="5" xfId="0" applyNumberFormat="1" applyBorder="1"/>
    <xf numFmtId="173" fontId="2" fillId="0" borderId="0" xfId="0" applyNumberFormat="1" applyFont="1" applyFill="1" applyBorder="1" applyAlignment="1">
      <alignment horizontal="center"/>
    </xf>
    <xf numFmtId="164" fontId="2" fillId="0" borderId="0" xfId="1" applyNumberFormat="1" applyFont="1" applyFill="1" applyBorder="1" applyAlignment="1">
      <alignment horizontal="center"/>
    </xf>
    <xf numFmtId="164" fontId="2" fillId="0" borderId="0" xfId="1" applyNumberFormat="1" applyFont="1" applyFill="1" applyBorder="1"/>
    <xf numFmtId="0" fontId="2" fillId="0" borderId="0" xfId="0" applyFont="1" applyAlignment="1">
      <alignment horizontal="right"/>
    </xf>
    <xf numFmtId="173" fontId="0" fillId="0" borderId="0" xfId="0" applyNumberFormat="1"/>
    <xf numFmtId="0" fontId="28" fillId="0" borderId="0" xfId="0" applyFont="1"/>
    <xf numFmtId="173" fontId="2" fillId="0" borderId="55" xfId="0" applyNumberFormat="1" applyFont="1" applyFill="1" applyBorder="1" applyAlignment="1">
      <alignment horizontal="center"/>
    </xf>
    <xf numFmtId="164" fontId="2" fillId="0" borderId="55" xfId="1" applyNumberFormat="1" applyFont="1" applyFill="1" applyBorder="1"/>
    <xf numFmtId="164" fontId="0" fillId="0" borderId="0" xfId="0" applyNumberFormat="1" applyAlignment="1">
      <alignment horizontal="center"/>
    </xf>
    <xf numFmtId="173" fontId="0" fillId="0" borderId="15" xfId="0" applyNumberFormat="1" applyBorder="1" applyAlignment="1">
      <alignment horizontal="center"/>
    </xf>
    <xf numFmtId="164" fontId="0" fillId="0" borderId="15" xfId="1" applyNumberFormat="1" applyFont="1" applyBorder="1"/>
    <xf numFmtId="175" fontId="0" fillId="0" borderId="15" xfId="0" applyNumberFormat="1" applyBorder="1"/>
    <xf numFmtId="173" fontId="2" fillId="0" borderId="15" xfId="0" applyNumberFormat="1" applyFont="1" applyBorder="1" applyAlignment="1">
      <alignment horizontal="center"/>
    </xf>
    <xf numFmtId="164" fontId="2" fillId="0" borderId="15" xfId="1" applyNumberFormat="1" applyFont="1" applyBorder="1"/>
    <xf numFmtId="2" fontId="2" fillId="0" borderId="56" xfId="0" applyNumberFormat="1" applyFont="1" applyBorder="1" applyAlignment="1">
      <alignment horizontal="center"/>
    </xf>
    <xf numFmtId="164" fontId="2" fillId="0" borderId="56" xfId="0" applyNumberFormat="1" applyFont="1" applyBorder="1"/>
    <xf numFmtId="164" fontId="2" fillId="38" borderId="16" xfId="1" applyNumberFormat="1" applyFont="1" applyFill="1" applyBorder="1"/>
    <xf numFmtId="0" fontId="2" fillId="38" borderId="16" xfId="0" applyFont="1" applyFill="1" applyBorder="1"/>
    <xf numFmtId="10" fontId="2" fillId="38" borderId="16" xfId="51" applyNumberFormat="1" applyFont="1" applyFill="1" applyBorder="1" applyAlignment="1">
      <alignment horizontal="center"/>
    </xf>
    <xf numFmtId="164" fontId="2" fillId="38" borderId="16" xfId="0" applyNumberFormat="1" applyFont="1" applyFill="1" applyBorder="1"/>
    <xf numFmtId="165" fontId="2" fillId="38" borderId="16" xfId="51" applyNumberFormat="1" applyFont="1" applyFill="1" applyBorder="1" applyAlignment="1">
      <alignment horizontal="center"/>
    </xf>
    <xf numFmtId="10" fontId="2" fillId="38" borderId="52" xfId="0" applyNumberFormat="1" applyFont="1" applyFill="1" applyBorder="1" applyAlignment="1">
      <alignment horizontal="center"/>
    </xf>
    <xf numFmtId="167" fontId="16" fillId="38" borderId="51" xfId="1" applyNumberFormat="1" applyFont="1" applyFill="1" applyBorder="1"/>
    <xf numFmtId="10" fontId="16" fillId="38" borderId="52" xfId="0" applyNumberFormat="1" applyFont="1" applyFill="1" applyBorder="1" applyAlignment="1">
      <alignment horizontal="center"/>
    </xf>
    <xf numFmtId="0" fontId="16" fillId="38" borderId="46" xfId="0" applyFont="1" applyFill="1" applyBorder="1"/>
    <xf numFmtId="44" fontId="0" fillId="46" borderId="0" xfId="1" applyFont="1" applyFill="1"/>
    <xf numFmtId="164" fontId="0" fillId="46" borderId="0" xfId="1" applyNumberFormat="1" applyFont="1" applyFill="1"/>
    <xf numFmtId="0" fontId="39" fillId="61" borderId="0" xfId="58" applyFont="1" applyFill="1"/>
    <xf numFmtId="0" fontId="39" fillId="68" borderId="0" xfId="58" applyFont="1" applyFill="1"/>
    <xf numFmtId="0" fontId="39" fillId="69" borderId="0" xfId="58" applyFont="1" applyFill="1"/>
    <xf numFmtId="0" fontId="39" fillId="40" borderId="0" xfId="58" applyFont="1" applyFill="1"/>
    <xf numFmtId="0" fontId="39" fillId="70" borderId="0" xfId="58" applyFont="1" applyFill="1"/>
    <xf numFmtId="0" fontId="38" fillId="0" borderId="0" xfId="3" applyFont="1"/>
    <xf numFmtId="0" fontId="3" fillId="0" borderId="0" xfId="3"/>
    <xf numFmtId="0" fontId="40" fillId="0" borderId="0" xfId="3" applyFont="1"/>
    <xf numFmtId="0" fontId="41" fillId="0" borderId="0" xfId="3" applyFont="1"/>
    <xf numFmtId="0" fontId="3" fillId="0" borderId="22" xfId="3" applyBorder="1"/>
    <xf numFmtId="0" fontId="3" fillId="0" borderId="36" xfId="3" applyBorder="1"/>
    <xf numFmtId="0" fontId="3" fillId="0" borderId="1" xfId="3" applyBorder="1"/>
    <xf numFmtId="0" fontId="3" fillId="0" borderId="23" xfId="3" applyBorder="1"/>
    <xf numFmtId="0" fontId="3" fillId="0" borderId="0" xfId="3" applyBorder="1" applyAlignment="1">
      <alignment horizontal="right"/>
    </xf>
    <xf numFmtId="0" fontId="3" fillId="0" borderId="0" xfId="3" applyBorder="1"/>
    <xf numFmtId="0" fontId="3" fillId="0" borderId="28" xfId="3" applyBorder="1"/>
    <xf numFmtId="0" fontId="42" fillId="0" borderId="28" xfId="3" applyFont="1" applyBorder="1" applyAlignment="1">
      <alignment horizontal="center"/>
    </xf>
    <xf numFmtId="0" fontId="3" fillId="0" borderId="28" xfId="3" applyBorder="1" applyAlignment="1">
      <alignment horizontal="center"/>
    </xf>
    <xf numFmtId="0" fontId="38" fillId="52" borderId="0" xfId="3" applyFont="1" applyFill="1" applyBorder="1" applyAlignment="1">
      <alignment horizontal="right"/>
    </xf>
    <xf numFmtId="10" fontId="38" fillId="52" borderId="28" xfId="60" applyNumberFormat="1" applyFont="1" applyFill="1" applyBorder="1" applyAlignment="1">
      <alignment horizontal="center"/>
    </xf>
    <xf numFmtId="0" fontId="3" fillId="0" borderId="2" xfId="3" applyBorder="1"/>
    <xf numFmtId="0" fontId="3" fillId="0" borderId="37" xfId="3" applyBorder="1"/>
    <xf numFmtId="0" fontId="3" fillId="0" borderId="3" xfId="3" applyBorder="1"/>
    <xf numFmtId="170" fontId="3" fillId="0" borderId="28" xfId="3" applyNumberFormat="1" applyBorder="1" applyAlignment="1">
      <alignment horizontal="center"/>
    </xf>
    <xf numFmtId="0" fontId="35" fillId="59" borderId="31" xfId="61" applyFont="1" applyFill="1" applyBorder="1"/>
    <xf numFmtId="0" fontId="36" fillId="59" borderId="32" xfId="61" applyFont="1" applyFill="1" applyBorder="1"/>
    <xf numFmtId="0" fontId="46" fillId="0" borderId="0" xfId="61"/>
    <xf numFmtId="0" fontId="36" fillId="59" borderId="0" xfId="61" applyFont="1" applyFill="1" applyBorder="1"/>
    <xf numFmtId="0" fontId="38" fillId="59" borderId="42" xfId="61" applyFont="1" applyFill="1" applyBorder="1"/>
    <xf numFmtId="0" fontId="37" fillId="59" borderId="29" xfId="61" applyFont="1" applyFill="1" applyBorder="1"/>
    <xf numFmtId="0" fontId="38" fillId="59" borderId="46" xfId="61" applyFont="1" applyFill="1" applyBorder="1"/>
    <xf numFmtId="0" fontId="38" fillId="0" borderId="0" xfId="61" applyFont="1"/>
    <xf numFmtId="14" fontId="38" fillId="0" borderId="0" xfId="61" applyNumberFormat="1" applyFont="1"/>
    <xf numFmtId="170" fontId="46" fillId="0" borderId="0" xfId="61" applyNumberFormat="1"/>
    <xf numFmtId="170" fontId="46" fillId="0" borderId="0" xfId="61" applyNumberFormat="1" applyAlignment="1">
      <alignment horizontal="left"/>
    </xf>
    <xf numFmtId="14" fontId="38" fillId="0" borderId="0" xfId="61" applyNumberFormat="1" applyFont="1" applyAlignment="1">
      <alignment horizontal="right"/>
    </xf>
    <xf numFmtId="167" fontId="47" fillId="38" borderId="0" xfId="49" applyNumberFormat="1" applyFont="1" applyFill="1" applyBorder="1"/>
    <xf numFmtId="0" fontId="48" fillId="38" borderId="0" xfId="49" applyFont="1" applyFill="1" applyBorder="1"/>
    <xf numFmtId="10" fontId="49" fillId="38" borderId="0" xfId="49" applyNumberFormat="1" applyFont="1" applyFill="1" applyBorder="1" applyAlignment="1">
      <alignment horizontal="center"/>
    </xf>
    <xf numFmtId="164" fontId="49" fillId="38" borderId="0" xfId="1" applyNumberFormat="1" applyFont="1" applyFill="1" applyBorder="1"/>
    <xf numFmtId="0" fontId="27" fillId="41" borderId="22" xfId="0" applyFont="1" applyFill="1" applyBorder="1" applyAlignment="1">
      <alignment horizontal="center" wrapText="1"/>
    </xf>
    <xf numFmtId="0" fontId="27" fillId="41" borderId="1" xfId="0" applyFont="1" applyFill="1" applyBorder="1" applyAlignment="1">
      <alignment horizontal="center" wrapText="1"/>
    </xf>
    <xf numFmtId="0" fontId="27" fillId="41" borderId="23" xfId="0" applyFont="1" applyFill="1" applyBorder="1" applyAlignment="1">
      <alignment horizontal="center" wrapText="1"/>
    </xf>
    <xf numFmtId="0" fontId="27" fillId="41" borderId="28" xfId="0" applyFont="1" applyFill="1" applyBorder="1" applyAlignment="1">
      <alignment horizontal="center" wrapText="1"/>
    </xf>
    <xf numFmtId="0" fontId="27" fillId="41" borderId="2" xfId="0" applyFont="1" applyFill="1" applyBorder="1" applyAlignment="1">
      <alignment horizontal="center" wrapText="1"/>
    </xf>
    <xf numFmtId="0" fontId="27" fillId="41" borderId="3" xfId="0" applyFont="1" applyFill="1" applyBorder="1" applyAlignment="1">
      <alignment horizontal="center" wrapText="1"/>
    </xf>
    <xf numFmtId="0" fontId="2" fillId="39" borderId="23" xfId="0" applyFont="1" applyFill="1" applyBorder="1" applyAlignment="1">
      <alignment horizontal="left" wrapText="1"/>
    </xf>
    <xf numFmtId="0" fontId="2" fillId="39" borderId="0" xfId="0" applyFont="1" applyFill="1" applyBorder="1" applyAlignment="1">
      <alignment horizontal="left" wrapText="1"/>
    </xf>
    <xf numFmtId="0" fontId="32" fillId="43" borderId="4" xfId="0" applyFont="1" applyFill="1" applyBorder="1" applyAlignment="1">
      <alignment horizontal="center"/>
    </xf>
    <xf numFmtId="0" fontId="32" fillId="43" borderId="35" xfId="0" applyFont="1" applyFill="1" applyBorder="1" applyAlignment="1">
      <alignment horizontal="center"/>
    </xf>
    <xf numFmtId="0" fontId="32" fillId="43" borderId="5" xfId="0" applyFont="1" applyFill="1" applyBorder="1" applyAlignment="1">
      <alignment horizontal="center"/>
    </xf>
    <xf numFmtId="0" fontId="43" fillId="62" borderId="15" xfId="0" applyFont="1" applyFill="1" applyBorder="1" applyAlignment="1">
      <alignment horizontal="left" wrapText="1"/>
    </xf>
    <xf numFmtId="0" fontId="43" fillId="63" borderId="15" xfId="0" applyFont="1" applyFill="1" applyBorder="1" applyAlignment="1">
      <alignment horizontal="left" wrapText="1"/>
    </xf>
    <xf numFmtId="0" fontId="43" fillId="64" borderId="15" xfId="0" applyFont="1" applyFill="1" applyBorder="1" applyAlignment="1">
      <alignment horizontal="left" wrapText="1"/>
    </xf>
    <xf numFmtId="0" fontId="23" fillId="37" borderId="0" xfId="0" applyFont="1" applyFill="1" applyAlignment="1">
      <alignment horizontal="left" vertical="top"/>
    </xf>
    <xf numFmtId="0" fontId="34" fillId="65" borderId="38" xfId="49" applyFont="1" applyFill="1" applyBorder="1" applyAlignment="1">
      <alignment horizontal="center"/>
    </xf>
    <xf numFmtId="0" fontId="34" fillId="65" borderId="39" xfId="49" applyFont="1" applyFill="1" applyBorder="1" applyAlignment="1">
      <alignment horizontal="center"/>
    </xf>
    <xf numFmtId="0" fontId="34" fillId="65" borderId="40" xfId="49" applyFont="1" applyFill="1" applyBorder="1" applyAlignment="1">
      <alignment horizontal="center"/>
    </xf>
    <xf numFmtId="0" fontId="34" fillId="36" borderId="38" xfId="49" applyFont="1" applyFill="1" applyBorder="1" applyAlignment="1">
      <alignment horizontal="center"/>
    </xf>
    <xf numFmtId="0" fontId="34" fillId="36" borderId="39" xfId="49" applyFont="1" applyFill="1" applyBorder="1" applyAlignment="1">
      <alignment horizontal="center"/>
    </xf>
    <xf numFmtId="0" fontId="34" fillId="36" borderId="40" xfId="49" applyFont="1" applyFill="1" applyBorder="1" applyAlignment="1">
      <alignment horizontal="center"/>
    </xf>
    <xf numFmtId="0" fontId="2" fillId="42" borderId="38" xfId="0" applyFont="1" applyFill="1" applyBorder="1" applyAlignment="1">
      <alignment horizontal="center"/>
    </xf>
    <xf numFmtId="0" fontId="2" fillId="42" borderId="39" xfId="0" applyFont="1" applyFill="1" applyBorder="1" applyAlignment="1">
      <alignment horizontal="center"/>
    </xf>
    <xf numFmtId="0" fontId="2" fillId="42" borderId="40" xfId="0" applyFont="1" applyFill="1" applyBorder="1" applyAlignment="1">
      <alignment horizontal="center"/>
    </xf>
    <xf numFmtId="0" fontId="28" fillId="38" borderId="39" xfId="49" applyFont="1" applyFill="1" applyBorder="1" applyAlignment="1">
      <alignment horizontal="center"/>
    </xf>
    <xf numFmtId="0" fontId="28" fillId="49" borderId="31" xfId="49" applyFont="1" applyFill="1" applyBorder="1" applyAlignment="1">
      <alignment horizontal="center"/>
    </xf>
    <xf numFmtId="164" fontId="28" fillId="34" borderId="38" xfId="1" applyNumberFormat="1" applyFont="1" applyFill="1" applyBorder="1" applyAlignment="1">
      <alignment horizontal="center" vertical="center"/>
    </xf>
    <xf numFmtId="164" fontId="28" fillId="34" borderId="39" xfId="1" applyNumberFormat="1" applyFont="1" applyFill="1" applyBorder="1" applyAlignment="1">
      <alignment horizontal="center" vertical="center"/>
    </xf>
    <xf numFmtId="164" fontId="28" fillId="34" borderId="40" xfId="1" applyNumberFormat="1" applyFont="1" applyFill="1" applyBorder="1" applyAlignment="1">
      <alignment horizontal="center" vertical="center"/>
    </xf>
  </cellXfs>
  <cellStyles count="62">
    <cellStyle name="20% - Accent1" xfId="22" builtinId="30" customBuiltin="1"/>
    <cellStyle name="20% - Accent2" xfId="26" builtinId="34" customBuiltin="1"/>
    <cellStyle name="20% - Accent3" xfId="30" builtinId="38" customBuiltin="1"/>
    <cellStyle name="20% - Accent4" xfId="34" builtinId="42" customBuiltin="1"/>
    <cellStyle name="20% - Accent5" xfId="38" builtinId="46" customBuiltin="1"/>
    <cellStyle name="20% - Accent6" xfId="42" builtinId="50" customBuiltin="1"/>
    <cellStyle name="40% - Accent1" xfId="23" builtinId="31" customBuiltin="1"/>
    <cellStyle name="40% - Accent2" xfId="27" builtinId="35" customBuiltin="1"/>
    <cellStyle name="40% - Accent3" xfId="31" builtinId="39" customBuiltin="1"/>
    <cellStyle name="40% - Accent4" xfId="35" builtinId="43" customBuiltin="1"/>
    <cellStyle name="40% - Accent5" xfId="39" builtinId="47" customBuiltin="1"/>
    <cellStyle name="40% - Accent6" xfId="43" builtinId="51" customBuiltin="1"/>
    <cellStyle name="60% - Accent1" xfId="24" builtinId="32" customBuiltin="1"/>
    <cellStyle name="60% - Accent2" xfId="28" builtinId="36" customBuiltin="1"/>
    <cellStyle name="60% - Accent3" xfId="32" builtinId="40" customBuiltin="1"/>
    <cellStyle name="60% - Accent4" xfId="36" builtinId="44" customBuiltin="1"/>
    <cellStyle name="60% - Accent5" xfId="40" builtinId="48" customBuiltin="1"/>
    <cellStyle name="60% - Accent6" xfId="44" builtinId="52" customBuiltin="1"/>
    <cellStyle name="Accent1" xfId="21" builtinId="29" customBuiltin="1"/>
    <cellStyle name="Accent2" xfId="25" builtinId="33" customBuiltin="1"/>
    <cellStyle name="Accent3" xfId="29" builtinId="37" customBuiltin="1"/>
    <cellStyle name="Accent4" xfId="33" builtinId="41" customBuiltin="1"/>
    <cellStyle name="Accent5" xfId="37" builtinId="45" customBuiltin="1"/>
    <cellStyle name="Accent6" xfId="41" builtinId="49" customBuiltin="1"/>
    <cellStyle name="Bad" xfId="10" builtinId="27" customBuiltin="1"/>
    <cellStyle name="Calculation" xfId="14" builtinId="22" customBuiltin="1"/>
    <cellStyle name="Check Cell" xfId="16" builtinId="23" customBuiltin="1"/>
    <cellStyle name="Comma" xfId="52" builtinId="3"/>
    <cellStyle name="Currency" xfId="1" builtinId="4"/>
    <cellStyle name="Currency 3" xfId="53"/>
    <cellStyle name="Explanatory Text" xfId="19" builtinId="53" customBuiltin="1"/>
    <cellStyle name="Good" xfId="9" builtinId="26" customBuiltin="1"/>
    <cellStyle name="Heading 1" xfId="5" builtinId="16" customBuiltin="1"/>
    <cellStyle name="Heading 2" xfId="6" builtinId="17" customBuiltin="1"/>
    <cellStyle name="Heading 3" xfId="7" builtinId="18" customBuiltin="1"/>
    <cellStyle name="Heading 4" xfId="8" builtinId="19" customBuiltin="1"/>
    <cellStyle name="Input" xfId="12" builtinId="20" customBuiltin="1"/>
    <cellStyle name="Linked Cell" xfId="15" builtinId="24" customBuiltin="1"/>
    <cellStyle name="Neutral" xfId="11" builtinId="28" customBuiltin="1"/>
    <cellStyle name="Normal" xfId="0" builtinId="0"/>
    <cellStyle name="Normal 2" xfId="2"/>
    <cellStyle name="Normal 2 2" xfId="47"/>
    <cellStyle name="Normal 2 2 2" xfId="56"/>
    <cellStyle name="Normal 2 3" xfId="46"/>
    <cellStyle name="Normal 2 4" xfId="55"/>
    <cellStyle name="Normal 3" xfId="49"/>
    <cellStyle name="Normal 4" xfId="3"/>
    <cellStyle name="Normal 4 2" xfId="57"/>
    <cellStyle name="Normal 5" xfId="50"/>
    <cellStyle name="Normal 6" xfId="54"/>
    <cellStyle name="Normal 6 2" xfId="58"/>
    <cellStyle name="Normal 7" xfId="61"/>
    <cellStyle name="Note" xfId="18" builtinId="10" customBuiltin="1"/>
    <cellStyle name="Note 2" xfId="48"/>
    <cellStyle name="Output" xfId="13" builtinId="21" customBuiltin="1"/>
    <cellStyle name="Percent" xfId="51" builtinId="5"/>
    <cellStyle name="Percent 2" xfId="4"/>
    <cellStyle name="Percent 2 2" xfId="60"/>
    <cellStyle name="Percent 3" xfId="59"/>
    <cellStyle name="Title 2" xfId="45"/>
    <cellStyle name="Total" xfId="20" builtinId="25" customBuiltin="1"/>
    <cellStyle name="Warning Text" xfId="17" builtinId="11" customBuiltin="1"/>
  </cellStyles>
  <dxfs count="91"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numFmt numFmtId="164" formatCode="_(&quot;$&quot;* #,##0_);_(&quot;$&quot;* \(#,##0\);_(&quot;$&quot;* &quot;-&quot;??_);_(@_)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numFmt numFmtId="34" formatCode="_(&quot;$&quot;* #,##0.00_);_(&quot;$&quot;* \(#,##0.00\);_(&quot;$&quot;* &quot;-&quot;??_);_(@_)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wrapText="1" readingOrder="0"/>
    </dxf>
    <dxf>
      <alignment wrapText="1" readingOrder="0"/>
    </dxf>
    <dxf>
      <alignment wrapText="1" readingOrder="0"/>
    </dxf>
    <dxf>
      <numFmt numFmtId="164" formatCode="_(&quot;$&quot;* #,##0_);_(&quot;$&quot;* \(#,##0\);_(&quot;$&quot;* &quot;-&quot;??_);_(@_)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alignment wrapText="1" readingOrder="0"/>
    </dxf>
    <dxf>
      <alignment wrapText="1" readingOrder="0"/>
    </dxf>
    <dxf>
      <numFmt numFmtId="2" formatCode="0.0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numFmt numFmtId="34" formatCode="_(&quot;$&quot;* #,##0.00_);_(&quot;$&quot;* \(#,##0.00\);_(&quot;$&quot;* &quot;-&quot;??_);_(@_)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alignment wrapText="1" readingOrder="0"/>
    </dxf>
    <dxf>
      <alignment wrapText="1" readingOrder="0"/>
    </dxf>
    <dxf>
      <numFmt numFmtId="2" formatCode="0.0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alignment wrapText="1" readingOrder="0"/>
    </dxf>
    <dxf>
      <alignment wrapText="1" readingOrder="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pivotCacheDefinition" Target="pivotCache/pivotCacheDefinition3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2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JOBS\Waldinger%20Team\MA%20Chapter%20257%20Rates\Tier%203\Violence%20and%20Injury%20Prevention\DPH%20(Nathan)\3361%20Sexual%20Assualt%20Survivor%20&amp;%20Prev%20(SASP)\Analysis\old\DPH%20RCC%20Rate%20Development%20Workbook%201.19.16%20OLD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hus_madcfrmu\MA%20DYS\RRO\2016%20Provisional%202014%20Final\2.%20Staff%20Rosters\MA%20DYS%20RO%20Time%20Study%20Staff%20Roster%20Template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JOBS\Waldinger%20Team\MA%20Chapter%20257%20Rates\Tier%203\Independent%20Living%20Services\MCDHH\ANALYSIS\MCDHH%20Initial%20Analysis%20UPDATED%20DRAFT%205.12.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1. FY15 UFR - Aggregate"/>
      <sheetName val="1. FY15 UFR - Pivot"/>
      <sheetName val="2a. FY13 Units"/>
      <sheetName val="3. CAF Spring 2015"/>
      <sheetName val="2b. Staff %"/>
      <sheetName val="2c. Service Length"/>
      <sheetName val="2d. FTE"/>
      <sheetName val="2e. Volunteers"/>
      <sheetName val="Workspace 1"/>
      <sheetName val="Workspace 2"/>
      <sheetName val="4. Rate Calculations"/>
      <sheetName val="Complete UFR List"/>
      <sheetName val="5. Fiscal Impact"/>
      <sheetName val="BARCC"/>
      <sheetName val="Center for H&amp;H"/>
      <sheetName val="Eliz. F."/>
      <sheetName val="Health Imp."/>
      <sheetName val="Ind. House"/>
      <sheetName val="Marthas Vineyard CS"/>
      <sheetName val="NELCWIT"/>
      <sheetName val="New Hope"/>
      <sheetName val="Pathways for Change"/>
      <sheetName val="Safe Place"/>
      <sheetName val="South Middlesex"/>
      <sheetName val="Wayside Y&amp;F"/>
      <sheetName val="YWCA Lawrence"/>
      <sheetName val="YWCA Western M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3">
          <cell r="A3">
            <v>102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FR Staff Roster"/>
      <sheetName val="Complete UFR List"/>
      <sheetName val="List of Programs"/>
    </sheetNames>
    <sheetDataSet>
      <sheetData sheetId="0"/>
      <sheetData sheetId="1"/>
      <sheetData sheetId="2">
        <row r="3">
          <cell r="B3" t="str">
            <v>Adira Academy</v>
          </cell>
        </row>
        <row r="4">
          <cell r="B4" t="str">
            <v>Alliance House</v>
          </cell>
        </row>
        <row r="5">
          <cell r="B5" t="str">
            <v>Amesbury Assessment</v>
          </cell>
        </row>
        <row r="6">
          <cell r="B6" t="str">
            <v>Brewster Treatment Program</v>
          </cell>
        </row>
        <row r="7">
          <cell r="B7" t="str">
            <v>Brockton Boys Assessment and Stabilizaton</v>
          </cell>
        </row>
        <row r="8">
          <cell r="B8" t="str">
            <v>Brockton Revocation</v>
          </cell>
        </row>
        <row r="9">
          <cell r="B9" t="str">
            <v>Douglas Academy</v>
          </cell>
        </row>
        <row r="10">
          <cell r="B10" t="str">
            <v>Eliot Pearl Hill Academy</v>
          </cell>
        </row>
        <row r="11">
          <cell r="B11" t="str">
            <v>Eliot Short-term Treatment</v>
          </cell>
        </row>
        <row r="12">
          <cell r="B12" t="str">
            <v>Harvard House</v>
          </cell>
        </row>
        <row r="13">
          <cell r="B13" t="str">
            <v>Bright Futures</v>
          </cell>
        </row>
        <row r="14">
          <cell r="B14" t="str">
            <v>New River Academy</v>
          </cell>
        </row>
        <row r="15">
          <cell r="B15" t="str">
            <v xml:space="preserve">Our House </v>
          </cell>
        </row>
        <row r="16">
          <cell r="B16" t="str">
            <v>South Hadley Girls</v>
          </cell>
        </row>
        <row r="17">
          <cell r="B17" t="str">
            <v>Spectrum REACH</v>
          </cell>
        </row>
        <row r="18">
          <cell r="B18" t="str">
            <v>Strive</v>
          </cell>
        </row>
        <row r="19">
          <cell r="B19" t="str">
            <v>Teamworks</v>
          </cell>
        </row>
        <row r="24">
          <cell r="A24" t="str">
            <v>Eliot Community Human Services</v>
          </cell>
        </row>
        <row r="25">
          <cell r="A25" t="str">
            <v>Northeast Family Institute</v>
          </cell>
        </row>
        <row r="26">
          <cell r="A26" t="str">
            <v>Old Colony YMCA</v>
          </cell>
        </row>
        <row r="27">
          <cell r="A27" t="str">
            <v>Spectrum Health Systems, Inc.</v>
          </cell>
        </row>
        <row r="28">
          <cell r="A28" t="str">
            <v>Key Program, Inc.</v>
          </cell>
        </row>
        <row r="29">
          <cell r="A29" t="str">
            <v>RFK Girls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gram List"/>
      <sheetName val="FY15 UFRs"/>
      <sheetName val="Pivot Tables"/>
      <sheetName val="Salary Benchmarks"/>
      <sheetName val="Subcontract Data"/>
      <sheetName val="FTE Analysis"/>
      <sheetName val="DHH Population data"/>
      <sheetName val="Expenses"/>
      <sheetName val="CAF"/>
      <sheetName val="Rate Calculation 1"/>
      <sheetName val="Analysis"/>
      <sheetName val="Occupancy Analysis"/>
      <sheetName val="Rate Calculation"/>
      <sheetName val="FISCAL IMPACT"/>
      <sheetName val="Reported_Caseload"/>
      <sheetName val="Reported_Service_Hours 1"/>
      <sheetName val="Reported_Service_Hours 2"/>
    </sheetNames>
    <sheetDataSet>
      <sheetData sheetId="0"/>
      <sheetData sheetId="1"/>
      <sheetData sheetId="2">
        <row r="17">
          <cell r="G17">
            <v>0.12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2" Type="http://schemas.microsoft.com/office/2006/relationships/xlExternalLinkPath/xlPathMissing" Target="DMH%20FY14%20UFRs.xlsx" TargetMode="External"/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2" Type="http://schemas.microsoft.com/office/2006/relationships/xlExternalLinkPath/xlPathMissing" Target="DMH%20RLC%20Analysis%203.16.16.xlsx" TargetMode="External"/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2" Type="http://schemas.microsoft.com/office/2006/relationships/xlExternalLinkPath/xlPathMissing" Target="DMH%20RLC%20Analysis%204.27.16.xlsx" TargetMode="External"/><Relationship Id="rId1" Type="http://schemas.openxmlformats.org/officeDocument/2006/relationships/pivotCacheRecords" Target="pivotCacheRecords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2443.521951157411" createdVersion="5" refreshedVersion="5" minRefreshableVersion="3" recordCount="924">
  <cacheSource type="worksheet">
    <worksheetSource name="Table1" r:id="rId2"/>
  </cacheSource>
  <cacheFields count="9">
    <cacheField name="Order" numFmtId="0">
      <sharedItems containsSemiMixedTypes="0" containsString="0" containsNumber="1" containsInteger="1" minValue="1" maxValue="924"/>
    </cacheField>
    <cacheField name="Program " numFmtId="0">
      <sharedItems count="6">
        <s v="BMC: Metro Boston"/>
        <s v="BMC: SEARLC"/>
        <s v="Northeast IL Program"/>
        <s v="TCI: Central MA RLC"/>
        <s v="TCI: Metro Suburban RLC"/>
        <s v="Western MA Training Consortium"/>
      </sharedItems>
    </cacheField>
    <cacheField name="Type" numFmtId="0">
      <sharedItems count="4">
        <s v="Revenue"/>
        <s v="Salary Expense"/>
        <s v="Expense"/>
        <s v="Non-Reimbursable"/>
      </sharedItems>
    </cacheField>
    <cacheField name="Line Item or Expense" numFmtId="0">
      <sharedItems/>
    </cacheField>
    <cacheField name="Staffing " numFmtId="0">
      <sharedItems count="4">
        <s v="N/A"/>
        <s v="Management"/>
        <s v="Direct Care"/>
        <s v="Clerical/Support"/>
      </sharedItems>
    </cacheField>
    <cacheField name="ScheduleBExpLineNumber" numFmtId="0">
      <sharedItems count="154">
        <s v="1R"/>
        <s v="2R"/>
        <s v="3R"/>
        <s v="4R"/>
        <s v="5R"/>
        <s v="6R"/>
        <s v="7R"/>
        <s v="8R"/>
        <s v="9R"/>
        <s v="10R"/>
        <s v="11R"/>
        <s v="12R"/>
        <s v="13R"/>
        <s v="14R"/>
        <s v="15R"/>
        <s v="16R"/>
        <s v="17R"/>
        <s v="18R"/>
        <s v="19R"/>
        <s v="20R"/>
        <s v="21R"/>
        <s v="22R"/>
        <s v="23R"/>
        <s v="24R"/>
        <s v="25R"/>
        <s v="26R"/>
        <s v="27R"/>
        <s v="28R"/>
        <s v="29R"/>
        <s v="30R"/>
        <s v="31R"/>
        <s v="32R"/>
        <s v="33R"/>
        <s v="34R"/>
        <s v="35R"/>
        <s v="36R"/>
        <s v="37R"/>
        <s v="38R"/>
        <s v="39R"/>
        <s v="40R"/>
        <s v="41R"/>
        <s v="42R"/>
        <s v="43R"/>
        <s v="44R"/>
        <s v="45R"/>
        <s v="46R"/>
        <s v="47R"/>
        <s v="48R"/>
        <s v="49R"/>
        <s v="50R"/>
        <s v="51R"/>
        <s v="52R"/>
        <s v="53R"/>
        <s v="1S"/>
        <s v="2S"/>
        <s v="3S"/>
        <s v="4S"/>
        <s v="5S"/>
        <s v="6S"/>
        <s v="7S"/>
        <s v="8S"/>
        <s v="9S"/>
        <s v="10S"/>
        <s v="11S"/>
        <s v="12S"/>
        <s v="13S"/>
        <s v="14S"/>
        <s v="15S"/>
        <s v="16S"/>
        <s v="17S"/>
        <s v="18S"/>
        <s v="19S"/>
        <s v="20S"/>
        <s v="21S"/>
        <s v="22S"/>
        <s v="23S"/>
        <s v="24S"/>
        <s v="25S"/>
        <s v="26S"/>
        <s v="27S"/>
        <s v="28S"/>
        <s v="29S"/>
        <s v="30S"/>
        <s v="31S"/>
        <s v="32S"/>
        <s v="33S"/>
        <s v="34S"/>
        <s v="35S"/>
        <s v="36S"/>
        <s v="37S"/>
        <s v="38S"/>
        <s v="39S"/>
        <s v="1E"/>
        <s v="2E"/>
        <s v="3E"/>
        <s v="4E"/>
        <s v="5E"/>
        <s v="6E"/>
        <s v="7E"/>
        <s v="8E"/>
        <s v="9E"/>
        <s v="10E"/>
        <s v="11E"/>
        <s v="12E"/>
        <s v="13E"/>
        <s v="14E"/>
        <s v="15E"/>
        <s v="16E"/>
        <s v="17E"/>
        <s v="18E"/>
        <s v="19E"/>
        <s v="20E"/>
        <s v="21E"/>
        <s v="22E"/>
        <s v="23E"/>
        <s v="24E"/>
        <s v="25E"/>
        <s v="26E"/>
        <s v="27E"/>
        <s v="28E"/>
        <s v="29E"/>
        <s v="30E"/>
        <s v="31E"/>
        <s v="32E"/>
        <s v="33E"/>
        <s v="34E"/>
        <s v="35E"/>
        <s v="36E"/>
        <s v="42E"/>
        <s v="43E"/>
        <s v="44E"/>
        <s v="48E"/>
        <s v="49E"/>
        <s v="50E"/>
        <s v="51E"/>
        <s v="52E"/>
        <s v="53E"/>
        <s v="54E"/>
        <s v="55E"/>
        <s v="56E"/>
        <s v="57E"/>
        <s v="58E"/>
        <s v="1N"/>
        <s v="2N"/>
        <s v="3N"/>
        <s v="4N"/>
        <s v="5N"/>
        <s v="6N"/>
        <s v="7N"/>
        <s v="8N"/>
        <s v="9N"/>
        <s v="10N"/>
        <s v="11N"/>
        <s v="12N"/>
      </sharedItems>
    </cacheField>
    <cacheField name="LineDescription" numFmtId="0">
      <sharedItems count="154">
        <s v="Contrib., Gifts, Leg., Bequests, Spec. Ev."/>
        <s v="Gov. In-Kind/Capital Budget"/>
        <s v="Private IN-Kind"/>
        <s v="Total Contribution and In-Kind"/>
        <s v="Mass Gov. Grant"/>
        <s v="Other Grant (exclud. Fed.Direct)"/>
        <s v="Total Grants"/>
        <s v="Dept. of Mental Health (DMH)"/>
        <s v="Dept.of Developmental Services(DDS/DMR)"/>
        <s v="Dept. of Public Health (DPH)"/>
        <s v="Dept.of Children and Families (DCF/DSS)"/>
        <s v="Dept. of Transitional Assist (DTA/WEL)"/>
        <s v="Dept. of Youth Services (DYS)"/>
        <s v="Health Care Fin &amp; Policy (HCF)-Contract"/>
        <s v="Health Care Fin &amp; Policy (HCF)-UCP"/>
        <s v="MA. Comm. For the Blind (MCB)"/>
        <s v="MA. Comm. for Deaf &amp; H H (MCD)"/>
        <s v="MA. Rehabilitation Commission (MRC)"/>
        <s v="MA. Off. for Refugees &amp; Immigr.(ORI)"/>
        <s v="Dept.of Early Educ. &amp; Care  (EEC)-Contract"/>
        <s v="Dept.of Early Educ. &amp; Care (EEC)-Voucher"/>
        <s v="Dept of Correction (DOC)"/>
        <s v="Dept. of Elementary &amp; Secondary Educ. (DOE)"/>
        <s v="Parole Board (PAR)"/>
        <s v="Veteran's Services (VET)"/>
        <s v="Ex. Off. of Elder Affairs (ELD)"/>
        <s v="Div.of Housing &amp; Community Develop(OCD)"/>
        <s v="POS Subcontract"/>
        <s v="Other Mass. State Agency POS"/>
        <s v="Mass State Agency Non - POS"/>
        <s v="Mass. Local Govt/Quasi-Govt. Entities"/>
        <s v="Non-Mass. State/Local Government"/>
        <s v="Direct Federal Grants/Contracts"/>
        <s v="Medicaid - Direct Payments"/>
        <s v="Medicaid - MBHP Subcontract"/>
        <s v="Medicare"/>
        <s v="Mass. Govt. Client Stipends"/>
        <s v="Client Resources"/>
        <s v="Mass. spon.client SF/3rd Pty offsets"/>
        <s v="Other Publicly sponsored client offsets"/>
        <s v="Private Client Fees (excluding 3rd Pty)"/>
        <s v="Private Client 3rd Pty/other offsets"/>
        <s v="Total Assistance and Fees"/>
        <s v="Federated Fundraising"/>
        <s v="Commercial Activities"/>
        <s v="Non-Charitable Revenue"/>
        <s v="Investment Revenue"/>
        <s v="Other Revenue"/>
        <s v="Allocated Admin (M&amp;G) Revenue"/>
        <s v="Released Net Assets-Program"/>
        <s v="Released Net Assets-Equipment"/>
        <s v="Released Net Assets-Time"/>
        <s v="Total Revenue = 57E"/>
        <s v="Program Director (UFR Title 102)"/>
        <s v="Program Function Manager (UFR Title 101)"/>
        <s v="Asst. Program Director (UFR Title 103)"/>
        <s v="Supervising Professional (UFR Title 104) "/>
        <s v="Physician &amp; Psychiatrist  (UFR Title 105 &amp; 121)"/>
        <s v="Physician Asst. (UFR Title 106)"/>
        <s v="N. Midwife, N.P., Psych N.,N.A., R.N.- MA (Title 107)"/>
        <s v="R.N. - Non Masters (UFR Title 108)"/>
        <s v="L.P.N. (UFR Title 109) "/>
        <s v="Pharmacist (UFR Title 110)"/>
        <s v="Occupational Therapist (UFR Title 111)"/>
        <s v="Physical Therapist (UFR Title 112)"/>
        <s v="Speech / Lang. Pathol., Audiologist (UFR Title 113)"/>
        <s v="Dietician / Nutritionist (UFR Title 114)"/>
        <s v="Spec. Education Teacher (UFR Title 115)"/>
        <s v="Teacher (UFR Title 116)"/>
        <s v="Day Care Director (UFR Title 117)"/>
        <s v="Day Care Lead Teacher (UFR Title 118)"/>
        <s v="Day Care Teacher (UFR Title 119)"/>
        <s v="Day Care Asst. Teacher / Aide (UFR Title 120)"/>
        <s v="Psychologist - Doctorate (UFR Title 122)"/>
        <s v="Clinician-(formerly Psych.Masters)(UFR Title 123)"/>
        <s v="Social Worker - L.I.C.S.W. (UFR Title 124)"/>
        <s v="Social Worker - L.C.S.W., L.S.W (UFR Title 125 &amp; 126)"/>
        <s v="Licensed Counselor (UFR Title 127)"/>
        <s v="Cert. Voc. Rehab. Counselor (UFR Title 128)"/>
        <s v="Cert. Alch. &amp;/or Drug Abuse Counselor (UFR Title 129)"/>
        <s v="Counselor (UFR Title 130)"/>
        <s v="Case Worker / Manager - Masters (UFR Title 131)"/>
        <s v="Case Worker / Manager (UFR Title 132)"/>
        <s v="Direct Care / Prog. Staff Superv. (UFR Title 133)"/>
        <s v="Direct Care / Prog. Staff III (UFR Title 134)"/>
        <s v="Direct Care / Prog. Staff II (UFR Title 135)"/>
        <s v="Direct Care / Prog. Staff I (UFR Title 136)"/>
        <s v="Prog. Secretarial / Clerical Staff (UFR Title 137)"/>
        <s v="Maintainence, House/Groundskeeping, Cook 138"/>
        <s v="Direct Care / Driver Staff (UFR Title 138)"/>
        <s v="Direct Care Overtime, Shift Differential and Relief "/>
        <s v="Total Direct Program Staff = 1E"/>
        <s v="Total Direct Program Staff = 39S"/>
        <s v="Chief Executive Officer"/>
        <s v="Chief Financial Officer"/>
        <s v="Accting/Clerical Support"/>
        <s v="Admin Maint/House-Grndskeeping"/>
        <s v="Total Admin Employee"/>
        <s v="Commerical products &amp; Svs/Mkting"/>
        <s v="Total FTE/Salary/Wages"/>
        <s v="Payroll Taxes 150"/>
        <s v="Fringe Benefits 151"/>
        <s v="Accrual Adjustments"/>
        <s v="Total Employee Compensation &amp; Rel. Exp."/>
        <s v="Facility and Prog. Equip.Expenses 301,390"/>
        <s v="Facility &amp; Prog. Equip. Depreciation 301"/>
        <s v="Facility Operation/Maint./Furn.390"/>
        <s v="Facility General Liability Insurance 390"/>
        <s v="Total Occupancy"/>
        <s v="Direct Care Consultant 201"/>
        <s v="Temporary Help 202"/>
        <s v="Clients and Caregivers Reimb./Stipends 203"/>
        <s v="Subcontracted Direct Care 206"/>
        <s v="Staff Training 204"/>
        <s v="Staff Mileage / Travel 205"/>
        <s v="Meals 207"/>
        <s v="Client Transportation 208"/>
        <s v="Vehicle Expenses 208"/>
        <s v="Vehicle Depreciation 208"/>
        <s v="Incidental Medical /Medicine/Pharmacy 209"/>
        <s v="Client Personal Allowances 211"/>
        <s v="Provision Material Goods/Svs./Benefits 212"/>
        <s v="Direct Client Wages 214"/>
        <s v="Other Commercial Prod. &amp; Svs. 214"/>
        <s v="Program Supplies &amp; Materials 215"/>
        <s v="Non Charitable Expenses"/>
        <s v="Other Expense"/>
        <s v="Total Other Program Expense"/>
        <s v="Other Professional Fees &amp; Other Admin. Exp. 410"/>
        <s v="Leased Office/Program Office Equip.410,390"/>
        <s v="Office Equipment Depreciation 410"/>
        <s v="Program Support 216"/>
        <s v="Professional Insurance 410"/>
        <s v="Working Capital Interest 410"/>
        <s v="Total Direct Administrative Expense"/>
        <s v="Admin (M&amp;G) Reporting Center Allocation"/>
        <s v="Total Reimbursable Expense"/>
        <s v="Direct State/Federal Non-Reimbursable Expense"/>
        <s v="Allocation of State/Fed Non-Reimbursable Expense"/>
        <s v="TOTAL EXPENSE"/>
        <s v="TOTAL REVENUE = 53R"/>
        <s v="OPERATING RESULTS"/>
        <s v="Direct Employee Compensation &amp; Related Exp."/>
        <s v="Direct Occupancy"/>
        <s v="Direct Other Program/Operating"/>
        <s v="Direct Subcontract Expense"/>
        <s v="Direct Administrative Expense"/>
        <s v="Direct Other Expense"/>
        <s v="Direct Depreciation"/>
        <s v="Total Direct Non-Reimbursable (Tie to 54E)"/>
        <s v="Total Direct and Allocated Non-Reimb. (54E+55E)"/>
        <s v="Eligible Non-Reimbursable Exp. Revenue Offsets "/>
        <s v="Capital Budget Revenue Adjustment"/>
        <s v="Excess of Non-Reimbursable Expense Over Offsets"/>
      </sharedItems>
    </cacheField>
    <cacheField name="FTE" numFmtId="0">
      <sharedItems containsString="0" containsBlank="1" containsNumber="1" minValue="0" maxValue="9.8500000000000014"/>
    </cacheField>
    <cacheField name="Actual" numFmtId="0">
      <sharedItems containsString="0" containsBlank="1" containsNumber="1" minValue="-34140.178471286781" maxValue="745410" count="136">
        <m/>
        <n v="0"/>
        <n v="712498"/>
        <n v="20966"/>
        <n v="36226"/>
        <n v="25137"/>
        <n v="82329"/>
        <n v="6152"/>
        <n v="62142"/>
        <n v="150623"/>
        <n v="142595"/>
        <n v="395360"/>
        <n v="100"/>
        <n v="2525"/>
        <n v="21295"/>
        <n v="561875"/>
        <n v="5339.7790399344849"/>
        <n v="717837.77903993451"/>
        <n v="-5339.7790399345104"/>
        <n v="453112"/>
        <n v="39321"/>
        <n v="26478"/>
        <n v="65799"/>
        <n v="1933"/>
        <n v="19527"/>
        <n v="87259"/>
        <n v="8178"/>
        <n v="339794"/>
        <n v="45"/>
        <n v="13483"/>
        <n v="4353"/>
        <n v="365853"/>
        <n v="2158.7416692844936"/>
        <n v="455270.74166928447"/>
        <n v="-2158.7416692844708"/>
        <n v="508714.49"/>
        <n v="33754.080000000002"/>
        <n v="49562.439999999995"/>
        <n v="175017.91999999998"/>
        <n v="258334.43999999997"/>
        <n v="21987.56"/>
        <n v="40904.460000000006"/>
        <n v="321226.46000000002"/>
        <n v="5900"/>
        <n v="10200"/>
        <n v="16100"/>
        <n v="15050"/>
        <n v="41700"/>
        <n v="2000"/>
        <n v="11250"/>
        <n v="3000"/>
        <n v="1500"/>
        <n v="9193"/>
        <n v="83693"/>
        <n v="87695"/>
        <n v="508714.46"/>
        <n v="2.9999999969732016E-2"/>
        <n v="479407"/>
        <n v="42000"/>
        <n v="35000"/>
        <n v="120144"/>
        <n v="23400"/>
        <n v="220544"/>
        <n v="25834.668459573721"/>
        <n v="33886.411679230412"/>
        <n v="280265.08013880416"/>
        <n v="34185"/>
        <n v="9645"/>
        <n v="43830"/>
        <n v="39497"/>
        <n v="5807"/>
        <n v="1785"/>
        <n v="11303"/>
        <n v="7880"/>
        <n v="750"/>
        <n v="15331"/>
        <n v="82353"/>
        <n v="1840"/>
        <n v="24675"/>
        <n v="26515"/>
        <n v="47794.899461785411"/>
        <n v="480757.97960058955"/>
        <n v="-1350.9796005895478"/>
        <n v="558117"/>
        <n v="50000"/>
        <n v="37013"/>
        <n v="86025"/>
        <n v="173038"/>
        <n v="15361"/>
        <n v="188399"/>
        <n v="22069.182127444998"/>
        <n v="28947.357778744066"/>
        <n v="239415.53990618908"/>
        <n v="766"/>
        <n v="104907"/>
        <n v="56764"/>
        <n v="700"/>
        <n v="13960"/>
        <n v="7200"/>
        <n v="5180"/>
        <n v="83000"/>
        <n v="11936"/>
        <n v="283647"/>
        <n v="17880"/>
        <n v="9720"/>
        <n v="27600"/>
        <n v="40828.638565097703"/>
        <n v="592257.17847128678"/>
        <n v="-34140.178471286781"/>
        <n v="740229"/>
        <n v="86481"/>
        <n v="40112"/>
        <n v="57480"/>
        <n v="149973"/>
        <n v="9513"/>
        <n v="175"/>
        <n v="343734"/>
        <n v="33234"/>
        <n v="38104"/>
        <n v="415072"/>
        <n v="74876"/>
        <n v="9856"/>
        <n v="84732"/>
        <n v="53576"/>
        <n v="10938"/>
        <n v="4668"/>
        <n v="21655"/>
        <n v="163"/>
        <n v="11302"/>
        <n v="102302"/>
        <n v="2917"/>
        <n v="64239"/>
        <n v="67156"/>
        <n v="76148"/>
        <n v="745410"/>
        <n v="-518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Author" refreshedDate="42445.534467476849" createdVersion="5" refreshedVersion="5" minRefreshableVersion="3" recordCount="924">
  <cacheSource type="worksheet">
    <worksheetSource name="Table1" r:id="rId2"/>
  </cacheSource>
  <cacheFields count="9">
    <cacheField name="Order" numFmtId="0">
      <sharedItems containsSemiMixedTypes="0" containsString="0" containsNumber="1" containsInteger="1" minValue="1" maxValue="924"/>
    </cacheField>
    <cacheField name="Program " numFmtId="0">
      <sharedItems count="6">
        <s v="BMC: Metro Boston"/>
        <s v="BMC: SEARLC"/>
        <s v="Northeast IL Program"/>
        <s v="TCI: Central MA RLC"/>
        <s v="TCI: Metro Suburban RLC"/>
        <s v="Western MA Training Consortium"/>
      </sharedItems>
    </cacheField>
    <cacheField name="Type" numFmtId="0">
      <sharedItems count="4">
        <s v="Revenue"/>
        <s v="Salary Expense"/>
        <s v="Expense"/>
        <s v="Non-Reimbursable"/>
      </sharedItems>
    </cacheField>
    <cacheField name="Line Item or Expense" numFmtId="0">
      <sharedItems count="2">
        <s v="Line Item"/>
        <s v="Total"/>
      </sharedItems>
    </cacheField>
    <cacheField name="Staffing " numFmtId="0">
      <sharedItems count="4">
        <s v="N/A"/>
        <s v="Management"/>
        <s v="Direct Care"/>
        <s v="Clerical/Support"/>
      </sharedItems>
    </cacheField>
    <cacheField name="ScheduleBExpLineNumber" numFmtId="0">
      <sharedItems count="154">
        <s v="1R"/>
        <s v="2R"/>
        <s v="3R"/>
        <s v="4R"/>
        <s v="5R"/>
        <s v="6R"/>
        <s v="7R"/>
        <s v="8R"/>
        <s v="9R"/>
        <s v="10R"/>
        <s v="11R"/>
        <s v="12R"/>
        <s v="13R"/>
        <s v="14R"/>
        <s v="15R"/>
        <s v="16R"/>
        <s v="17R"/>
        <s v="18R"/>
        <s v="19R"/>
        <s v="20R"/>
        <s v="21R"/>
        <s v="22R"/>
        <s v="23R"/>
        <s v="24R"/>
        <s v="25R"/>
        <s v="26R"/>
        <s v="27R"/>
        <s v="28R"/>
        <s v="29R"/>
        <s v="30R"/>
        <s v="31R"/>
        <s v="32R"/>
        <s v="33R"/>
        <s v="34R"/>
        <s v="35R"/>
        <s v="36R"/>
        <s v="37R"/>
        <s v="38R"/>
        <s v="39R"/>
        <s v="40R"/>
        <s v="41R"/>
        <s v="42R"/>
        <s v="43R"/>
        <s v="44R"/>
        <s v="45R"/>
        <s v="46R"/>
        <s v="47R"/>
        <s v="48R"/>
        <s v="49R"/>
        <s v="50R"/>
        <s v="51R"/>
        <s v="52R"/>
        <s v="53R"/>
        <s v="1S"/>
        <s v="2S"/>
        <s v="3S"/>
        <s v="4S"/>
        <s v="5S"/>
        <s v="6S"/>
        <s v="7S"/>
        <s v="8S"/>
        <s v="9S"/>
        <s v="10S"/>
        <s v="11S"/>
        <s v="12S"/>
        <s v="13S"/>
        <s v="14S"/>
        <s v="15S"/>
        <s v="16S"/>
        <s v="17S"/>
        <s v="18S"/>
        <s v="19S"/>
        <s v="20S"/>
        <s v="21S"/>
        <s v="22S"/>
        <s v="23S"/>
        <s v="24S"/>
        <s v="25S"/>
        <s v="26S"/>
        <s v="27S"/>
        <s v="28S"/>
        <s v="29S"/>
        <s v="30S"/>
        <s v="31S"/>
        <s v="32S"/>
        <s v="33S"/>
        <s v="34S"/>
        <s v="35S"/>
        <s v="36S"/>
        <s v="37S"/>
        <s v="38S"/>
        <s v="39S"/>
        <s v="1E"/>
        <s v="2E"/>
        <s v="3E"/>
        <s v="4E"/>
        <s v="5E"/>
        <s v="6E"/>
        <s v="7E"/>
        <s v="8E"/>
        <s v="9E"/>
        <s v="10E"/>
        <s v="11E"/>
        <s v="12E"/>
        <s v="13E"/>
        <s v="14E"/>
        <s v="15E"/>
        <s v="16E"/>
        <s v="17E"/>
        <s v="18E"/>
        <s v="19E"/>
        <s v="20E"/>
        <s v="21E"/>
        <s v="22E"/>
        <s v="23E"/>
        <s v="24E"/>
        <s v="25E"/>
        <s v="26E"/>
        <s v="27E"/>
        <s v="28E"/>
        <s v="29E"/>
        <s v="30E"/>
        <s v="31E"/>
        <s v="32E"/>
        <s v="33E"/>
        <s v="34E"/>
        <s v="35E"/>
        <s v="36E"/>
        <s v="42E"/>
        <s v="43E"/>
        <s v="44E"/>
        <s v="48E"/>
        <s v="49E"/>
        <s v="50E"/>
        <s v="51E"/>
        <s v="52E"/>
        <s v="53E"/>
        <s v="54E"/>
        <s v="55E"/>
        <s v="56E"/>
        <s v="57E"/>
        <s v="58E"/>
        <s v="1N"/>
        <s v="2N"/>
        <s v="3N"/>
        <s v="4N"/>
        <s v="5N"/>
        <s v="6N"/>
        <s v="7N"/>
        <s v="8N"/>
        <s v="9N"/>
        <s v="10N"/>
        <s v="11N"/>
        <s v="12N"/>
      </sharedItems>
    </cacheField>
    <cacheField name="LineDescription" numFmtId="0">
      <sharedItems count="154">
        <s v="Contrib., Gifts, Leg., Bequests, Spec. Ev."/>
        <s v="Gov. In-Kind/Capital Budget"/>
        <s v="Private IN-Kind"/>
        <s v="Total Contribution and In-Kind"/>
        <s v="Mass Gov. Grant"/>
        <s v="Other Grant (exclud. Fed.Direct)"/>
        <s v="Total Grants"/>
        <s v="Dept. of Mental Health (DMH)"/>
        <s v="Dept.of Developmental Services(DDS/DMR)"/>
        <s v="Dept. of Public Health (DPH)"/>
        <s v="Dept.of Children and Families (DCF/DSS)"/>
        <s v="Dept. of Transitional Assist (DTA/WEL)"/>
        <s v="Dept. of Youth Services (DYS)"/>
        <s v="Health Care Fin &amp; Policy (HCF)-Contract"/>
        <s v="Health Care Fin &amp; Policy (HCF)-UCP"/>
        <s v="MA. Comm. For the Blind (MCB)"/>
        <s v="MA. Comm. for Deaf &amp; H H (MCD)"/>
        <s v="MA. Rehabilitation Commission (MRC)"/>
        <s v="MA. Off. for Refugees &amp; Immigr.(ORI)"/>
        <s v="Dept.of Early Educ. &amp; Care  (EEC)-Contract"/>
        <s v="Dept.of Early Educ. &amp; Care (EEC)-Voucher"/>
        <s v="Dept of Correction (DOC)"/>
        <s v="Dept. of Elementary &amp; Secondary Educ. (DOE)"/>
        <s v="Parole Board (PAR)"/>
        <s v="Veteran's Services (VET)"/>
        <s v="Ex. Off. of Elder Affairs (ELD)"/>
        <s v="Div.of Housing &amp; Community Develop(OCD)"/>
        <s v="POS Subcontract"/>
        <s v="Other Mass. State Agency POS"/>
        <s v="Mass State Agency Non - POS"/>
        <s v="Mass. Local Govt/Quasi-Govt. Entities"/>
        <s v="Non-Mass. State/Local Government"/>
        <s v="Direct Federal Grants/Contracts"/>
        <s v="Medicaid - Direct Payments"/>
        <s v="Medicaid - MBHP Subcontract"/>
        <s v="Medicare"/>
        <s v="Mass. Govt. Client Stipends"/>
        <s v="Client Resources"/>
        <s v="Mass. spon.client SF/3rd Pty offsets"/>
        <s v="Other Publicly sponsored client offsets"/>
        <s v="Private Client Fees (excluding 3rd Pty)"/>
        <s v="Private Client 3rd Pty/other offsets"/>
        <s v="Total Assistance and Fees"/>
        <s v="Federated Fundraising"/>
        <s v="Commercial Activities"/>
        <s v="Non-Charitable Revenue"/>
        <s v="Investment Revenue"/>
        <s v="Other Revenue"/>
        <s v="Allocated Admin (M&amp;G) Revenue"/>
        <s v="Released Net Assets-Program"/>
        <s v="Released Net Assets-Equipment"/>
        <s v="Released Net Assets-Time"/>
        <s v="Total Revenue = 57E"/>
        <s v="Program Director (UFR Title 102)"/>
        <s v="Program Function Manager (UFR Title 101)"/>
        <s v="Asst. Program Director (UFR Title 103)"/>
        <s v="Supervising Professional (UFR Title 104) "/>
        <s v="Physician &amp; Psychiatrist  (UFR Title 105 &amp; 121)"/>
        <s v="Physician Asst. (UFR Title 106)"/>
        <s v="N. Midwife, N.P., Psych N.,N.A., R.N.- MA (Title 107)"/>
        <s v="R.N. - Non Masters (UFR Title 108)"/>
        <s v="L.P.N. (UFR Title 109) "/>
        <s v="Pharmacist (UFR Title 110)"/>
        <s v="Occupational Therapist (UFR Title 111)"/>
        <s v="Physical Therapist (UFR Title 112)"/>
        <s v="Speech / Lang. Pathol., Audiologist (UFR Title 113)"/>
        <s v="Dietician / Nutritionist (UFR Title 114)"/>
        <s v="Spec. Education Teacher (UFR Title 115)"/>
        <s v="Teacher (UFR Title 116)"/>
        <s v="Day Care Director (UFR Title 117)"/>
        <s v="Day Care Lead Teacher (UFR Title 118)"/>
        <s v="Day Care Teacher (UFR Title 119)"/>
        <s v="Day Care Asst. Teacher / Aide (UFR Title 120)"/>
        <s v="Psychologist - Doctorate (UFR Title 122)"/>
        <s v="Clinician-(formerly Psych.Masters)(UFR Title 123)"/>
        <s v="Social Worker - L.I.C.S.W. (UFR Title 124)"/>
        <s v="Social Worker - L.C.S.W., L.S.W (UFR Title 125 &amp; 126)"/>
        <s v="Licensed Counselor (UFR Title 127)"/>
        <s v="Cert. Voc. Rehab. Counselor (UFR Title 128)"/>
        <s v="Cert. Alch. &amp;/or Drug Abuse Counselor (UFR Title 129)"/>
        <s v="Counselor (UFR Title 130)"/>
        <s v="Case Worker / Manager - Masters (UFR Title 131)"/>
        <s v="Case Worker / Manager (UFR Title 132)"/>
        <s v="Direct Care / Prog. Staff Superv. (UFR Title 133)"/>
        <s v="Direct Care / Prog. Staff III (UFR Title 134)"/>
        <s v="Direct Care / Prog. Staff II (UFR Title 135)"/>
        <s v="Direct Care / Prog. Staff I (UFR Title 136)"/>
        <s v="Prog. Secretarial / Clerical Staff (UFR Title 137)"/>
        <s v="Maintainence, House/Groundskeeping, Cook 138"/>
        <s v="Direct Care / Driver Staff (UFR Title 138)"/>
        <s v="Direct Care Overtime, Shift Differential and Relief "/>
        <s v="Total Direct Program Staff = 1E"/>
        <s v="Total Direct Program Staff = 39S"/>
        <s v="Chief Executive Officer"/>
        <s v="Chief Financial Officer"/>
        <s v="Accting/Clerical Support"/>
        <s v="Admin Maint/House-Grndskeeping"/>
        <s v="Total Admin Employee"/>
        <s v="Commerical products &amp; Svs/Mkting"/>
        <s v="Total FTE/Salary/Wages"/>
        <s v="Payroll Taxes 150"/>
        <s v="Fringe Benefits 151"/>
        <s v="Accrual Adjustments"/>
        <s v="Total Employee Compensation &amp; Rel. Exp."/>
        <s v="Facility and Prog. Equip.Expenses 301,390"/>
        <s v="Facility &amp; Prog. Equip. Depreciation 301"/>
        <s v="Facility Operation/Maint./Furn.390"/>
        <s v="Facility General Liability Insurance 390"/>
        <s v="Total Occupancy"/>
        <s v="Direct Care Consultant 201"/>
        <s v="Temporary Help 202"/>
        <s v="Clients and Caregivers Reimb./Stipends 203"/>
        <s v="Subcontracted Direct Care 206"/>
        <s v="Staff Training 204"/>
        <s v="Staff Mileage / Travel 205"/>
        <s v="Meals 207"/>
        <s v="Client Transportation 208"/>
        <s v="Vehicle Expenses 208"/>
        <s v="Vehicle Depreciation 208"/>
        <s v="Incidental Medical /Medicine/Pharmacy 209"/>
        <s v="Client Personal Allowances 211"/>
        <s v="Provision Material Goods/Svs./Benefits 212"/>
        <s v="Direct Client Wages 214"/>
        <s v="Other Commercial Prod. &amp; Svs. 214"/>
        <s v="Program Supplies &amp; Materials 215"/>
        <s v="Non Charitable Expenses"/>
        <s v="Other Expense"/>
        <s v="Total Other Program Expense"/>
        <s v="Other Professional Fees &amp; Other Admin. Exp. 410"/>
        <s v="Leased Office/Program Office Equip.410,390"/>
        <s v="Office Equipment Depreciation 410"/>
        <s v="Program Support 216"/>
        <s v="Professional Insurance 410"/>
        <s v="Working Capital Interest 410"/>
        <s v="Total Direct Administrative Expense"/>
        <s v="Admin (M&amp;G) Reporting Center Allocation"/>
        <s v="Total Reimbursable Expense"/>
        <s v="Direct State/Federal Non-Reimbursable Expense"/>
        <s v="Allocation of State/Fed Non-Reimbursable Expense"/>
        <s v="TOTAL EXPENSE"/>
        <s v="TOTAL REVENUE = 53R"/>
        <s v="OPERATING RESULTS"/>
        <s v="Direct Employee Compensation &amp; Related Exp."/>
        <s v="Direct Occupancy"/>
        <s v="Direct Other Program/Operating"/>
        <s v="Direct Subcontract Expense"/>
        <s v="Direct Administrative Expense"/>
        <s v="Direct Other Expense"/>
        <s v="Direct Depreciation"/>
        <s v="Total Direct Non-Reimbursable (Tie to 54E)"/>
        <s v="Total Direct and Allocated Non-Reimb. (54E+55E)"/>
        <s v="Eligible Non-Reimbursable Exp. Revenue Offsets "/>
        <s v="Capital Budget Revenue Adjustment"/>
        <s v="Excess of Non-Reimbursable Expense Over Offsets"/>
      </sharedItems>
    </cacheField>
    <cacheField name="FTE" numFmtId="0">
      <sharedItems containsString="0" containsBlank="1" containsNumber="1" minValue="0" maxValue="9.8500000000000014" count="29">
        <m/>
        <n v="0.45"/>
        <n v="0.2"/>
        <n v="0.79"/>
        <n v="1.44"/>
        <n v="0"/>
        <n v="0.82"/>
        <n v="0.25"/>
        <n v="1.0699999999999998"/>
        <n v="1"/>
        <n v="2"/>
        <n v="6.08"/>
        <n v="9.08"/>
        <n v="0.71180408439962717"/>
        <n v="0.71047236262509383"/>
        <n v="4.0048000000000004"/>
        <n v="0.88780969002542021"/>
        <n v="6.3148861370501415"/>
        <n v="0.84738581476146091"/>
        <n v="0.73143884749916011"/>
        <n v="2.8675000000000002"/>
        <n v="4.4463246622606212"/>
        <n v="0.36929031637657467"/>
        <n v="4.8156149786371962"/>
        <n v="1.76"/>
        <n v="1.62"/>
        <n v="5.15"/>
        <n v="0.32"/>
        <n v="9.8500000000000014"/>
      </sharedItems>
    </cacheField>
    <cacheField name="Actual" numFmtId="0">
      <sharedItems containsString="0" containsBlank="1" containsNumber="1" minValue="-34140.178471286781" maxValue="745410" count="136">
        <m/>
        <n v="0"/>
        <n v="712498"/>
        <n v="20966"/>
        <n v="36226"/>
        <n v="25137"/>
        <n v="82329"/>
        <n v="6152"/>
        <n v="62142"/>
        <n v="150623"/>
        <n v="142595"/>
        <n v="395360"/>
        <n v="100"/>
        <n v="2525"/>
        <n v="21295"/>
        <n v="561875"/>
        <n v="5339.7790399344849"/>
        <n v="717837.77903993451"/>
        <n v="-5339.7790399345104"/>
        <n v="453112"/>
        <n v="39321"/>
        <n v="26478"/>
        <n v="65799"/>
        <n v="1933"/>
        <n v="19527"/>
        <n v="87259"/>
        <n v="8178"/>
        <n v="339794"/>
        <n v="45"/>
        <n v="13483"/>
        <n v="4353"/>
        <n v="365853"/>
        <n v="2158.7416692844936"/>
        <n v="455270.74166928447"/>
        <n v="-2158.7416692844708"/>
        <n v="508714.49"/>
        <n v="33754.080000000002"/>
        <n v="49562.439999999995"/>
        <n v="175017.91999999998"/>
        <n v="258334.43999999997"/>
        <n v="21987.56"/>
        <n v="40904.460000000006"/>
        <n v="321226.46000000002"/>
        <n v="5900"/>
        <n v="10200"/>
        <n v="16100"/>
        <n v="15050"/>
        <n v="41700"/>
        <n v="2000"/>
        <n v="11250"/>
        <n v="3000"/>
        <n v="1500"/>
        <n v="9193"/>
        <n v="83693"/>
        <n v="87695"/>
        <n v="508714.46"/>
        <n v="2.9999999969732016E-2"/>
        <n v="479407"/>
        <n v="42000"/>
        <n v="35000"/>
        <n v="120144"/>
        <n v="23400"/>
        <n v="220544"/>
        <n v="25834.668459573721"/>
        <n v="33886.411679230412"/>
        <n v="280265.08013880416"/>
        <n v="34185"/>
        <n v="9645"/>
        <n v="43830"/>
        <n v="39497"/>
        <n v="5807"/>
        <n v="1785"/>
        <n v="11303"/>
        <n v="7880"/>
        <n v="750"/>
        <n v="15331"/>
        <n v="82353"/>
        <n v="1840"/>
        <n v="24675"/>
        <n v="26515"/>
        <n v="47794.899461785411"/>
        <n v="480757.97960058955"/>
        <n v="-1350.9796005895478"/>
        <n v="558117"/>
        <n v="50000"/>
        <n v="37013"/>
        <n v="86025"/>
        <n v="173038"/>
        <n v="15361"/>
        <n v="188399"/>
        <n v="22069.182127444998"/>
        <n v="28947.357778744066"/>
        <n v="239415.53990618908"/>
        <n v="766"/>
        <n v="104907"/>
        <n v="56764"/>
        <n v="700"/>
        <n v="13960"/>
        <n v="7200"/>
        <n v="5180"/>
        <n v="83000"/>
        <n v="11936"/>
        <n v="283647"/>
        <n v="17880"/>
        <n v="9720"/>
        <n v="27600"/>
        <n v="40828.638565097703"/>
        <n v="592257.17847128678"/>
        <n v="-34140.178471286781"/>
        <n v="740229"/>
        <n v="86481"/>
        <n v="40112"/>
        <n v="57480"/>
        <n v="149973"/>
        <n v="9513"/>
        <n v="175"/>
        <n v="343734"/>
        <n v="33234"/>
        <n v="38104"/>
        <n v="415072"/>
        <n v="74876"/>
        <n v="9856"/>
        <n v="84732"/>
        <n v="53576"/>
        <n v="10938"/>
        <n v="4668"/>
        <n v="21655"/>
        <n v="163"/>
        <n v="11302"/>
        <n v="102302"/>
        <n v="2917"/>
        <n v="64239"/>
        <n v="67156"/>
        <n v="76148"/>
        <n v="745410"/>
        <n v="-518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r:id="rId1" refreshedBy="Author" refreshedDate="42508.42103622685" createdVersion="5" refreshedVersion="5" minRefreshableVersion="3" recordCount="924">
  <cacheSource type="worksheet">
    <worksheetSource name="Table1" r:id="rId2"/>
  </cacheSource>
  <cacheFields count="9">
    <cacheField name="Order" numFmtId="0">
      <sharedItems containsSemiMixedTypes="0" containsString="0" containsNumber="1" containsInteger="1" minValue="1" maxValue="924"/>
    </cacheField>
    <cacheField name="Program " numFmtId="0">
      <sharedItems count="6">
        <s v="BMC: Metro Boston"/>
        <s v="BMC: SEARLC"/>
        <s v="Northeast IL Program"/>
        <s v="TCI: Central MA RLC"/>
        <s v="TCI: Metro Suburban RLC"/>
        <s v="Western MA Training Consortium"/>
      </sharedItems>
    </cacheField>
    <cacheField name="Type" numFmtId="0">
      <sharedItems/>
    </cacheField>
    <cacheField name="Line Item or Expense" numFmtId="0">
      <sharedItems/>
    </cacheField>
    <cacheField name="Staffing " numFmtId="0">
      <sharedItems/>
    </cacheField>
    <cacheField name="ScheduleBExpLineNumber" numFmtId="0">
      <sharedItems count="154">
        <s v="1R"/>
        <s v="2R"/>
        <s v="3R"/>
        <s v="4R"/>
        <s v="5R"/>
        <s v="6R"/>
        <s v="7R"/>
        <s v="8R"/>
        <s v="9R"/>
        <s v="10R"/>
        <s v="11R"/>
        <s v="12R"/>
        <s v="13R"/>
        <s v="14R"/>
        <s v="15R"/>
        <s v="16R"/>
        <s v="17R"/>
        <s v="18R"/>
        <s v="19R"/>
        <s v="20R"/>
        <s v="21R"/>
        <s v="22R"/>
        <s v="23R"/>
        <s v="24R"/>
        <s v="25R"/>
        <s v="26R"/>
        <s v="27R"/>
        <s v="28R"/>
        <s v="29R"/>
        <s v="30R"/>
        <s v="31R"/>
        <s v="32R"/>
        <s v="33R"/>
        <s v="34R"/>
        <s v="35R"/>
        <s v="36R"/>
        <s v="37R"/>
        <s v="38R"/>
        <s v="39R"/>
        <s v="40R"/>
        <s v="41R"/>
        <s v="42R"/>
        <s v="43R"/>
        <s v="44R"/>
        <s v="45R"/>
        <s v="46R"/>
        <s v="47R"/>
        <s v="48R"/>
        <s v="49R"/>
        <s v="50R"/>
        <s v="51R"/>
        <s v="52R"/>
        <s v="53R"/>
        <s v="1S"/>
        <s v="2S"/>
        <s v="3S"/>
        <s v="4S"/>
        <s v="5S"/>
        <s v="6S"/>
        <s v="7S"/>
        <s v="8S"/>
        <s v="9S"/>
        <s v="10S"/>
        <s v="11S"/>
        <s v="12S"/>
        <s v="13S"/>
        <s v="14S"/>
        <s v="15S"/>
        <s v="16S"/>
        <s v="17S"/>
        <s v="18S"/>
        <s v="19S"/>
        <s v="20S"/>
        <s v="21S"/>
        <s v="22S"/>
        <s v="23S"/>
        <s v="24S"/>
        <s v="25S"/>
        <s v="26S"/>
        <s v="27S"/>
        <s v="28S"/>
        <s v="29S"/>
        <s v="30S"/>
        <s v="31S"/>
        <s v="32S"/>
        <s v="33S"/>
        <s v="34S"/>
        <s v="35S"/>
        <s v="36S"/>
        <s v="37S"/>
        <s v="38S"/>
        <s v="39S"/>
        <s v="1E"/>
        <s v="2E"/>
        <s v="3E"/>
        <s v="4E"/>
        <s v="5E"/>
        <s v="6E"/>
        <s v="7E"/>
        <s v="8E"/>
        <s v="9E"/>
        <s v="10E"/>
        <s v="11E"/>
        <s v="12E"/>
        <s v="13E"/>
        <s v="14E"/>
        <s v="15E"/>
        <s v="16E"/>
        <s v="17E"/>
        <s v="18E"/>
        <s v="19E"/>
        <s v="20E"/>
        <s v="21E"/>
        <s v="22E"/>
        <s v="23E"/>
        <s v="24E"/>
        <s v="25E"/>
        <s v="26E"/>
        <s v="27E"/>
        <s v="28E"/>
        <s v="29E"/>
        <s v="30E"/>
        <s v="31E"/>
        <s v="32E"/>
        <s v="33E"/>
        <s v="34E"/>
        <s v="35E"/>
        <s v="36E"/>
        <s v="42E"/>
        <s v="43E"/>
        <s v="44E"/>
        <s v="48E"/>
        <s v="49E"/>
        <s v="50E"/>
        <s v="51E"/>
        <s v="52E"/>
        <s v="53E"/>
        <s v="54E"/>
        <s v="55E"/>
        <s v="56E"/>
        <s v="57E"/>
        <s v="58E"/>
        <s v="1N"/>
        <s v="2N"/>
        <s v="3N"/>
        <s v="4N"/>
        <s v="5N"/>
        <s v="6N"/>
        <s v="7N"/>
        <s v="8N"/>
        <s v="9N"/>
        <s v="10N"/>
        <s v="11N"/>
        <s v="12N"/>
      </sharedItems>
    </cacheField>
    <cacheField name="LineDescription" numFmtId="0">
      <sharedItems count="154">
        <s v="Contrib., Gifts, Leg., Bequests, Spec. Ev."/>
        <s v="Gov. In-Kind/Capital Budget"/>
        <s v="Private IN-Kind"/>
        <s v="Total Contribution and In-Kind"/>
        <s v="Mass Gov. Grant"/>
        <s v="Other Grant (exclud. Fed.Direct)"/>
        <s v="Total Grants"/>
        <s v="Dept. of Mental Health (DMH)"/>
        <s v="Dept.of Developmental Services(DDS/DMR)"/>
        <s v="Dept. of Public Health (DPH)"/>
        <s v="Dept.of Children and Families (DCF/DSS)"/>
        <s v="Dept. of Transitional Assist (DTA/WEL)"/>
        <s v="Dept. of Youth Services (DYS)"/>
        <s v="Health Care Fin &amp; Policy (HCF)-Contract"/>
        <s v="Health Care Fin &amp; Policy (HCF)-UCP"/>
        <s v="MA. Comm. For the Blind (MCB)"/>
        <s v="MA. Comm. for Deaf &amp; H H (MCD)"/>
        <s v="MA. Rehabilitation Commission (MRC)"/>
        <s v="MA. Off. for Refugees &amp; Immigr.(ORI)"/>
        <s v="Dept.of Early Educ. &amp; Care  (EEC)-Contract"/>
        <s v="Dept.of Early Educ. &amp; Care (EEC)-Voucher"/>
        <s v="Dept of Correction (DOC)"/>
        <s v="Dept. of Elementary &amp; Secondary Educ. (DOE)"/>
        <s v="Parole Board (PAR)"/>
        <s v="Veteran's Services (VET)"/>
        <s v="Ex. Off. of Elder Affairs (ELD)"/>
        <s v="Div.of Housing &amp; Community Develop(OCD)"/>
        <s v="POS Subcontract"/>
        <s v="Other Mass. State Agency POS"/>
        <s v="Mass State Agency Non - POS"/>
        <s v="Mass. Local Govt/Quasi-Govt. Entities"/>
        <s v="Non-Mass. State/Local Government"/>
        <s v="Direct Federal Grants/Contracts"/>
        <s v="Medicaid - Direct Payments"/>
        <s v="Medicaid - MBHP Subcontract"/>
        <s v="Medicare"/>
        <s v="Mass. Govt. Client Stipends"/>
        <s v="Client Resources"/>
        <s v="Mass. spon.client SF/3rd Pty offsets"/>
        <s v="Other Publicly sponsored client offsets"/>
        <s v="Private Client Fees (excluding 3rd Pty)"/>
        <s v="Private Client 3rd Pty/other offsets"/>
        <s v="Total Assistance and Fees"/>
        <s v="Federated Fundraising"/>
        <s v="Commercial Activities"/>
        <s v="Non-Charitable Revenue"/>
        <s v="Investment Revenue"/>
        <s v="Other Revenue"/>
        <s v="Allocated Admin (M&amp;G) Revenue"/>
        <s v="Released Net Assets-Program"/>
        <s v="Released Net Assets-Equipment"/>
        <s v="Released Net Assets-Time"/>
        <s v="Total Revenue = 57E"/>
        <s v="Program Director (UFR Title 102)"/>
        <s v="Program Function Manager (UFR Title 101)"/>
        <s v="Asst. Program Director (UFR Title 103)"/>
        <s v="Supervising Professional (UFR Title 104) "/>
        <s v="Physician &amp; Psychiatrist  (UFR Title 105 &amp; 121)"/>
        <s v="Physician Asst. (UFR Title 106)"/>
        <s v="N. Midwife, N.P., Psych N.,N.A., R.N.- MA (Title 107)"/>
        <s v="R.N. - Non Masters (UFR Title 108)"/>
        <s v="L.P.N. (UFR Title 109) "/>
        <s v="Pharmacist (UFR Title 110)"/>
        <s v="Occupational Therapist (UFR Title 111)"/>
        <s v="Physical Therapist (UFR Title 112)"/>
        <s v="Speech / Lang. Pathol., Audiologist (UFR Title 113)"/>
        <s v="Dietician / Nutritionist (UFR Title 114)"/>
        <s v="Spec. Education Teacher (UFR Title 115)"/>
        <s v="Teacher (UFR Title 116)"/>
        <s v="Day Care Director (UFR Title 117)"/>
        <s v="Day Care Lead Teacher (UFR Title 118)"/>
        <s v="Day Care Teacher (UFR Title 119)"/>
        <s v="Day Care Asst. Teacher / Aide (UFR Title 120)"/>
        <s v="Psychologist - Doctorate (UFR Title 122)"/>
        <s v="Clinician-(formerly Psych.Masters)(UFR Title 123)"/>
        <s v="Social Worker - L.I.C.S.W. (UFR Title 124)"/>
        <s v="Social Worker - L.C.S.W., L.S.W (UFR Title 125 &amp; 126)"/>
        <s v="Licensed Counselor (UFR Title 127)"/>
        <s v="Cert. Voc. Rehab. Counselor (UFR Title 128)"/>
        <s v="Cert. Alch. &amp;/or Drug Abuse Counselor (UFR Title 129)"/>
        <s v="Counselor (UFR Title 130)"/>
        <s v="Case Worker / Manager - Masters (UFR Title 131)"/>
        <s v="Case Worker / Manager (UFR Title 132)"/>
        <s v="Direct Care / Prog. Staff Superv. (UFR Title 133)"/>
        <s v="Direct Care / Prog. Staff III (UFR Title 134)"/>
        <s v="Direct Care / Prog. Staff II (UFR Title 135)"/>
        <s v="Direct Care / Prog. Staff I (UFR Title 136)"/>
        <s v="Prog. Secretarial / Clerical Staff (UFR Title 137)"/>
        <s v="Maintainence, House/Groundskeeping, Cook 138"/>
        <s v="Direct Care / Driver Staff (UFR Title 138)"/>
        <s v="Direct Care Overtime, Shift Differential and Relief "/>
        <s v="Total Direct Program Staff = 1E"/>
        <s v="Total Direct Program Staff = 39S"/>
        <s v="Chief Executive Officer"/>
        <s v="Chief Financial Officer"/>
        <s v="Accting/Clerical Support"/>
        <s v="Admin Maint/House-Grndskeeping"/>
        <s v="Total Admin Employee"/>
        <s v="Commerical products &amp; Svs/Mkting"/>
        <s v="Total FTE/Salary/Wages"/>
        <s v="Payroll Taxes 150"/>
        <s v="Fringe Benefits 151"/>
        <s v="Accrual Adjustments"/>
        <s v="Total Employee Compensation &amp; Rel. Exp."/>
        <s v="Facility and Prog. Equip.Expenses 301,390"/>
        <s v="Facility &amp; Prog. Equip. Depreciation 301"/>
        <s v="Facility Operation/Maint./Furn.390"/>
        <s v="Facility General Liability Insurance 390"/>
        <s v="Total Occupancy"/>
        <s v="Direct Care Consultant 201"/>
        <s v="Temporary Help 202"/>
        <s v="Clients and Caregivers Reimb./Stipends 203"/>
        <s v="Subcontracted Direct Care 206"/>
        <s v="Staff Training 204"/>
        <s v="Staff Mileage / Travel 205"/>
        <s v="Meals 207"/>
        <s v="Client Transportation 208"/>
        <s v="Vehicle Expenses 208"/>
        <s v="Vehicle Depreciation 208"/>
        <s v="Incidental Medical /Medicine/Pharmacy 209"/>
        <s v="Client Personal Allowances 211"/>
        <s v="Provision Material Goods/Svs./Benefits 212"/>
        <s v="Direct Client Wages 214"/>
        <s v="Other Commercial Prod. &amp; Svs. 214"/>
        <s v="Program Supplies &amp; Materials 215"/>
        <s v="Non Charitable Expenses"/>
        <s v="Other Expense"/>
        <s v="Total Other Program Expense"/>
        <s v="Other Professional Fees &amp; Other Admin. Exp. 410"/>
        <s v="Leased Office/Program Office Equip.410,390"/>
        <s v="Office Equipment Depreciation 410"/>
        <s v="Program Support 216"/>
        <s v="Professional Insurance 410"/>
        <s v="Working Capital Interest 410"/>
        <s v="Total Direct Administrative Expense"/>
        <s v="Admin (M&amp;G) Reporting Center Allocation"/>
        <s v="Total Reimbursable Expense"/>
        <s v="Direct State/Federal Non-Reimbursable Expense"/>
        <s v="Allocation of State/Fed Non-Reimbursable Expense"/>
        <s v="TOTAL EXPENSE"/>
        <s v="TOTAL REVENUE = 53R"/>
        <s v="OPERATING RESULTS"/>
        <s v="Direct Employee Compensation &amp; Related Exp."/>
        <s v="Direct Occupancy"/>
        <s v="Direct Other Program/Operating"/>
        <s v="Direct Subcontract Expense"/>
        <s v="Direct Administrative Expense"/>
        <s v="Direct Other Expense"/>
        <s v="Direct Depreciation"/>
        <s v="Total Direct Non-Reimbursable (Tie to 54E)"/>
        <s v="Total Direct and Allocated Non-Reimb. (54E+55E)"/>
        <s v="Eligible Non-Reimbursable Exp. Revenue Offsets "/>
        <s v="Capital Budget Revenue Adjustment"/>
        <s v="Excess of Non-Reimbursable Expense Over Offsets"/>
      </sharedItems>
    </cacheField>
    <cacheField name="FTE" numFmtId="0">
      <sharedItems containsString="0" containsBlank="1" containsNumber="1" minValue="0" maxValue="9.8500000000000014" count="29">
        <m/>
        <n v="0.45"/>
        <n v="0.2"/>
        <n v="0.79"/>
        <n v="1.44"/>
        <n v="0"/>
        <n v="0.82"/>
        <n v="0.25"/>
        <n v="1.0699999999999998"/>
        <n v="1"/>
        <n v="2"/>
        <n v="6.08"/>
        <n v="9.08"/>
        <n v="0.71180408439962717"/>
        <n v="0.71047236262509383"/>
        <n v="4.0048000000000004"/>
        <n v="0.88780969002542021"/>
        <n v="6.3148861370501415"/>
        <n v="0.84738581476146091"/>
        <n v="0.73143884749916011"/>
        <n v="2.8675000000000002"/>
        <n v="4.4463246622606212"/>
        <n v="0.36929031637657467"/>
        <n v="4.8156149786371962"/>
        <n v="1.76"/>
        <n v="1.62"/>
        <n v="5.15"/>
        <n v="0.32"/>
        <n v="9.8500000000000014"/>
      </sharedItems>
    </cacheField>
    <cacheField name="Actual" numFmtId="0">
      <sharedItems containsString="0" containsBlank="1" containsNumber="1" minValue="-34140.178471286781" maxValue="745410" count="136">
        <m/>
        <n v="0"/>
        <n v="712498"/>
        <n v="20966"/>
        <n v="36226"/>
        <n v="25137"/>
        <n v="82329"/>
        <n v="6152"/>
        <n v="62142"/>
        <n v="150623"/>
        <n v="142595"/>
        <n v="395360"/>
        <n v="100"/>
        <n v="2525"/>
        <n v="21295"/>
        <n v="561875"/>
        <n v="5339.7790399344849"/>
        <n v="717837.77903993451"/>
        <n v="-5339.7790399345104"/>
        <n v="453112"/>
        <n v="39321"/>
        <n v="26478"/>
        <n v="65799"/>
        <n v="1933"/>
        <n v="19527"/>
        <n v="87259"/>
        <n v="8178"/>
        <n v="339794"/>
        <n v="45"/>
        <n v="13483"/>
        <n v="4353"/>
        <n v="365853"/>
        <n v="2158.7416692844936"/>
        <n v="455270.74166928447"/>
        <n v="-2158.7416692844708"/>
        <n v="508714.49"/>
        <n v="33754.080000000002"/>
        <n v="49562.439999999995"/>
        <n v="175017.91999999998"/>
        <n v="258334.43999999997"/>
        <n v="21987.56"/>
        <n v="40904.460000000006"/>
        <n v="321226.46000000002"/>
        <n v="5900"/>
        <n v="10200"/>
        <n v="16100"/>
        <n v="15050"/>
        <n v="41700"/>
        <n v="2000"/>
        <n v="11250"/>
        <n v="3000"/>
        <n v="1500"/>
        <n v="9193"/>
        <n v="83693"/>
        <n v="87695"/>
        <n v="508714.46"/>
        <n v="2.9999999969732016E-2"/>
        <n v="479407"/>
        <n v="42000"/>
        <n v="35000"/>
        <n v="120144"/>
        <n v="23400"/>
        <n v="220544"/>
        <n v="25834.668459573721"/>
        <n v="33886.411679230412"/>
        <n v="280265.08013880416"/>
        <n v="34185"/>
        <n v="9645"/>
        <n v="43830"/>
        <n v="39497"/>
        <n v="5807"/>
        <n v="1785"/>
        <n v="11303"/>
        <n v="7880"/>
        <n v="750"/>
        <n v="15331"/>
        <n v="82353"/>
        <n v="1840"/>
        <n v="24675"/>
        <n v="26515"/>
        <n v="47794.899461785411"/>
        <n v="480757.97960058955"/>
        <n v="-1350.9796005895478"/>
        <n v="558117"/>
        <n v="50000"/>
        <n v="37013"/>
        <n v="86025"/>
        <n v="173038"/>
        <n v="15361"/>
        <n v="188399"/>
        <n v="22069.182127444998"/>
        <n v="28947.357778744066"/>
        <n v="239415.53990618908"/>
        <n v="766"/>
        <n v="104907"/>
        <n v="56764"/>
        <n v="700"/>
        <n v="13960"/>
        <n v="7200"/>
        <n v="5180"/>
        <n v="83000"/>
        <n v="11936"/>
        <n v="283647"/>
        <n v="17880"/>
        <n v="9720"/>
        <n v="27600"/>
        <n v="40828.638565097703"/>
        <n v="592257.17847128678"/>
        <n v="-34140.178471286781"/>
        <n v="740229"/>
        <n v="86481"/>
        <n v="40112"/>
        <n v="57480"/>
        <n v="149973"/>
        <n v="9513"/>
        <n v="175"/>
        <n v="343734"/>
        <n v="33234"/>
        <n v="38104"/>
        <n v="415072"/>
        <n v="74876"/>
        <n v="9856"/>
        <n v="84732"/>
        <n v="53576"/>
        <n v="10938"/>
        <n v="4668"/>
        <n v="21655"/>
        <n v="163"/>
        <n v="11302"/>
        <n v="102302"/>
        <n v="2917"/>
        <n v="64239"/>
        <n v="67156"/>
        <n v="76148"/>
        <n v="745410"/>
        <n v="-518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924">
  <r>
    <n v="1"/>
    <x v="0"/>
    <x v="0"/>
    <s v="Line Item"/>
    <x v="0"/>
    <x v="0"/>
    <x v="0"/>
    <m/>
    <x v="0"/>
  </r>
  <r>
    <n v="2"/>
    <x v="0"/>
    <x v="0"/>
    <s v="Line Item"/>
    <x v="0"/>
    <x v="1"/>
    <x v="1"/>
    <m/>
    <x v="0"/>
  </r>
  <r>
    <n v="3"/>
    <x v="0"/>
    <x v="0"/>
    <s v="Line Item"/>
    <x v="0"/>
    <x v="2"/>
    <x v="2"/>
    <m/>
    <x v="0"/>
  </r>
  <r>
    <n v="4"/>
    <x v="0"/>
    <x v="0"/>
    <s v="Total"/>
    <x v="0"/>
    <x v="3"/>
    <x v="3"/>
    <m/>
    <x v="1"/>
  </r>
  <r>
    <n v="5"/>
    <x v="0"/>
    <x v="0"/>
    <s v="Line Item"/>
    <x v="0"/>
    <x v="4"/>
    <x v="4"/>
    <m/>
    <x v="0"/>
  </r>
  <r>
    <n v="6"/>
    <x v="0"/>
    <x v="0"/>
    <s v="Line Item"/>
    <x v="0"/>
    <x v="5"/>
    <x v="5"/>
    <m/>
    <x v="0"/>
  </r>
  <r>
    <n v="7"/>
    <x v="0"/>
    <x v="0"/>
    <s v="Total"/>
    <x v="0"/>
    <x v="6"/>
    <x v="6"/>
    <m/>
    <x v="1"/>
  </r>
  <r>
    <n v="8"/>
    <x v="0"/>
    <x v="0"/>
    <s v="Line Item"/>
    <x v="0"/>
    <x v="7"/>
    <x v="7"/>
    <m/>
    <x v="2"/>
  </r>
  <r>
    <n v="9"/>
    <x v="0"/>
    <x v="0"/>
    <s v="Line Item"/>
    <x v="0"/>
    <x v="8"/>
    <x v="8"/>
    <m/>
    <x v="0"/>
  </r>
  <r>
    <n v="10"/>
    <x v="0"/>
    <x v="0"/>
    <s v="Line Item"/>
    <x v="0"/>
    <x v="9"/>
    <x v="9"/>
    <m/>
    <x v="0"/>
  </r>
  <r>
    <n v="11"/>
    <x v="0"/>
    <x v="0"/>
    <s v="Line Item"/>
    <x v="0"/>
    <x v="10"/>
    <x v="10"/>
    <m/>
    <x v="0"/>
  </r>
  <r>
    <n v="12"/>
    <x v="0"/>
    <x v="0"/>
    <s v="Line Item"/>
    <x v="0"/>
    <x v="11"/>
    <x v="11"/>
    <m/>
    <x v="0"/>
  </r>
  <r>
    <n v="13"/>
    <x v="0"/>
    <x v="0"/>
    <s v="Line Item"/>
    <x v="0"/>
    <x v="12"/>
    <x v="12"/>
    <m/>
    <x v="0"/>
  </r>
  <r>
    <n v="14"/>
    <x v="0"/>
    <x v="0"/>
    <s v="Line Item"/>
    <x v="0"/>
    <x v="13"/>
    <x v="13"/>
    <m/>
    <x v="0"/>
  </r>
  <r>
    <n v="15"/>
    <x v="0"/>
    <x v="0"/>
    <s v="Line Item"/>
    <x v="0"/>
    <x v="14"/>
    <x v="14"/>
    <m/>
    <x v="0"/>
  </r>
  <r>
    <n v="16"/>
    <x v="0"/>
    <x v="0"/>
    <s v="Line Item"/>
    <x v="0"/>
    <x v="15"/>
    <x v="15"/>
    <m/>
    <x v="0"/>
  </r>
  <r>
    <n v="17"/>
    <x v="0"/>
    <x v="0"/>
    <s v="Line Item"/>
    <x v="0"/>
    <x v="16"/>
    <x v="16"/>
    <m/>
    <x v="0"/>
  </r>
  <r>
    <n v="18"/>
    <x v="0"/>
    <x v="0"/>
    <s v="Line Item"/>
    <x v="0"/>
    <x v="17"/>
    <x v="17"/>
    <m/>
    <x v="0"/>
  </r>
  <r>
    <n v="19"/>
    <x v="0"/>
    <x v="0"/>
    <s v="Line Item"/>
    <x v="0"/>
    <x v="18"/>
    <x v="18"/>
    <m/>
    <x v="0"/>
  </r>
  <r>
    <n v="20"/>
    <x v="0"/>
    <x v="0"/>
    <s v="Line Item"/>
    <x v="0"/>
    <x v="19"/>
    <x v="19"/>
    <m/>
    <x v="0"/>
  </r>
  <r>
    <n v="21"/>
    <x v="0"/>
    <x v="0"/>
    <s v="Line Item"/>
    <x v="0"/>
    <x v="20"/>
    <x v="20"/>
    <m/>
    <x v="0"/>
  </r>
  <r>
    <n v="22"/>
    <x v="0"/>
    <x v="0"/>
    <s v="Line Item"/>
    <x v="0"/>
    <x v="21"/>
    <x v="21"/>
    <m/>
    <x v="0"/>
  </r>
  <r>
    <n v="23"/>
    <x v="0"/>
    <x v="0"/>
    <s v="Line Item"/>
    <x v="0"/>
    <x v="22"/>
    <x v="22"/>
    <m/>
    <x v="0"/>
  </r>
  <r>
    <n v="24"/>
    <x v="0"/>
    <x v="0"/>
    <s v="Line Item"/>
    <x v="0"/>
    <x v="23"/>
    <x v="23"/>
    <m/>
    <x v="0"/>
  </r>
  <r>
    <n v="25"/>
    <x v="0"/>
    <x v="0"/>
    <s v="Line Item"/>
    <x v="0"/>
    <x v="24"/>
    <x v="24"/>
    <m/>
    <x v="0"/>
  </r>
  <r>
    <n v="26"/>
    <x v="0"/>
    <x v="0"/>
    <s v="Line Item"/>
    <x v="0"/>
    <x v="25"/>
    <x v="25"/>
    <m/>
    <x v="0"/>
  </r>
  <r>
    <n v="27"/>
    <x v="0"/>
    <x v="0"/>
    <s v="Line Item"/>
    <x v="0"/>
    <x v="26"/>
    <x v="26"/>
    <m/>
    <x v="0"/>
  </r>
  <r>
    <n v="28"/>
    <x v="0"/>
    <x v="0"/>
    <s v="Line Item"/>
    <x v="0"/>
    <x v="27"/>
    <x v="27"/>
    <m/>
    <x v="0"/>
  </r>
  <r>
    <n v="29"/>
    <x v="0"/>
    <x v="0"/>
    <s v="Line Item"/>
    <x v="0"/>
    <x v="28"/>
    <x v="28"/>
    <m/>
    <x v="0"/>
  </r>
  <r>
    <n v="30"/>
    <x v="0"/>
    <x v="0"/>
    <s v="Line Item"/>
    <x v="0"/>
    <x v="29"/>
    <x v="29"/>
    <m/>
    <x v="0"/>
  </r>
  <r>
    <n v="31"/>
    <x v="0"/>
    <x v="0"/>
    <s v="Line Item"/>
    <x v="0"/>
    <x v="30"/>
    <x v="30"/>
    <m/>
    <x v="0"/>
  </r>
  <r>
    <n v="32"/>
    <x v="0"/>
    <x v="0"/>
    <s v="Line Item"/>
    <x v="0"/>
    <x v="31"/>
    <x v="31"/>
    <m/>
    <x v="0"/>
  </r>
  <r>
    <n v="33"/>
    <x v="0"/>
    <x v="0"/>
    <s v="Line Item"/>
    <x v="0"/>
    <x v="32"/>
    <x v="32"/>
    <m/>
    <x v="0"/>
  </r>
  <r>
    <n v="34"/>
    <x v="0"/>
    <x v="0"/>
    <s v="Line Item"/>
    <x v="0"/>
    <x v="33"/>
    <x v="33"/>
    <m/>
    <x v="0"/>
  </r>
  <r>
    <n v="35"/>
    <x v="0"/>
    <x v="0"/>
    <s v="Line Item"/>
    <x v="0"/>
    <x v="34"/>
    <x v="34"/>
    <m/>
    <x v="0"/>
  </r>
  <r>
    <n v="36"/>
    <x v="0"/>
    <x v="0"/>
    <s v="Line Item"/>
    <x v="0"/>
    <x v="35"/>
    <x v="35"/>
    <m/>
    <x v="0"/>
  </r>
  <r>
    <n v="37"/>
    <x v="0"/>
    <x v="0"/>
    <s v="Line Item"/>
    <x v="0"/>
    <x v="36"/>
    <x v="36"/>
    <m/>
    <x v="0"/>
  </r>
  <r>
    <n v="38"/>
    <x v="0"/>
    <x v="0"/>
    <s v="Line Item"/>
    <x v="0"/>
    <x v="37"/>
    <x v="37"/>
    <m/>
    <x v="0"/>
  </r>
  <r>
    <n v="39"/>
    <x v="0"/>
    <x v="0"/>
    <s v="Line Item"/>
    <x v="0"/>
    <x v="38"/>
    <x v="38"/>
    <m/>
    <x v="0"/>
  </r>
  <r>
    <n v="40"/>
    <x v="0"/>
    <x v="0"/>
    <s v="Line Item"/>
    <x v="0"/>
    <x v="39"/>
    <x v="39"/>
    <m/>
    <x v="0"/>
  </r>
  <r>
    <n v="41"/>
    <x v="0"/>
    <x v="0"/>
    <s v="Line Item"/>
    <x v="0"/>
    <x v="40"/>
    <x v="40"/>
    <m/>
    <x v="0"/>
  </r>
  <r>
    <n v="42"/>
    <x v="0"/>
    <x v="0"/>
    <s v="Line Item"/>
    <x v="0"/>
    <x v="41"/>
    <x v="41"/>
    <m/>
    <x v="0"/>
  </r>
  <r>
    <n v="43"/>
    <x v="0"/>
    <x v="0"/>
    <s v="Total"/>
    <x v="0"/>
    <x v="42"/>
    <x v="42"/>
    <m/>
    <x v="2"/>
  </r>
  <r>
    <n v="44"/>
    <x v="0"/>
    <x v="0"/>
    <s v="Line Item"/>
    <x v="0"/>
    <x v="43"/>
    <x v="43"/>
    <m/>
    <x v="0"/>
  </r>
  <r>
    <n v="45"/>
    <x v="0"/>
    <x v="0"/>
    <s v="Line Item"/>
    <x v="0"/>
    <x v="44"/>
    <x v="44"/>
    <m/>
    <x v="0"/>
  </r>
  <r>
    <n v="46"/>
    <x v="0"/>
    <x v="0"/>
    <s v="Line Item"/>
    <x v="0"/>
    <x v="45"/>
    <x v="45"/>
    <m/>
    <x v="0"/>
  </r>
  <r>
    <n v="47"/>
    <x v="0"/>
    <x v="0"/>
    <s v="Line Item"/>
    <x v="0"/>
    <x v="46"/>
    <x v="46"/>
    <m/>
    <x v="0"/>
  </r>
  <r>
    <n v="48"/>
    <x v="0"/>
    <x v="0"/>
    <s v="Line Item"/>
    <x v="0"/>
    <x v="47"/>
    <x v="47"/>
    <m/>
    <x v="0"/>
  </r>
  <r>
    <n v="49"/>
    <x v="0"/>
    <x v="0"/>
    <s v="Line Item"/>
    <x v="0"/>
    <x v="48"/>
    <x v="48"/>
    <m/>
    <x v="0"/>
  </r>
  <r>
    <n v="50"/>
    <x v="0"/>
    <x v="0"/>
    <s v="Line Item"/>
    <x v="0"/>
    <x v="49"/>
    <x v="49"/>
    <m/>
    <x v="0"/>
  </r>
  <r>
    <n v="51"/>
    <x v="0"/>
    <x v="0"/>
    <s v="Line Item"/>
    <x v="0"/>
    <x v="50"/>
    <x v="50"/>
    <m/>
    <x v="0"/>
  </r>
  <r>
    <n v="52"/>
    <x v="0"/>
    <x v="0"/>
    <s v="Line Item"/>
    <x v="0"/>
    <x v="51"/>
    <x v="51"/>
    <m/>
    <x v="0"/>
  </r>
  <r>
    <n v="53"/>
    <x v="0"/>
    <x v="0"/>
    <s v="Total"/>
    <x v="0"/>
    <x v="52"/>
    <x v="52"/>
    <m/>
    <x v="2"/>
  </r>
  <r>
    <n v="54"/>
    <x v="0"/>
    <x v="1"/>
    <s v="Line Item"/>
    <x v="1"/>
    <x v="53"/>
    <x v="53"/>
    <m/>
    <x v="0"/>
  </r>
  <r>
    <n v="55"/>
    <x v="0"/>
    <x v="1"/>
    <s v="Line Item"/>
    <x v="1"/>
    <x v="54"/>
    <x v="54"/>
    <n v="0.45"/>
    <x v="3"/>
  </r>
  <r>
    <n v="56"/>
    <x v="0"/>
    <x v="1"/>
    <s v="Line Item"/>
    <x v="1"/>
    <x v="55"/>
    <x v="55"/>
    <m/>
    <x v="0"/>
  </r>
  <r>
    <n v="57"/>
    <x v="0"/>
    <x v="1"/>
    <s v="Line Item"/>
    <x v="1"/>
    <x v="56"/>
    <x v="56"/>
    <n v="0.2"/>
    <x v="4"/>
  </r>
  <r>
    <n v="58"/>
    <x v="0"/>
    <x v="1"/>
    <s v="Line Item"/>
    <x v="2"/>
    <x v="57"/>
    <x v="57"/>
    <m/>
    <x v="0"/>
  </r>
  <r>
    <n v="59"/>
    <x v="0"/>
    <x v="1"/>
    <s v="Line Item"/>
    <x v="2"/>
    <x v="58"/>
    <x v="58"/>
    <m/>
    <x v="0"/>
  </r>
  <r>
    <n v="60"/>
    <x v="0"/>
    <x v="1"/>
    <s v="Line Item"/>
    <x v="2"/>
    <x v="59"/>
    <x v="59"/>
    <m/>
    <x v="0"/>
  </r>
  <r>
    <n v="61"/>
    <x v="0"/>
    <x v="1"/>
    <s v="Line Item"/>
    <x v="2"/>
    <x v="60"/>
    <x v="60"/>
    <m/>
    <x v="0"/>
  </r>
  <r>
    <n v="62"/>
    <x v="0"/>
    <x v="1"/>
    <s v="Line Item"/>
    <x v="2"/>
    <x v="61"/>
    <x v="61"/>
    <m/>
    <x v="0"/>
  </r>
  <r>
    <n v="63"/>
    <x v="0"/>
    <x v="1"/>
    <s v="Line Item"/>
    <x v="2"/>
    <x v="62"/>
    <x v="62"/>
    <m/>
    <x v="0"/>
  </r>
  <r>
    <n v="64"/>
    <x v="0"/>
    <x v="1"/>
    <s v="Line Item"/>
    <x v="2"/>
    <x v="63"/>
    <x v="63"/>
    <m/>
    <x v="0"/>
  </r>
  <r>
    <n v="65"/>
    <x v="0"/>
    <x v="1"/>
    <s v="Line Item"/>
    <x v="2"/>
    <x v="64"/>
    <x v="64"/>
    <m/>
    <x v="0"/>
  </r>
  <r>
    <n v="66"/>
    <x v="0"/>
    <x v="1"/>
    <s v="Line Item"/>
    <x v="2"/>
    <x v="65"/>
    <x v="65"/>
    <m/>
    <x v="0"/>
  </r>
  <r>
    <n v="67"/>
    <x v="0"/>
    <x v="1"/>
    <s v="Line Item"/>
    <x v="2"/>
    <x v="66"/>
    <x v="66"/>
    <m/>
    <x v="0"/>
  </r>
  <r>
    <n v="68"/>
    <x v="0"/>
    <x v="1"/>
    <s v="Line Item"/>
    <x v="2"/>
    <x v="67"/>
    <x v="67"/>
    <m/>
    <x v="0"/>
  </r>
  <r>
    <n v="69"/>
    <x v="0"/>
    <x v="1"/>
    <s v="Line Item"/>
    <x v="2"/>
    <x v="68"/>
    <x v="68"/>
    <m/>
    <x v="0"/>
  </r>
  <r>
    <n v="70"/>
    <x v="0"/>
    <x v="1"/>
    <s v="Line Item"/>
    <x v="2"/>
    <x v="69"/>
    <x v="69"/>
    <m/>
    <x v="0"/>
  </r>
  <r>
    <n v="71"/>
    <x v="0"/>
    <x v="1"/>
    <s v="Line Item"/>
    <x v="2"/>
    <x v="70"/>
    <x v="70"/>
    <m/>
    <x v="0"/>
  </r>
  <r>
    <n v="72"/>
    <x v="0"/>
    <x v="1"/>
    <s v="Line Item"/>
    <x v="2"/>
    <x v="71"/>
    <x v="71"/>
    <m/>
    <x v="0"/>
  </r>
  <r>
    <n v="73"/>
    <x v="0"/>
    <x v="1"/>
    <s v="Line Item"/>
    <x v="2"/>
    <x v="72"/>
    <x v="72"/>
    <m/>
    <x v="0"/>
  </r>
  <r>
    <n v="74"/>
    <x v="0"/>
    <x v="1"/>
    <s v="Line Item"/>
    <x v="2"/>
    <x v="73"/>
    <x v="73"/>
    <m/>
    <x v="0"/>
  </r>
  <r>
    <n v="75"/>
    <x v="0"/>
    <x v="1"/>
    <s v="Line Item"/>
    <x v="2"/>
    <x v="74"/>
    <x v="74"/>
    <m/>
    <x v="0"/>
  </r>
  <r>
    <n v="76"/>
    <x v="0"/>
    <x v="1"/>
    <s v="Line Item"/>
    <x v="2"/>
    <x v="75"/>
    <x v="75"/>
    <m/>
    <x v="0"/>
  </r>
  <r>
    <n v="77"/>
    <x v="0"/>
    <x v="1"/>
    <s v="Line Item"/>
    <x v="2"/>
    <x v="76"/>
    <x v="76"/>
    <m/>
    <x v="0"/>
  </r>
  <r>
    <n v="78"/>
    <x v="0"/>
    <x v="1"/>
    <s v="Line Item"/>
    <x v="2"/>
    <x v="77"/>
    <x v="77"/>
    <m/>
    <x v="0"/>
  </r>
  <r>
    <n v="79"/>
    <x v="0"/>
    <x v="1"/>
    <s v="Line Item"/>
    <x v="2"/>
    <x v="78"/>
    <x v="78"/>
    <m/>
    <x v="0"/>
  </r>
  <r>
    <n v="80"/>
    <x v="0"/>
    <x v="1"/>
    <s v="Line Item"/>
    <x v="2"/>
    <x v="79"/>
    <x v="79"/>
    <m/>
    <x v="0"/>
  </r>
  <r>
    <n v="81"/>
    <x v="0"/>
    <x v="1"/>
    <s v="Line Item"/>
    <x v="2"/>
    <x v="80"/>
    <x v="80"/>
    <m/>
    <x v="0"/>
  </r>
  <r>
    <n v="82"/>
    <x v="0"/>
    <x v="1"/>
    <s v="Line Item"/>
    <x v="2"/>
    <x v="81"/>
    <x v="81"/>
    <m/>
    <x v="0"/>
  </r>
  <r>
    <n v="83"/>
    <x v="0"/>
    <x v="1"/>
    <s v="Line Item"/>
    <x v="2"/>
    <x v="82"/>
    <x v="82"/>
    <m/>
    <x v="0"/>
  </r>
  <r>
    <n v="84"/>
    <x v="0"/>
    <x v="1"/>
    <s v="Line Item"/>
    <x v="2"/>
    <x v="83"/>
    <x v="83"/>
    <m/>
    <x v="0"/>
  </r>
  <r>
    <n v="85"/>
    <x v="0"/>
    <x v="1"/>
    <s v="Line Item"/>
    <x v="2"/>
    <x v="84"/>
    <x v="84"/>
    <m/>
    <x v="0"/>
  </r>
  <r>
    <n v="86"/>
    <x v="0"/>
    <x v="1"/>
    <s v="Line Item"/>
    <x v="2"/>
    <x v="85"/>
    <x v="85"/>
    <m/>
    <x v="0"/>
  </r>
  <r>
    <n v="87"/>
    <x v="0"/>
    <x v="1"/>
    <s v="Line Item"/>
    <x v="2"/>
    <x v="86"/>
    <x v="86"/>
    <n v="0.79"/>
    <x v="5"/>
  </r>
  <r>
    <n v="88"/>
    <x v="0"/>
    <x v="1"/>
    <s v="Line Item"/>
    <x v="3"/>
    <x v="87"/>
    <x v="87"/>
    <m/>
    <x v="0"/>
  </r>
  <r>
    <n v="89"/>
    <x v="0"/>
    <x v="1"/>
    <s v="Line Item"/>
    <x v="3"/>
    <x v="88"/>
    <x v="88"/>
    <m/>
    <x v="0"/>
  </r>
  <r>
    <n v="90"/>
    <x v="0"/>
    <x v="1"/>
    <s v="Line Item"/>
    <x v="3"/>
    <x v="89"/>
    <x v="89"/>
    <m/>
    <x v="0"/>
  </r>
  <r>
    <n v="91"/>
    <x v="0"/>
    <x v="1"/>
    <s v="Line Item"/>
    <x v="0"/>
    <x v="90"/>
    <x v="90"/>
    <m/>
    <x v="0"/>
  </r>
  <r>
    <n v="92"/>
    <x v="0"/>
    <x v="1"/>
    <s v="Total"/>
    <x v="0"/>
    <x v="91"/>
    <x v="91"/>
    <n v="1.44"/>
    <x v="6"/>
  </r>
  <r>
    <n v="93"/>
    <x v="0"/>
    <x v="2"/>
    <s v="Total"/>
    <x v="0"/>
    <x v="92"/>
    <x v="92"/>
    <n v="1.44"/>
    <x v="6"/>
  </r>
  <r>
    <n v="94"/>
    <x v="0"/>
    <x v="2"/>
    <s v="Line Item"/>
    <x v="0"/>
    <x v="93"/>
    <x v="93"/>
    <m/>
    <x v="0"/>
  </r>
  <r>
    <n v="95"/>
    <x v="0"/>
    <x v="2"/>
    <s v="Line Item"/>
    <x v="0"/>
    <x v="94"/>
    <x v="94"/>
    <m/>
    <x v="0"/>
  </r>
  <r>
    <n v="96"/>
    <x v="0"/>
    <x v="2"/>
    <s v="Line Item"/>
    <x v="0"/>
    <x v="95"/>
    <x v="95"/>
    <m/>
    <x v="0"/>
  </r>
  <r>
    <n v="97"/>
    <x v="0"/>
    <x v="2"/>
    <s v="Line Item"/>
    <x v="0"/>
    <x v="96"/>
    <x v="96"/>
    <m/>
    <x v="0"/>
  </r>
  <r>
    <n v="98"/>
    <x v="0"/>
    <x v="2"/>
    <s v="Total"/>
    <x v="0"/>
    <x v="97"/>
    <x v="97"/>
    <n v="0"/>
    <x v="1"/>
  </r>
  <r>
    <n v="99"/>
    <x v="0"/>
    <x v="2"/>
    <s v="Line Item"/>
    <x v="0"/>
    <x v="98"/>
    <x v="98"/>
    <m/>
    <x v="0"/>
  </r>
  <r>
    <n v="100"/>
    <x v="0"/>
    <x v="2"/>
    <s v="Total"/>
    <x v="0"/>
    <x v="99"/>
    <x v="99"/>
    <n v="1.44"/>
    <x v="6"/>
  </r>
  <r>
    <n v="101"/>
    <x v="0"/>
    <x v="2"/>
    <s v="Line Item"/>
    <x v="0"/>
    <x v="100"/>
    <x v="100"/>
    <m/>
    <x v="7"/>
  </r>
  <r>
    <n v="102"/>
    <x v="0"/>
    <x v="2"/>
    <s v="Line Item"/>
    <x v="0"/>
    <x v="101"/>
    <x v="101"/>
    <m/>
    <x v="8"/>
  </r>
  <r>
    <n v="103"/>
    <x v="0"/>
    <x v="2"/>
    <s v="Line Item"/>
    <x v="0"/>
    <x v="102"/>
    <x v="102"/>
    <m/>
    <x v="0"/>
  </r>
  <r>
    <n v="104"/>
    <x v="0"/>
    <x v="2"/>
    <s v="Total"/>
    <x v="0"/>
    <x v="103"/>
    <x v="103"/>
    <m/>
    <x v="9"/>
  </r>
  <r>
    <n v="105"/>
    <x v="0"/>
    <x v="2"/>
    <s v="Line Item"/>
    <x v="0"/>
    <x v="104"/>
    <x v="104"/>
    <m/>
    <x v="0"/>
  </r>
  <r>
    <n v="106"/>
    <x v="0"/>
    <x v="2"/>
    <s v="Line Item"/>
    <x v="0"/>
    <x v="105"/>
    <x v="105"/>
    <m/>
    <x v="0"/>
  </r>
  <r>
    <n v="107"/>
    <x v="0"/>
    <x v="2"/>
    <s v="Line Item"/>
    <x v="0"/>
    <x v="106"/>
    <x v="106"/>
    <m/>
    <x v="0"/>
  </r>
  <r>
    <n v="108"/>
    <x v="0"/>
    <x v="2"/>
    <s v="Line Item"/>
    <x v="0"/>
    <x v="107"/>
    <x v="107"/>
    <m/>
    <x v="0"/>
  </r>
  <r>
    <n v="109"/>
    <x v="0"/>
    <x v="2"/>
    <s v="Total"/>
    <x v="0"/>
    <x v="108"/>
    <x v="108"/>
    <m/>
    <x v="1"/>
  </r>
  <r>
    <n v="110"/>
    <x v="0"/>
    <x v="2"/>
    <s v="Line Item"/>
    <x v="0"/>
    <x v="109"/>
    <x v="109"/>
    <m/>
    <x v="10"/>
  </r>
  <r>
    <n v="111"/>
    <x v="0"/>
    <x v="2"/>
    <s v="Line Item"/>
    <x v="0"/>
    <x v="110"/>
    <x v="110"/>
    <m/>
    <x v="0"/>
  </r>
  <r>
    <n v="112"/>
    <x v="0"/>
    <x v="2"/>
    <s v="Line Item"/>
    <x v="0"/>
    <x v="111"/>
    <x v="111"/>
    <m/>
    <x v="0"/>
  </r>
  <r>
    <n v="113"/>
    <x v="0"/>
    <x v="2"/>
    <s v="Line Item"/>
    <x v="0"/>
    <x v="112"/>
    <x v="112"/>
    <m/>
    <x v="11"/>
  </r>
  <r>
    <n v="114"/>
    <x v="0"/>
    <x v="2"/>
    <s v="Line Item"/>
    <x v="0"/>
    <x v="113"/>
    <x v="113"/>
    <m/>
    <x v="12"/>
  </r>
  <r>
    <n v="115"/>
    <x v="0"/>
    <x v="2"/>
    <s v="Line Item"/>
    <x v="0"/>
    <x v="114"/>
    <x v="114"/>
    <m/>
    <x v="13"/>
  </r>
  <r>
    <n v="116"/>
    <x v="0"/>
    <x v="2"/>
    <s v="Line Item"/>
    <x v="0"/>
    <x v="115"/>
    <x v="115"/>
    <m/>
    <x v="0"/>
  </r>
  <r>
    <n v="117"/>
    <x v="0"/>
    <x v="2"/>
    <s v="Line Item"/>
    <x v="0"/>
    <x v="116"/>
    <x v="116"/>
    <m/>
    <x v="0"/>
  </r>
  <r>
    <n v="118"/>
    <x v="0"/>
    <x v="2"/>
    <s v="Line Item"/>
    <x v="0"/>
    <x v="117"/>
    <x v="117"/>
    <m/>
    <x v="0"/>
  </r>
  <r>
    <n v="119"/>
    <x v="0"/>
    <x v="2"/>
    <s v="Line Item"/>
    <x v="0"/>
    <x v="118"/>
    <x v="118"/>
    <m/>
    <x v="0"/>
  </r>
  <r>
    <n v="120"/>
    <x v="0"/>
    <x v="2"/>
    <s v="Line Item"/>
    <x v="0"/>
    <x v="119"/>
    <x v="119"/>
    <m/>
    <x v="0"/>
  </r>
  <r>
    <n v="121"/>
    <x v="0"/>
    <x v="2"/>
    <s v="Line Item"/>
    <x v="0"/>
    <x v="120"/>
    <x v="120"/>
    <m/>
    <x v="0"/>
  </r>
  <r>
    <n v="122"/>
    <x v="0"/>
    <x v="2"/>
    <s v="Line Item"/>
    <x v="0"/>
    <x v="121"/>
    <x v="121"/>
    <m/>
    <x v="0"/>
  </r>
  <r>
    <n v="123"/>
    <x v="0"/>
    <x v="2"/>
    <s v="Line Item"/>
    <x v="0"/>
    <x v="122"/>
    <x v="122"/>
    <m/>
    <x v="0"/>
  </r>
  <r>
    <n v="124"/>
    <x v="0"/>
    <x v="2"/>
    <s v="Line Item"/>
    <x v="0"/>
    <x v="123"/>
    <x v="123"/>
    <m/>
    <x v="0"/>
  </r>
  <r>
    <n v="125"/>
    <x v="0"/>
    <x v="2"/>
    <s v="Line Item"/>
    <x v="0"/>
    <x v="124"/>
    <x v="124"/>
    <m/>
    <x v="14"/>
  </r>
  <r>
    <n v="126"/>
    <x v="0"/>
    <x v="2"/>
    <s v="Line Item"/>
    <x v="0"/>
    <x v="125"/>
    <x v="125"/>
    <m/>
    <x v="0"/>
  </r>
  <r>
    <n v="127"/>
    <x v="0"/>
    <x v="2"/>
    <s v="Line Item"/>
    <x v="0"/>
    <x v="126"/>
    <x v="126"/>
    <m/>
    <x v="0"/>
  </r>
  <r>
    <n v="128"/>
    <x v="0"/>
    <x v="2"/>
    <s v="Total"/>
    <x v="0"/>
    <x v="127"/>
    <x v="127"/>
    <m/>
    <x v="15"/>
  </r>
  <r>
    <n v="129"/>
    <x v="0"/>
    <x v="2"/>
    <s v="Line Item"/>
    <x v="0"/>
    <x v="128"/>
    <x v="128"/>
    <m/>
    <x v="0"/>
  </r>
  <r>
    <n v="130"/>
    <x v="0"/>
    <x v="2"/>
    <s v="Line Item"/>
    <x v="0"/>
    <x v="129"/>
    <x v="129"/>
    <m/>
    <x v="0"/>
  </r>
  <r>
    <n v="131"/>
    <x v="0"/>
    <x v="2"/>
    <s v="Line Item"/>
    <x v="0"/>
    <x v="130"/>
    <x v="130"/>
    <m/>
    <x v="0"/>
  </r>
  <r>
    <n v="132"/>
    <x v="0"/>
    <x v="2"/>
    <s v="Line Item"/>
    <x v="0"/>
    <x v="131"/>
    <x v="131"/>
    <m/>
    <x v="0"/>
  </r>
  <r>
    <n v="133"/>
    <x v="0"/>
    <x v="2"/>
    <s v="Line Item"/>
    <x v="0"/>
    <x v="132"/>
    <x v="132"/>
    <m/>
    <x v="0"/>
  </r>
  <r>
    <n v="134"/>
    <x v="0"/>
    <x v="2"/>
    <s v="Line Item"/>
    <x v="0"/>
    <x v="133"/>
    <x v="133"/>
    <m/>
    <x v="0"/>
  </r>
  <r>
    <n v="135"/>
    <x v="0"/>
    <x v="2"/>
    <s v="Total"/>
    <x v="0"/>
    <x v="134"/>
    <x v="134"/>
    <m/>
    <x v="1"/>
  </r>
  <r>
    <n v="136"/>
    <x v="0"/>
    <x v="2"/>
    <s v="Line Item"/>
    <x v="0"/>
    <x v="135"/>
    <x v="135"/>
    <m/>
    <x v="16"/>
  </r>
  <r>
    <n v="137"/>
    <x v="0"/>
    <x v="2"/>
    <s v="Total"/>
    <x v="0"/>
    <x v="136"/>
    <x v="136"/>
    <m/>
    <x v="17"/>
  </r>
  <r>
    <n v="138"/>
    <x v="0"/>
    <x v="2"/>
    <s v="Line Item"/>
    <x v="0"/>
    <x v="137"/>
    <x v="137"/>
    <m/>
    <x v="0"/>
  </r>
  <r>
    <n v="139"/>
    <x v="0"/>
    <x v="2"/>
    <s v="Line Item"/>
    <x v="0"/>
    <x v="138"/>
    <x v="138"/>
    <m/>
    <x v="0"/>
  </r>
  <r>
    <n v="140"/>
    <x v="0"/>
    <x v="2"/>
    <s v="Total"/>
    <x v="0"/>
    <x v="139"/>
    <x v="139"/>
    <m/>
    <x v="17"/>
  </r>
  <r>
    <n v="141"/>
    <x v="0"/>
    <x v="2"/>
    <s v="Total"/>
    <x v="0"/>
    <x v="140"/>
    <x v="140"/>
    <m/>
    <x v="2"/>
  </r>
  <r>
    <n v="142"/>
    <x v="0"/>
    <x v="2"/>
    <s v="Line Item"/>
    <x v="0"/>
    <x v="141"/>
    <x v="141"/>
    <m/>
    <x v="18"/>
  </r>
  <r>
    <n v="143"/>
    <x v="0"/>
    <x v="3"/>
    <s v="Line Item"/>
    <x v="0"/>
    <x v="142"/>
    <x v="142"/>
    <m/>
    <x v="0"/>
  </r>
  <r>
    <n v="144"/>
    <x v="0"/>
    <x v="3"/>
    <s v="Line Item"/>
    <x v="0"/>
    <x v="143"/>
    <x v="143"/>
    <m/>
    <x v="0"/>
  </r>
  <r>
    <n v="145"/>
    <x v="0"/>
    <x v="3"/>
    <s v="Line Item"/>
    <x v="0"/>
    <x v="144"/>
    <x v="144"/>
    <m/>
    <x v="0"/>
  </r>
  <r>
    <n v="146"/>
    <x v="0"/>
    <x v="3"/>
    <s v="Line Item"/>
    <x v="0"/>
    <x v="145"/>
    <x v="145"/>
    <m/>
    <x v="0"/>
  </r>
  <r>
    <n v="147"/>
    <x v="0"/>
    <x v="3"/>
    <s v="Line Item"/>
    <x v="0"/>
    <x v="146"/>
    <x v="146"/>
    <m/>
    <x v="0"/>
  </r>
  <r>
    <n v="148"/>
    <x v="0"/>
    <x v="3"/>
    <s v="Line Item"/>
    <x v="0"/>
    <x v="147"/>
    <x v="147"/>
    <m/>
    <x v="0"/>
  </r>
  <r>
    <n v="149"/>
    <x v="0"/>
    <x v="3"/>
    <s v="Line Item"/>
    <x v="0"/>
    <x v="148"/>
    <x v="148"/>
    <m/>
    <x v="0"/>
  </r>
  <r>
    <n v="150"/>
    <x v="0"/>
    <x v="3"/>
    <s v="Total"/>
    <x v="0"/>
    <x v="149"/>
    <x v="149"/>
    <m/>
    <x v="1"/>
  </r>
  <r>
    <n v="151"/>
    <x v="0"/>
    <x v="3"/>
    <s v="Total"/>
    <x v="0"/>
    <x v="150"/>
    <x v="150"/>
    <m/>
    <x v="1"/>
  </r>
  <r>
    <n v="152"/>
    <x v="0"/>
    <x v="3"/>
    <s v="Line Item"/>
    <x v="0"/>
    <x v="151"/>
    <x v="151"/>
    <m/>
    <x v="1"/>
  </r>
  <r>
    <n v="153"/>
    <x v="0"/>
    <x v="3"/>
    <s v="Line Item"/>
    <x v="0"/>
    <x v="152"/>
    <x v="152"/>
    <m/>
    <x v="0"/>
  </r>
  <r>
    <n v="154"/>
    <x v="0"/>
    <x v="3"/>
    <s v="Line Item"/>
    <x v="0"/>
    <x v="153"/>
    <x v="153"/>
    <m/>
    <x v="1"/>
  </r>
  <r>
    <n v="155"/>
    <x v="1"/>
    <x v="0"/>
    <s v="Line Item"/>
    <x v="0"/>
    <x v="0"/>
    <x v="0"/>
    <m/>
    <x v="0"/>
  </r>
  <r>
    <n v="156"/>
    <x v="1"/>
    <x v="0"/>
    <s v="Line Item"/>
    <x v="0"/>
    <x v="1"/>
    <x v="1"/>
    <m/>
    <x v="0"/>
  </r>
  <r>
    <n v="157"/>
    <x v="1"/>
    <x v="0"/>
    <s v="Line Item"/>
    <x v="0"/>
    <x v="2"/>
    <x v="2"/>
    <m/>
    <x v="0"/>
  </r>
  <r>
    <n v="158"/>
    <x v="1"/>
    <x v="0"/>
    <s v="Total"/>
    <x v="0"/>
    <x v="3"/>
    <x v="3"/>
    <m/>
    <x v="1"/>
  </r>
  <r>
    <n v="159"/>
    <x v="1"/>
    <x v="0"/>
    <s v="Line Item"/>
    <x v="0"/>
    <x v="4"/>
    <x v="4"/>
    <m/>
    <x v="0"/>
  </r>
  <r>
    <n v="160"/>
    <x v="1"/>
    <x v="0"/>
    <s v="Line Item"/>
    <x v="0"/>
    <x v="5"/>
    <x v="5"/>
    <m/>
    <x v="0"/>
  </r>
  <r>
    <n v="161"/>
    <x v="1"/>
    <x v="0"/>
    <s v="Total"/>
    <x v="0"/>
    <x v="6"/>
    <x v="6"/>
    <m/>
    <x v="1"/>
  </r>
  <r>
    <n v="162"/>
    <x v="1"/>
    <x v="0"/>
    <s v="Line Item"/>
    <x v="0"/>
    <x v="7"/>
    <x v="7"/>
    <m/>
    <x v="19"/>
  </r>
  <r>
    <n v="163"/>
    <x v="1"/>
    <x v="0"/>
    <s v="Line Item"/>
    <x v="0"/>
    <x v="8"/>
    <x v="8"/>
    <m/>
    <x v="0"/>
  </r>
  <r>
    <n v="164"/>
    <x v="1"/>
    <x v="0"/>
    <s v="Line Item"/>
    <x v="0"/>
    <x v="9"/>
    <x v="9"/>
    <m/>
    <x v="0"/>
  </r>
  <r>
    <n v="165"/>
    <x v="1"/>
    <x v="0"/>
    <s v="Line Item"/>
    <x v="0"/>
    <x v="10"/>
    <x v="10"/>
    <m/>
    <x v="0"/>
  </r>
  <r>
    <n v="166"/>
    <x v="1"/>
    <x v="0"/>
    <s v="Line Item"/>
    <x v="0"/>
    <x v="11"/>
    <x v="11"/>
    <m/>
    <x v="0"/>
  </r>
  <r>
    <n v="167"/>
    <x v="1"/>
    <x v="0"/>
    <s v="Line Item"/>
    <x v="0"/>
    <x v="12"/>
    <x v="12"/>
    <m/>
    <x v="0"/>
  </r>
  <r>
    <n v="168"/>
    <x v="1"/>
    <x v="0"/>
    <s v="Line Item"/>
    <x v="0"/>
    <x v="13"/>
    <x v="13"/>
    <m/>
    <x v="0"/>
  </r>
  <r>
    <n v="169"/>
    <x v="1"/>
    <x v="0"/>
    <s v="Line Item"/>
    <x v="0"/>
    <x v="14"/>
    <x v="14"/>
    <m/>
    <x v="0"/>
  </r>
  <r>
    <n v="170"/>
    <x v="1"/>
    <x v="0"/>
    <s v="Line Item"/>
    <x v="0"/>
    <x v="15"/>
    <x v="15"/>
    <m/>
    <x v="0"/>
  </r>
  <r>
    <n v="171"/>
    <x v="1"/>
    <x v="0"/>
    <s v="Line Item"/>
    <x v="0"/>
    <x v="16"/>
    <x v="16"/>
    <m/>
    <x v="0"/>
  </r>
  <r>
    <n v="172"/>
    <x v="1"/>
    <x v="0"/>
    <s v="Line Item"/>
    <x v="0"/>
    <x v="17"/>
    <x v="17"/>
    <m/>
    <x v="0"/>
  </r>
  <r>
    <n v="173"/>
    <x v="1"/>
    <x v="0"/>
    <s v="Line Item"/>
    <x v="0"/>
    <x v="18"/>
    <x v="18"/>
    <m/>
    <x v="0"/>
  </r>
  <r>
    <n v="174"/>
    <x v="1"/>
    <x v="0"/>
    <s v="Line Item"/>
    <x v="0"/>
    <x v="19"/>
    <x v="19"/>
    <m/>
    <x v="0"/>
  </r>
  <r>
    <n v="175"/>
    <x v="1"/>
    <x v="0"/>
    <s v="Line Item"/>
    <x v="0"/>
    <x v="20"/>
    <x v="20"/>
    <m/>
    <x v="0"/>
  </r>
  <r>
    <n v="176"/>
    <x v="1"/>
    <x v="0"/>
    <s v="Line Item"/>
    <x v="0"/>
    <x v="21"/>
    <x v="21"/>
    <m/>
    <x v="0"/>
  </r>
  <r>
    <n v="177"/>
    <x v="1"/>
    <x v="0"/>
    <s v="Line Item"/>
    <x v="0"/>
    <x v="22"/>
    <x v="22"/>
    <m/>
    <x v="0"/>
  </r>
  <r>
    <n v="178"/>
    <x v="1"/>
    <x v="0"/>
    <s v="Line Item"/>
    <x v="0"/>
    <x v="23"/>
    <x v="23"/>
    <m/>
    <x v="0"/>
  </r>
  <r>
    <n v="179"/>
    <x v="1"/>
    <x v="0"/>
    <s v="Line Item"/>
    <x v="0"/>
    <x v="24"/>
    <x v="24"/>
    <m/>
    <x v="0"/>
  </r>
  <r>
    <n v="180"/>
    <x v="1"/>
    <x v="0"/>
    <s v="Line Item"/>
    <x v="0"/>
    <x v="25"/>
    <x v="25"/>
    <m/>
    <x v="0"/>
  </r>
  <r>
    <n v="181"/>
    <x v="1"/>
    <x v="0"/>
    <s v="Line Item"/>
    <x v="0"/>
    <x v="26"/>
    <x v="26"/>
    <m/>
    <x v="0"/>
  </r>
  <r>
    <n v="182"/>
    <x v="1"/>
    <x v="0"/>
    <s v="Line Item"/>
    <x v="0"/>
    <x v="27"/>
    <x v="27"/>
    <m/>
    <x v="0"/>
  </r>
  <r>
    <n v="183"/>
    <x v="1"/>
    <x v="0"/>
    <s v="Line Item"/>
    <x v="0"/>
    <x v="28"/>
    <x v="28"/>
    <m/>
    <x v="0"/>
  </r>
  <r>
    <n v="184"/>
    <x v="1"/>
    <x v="0"/>
    <s v="Line Item"/>
    <x v="0"/>
    <x v="29"/>
    <x v="29"/>
    <m/>
    <x v="0"/>
  </r>
  <r>
    <n v="185"/>
    <x v="1"/>
    <x v="0"/>
    <s v="Line Item"/>
    <x v="0"/>
    <x v="30"/>
    <x v="30"/>
    <m/>
    <x v="0"/>
  </r>
  <r>
    <n v="186"/>
    <x v="1"/>
    <x v="0"/>
    <s v="Line Item"/>
    <x v="0"/>
    <x v="31"/>
    <x v="31"/>
    <m/>
    <x v="0"/>
  </r>
  <r>
    <n v="187"/>
    <x v="1"/>
    <x v="0"/>
    <s v="Line Item"/>
    <x v="0"/>
    <x v="32"/>
    <x v="32"/>
    <m/>
    <x v="0"/>
  </r>
  <r>
    <n v="188"/>
    <x v="1"/>
    <x v="0"/>
    <s v="Line Item"/>
    <x v="0"/>
    <x v="33"/>
    <x v="33"/>
    <m/>
    <x v="0"/>
  </r>
  <r>
    <n v="189"/>
    <x v="1"/>
    <x v="0"/>
    <s v="Line Item"/>
    <x v="0"/>
    <x v="34"/>
    <x v="34"/>
    <m/>
    <x v="0"/>
  </r>
  <r>
    <n v="190"/>
    <x v="1"/>
    <x v="0"/>
    <s v="Line Item"/>
    <x v="0"/>
    <x v="35"/>
    <x v="35"/>
    <m/>
    <x v="0"/>
  </r>
  <r>
    <n v="191"/>
    <x v="1"/>
    <x v="0"/>
    <s v="Line Item"/>
    <x v="0"/>
    <x v="36"/>
    <x v="36"/>
    <m/>
    <x v="0"/>
  </r>
  <r>
    <n v="192"/>
    <x v="1"/>
    <x v="0"/>
    <s v="Line Item"/>
    <x v="0"/>
    <x v="37"/>
    <x v="37"/>
    <m/>
    <x v="0"/>
  </r>
  <r>
    <n v="193"/>
    <x v="1"/>
    <x v="0"/>
    <s v="Line Item"/>
    <x v="0"/>
    <x v="38"/>
    <x v="38"/>
    <m/>
    <x v="0"/>
  </r>
  <r>
    <n v="194"/>
    <x v="1"/>
    <x v="0"/>
    <s v="Line Item"/>
    <x v="0"/>
    <x v="39"/>
    <x v="39"/>
    <m/>
    <x v="0"/>
  </r>
  <r>
    <n v="195"/>
    <x v="1"/>
    <x v="0"/>
    <s v="Line Item"/>
    <x v="0"/>
    <x v="40"/>
    <x v="40"/>
    <m/>
    <x v="0"/>
  </r>
  <r>
    <n v="196"/>
    <x v="1"/>
    <x v="0"/>
    <s v="Line Item"/>
    <x v="0"/>
    <x v="41"/>
    <x v="41"/>
    <m/>
    <x v="0"/>
  </r>
  <r>
    <n v="197"/>
    <x v="1"/>
    <x v="0"/>
    <s v="Total"/>
    <x v="0"/>
    <x v="42"/>
    <x v="42"/>
    <m/>
    <x v="19"/>
  </r>
  <r>
    <n v="198"/>
    <x v="1"/>
    <x v="0"/>
    <s v="Line Item"/>
    <x v="0"/>
    <x v="43"/>
    <x v="43"/>
    <m/>
    <x v="0"/>
  </r>
  <r>
    <n v="199"/>
    <x v="1"/>
    <x v="0"/>
    <s v="Line Item"/>
    <x v="0"/>
    <x v="44"/>
    <x v="44"/>
    <m/>
    <x v="0"/>
  </r>
  <r>
    <n v="200"/>
    <x v="1"/>
    <x v="0"/>
    <s v="Line Item"/>
    <x v="0"/>
    <x v="45"/>
    <x v="45"/>
    <m/>
    <x v="0"/>
  </r>
  <r>
    <n v="201"/>
    <x v="1"/>
    <x v="0"/>
    <s v="Line Item"/>
    <x v="0"/>
    <x v="46"/>
    <x v="46"/>
    <m/>
    <x v="0"/>
  </r>
  <r>
    <n v="202"/>
    <x v="1"/>
    <x v="0"/>
    <s v="Line Item"/>
    <x v="0"/>
    <x v="47"/>
    <x v="47"/>
    <m/>
    <x v="0"/>
  </r>
  <r>
    <n v="203"/>
    <x v="1"/>
    <x v="0"/>
    <s v="Line Item"/>
    <x v="0"/>
    <x v="48"/>
    <x v="48"/>
    <m/>
    <x v="0"/>
  </r>
  <r>
    <n v="204"/>
    <x v="1"/>
    <x v="0"/>
    <s v="Line Item"/>
    <x v="0"/>
    <x v="49"/>
    <x v="49"/>
    <m/>
    <x v="0"/>
  </r>
  <r>
    <n v="205"/>
    <x v="1"/>
    <x v="0"/>
    <s v="Line Item"/>
    <x v="0"/>
    <x v="50"/>
    <x v="50"/>
    <m/>
    <x v="0"/>
  </r>
  <r>
    <n v="206"/>
    <x v="1"/>
    <x v="0"/>
    <s v="Line Item"/>
    <x v="0"/>
    <x v="51"/>
    <x v="51"/>
    <m/>
    <x v="0"/>
  </r>
  <r>
    <n v="207"/>
    <x v="1"/>
    <x v="0"/>
    <s v="Total"/>
    <x v="0"/>
    <x v="52"/>
    <x v="52"/>
    <m/>
    <x v="19"/>
  </r>
  <r>
    <n v="208"/>
    <x v="1"/>
    <x v="1"/>
    <s v="Line Item"/>
    <x v="1"/>
    <x v="53"/>
    <x v="53"/>
    <n v="0.82"/>
    <x v="20"/>
  </r>
  <r>
    <n v="209"/>
    <x v="1"/>
    <x v="1"/>
    <s v="Line Item"/>
    <x v="1"/>
    <x v="54"/>
    <x v="54"/>
    <m/>
    <x v="0"/>
  </r>
  <r>
    <n v="210"/>
    <x v="1"/>
    <x v="1"/>
    <s v="Line Item"/>
    <x v="1"/>
    <x v="55"/>
    <x v="55"/>
    <m/>
    <x v="0"/>
  </r>
  <r>
    <n v="211"/>
    <x v="1"/>
    <x v="1"/>
    <s v="Line Item"/>
    <x v="1"/>
    <x v="56"/>
    <x v="56"/>
    <n v="0.25"/>
    <x v="21"/>
  </r>
  <r>
    <n v="212"/>
    <x v="1"/>
    <x v="1"/>
    <s v="Line Item"/>
    <x v="2"/>
    <x v="57"/>
    <x v="57"/>
    <m/>
    <x v="0"/>
  </r>
  <r>
    <n v="213"/>
    <x v="1"/>
    <x v="1"/>
    <s v="Line Item"/>
    <x v="2"/>
    <x v="58"/>
    <x v="58"/>
    <m/>
    <x v="0"/>
  </r>
  <r>
    <n v="214"/>
    <x v="1"/>
    <x v="1"/>
    <s v="Line Item"/>
    <x v="2"/>
    <x v="59"/>
    <x v="59"/>
    <m/>
    <x v="0"/>
  </r>
  <r>
    <n v="215"/>
    <x v="1"/>
    <x v="1"/>
    <s v="Line Item"/>
    <x v="2"/>
    <x v="60"/>
    <x v="60"/>
    <m/>
    <x v="0"/>
  </r>
  <r>
    <n v="216"/>
    <x v="1"/>
    <x v="1"/>
    <s v="Line Item"/>
    <x v="2"/>
    <x v="61"/>
    <x v="61"/>
    <m/>
    <x v="0"/>
  </r>
  <r>
    <n v="217"/>
    <x v="1"/>
    <x v="1"/>
    <s v="Line Item"/>
    <x v="2"/>
    <x v="62"/>
    <x v="62"/>
    <m/>
    <x v="0"/>
  </r>
  <r>
    <n v="218"/>
    <x v="1"/>
    <x v="1"/>
    <s v="Line Item"/>
    <x v="2"/>
    <x v="63"/>
    <x v="63"/>
    <m/>
    <x v="0"/>
  </r>
  <r>
    <n v="219"/>
    <x v="1"/>
    <x v="1"/>
    <s v="Line Item"/>
    <x v="2"/>
    <x v="64"/>
    <x v="64"/>
    <m/>
    <x v="0"/>
  </r>
  <r>
    <n v="220"/>
    <x v="1"/>
    <x v="1"/>
    <s v="Line Item"/>
    <x v="2"/>
    <x v="65"/>
    <x v="65"/>
    <m/>
    <x v="0"/>
  </r>
  <r>
    <n v="221"/>
    <x v="1"/>
    <x v="1"/>
    <s v="Line Item"/>
    <x v="2"/>
    <x v="66"/>
    <x v="66"/>
    <m/>
    <x v="0"/>
  </r>
  <r>
    <n v="222"/>
    <x v="1"/>
    <x v="1"/>
    <s v="Line Item"/>
    <x v="2"/>
    <x v="67"/>
    <x v="67"/>
    <m/>
    <x v="0"/>
  </r>
  <r>
    <n v="223"/>
    <x v="1"/>
    <x v="1"/>
    <s v="Line Item"/>
    <x v="2"/>
    <x v="68"/>
    <x v="68"/>
    <m/>
    <x v="0"/>
  </r>
  <r>
    <n v="224"/>
    <x v="1"/>
    <x v="1"/>
    <s v="Line Item"/>
    <x v="2"/>
    <x v="69"/>
    <x v="69"/>
    <m/>
    <x v="0"/>
  </r>
  <r>
    <n v="225"/>
    <x v="1"/>
    <x v="1"/>
    <s v="Line Item"/>
    <x v="2"/>
    <x v="70"/>
    <x v="70"/>
    <m/>
    <x v="0"/>
  </r>
  <r>
    <n v="226"/>
    <x v="1"/>
    <x v="1"/>
    <s v="Line Item"/>
    <x v="2"/>
    <x v="71"/>
    <x v="71"/>
    <m/>
    <x v="0"/>
  </r>
  <r>
    <n v="227"/>
    <x v="1"/>
    <x v="1"/>
    <s v="Line Item"/>
    <x v="2"/>
    <x v="72"/>
    <x v="72"/>
    <m/>
    <x v="0"/>
  </r>
  <r>
    <n v="228"/>
    <x v="1"/>
    <x v="1"/>
    <s v="Line Item"/>
    <x v="2"/>
    <x v="73"/>
    <x v="73"/>
    <m/>
    <x v="0"/>
  </r>
  <r>
    <n v="229"/>
    <x v="1"/>
    <x v="1"/>
    <s v="Line Item"/>
    <x v="2"/>
    <x v="74"/>
    <x v="74"/>
    <m/>
    <x v="0"/>
  </r>
  <r>
    <n v="230"/>
    <x v="1"/>
    <x v="1"/>
    <s v="Line Item"/>
    <x v="2"/>
    <x v="75"/>
    <x v="75"/>
    <m/>
    <x v="0"/>
  </r>
  <r>
    <n v="231"/>
    <x v="1"/>
    <x v="1"/>
    <s v="Line Item"/>
    <x v="2"/>
    <x v="76"/>
    <x v="76"/>
    <m/>
    <x v="0"/>
  </r>
  <r>
    <n v="232"/>
    <x v="1"/>
    <x v="1"/>
    <s v="Line Item"/>
    <x v="2"/>
    <x v="77"/>
    <x v="77"/>
    <m/>
    <x v="0"/>
  </r>
  <r>
    <n v="233"/>
    <x v="1"/>
    <x v="1"/>
    <s v="Line Item"/>
    <x v="2"/>
    <x v="78"/>
    <x v="78"/>
    <m/>
    <x v="0"/>
  </r>
  <r>
    <n v="234"/>
    <x v="1"/>
    <x v="1"/>
    <s v="Line Item"/>
    <x v="2"/>
    <x v="79"/>
    <x v="79"/>
    <m/>
    <x v="0"/>
  </r>
  <r>
    <n v="235"/>
    <x v="1"/>
    <x v="1"/>
    <s v="Line Item"/>
    <x v="2"/>
    <x v="80"/>
    <x v="80"/>
    <m/>
    <x v="0"/>
  </r>
  <r>
    <n v="236"/>
    <x v="1"/>
    <x v="1"/>
    <s v="Line Item"/>
    <x v="2"/>
    <x v="81"/>
    <x v="81"/>
    <m/>
    <x v="0"/>
  </r>
  <r>
    <n v="237"/>
    <x v="1"/>
    <x v="1"/>
    <s v="Line Item"/>
    <x v="2"/>
    <x v="82"/>
    <x v="82"/>
    <m/>
    <x v="0"/>
  </r>
  <r>
    <n v="238"/>
    <x v="1"/>
    <x v="1"/>
    <s v="Line Item"/>
    <x v="2"/>
    <x v="83"/>
    <x v="83"/>
    <m/>
    <x v="0"/>
  </r>
  <r>
    <n v="239"/>
    <x v="1"/>
    <x v="1"/>
    <s v="Line Item"/>
    <x v="2"/>
    <x v="84"/>
    <x v="84"/>
    <m/>
    <x v="0"/>
  </r>
  <r>
    <n v="240"/>
    <x v="1"/>
    <x v="1"/>
    <s v="Line Item"/>
    <x v="2"/>
    <x v="85"/>
    <x v="85"/>
    <m/>
    <x v="0"/>
  </r>
  <r>
    <n v="241"/>
    <x v="1"/>
    <x v="1"/>
    <s v="Line Item"/>
    <x v="2"/>
    <x v="86"/>
    <x v="86"/>
    <m/>
    <x v="0"/>
  </r>
  <r>
    <n v="242"/>
    <x v="1"/>
    <x v="1"/>
    <s v="Line Item"/>
    <x v="3"/>
    <x v="87"/>
    <x v="87"/>
    <m/>
    <x v="0"/>
  </r>
  <r>
    <n v="243"/>
    <x v="1"/>
    <x v="1"/>
    <s v="Line Item"/>
    <x v="3"/>
    <x v="88"/>
    <x v="88"/>
    <m/>
    <x v="0"/>
  </r>
  <r>
    <n v="244"/>
    <x v="1"/>
    <x v="1"/>
    <s v="Line Item"/>
    <x v="3"/>
    <x v="89"/>
    <x v="89"/>
    <m/>
    <x v="0"/>
  </r>
  <r>
    <n v="245"/>
    <x v="1"/>
    <x v="1"/>
    <s v="Line Item"/>
    <x v="0"/>
    <x v="90"/>
    <x v="90"/>
    <m/>
    <x v="0"/>
  </r>
  <r>
    <n v="246"/>
    <x v="1"/>
    <x v="1"/>
    <s v="Total"/>
    <x v="0"/>
    <x v="91"/>
    <x v="91"/>
    <n v="1.0699999999999998"/>
    <x v="22"/>
  </r>
  <r>
    <n v="247"/>
    <x v="1"/>
    <x v="2"/>
    <s v="Total"/>
    <x v="0"/>
    <x v="92"/>
    <x v="92"/>
    <n v="1.0699999999999998"/>
    <x v="22"/>
  </r>
  <r>
    <n v="248"/>
    <x v="1"/>
    <x v="2"/>
    <s v="Line Item"/>
    <x v="0"/>
    <x v="93"/>
    <x v="93"/>
    <m/>
    <x v="0"/>
  </r>
  <r>
    <n v="249"/>
    <x v="1"/>
    <x v="2"/>
    <s v="Line Item"/>
    <x v="0"/>
    <x v="94"/>
    <x v="94"/>
    <m/>
    <x v="0"/>
  </r>
  <r>
    <n v="250"/>
    <x v="1"/>
    <x v="2"/>
    <s v="Line Item"/>
    <x v="0"/>
    <x v="95"/>
    <x v="95"/>
    <m/>
    <x v="0"/>
  </r>
  <r>
    <n v="251"/>
    <x v="1"/>
    <x v="2"/>
    <s v="Line Item"/>
    <x v="0"/>
    <x v="96"/>
    <x v="96"/>
    <m/>
    <x v="0"/>
  </r>
  <r>
    <n v="252"/>
    <x v="1"/>
    <x v="2"/>
    <s v="Total"/>
    <x v="0"/>
    <x v="97"/>
    <x v="97"/>
    <n v="0"/>
    <x v="1"/>
  </r>
  <r>
    <n v="253"/>
    <x v="1"/>
    <x v="2"/>
    <s v="Line Item"/>
    <x v="0"/>
    <x v="98"/>
    <x v="98"/>
    <m/>
    <x v="0"/>
  </r>
  <r>
    <n v="254"/>
    <x v="1"/>
    <x v="2"/>
    <s v="Total"/>
    <x v="0"/>
    <x v="99"/>
    <x v="99"/>
    <n v="1.0699999999999998"/>
    <x v="22"/>
  </r>
  <r>
    <n v="255"/>
    <x v="1"/>
    <x v="2"/>
    <s v="Line Item"/>
    <x v="0"/>
    <x v="100"/>
    <x v="100"/>
    <m/>
    <x v="23"/>
  </r>
  <r>
    <n v="256"/>
    <x v="1"/>
    <x v="2"/>
    <s v="Line Item"/>
    <x v="0"/>
    <x v="101"/>
    <x v="101"/>
    <m/>
    <x v="24"/>
  </r>
  <r>
    <n v="257"/>
    <x v="1"/>
    <x v="2"/>
    <s v="Line Item"/>
    <x v="0"/>
    <x v="102"/>
    <x v="102"/>
    <m/>
    <x v="0"/>
  </r>
  <r>
    <n v="258"/>
    <x v="1"/>
    <x v="2"/>
    <s v="Total"/>
    <x v="0"/>
    <x v="103"/>
    <x v="103"/>
    <m/>
    <x v="25"/>
  </r>
  <r>
    <n v="259"/>
    <x v="1"/>
    <x v="2"/>
    <s v="Line Item"/>
    <x v="0"/>
    <x v="104"/>
    <x v="104"/>
    <m/>
    <x v="0"/>
  </r>
  <r>
    <n v="260"/>
    <x v="1"/>
    <x v="2"/>
    <s v="Line Item"/>
    <x v="0"/>
    <x v="105"/>
    <x v="105"/>
    <m/>
    <x v="0"/>
  </r>
  <r>
    <n v="261"/>
    <x v="1"/>
    <x v="2"/>
    <s v="Line Item"/>
    <x v="0"/>
    <x v="106"/>
    <x v="106"/>
    <m/>
    <x v="0"/>
  </r>
  <r>
    <n v="262"/>
    <x v="1"/>
    <x v="2"/>
    <s v="Line Item"/>
    <x v="0"/>
    <x v="107"/>
    <x v="107"/>
    <m/>
    <x v="0"/>
  </r>
  <r>
    <n v="263"/>
    <x v="1"/>
    <x v="2"/>
    <s v="Total"/>
    <x v="0"/>
    <x v="108"/>
    <x v="108"/>
    <m/>
    <x v="1"/>
  </r>
  <r>
    <n v="264"/>
    <x v="1"/>
    <x v="2"/>
    <s v="Line Item"/>
    <x v="0"/>
    <x v="109"/>
    <x v="109"/>
    <m/>
    <x v="26"/>
  </r>
  <r>
    <n v="265"/>
    <x v="1"/>
    <x v="2"/>
    <s v="Line Item"/>
    <x v="0"/>
    <x v="110"/>
    <x v="110"/>
    <m/>
    <x v="0"/>
  </r>
  <r>
    <n v="266"/>
    <x v="1"/>
    <x v="2"/>
    <s v="Line Item"/>
    <x v="0"/>
    <x v="111"/>
    <x v="111"/>
    <m/>
    <x v="0"/>
  </r>
  <r>
    <n v="267"/>
    <x v="1"/>
    <x v="2"/>
    <s v="Line Item"/>
    <x v="0"/>
    <x v="112"/>
    <x v="112"/>
    <m/>
    <x v="27"/>
  </r>
  <r>
    <n v="268"/>
    <x v="1"/>
    <x v="2"/>
    <s v="Line Item"/>
    <x v="0"/>
    <x v="113"/>
    <x v="113"/>
    <m/>
    <x v="28"/>
  </r>
  <r>
    <n v="269"/>
    <x v="1"/>
    <x v="2"/>
    <s v="Line Item"/>
    <x v="0"/>
    <x v="114"/>
    <x v="114"/>
    <m/>
    <x v="29"/>
  </r>
  <r>
    <n v="270"/>
    <x v="1"/>
    <x v="2"/>
    <s v="Line Item"/>
    <x v="0"/>
    <x v="115"/>
    <x v="115"/>
    <m/>
    <x v="0"/>
  </r>
  <r>
    <n v="271"/>
    <x v="1"/>
    <x v="2"/>
    <s v="Line Item"/>
    <x v="0"/>
    <x v="116"/>
    <x v="116"/>
    <m/>
    <x v="0"/>
  </r>
  <r>
    <n v="272"/>
    <x v="1"/>
    <x v="2"/>
    <s v="Line Item"/>
    <x v="0"/>
    <x v="117"/>
    <x v="117"/>
    <m/>
    <x v="0"/>
  </r>
  <r>
    <n v="273"/>
    <x v="1"/>
    <x v="2"/>
    <s v="Line Item"/>
    <x v="0"/>
    <x v="118"/>
    <x v="118"/>
    <m/>
    <x v="0"/>
  </r>
  <r>
    <n v="274"/>
    <x v="1"/>
    <x v="2"/>
    <s v="Line Item"/>
    <x v="0"/>
    <x v="119"/>
    <x v="119"/>
    <m/>
    <x v="0"/>
  </r>
  <r>
    <n v="275"/>
    <x v="1"/>
    <x v="2"/>
    <s v="Line Item"/>
    <x v="0"/>
    <x v="120"/>
    <x v="120"/>
    <m/>
    <x v="0"/>
  </r>
  <r>
    <n v="276"/>
    <x v="1"/>
    <x v="2"/>
    <s v="Line Item"/>
    <x v="0"/>
    <x v="121"/>
    <x v="121"/>
    <m/>
    <x v="0"/>
  </r>
  <r>
    <n v="277"/>
    <x v="1"/>
    <x v="2"/>
    <s v="Line Item"/>
    <x v="0"/>
    <x v="122"/>
    <x v="122"/>
    <m/>
    <x v="0"/>
  </r>
  <r>
    <n v="278"/>
    <x v="1"/>
    <x v="2"/>
    <s v="Line Item"/>
    <x v="0"/>
    <x v="123"/>
    <x v="123"/>
    <m/>
    <x v="0"/>
  </r>
  <r>
    <n v="279"/>
    <x v="1"/>
    <x v="2"/>
    <s v="Line Item"/>
    <x v="0"/>
    <x v="124"/>
    <x v="124"/>
    <m/>
    <x v="30"/>
  </r>
  <r>
    <n v="280"/>
    <x v="1"/>
    <x v="2"/>
    <s v="Line Item"/>
    <x v="0"/>
    <x v="125"/>
    <x v="125"/>
    <m/>
    <x v="0"/>
  </r>
  <r>
    <n v="281"/>
    <x v="1"/>
    <x v="2"/>
    <s v="Line Item"/>
    <x v="0"/>
    <x v="126"/>
    <x v="126"/>
    <m/>
    <x v="0"/>
  </r>
  <r>
    <n v="282"/>
    <x v="1"/>
    <x v="2"/>
    <s v="Total"/>
    <x v="0"/>
    <x v="127"/>
    <x v="127"/>
    <m/>
    <x v="31"/>
  </r>
  <r>
    <n v="283"/>
    <x v="1"/>
    <x v="2"/>
    <s v="Line Item"/>
    <x v="0"/>
    <x v="128"/>
    <x v="128"/>
    <m/>
    <x v="0"/>
  </r>
  <r>
    <n v="284"/>
    <x v="1"/>
    <x v="2"/>
    <s v="Line Item"/>
    <x v="0"/>
    <x v="129"/>
    <x v="129"/>
    <m/>
    <x v="0"/>
  </r>
  <r>
    <n v="285"/>
    <x v="1"/>
    <x v="2"/>
    <s v="Line Item"/>
    <x v="0"/>
    <x v="130"/>
    <x v="130"/>
    <m/>
    <x v="0"/>
  </r>
  <r>
    <n v="286"/>
    <x v="1"/>
    <x v="2"/>
    <s v="Line Item"/>
    <x v="0"/>
    <x v="131"/>
    <x v="131"/>
    <m/>
    <x v="0"/>
  </r>
  <r>
    <n v="287"/>
    <x v="1"/>
    <x v="2"/>
    <s v="Line Item"/>
    <x v="0"/>
    <x v="132"/>
    <x v="132"/>
    <m/>
    <x v="0"/>
  </r>
  <r>
    <n v="288"/>
    <x v="1"/>
    <x v="2"/>
    <s v="Line Item"/>
    <x v="0"/>
    <x v="133"/>
    <x v="133"/>
    <m/>
    <x v="0"/>
  </r>
  <r>
    <n v="289"/>
    <x v="1"/>
    <x v="2"/>
    <s v="Total"/>
    <x v="0"/>
    <x v="134"/>
    <x v="134"/>
    <m/>
    <x v="1"/>
  </r>
  <r>
    <n v="290"/>
    <x v="1"/>
    <x v="2"/>
    <s v="Line Item"/>
    <x v="0"/>
    <x v="135"/>
    <x v="135"/>
    <m/>
    <x v="32"/>
  </r>
  <r>
    <n v="291"/>
    <x v="1"/>
    <x v="2"/>
    <s v="Total"/>
    <x v="0"/>
    <x v="136"/>
    <x v="136"/>
    <m/>
    <x v="33"/>
  </r>
  <r>
    <n v="292"/>
    <x v="1"/>
    <x v="2"/>
    <s v="Line Item"/>
    <x v="0"/>
    <x v="137"/>
    <x v="137"/>
    <m/>
    <x v="0"/>
  </r>
  <r>
    <n v="293"/>
    <x v="1"/>
    <x v="2"/>
    <s v="Line Item"/>
    <x v="0"/>
    <x v="138"/>
    <x v="138"/>
    <m/>
    <x v="0"/>
  </r>
  <r>
    <n v="294"/>
    <x v="1"/>
    <x v="2"/>
    <s v="Total"/>
    <x v="0"/>
    <x v="139"/>
    <x v="139"/>
    <m/>
    <x v="33"/>
  </r>
  <r>
    <n v="295"/>
    <x v="1"/>
    <x v="2"/>
    <s v="Total"/>
    <x v="0"/>
    <x v="140"/>
    <x v="140"/>
    <m/>
    <x v="19"/>
  </r>
  <r>
    <n v="296"/>
    <x v="1"/>
    <x v="2"/>
    <s v="Line Item"/>
    <x v="0"/>
    <x v="141"/>
    <x v="141"/>
    <m/>
    <x v="34"/>
  </r>
  <r>
    <n v="297"/>
    <x v="1"/>
    <x v="3"/>
    <s v="Line Item"/>
    <x v="0"/>
    <x v="142"/>
    <x v="142"/>
    <m/>
    <x v="0"/>
  </r>
  <r>
    <n v="298"/>
    <x v="1"/>
    <x v="3"/>
    <s v="Line Item"/>
    <x v="0"/>
    <x v="143"/>
    <x v="143"/>
    <m/>
    <x v="0"/>
  </r>
  <r>
    <n v="299"/>
    <x v="1"/>
    <x v="3"/>
    <s v="Line Item"/>
    <x v="0"/>
    <x v="144"/>
    <x v="144"/>
    <m/>
    <x v="0"/>
  </r>
  <r>
    <n v="300"/>
    <x v="1"/>
    <x v="3"/>
    <s v="Line Item"/>
    <x v="0"/>
    <x v="145"/>
    <x v="145"/>
    <m/>
    <x v="0"/>
  </r>
  <r>
    <n v="301"/>
    <x v="1"/>
    <x v="3"/>
    <s v="Line Item"/>
    <x v="0"/>
    <x v="146"/>
    <x v="146"/>
    <m/>
    <x v="0"/>
  </r>
  <r>
    <n v="302"/>
    <x v="1"/>
    <x v="3"/>
    <s v="Line Item"/>
    <x v="0"/>
    <x v="147"/>
    <x v="147"/>
    <m/>
    <x v="0"/>
  </r>
  <r>
    <n v="303"/>
    <x v="1"/>
    <x v="3"/>
    <s v="Line Item"/>
    <x v="0"/>
    <x v="148"/>
    <x v="148"/>
    <m/>
    <x v="0"/>
  </r>
  <r>
    <n v="304"/>
    <x v="1"/>
    <x v="3"/>
    <s v="Total"/>
    <x v="0"/>
    <x v="149"/>
    <x v="149"/>
    <m/>
    <x v="1"/>
  </r>
  <r>
    <n v="305"/>
    <x v="1"/>
    <x v="3"/>
    <s v="Total"/>
    <x v="0"/>
    <x v="150"/>
    <x v="150"/>
    <m/>
    <x v="1"/>
  </r>
  <r>
    <n v="306"/>
    <x v="1"/>
    <x v="3"/>
    <s v="Line Item"/>
    <x v="0"/>
    <x v="151"/>
    <x v="151"/>
    <m/>
    <x v="1"/>
  </r>
  <r>
    <n v="307"/>
    <x v="1"/>
    <x v="3"/>
    <s v="Line Item"/>
    <x v="0"/>
    <x v="152"/>
    <x v="152"/>
    <m/>
    <x v="0"/>
  </r>
  <r>
    <n v="308"/>
    <x v="1"/>
    <x v="3"/>
    <s v="Line Item"/>
    <x v="0"/>
    <x v="153"/>
    <x v="153"/>
    <m/>
    <x v="1"/>
  </r>
  <r>
    <n v="309"/>
    <x v="2"/>
    <x v="0"/>
    <s v="Line Item"/>
    <x v="0"/>
    <x v="0"/>
    <x v="0"/>
    <m/>
    <x v="0"/>
  </r>
  <r>
    <n v="310"/>
    <x v="2"/>
    <x v="0"/>
    <s v="Line Item"/>
    <x v="0"/>
    <x v="1"/>
    <x v="1"/>
    <m/>
    <x v="0"/>
  </r>
  <r>
    <n v="311"/>
    <x v="2"/>
    <x v="0"/>
    <s v="Line Item"/>
    <x v="0"/>
    <x v="2"/>
    <x v="2"/>
    <m/>
    <x v="0"/>
  </r>
  <r>
    <n v="312"/>
    <x v="2"/>
    <x v="0"/>
    <s v="Total"/>
    <x v="0"/>
    <x v="3"/>
    <x v="3"/>
    <m/>
    <x v="1"/>
  </r>
  <r>
    <n v="313"/>
    <x v="2"/>
    <x v="0"/>
    <s v="Line Item"/>
    <x v="0"/>
    <x v="4"/>
    <x v="4"/>
    <m/>
    <x v="0"/>
  </r>
  <r>
    <n v="314"/>
    <x v="2"/>
    <x v="0"/>
    <s v="Line Item"/>
    <x v="0"/>
    <x v="5"/>
    <x v="5"/>
    <m/>
    <x v="0"/>
  </r>
  <r>
    <n v="315"/>
    <x v="2"/>
    <x v="0"/>
    <s v="Total"/>
    <x v="0"/>
    <x v="6"/>
    <x v="6"/>
    <m/>
    <x v="1"/>
  </r>
  <r>
    <n v="316"/>
    <x v="2"/>
    <x v="0"/>
    <s v="Line Item"/>
    <x v="0"/>
    <x v="7"/>
    <x v="7"/>
    <m/>
    <x v="35"/>
  </r>
  <r>
    <n v="317"/>
    <x v="2"/>
    <x v="0"/>
    <s v="Line Item"/>
    <x v="0"/>
    <x v="8"/>
    <x v="8"/>
    <m/>
    <x v="0"/>
  </r>
  <r>
    <n v="318"/>
    <x v="2"/>
    <x v="0"/>
    <s v="Line Item"/>
    <x v="0"/>
    <x v="9"/>
    <x v="9"/>
    <m/>
    <x v="0"/>
  </r>
  <r>
    <n v="319"/>
    <x v="2"/>
    <x v="0"/>
    <s v="Line Item"/>
    <x v="0"/>
    <x v="10"/>
    <x v="10"/>
    <m/>
    <x v="0"/>
  </r>
  <r>
    <n v="320"/>
    <x v="2"/>
    <x v="0"/>
    <s v="Line Item"/>
    <x v="0"/>
    <x v="11"/>
    <x v="11"/>
    <m/>
    <x v="0"/>
  </r>
  <r>
    <n v="321"/>
    <x v="2"/>
    <x v="0"/>
    <s v="Line Item"/>
    <x v="0"/>
    <x v="12"/>
    <x v="12"/>
    <m/>
    <x v="0"/>
  </r>
  <r>
    <n v="322"/>
    <x v="2"/>
    <x v="0"/>
    <s v="Line Item"/>
    <x v="0"/>
    <x v="13"/>
    <x v="13"/>
    <m/>
    <x v="0"/>
  </r>
  <r>
    <n v="323"/>
    <x v="2"/>
    <x v="0"/>
    <s v="Line Item"/>
    <x v="0"/>
    <x v="14"/>
    <x v="14"/>
    <m/>
    <x v="0"/>
  </r>
  <r>
    <n v="324"/>
    <x v="2"/>
    <x v="0"/>
    <s v="Line Item"/>
    <x v="0"/>
    <x v="15"/>
    <x v="15"/>
    <m/>
    <x v="0"/>
  </r>
  <r>
    <n v="325"/>
    <x v="2"/>
    <x v="0"/>
    <s v="Line Item"/>
    <x v="0"/>
    <x v="16"/>
    <x v="16"/>
    <m/>
    <x v="0"/>
  </r>
  <r>
    <n v="326"/>
    <x v="2"/>
    <x v="0"/>
    <s v="Line Item"/>
    <x v="0"/>
    <x v="17"/>
    <x v="17"/>
    <m/>
    <x v="0"/>
  </r>
  <r>
    <n v="327"/>
    <x v="2"/>
    <x v="0"/>
    <s v="Line Item"/>
    <x v="0"/>
    <x v="18"/>
    <x v="18"/>
    <m/>
    <x v="0"/>
  </r>
  <r>
    <n v="328"/>
    <x v="2"/>
    <x v="0"/>
    <s v="Line Item"/>
    <x v="0"/>
    <x v="19"/>
    <x v="19"/>
    <m/>
    <x v="0"/>
  </r>
  <r>
    <n v="329"/>
    <x v="2"/>
    <x v="0"/>
    <s v="Line Item"/>
    <x v="0"/>
    <x v="20"/>
    <x v="20"/>
    <m/>
    <x v="0"/>
  </r>
  <r>
    <n v="330"/>
    <x v="2"/>
    <x v="0"/>
    <s v="Line Item"/>
    <x v="0"/>
    <x v="21"/>
    <x v="21"/>
    <m/>
    <x v="0"/>
  </r>
  <r>
    <n v="331"/>
    <x v="2"/>
    <x v="0"/>
    <s v="Line Item"/>
    <x v="0"/>
    <x v="22"/>
    <x v="22"/>
    <m/>
    <x v="0"/>
  </r>
  <r>
    <n v="332"/>
    <x v="2"/>
    <x v="0"/>
    <s v="Line Item"/>
    <x v="0"/>
    <x v="23"/>
    <x v="23"/>
    <m/>
    <x v="0"/>
  </r>
  <r>
    <n v="333"/>
    <x v="2"/>
    <x v="0"/>
    <s v="Line Item"/>
    <x v="0"/>
    <x v="24"/>
    <x v="24"/>
    <m/>
    <x v="0"/>
  </r>
  <r>
    <n v="334"/>
    <x v="2"/>
    <x v="0"/>
    <s v="Line Item"/>
    <x v="0"/>
    <x v="25"/>
    <x v="25"/>
    <m/>
    <x v="0"/>
  </r>
  <r>
    <n v="335"/>
    <x v="2"/>
    <x v="0"/>
    <s v="Line Item"/>
    <x v="0"/>
    <x v="26"/>
    <x v="26"/>
    <m/>
    <x v="0"/>
  </r>
  <r>
    <n v="336"/>
    <x v="2"/>
    <x v="0"/>
    <s v="Line Item"/>
    <x v="0"/>
    <x v="27"/>
    <x v="27"/>
    <m/>
    <x v="0"/>
  </r>
  <r>
    <n v="337"/>
    <x v="2"/>
    <x v="0"/>
    <s v="Line Item"/>
    <x v="0"/>
    <x v="28"/>
    <x v="28"/>
    <m/>
    <x v="0"/>
  </r>
  <r>
    <n v="338"/>
    <x v="2"/>
    <x v="0"/>
    <s v="Line Item"/>
    <x v="0"/>
    <x v="29"/>
    <x v="29"/>
    <m/>
    <x v="0"/>
  </r>
  <r>
    <n v="339"/>
    <x v="2"/>
    <x v="0"/>
    <s v="Line Item"/>
    <x v="0"/>
    <x v="30"/>
    <x v="30"/>
    <m/>
    <x v="0"/>
  </r>
  <r>
    <n v="340"/>
    <x v="2"/>
    <x v="0"/>
    <s v="Line Item"/>
    <x v="0"/>
    <x v="31"/>
    <x v="31"/>
    <m/>
    <x v="0"/>
  </r>
  <r>
    <n v="341"/>
    <x v="2"/>
    <x v="0"/>
    <s v="Line Item"/>
    <x v="0"/>
    <x v="32"/>
    <x v="32"/>
    <m/>
    <x v="0"/>
  </r>
  <r>
    <n v="342"/>
    <x v="2"/>
    <x v="0"/>
    <s v="Line Item"/>
    <x v="0"/>
    <x v="33"/>
    <x v="33"/>
    <m/>
    <x v="0"/>
  </r>
  <r>
    <n v="343"/>
    <x v="2"/>
    <x v="0"/>
    <s v="Line Item"/>
    <x v="0"/>
    <x v="34"/>
    <x v="34"/>
    <m/>
    <x v="0"/>
  </r>
  <r>
    <n v="344"/>
    <x v="2"/>
    <x v="0"/>
    <s v="Line Item"/>
    <x v="0"/>
    <x v="35"/>
    <x v="35"/>
    <m/>
    <x v="0"/>
  </r>
  <r>
    <n v="345"/>
    <x v="2"/>
    <x v="0"/>
    <s v="Line Item"/>
    <x v="0"/>
    <x v="36"/>
    <x v="36"/>
    <m/>
    <x v="0"/>
  </r>
  <r>
    <n v="346"/>
    <x v="2"/>
    <x v="0"/>
    <s v="Line Item"/>
    <x v="0"/>
    <x v="37"/>
    <x v="37"/>
    <m/>
    <x v="0"/>
  </r>
  <r>
    <n v="347"/>
    <x v="2"/>
    <x v="0"/>
    <s v="Line Item"/>
    <x v="0"/>
    <x v="38"/>
    <x v="38"/>
    <m/>
    <x v="0"/>
  </r>
  <r>
    <n v="348"/>
    <x v="2"/>
    <x v="0"/>
    <s v="Line Item"/>
    <x v="0"/>
    <x v="39"/>
    <x v="39"/>
    <m/>
    <x v="0"/>
  </r>
  <r>
    <n v="349"/>
    <x v="2"/>
    <x v="0"/>
    <s v="Line Item"/>
    <x v="0"/>
    <x v="40"/>
    <x v="40"/>
    <m/>
    <x v="0"/>
  </r>
  <r>
    <n v="350"/>
    <x v="2"/>
    <x v="0"/>
    <s v="Line Item"/>
    <x v="0"/>
    <x v="41"/>
    <x v="41"/>
    <m/>
    <x v="0"/>
  </r>
  <r>
    <n v="351"/>
    <x v="2"/>
    <x v="0"/>
    <s v="Total"/>
    <x v="0"/>
    <x v="42"/>
    <x v="42"/>
    <m/>
    <x v="35"/>
  </r>
  <r>
    <n v="352"/>
    <x v="2"/>
    <x v="0"/>
    <s v="Line Item"/>
    <x v="0"/>
    <x v="43"/>
    <x v="43"/>
    <m/>
    <x v="0"/>
  </r>
  <r>
    <n v="353"/>
    <x v="2"/>
    <x v="0"/>
    <s v="Line Item"/>
    <x v="0"/>
    <x v="44"/>
    <x v="44"/>
    <m/>
    <x v="0"/>
  </r>
  <r>
    <n v="354"/>
    <x v="2"/>
    <x v="0"/>
    <s v="Line Item"/>
    <x v="0"/>
    <x v="45"/>
    <x v="45"/>
    <m/>
    <x v="0"/>
  </r>
  <r>
    <n v="355"/>
    <x v="2"/>
    <x v="0"/>
    <s v="Line Item"/>
    <x v="0"/>
    <x v="46"/>
    <x v="46"/>
    <m/>
    <x v="0"/>
  </r>
  <r>
    <n v="356"/>
    <x v="2"/>
    <x v="0"/>
    <s v="Line Item"/>
    <x v="0"/>
    <x v="47"/>
    <x v="47"/>
    <m/>
    <x v="0"/>
  </r>
  <r>
    <n v="357"/>
    <x v="2"/>
    <x v="0"/>
    <s v="Line Item"/>
    <x v="0"/>
    <x v="48"/>
    <x v="48"/>
    <m/>
    <x v="0"/>
  </r>
  <r>
    <n v="358"/>
    <x v="2"/>
    <x v="0"/>
    <s v="Line Item"/>
    <x v="0"/>
    <x v="49"/>
    <x v="49"/>
    <m/>
    <x v="0"/>
  </r>
  <r>
    <n v="359"/>
    <x v="2"/>
    <x v="0"/>
    <s v="Line Item"/>
    <x v="0"/>
    <x v="50"/>
    <x v="50"/>
    <m/>
    <x v="0"/>
  </r>
  <r>
    <n v="360"/>
    <x v="2"/>
    <x v="0"/>
    <s v="Line Item"/>
    <x v="0"/>
    <x v="51"/>
    <x v="51"/>
    <m/>
    <x v="0"/>
  </r>
  <r>
    <n v="361"/>
    <x v="2"/>
    <x v="0"/>
    <s v="Total"/>
    <x v="0"/>
    <x v="52"/>
    <x v="52"/>
    <m/>
    <x v="35"/>
  </r>
  <r>
    <n v="362"/>
    <x v="2"/>
    <x v="1"/>
    <s v="Line Item"/>
    <x v="1"/>
    <x v="53"/>
    <x v="53"/>
    <n v="1"/>
    <x v="36"/>
  </r>
  <r>
    <n v="363"/>
    <x v="2"/>
    <x v="1"/>
    <s v="Line Item"/>
    <x v="1"/>
    <x v="54"/>
    <x v="54"/>
    <m/>
    <x v="0"/>
  </r>
  <r>
    <n v="364"/>
    <x v="2"/>
    <x v="1"/>
    <s v="Line Item"/>
    <x v="1"/>
    <x v="55"/>
    <x v="55"/>
    <m/>
    <x v="0"/>
  </r>
  <r>
    <n v="365"/>
    <x v="2"/>
    <x v="1"/>
    <s v="Line Item"/>
    <x v="1"/>
    <x v="56"/>
    <x v="56"/>
    <m/>
    <x v="0"/>
  </r>
  <r>
    <n v="366"/>
    <x v="2"/>
    <x v="1"/>
    <s v="Line Item"/>
    <x v="2"/>
    <x v="57"/>
    <x v="57"/>
    <m/>
    <x v="0"/>
  </r>
  <r>
    <n v="367"/>
    <x v="2"/>
    <x v="1"/>
    <s v="Line Item"/>
    <x v="2"/>
    <x v="58"/>
    <x v="58"/>
    <m/>
    <x v="0"/>
  </r>
  <r>
    <n v="368"/>
    <x v="2"/>
    <x v="1"/>
    <s v="Line Item"/>
    <x v="2"/>
    <x v="59"/>
    <x v="59"/>
    <m/>
    <x v="0"/>
  </r>
  <r>
    <n v="369"/>
    <x v="2"/>
    <x v="1"/>
    <s v="Line Item"/>
    <x v="2"/>
    <x v="60"/>
    <x v="60"/>
    <m/>
    <x v="0"/>
  </r>
  <r>
    <n v="370"/>
    <x v="2"/>
    <x v="1"/>
    <s v="Line Item"/>
    <x v="2"/>
    <x v="61"/>
    <x v="61"/>
    <m/>
    <x v="0"/>
  </r>
  <r>
    <n v="371"/>
    <x v="2"/>
    <x v="1"/>
    <s v="Line Item"/>
    <x v="2"/>
    <x v="62"/>
    <x v="62"/>
    <m/>
    <x v="0"/>
  </r>
  <r>
    <n v="372"/>
    <x v="2"/>
    <x v="1"/>
    <s v="Line Item"/>
    <x v="2"/>
    <x v="63"/>
    <x v="63"/>
    <m/>
    <x v="0"/>
  </r>
  <r>
    <n v="373"/>
    <x v="2"/>
    <x v="1"/>
    <s v="Line Item"/>
    <x v="2"/>
    <x v="64"/>
    <x v="64"/>
    <m/>
    <x v="0"/>
  </r>
  <r>
    <n v="374"/>
    <x v="2"/>
    <x v="1"/>
    <s v="Line Item"/>
    <x v="2"/>
    <x v="65"/>
    <x v="65"/>
    <m/>
    <x v="0"/>
  </r>
  <r>
    <n v="375"/>
    <x v="2"/>
    <x v="1"/>
    <s v="Line Item"/>
    <x v="2"/>
    <x v="66"/>
    <x v="66"/>
    <m/>
    <x v="0"/>
  </r>
  <r>
    <n v="376"/>
    <x v="2"/>
    <x v="1"/>
    <s v="Line Item"/>
    <x v="2"/>
    <x v="67"/>
    <x v="67"/>
    <m/>
    <x v="0"/>
  </r>
  <r>
    <n v="377"/>
    <x v="2"/>
    <x v="1"/>
    <s v="Line Item"/>
    <x v="2"/>
    <x v="68"/>
    <x v="68"/>
    <m/>
    <x v="0"/>
  </r>
  <r>
    <n v="378"/>
    <x v="2"/>
    <x v="1"/>
    <s v="Line Item"/>
    <x v="2"/>
    <x v="69"/>
    <x v="69"/>
    <m/>
    <x v="0"/>
  </r>
  <r>
    <n v="379"/>
    <x v="2"/>
    <x v="1"/>
    <s v="Line Item"/>
    <x v="2"/>
    <x v="70"/>
    <x v="70"/>
    <m/>
    <x v="0"/>
  </r>
  <r>
    <n v="380"/>
    <x v="2"/>
    <x v="1"/>
    <s v="Line Item"/>
    <x v="2"/>
    <x v="71"/>
    <x v="71"/>
    <m/>
    <x v="0"/>
  </r>
  <r>
    <n v="381"/>
    <x v="2"/>
    <x v="1"/>
    <s v="Line Item"/>
    <x v="2"/>
    <x v="72"/>
    <x v="72"/>
    <m/>
    <x v="0"/>
  </r>
  <r>
    <n v="382"/>
    <x v="2"/>
    <x v="1"/>
    <s v="Line Item"/>
    <x v="2"/>
    <x v="73"/>
    <x v="73"/>
    <m/>
    <x v="0"/>
  </r>
  <r>
    <n v="383"/>
    <x v="2"/>
    <x v="1"/>
    <s v="Line Item"/>
    <x v="2"/>
    <x v="74"/>
    <x v="74"/>
    <m/>
    <x v="0"/>
  </r>
  <r>
    <n v="384"/>
    <x v="2"/>
    <x v="1"/>
    <s v="Line Item"/>
    <x v="2"/>
    <x v="75"/>
    <x v="75"/>
    <m/>
    <x v="0"/>
  </r>
  <r>
    <n v="385"/>
    <x v="2"/>
    <x v="1"/>
    <s v="Line Item"/>
    <x v="2"/>
    <x v="76"/>
    <x v="76"/>
    <m/>
    <x v="0"/>
  </r>
  <r>
    <n v="386"/>
    <x v="2"/>
    <x v="1"/>
    <s v="Line Item"/>
    <x v="2"/>
    <x v="77"/>
    <x v="77"/>
    <m/>
    <x v="0"/>
  </r>
  <r>
    <n v="387"/>
    <x v="2"/>
    <x v="1"/>
    <s v="Line Item"/>
    <x v="2"/>
    <x v="78"/>
    <x v="78"/>
    <m/>
    <x v="0"/>
  </r>
  <r>
    <n v="388"/>
    <x v="2"/>
    <x v="1"/>
    <s v="Line Item"/>
    <x v="2"/>
    <x v="79"/>
    <x v="79"/>
    <m/>
    <x v="0"/>
  </r>
  <r>
    <n v="389"/>
    <x v="2"/>
    <x v="1"/>
    <s v="Line Item"/>
    <x v="2"/>
    <x v="80"/>
    <x v="80"/>
    <m/>
    <x v="0"/>
  </r>
  <r>
    <n v="390"/>
    <x v="2"/>
    <x v="1"/>
    <s v="Line Item"/>
    <x v="2"/>
    <x v="81"/>
    <x v="81"/>
    <m/>
    <x v="0"/>
  </r>
  <r>
    <n v="391"/>
    <x v="2"/>
    <x v="1"/>
    <s v="Line Item"/>
    <x v="2"/>
    <x v="82"/>
    <x v="82"/>
    <m/>
    <x v="0"/>
  </r>
  <r>
    <n v="392"/>
    <x v="2"/>
    <x v="1"/>
    <s v="Line Item"/>
    <x v="2"/>
    <x v="83"/>
    <x v="83"/>
    <n v="2"/>
    <x v="37"/>
  </r>
  <r>
    <n v="393"/>
    <x v="2"/>
    <x v="1"/>
    <s v="Line Item"/>
    <x v="2"/>
    <x v="84"/>
    <x v="84"/>
    <m/>
    <x v="0"/>
  </r>
  <r>
    <n v="394"/>
    <x v="2"/>
    <x v="1"/>
    <s v="Line Item"/>
    <x v="2"/>
    <x v="85"/>
    <x v="85"/>
    <n v="6.08"/>
    <x v="38"/>
  </r>
  <r>
    <n v="395"/>
    <x v="2"/>
    <x v="1"/>
    <s v="Line Item"/>
    <x v="2"/>
    <x v="86"/>
    <x v="86"/>
    <m/>
    <x v="0"/>
  </r>
  <r>
    <n v="396"/>
    <x v="2"/>
    <x v="1"/>
    <s v="Line Item"/>
    <x v="3"/>
    <x v="87"/>
    <x v="87"/>
    <m/>
    <x v="0"/>
  </r>
  <r>
    <n v="397"/>
    <x v="2"/>
    <x v="1"/>
    <s v="Line Item"/>
    <x v="3"/>
    <x v="88"/>
    <x v="88"/>
    <m/>
    <x v="0"/>
  </r>
  <r>
    <n v="398"/>
    <x v="2"/>
    <x v="1"/>
    <s v="Line Item"/>
    <x v="3"/>
    <x v="89"/>
    <x v="89"/>
    <m/>
    <x v="0"/>
  </r>
  <r>
    <n v="399"/>
    <x v="2"/>
    <x v="1"/>
    <s v="Line Item"/>
    <x v="0"/>
    <x v="90"/>
    <x v="90"/>
    <m/>
    <x v="0"/>
  </r>
  <r>
    <n v="400"/>
    <x v="2"/>
    <x v="1"/>
    <s v="Total"/>
    <x v="0"/>
    <x v="91"/>
    <x v="91"/>
    <n v="9.08"/>
    <x v="39"/>
  </r>
  <r>
    <n v="401"/>
    <x v="2"/>
    <x v="2"/>
    <s v="Total"/>
    <x v="0"/>
    <x v="92"/>
    <x v="92"/>
    <n v="9.08"/>
    <x v="39"/>
  </r>
  <r>
    <n v="402"/>
    <x v="2"/>
    <x v="2"/>
    <s v="Line Item"/>
    <x v="0"/>
    <x v="93"/>
    <x v="93"/>
    <m/>
    <x v="0"/>
  </r>
  <r>
    <n v="403"/>
    <x v="2"/>
    <x v="2"/>
    <s v="Line Item"/>
    <x v="0"/>
    <x v="94"/>
    <x v="94"/>
    <m/>
    <x v="0"/>
  </r>
  <r>
    <n v="404"/>
    <x v="2"/>
    <x v="2"/>
    <s v="Line Item"/>
    <x v="0"/>
    <x v="95"/>
    <x v="95"/>
    <m/>
    <x v="0"/>
  </r>
  <r>
    <n v="405"/>
    <x v="2"/>
    <x v="2"/>
    <s v="Line Item"/>
    <x v="0"/>
    <x v="96"/>
    <x v="96"/>
    <m/>
    <x v="0"/>
  </r>
  <r>
    <n v="406"/>
    <x v="2"/>
    <x v="2"/>
    <s v="Total"/>
    <x v="0"/>
    <x v="97"/>
    <x v="97"/>
    <n v="0"/>
    <x v="1"/>
  </r>
  <r>
    <n v="407"/>
    <x v="2"/>
    <x v="2"/>
    <s v="Line Item"/>
    <x v="0"/>
    <x v="98"/>
    <x v="98"/>
    <m/>
    <x v="0"/>
  </r>
  <r>
    <n v="408"/>
    <x v="2"/>
    <x v="2"/>
    <s v="Total"/>
    <x v="0"/>
    <x v="99"/>
    <x v="99"/>
    <n v="9.08"/>
    <x v="39"/>
  </r>
  <r>
    <n v="409"/>
    <x v="2"/>
    <x v="2"/>
    <s v="Line Item"/>
    <x v="0"/>
    <x v="100"/>
    <x v="100"/>
    <m/>
    <x v="40"/>
  </r>
  <r>
    <n v="410"/>
    <x v="2"/>
    <x v="2"/>
    <s v="Line Item"/>
    <x v="0"/>
    <x v="101"/>
    <x v="101"/>
    <m/>
    <x v="41"/>
  </r>
  <r>
    <n v="411"/>
    <x v="2"/>
    <x v="2"/>
    <s v="Line Item"/>
    <x v="0"/>
    <x v="102"/>
    <x v="102"/>
    <m/>
    <x v="0"/>
  </r>
  <r>
    <n v="412"/>
    <x v="2"/>
    <x v="2"/>
    <s v="Total"/>
    <x v="0"/>
    <x v="103"/>
    <x v="103"/>
    <m/>
    <x v="42"/>
  </r>
  <r>
    <n v="413"/>
    <x v="2"/>
    <x v="2"/>
    <s v="Line Item"/>
    <x v="0"/>
    <x v="104"/>
    <x v="104"/>
    <m/>
    <x v="43"/>
  </r>
  <r>
    <n v="414"/>
    <x v="2"/>
    <x v="2"/>
    <s v="Line Item"/>
    <x v="0"/>
    <x v="105"/>
    <x v="105"/>
    <m/>
    <x v="0"/>
  </r>
  <r>
    <n v="415"/>
    <x v="2"/>
    <x v="2"/>
    <s v="Line Item"/>
    <x v="0"/>
    <x v="106"/>
    <x v="106"/>
    <m/>
    <x v="44"/>
  </r>
  <r>
    <n v="416"/>
    <x v="2"/>
    <x v="2"/>
    <s v="Line Item"/>
    <x v="0"/>
    <x v="107"/>
    <x v="107"/>
    <m/>
    <x v="0"/>
  </r>
  <r>
    <n v="417"/>
    <x v="2"/>
    <x v="2"/>
    <s v="Total"/>
    <x v="0"/>
    <x v="108"/>
    <x v="108"/>
    <m/>
    <x v="45"/>
  </r>
  <r>
    <n v="418"/>
    <x v="2"/>
    <x v="2"/>
    <s v="Line Item"/>
    <x v="0"/>
    <x v="109"/>
    <x v="109"/>
    <m/>
    <x v="46"/>
  </r>
  <r>
    <n v="419"/>
    <x v="2"/>
    <x v="2"/>
    <s v="Line Item"/>
    <x v="0"/>
    <x v="110"/>
    <x v="110"/>
    <m/>
    <x v="0"/>
  </r>
  <r>
    <n v="420"/>
    <x v="2"/>
    <x v="2"/>
    <s v="Line Item"/>
    <x v="0"/>
    <x v="111"/>
    <x v="111"/>
    <m/>
    <x v="47"/>
  </r>
  <r>
    <n v="421"/>
    <x v="2"/>
    <x v="2"/>
    <s v="Line Item"/>
    <x v="0"/>
    <x v="112"/>
    <x v="112"/>
    <m/>
    <x v="0"/>
  </r>
  <r>
    <n v="422"/>
    <x v="2"/>
    <x v="2"/>
    <s v="Line Item"/>
    <x v="0"/>
    <x v="113"/>
    <x v="113"/>
    <m/>
    <x v="48"/>
  </r>
  <r>
    <n v="423"/>
    <x v="2"/>
    <x v="2"/>
    <s v="Line Item"/>
    <x v="0"/>
    <x v="114"/>
    <x v="114"/>
    <m/>
    <x v="49"/>
  </r>
  <r>
    <n v="424"/>
    <x v="2"/>
    <x v="2"/>
    <s v="Line Item"/>
    <x v="0"/>
    <x v="115"/>
    <x v="115"/>
    <m/>
    <x v="50"/>
  </r>
  <r>
    <n v="425"/>
    <x v="2"/>
    <x v="2"/>
    <s v="Line Item"/>
    <x v="0"/>
    <x v="116"/>
    <x v="116"/>
    <m/>
    <x v="51"/>
  </r>
  <r>
    <n v="426"/>
    <x v="2"/>
    <x v="2"/>
    <s v="Line Item"/>
    <x v="0"/>
    <x v="117"/>
    <x v="117"/>
    <m/>
    <x v="0"/>
  </r>
  <r>
    <n v="427"/>
    <x v="2"/>
    <x v="2"/>
    <s v="Line Item"/>
    <x v="0"/>
    <x v="118"/>
    <x v="118"/>
    <m/>
    <x v="0"/>
  </r>
  <r>
    <n v="428"/>
    <x v="2"/>
    <x v="2"/>
    <s v="Line Item"/>
    <x v="0"/>
    <x v="119"/>
    <x v="119"/>
    <m/>
    <x v="0"/>
  </r>
  <r>
    <n v="429"/>
    <x v="2"/>
    <x v="2"/>
    <s v="Line Item"/>
    <x v="0"/>
    <x v="120"/>
    <x v="120"/>
    <m/>
    <x v="0"/>
  </r>
  <r>
    <n v="430"/>
    <x v="2"/>
    <x v="2"/>
    <s v="Line Item"/>
    <x v="0"/>
    <x v="121"/>
    <x v="121"/>
    <m/>
    <x v="0"/>
  </r>
  <r>
    <n v="431"/>
    <x v="2"/>
    <x v="2"/>
    <s v="Line Item"/>
    <x v="0"/>
    <x v="122"/>
    <x v="122"/>
    <m/>
    <x v="0"/>
  </r>
  <r>
    <n v="432"/>
    <x v="2"/>
    <x v="2"/>
    <s v="Line Item"/>
    <x v="0"/>
    <x v="123"/>
    <x v="123"/>
    <m/>
    <x v="0"/>
  </r>
  <r>
    <n v="433"/>
    <x v="2"/>
    <x v="2"/>
    <s v="Line Item"/>
    <x v="0"/>
    <x v="124"/>
    <x v="124"/>
    <m/>
    <x v="52"/>
  </r>
  <r>
    <n v="434"/>
    <x v="2"/>
    <x v="2"/>
    <s v="Line Item"/>
    <x v="0"/>
    <x v="125"/>
    <x v="125"/>
    <m/>
    <x v="0"/>
  </r>
  <r>
    <n v="435"/>
    <x v="2"/>
    <x v="2"/>
    <s v="Line Item"/>
    <x v="0"/>
    <x v="126"/>
    <x v="126"/>
    <m/>
    <x v="0"/>
  </r>
  <r>
    <n v="436"/>
    <x v="2"/>
    <x v="2"/>
    <s v="Total"/>
    <x v="0"/>
    <x v="127"/>
    <x v="127"/>
    <m/>
    <x v="53"/>
  </r>
  <r>
    <n v="437"/>
    <x v="2"/>
    <x v="2"/>
    <s v="Line Item"/>
    <x v="0"/>
    <x v="128"/>
    <x v="128"/>
    <m/>
    <x v="0"/>
  </r>
  <r>
    <n v="438"/>
    <x v="2"/>
    <x v="2"/>
    <s v="Line Item"/>
    <x v="0"/>
    <x v="129"/>
    <x v="129"/>
    <m/>
    <x v="0"/>
  </r>
  <r>
    <n v="439"/>
    <x v="2"/>
    <x v="2"/>
    <s v="Line Item"/>
    <x v="0"/>
    <x v="130"/>
    <x v="130"/>
    <m/>
    <x v="0"/>
  </r>
  <r>
    <n v="440"/>
    <x v="2"/>
    <x v="2"/>
    <s v="Line Item"/>
    <x v="0"/>
    <x v="131"/>
    <x v="131"/>
    <m/>
    <x v="0"/>
  </r>
  <r>
    <n v="441"/>
    <x v="2"/>
    <x v="2"/>
    <s v="Line Item"/>
    <x v="0"/>
    <x v="132"/>
    <x v="132"/>
    <m/>
    <x v="0"/>
  </r>
  <r>
    <n v="442"/>
    <x v="2"/>
    <x v="2"/>
    <s v="Line Item"/>
    <x v="0"/>
    <x v="133"/>
    <x v="133"/>
    <m/>
    <x v="0"/>
  </r>
  <r>
    <n v="443"/>
    <x v="2"/>
    <x v="2"/>
    <s v="Total"/>
    <x v="0"/>
    <x v="134"/>
    <x v="134"/>
    <m/>
    <x v="1"/>
  </r>
  <r>
    <n v="444"/>
    <x v="2"/>
    <x v="2"/>
    <s v="Line Item"/>
    <x v="0"/>
    <x v="135"/>
    <x v="135"/>
    <m/>
    <x v="54"/>
  </r>
  <r>
    <n v="445"/>
    <x v="2"/>
    <x v="2"/>
    <s v="Total"/>
    <x v="0"/>
    <x v="136"/>
    <x v="136"/>
    <m/>
    <x v="55"/>
  </r>
  <r>
    <n v="446"/>
    <x v="2"/>
    <x v="2"/>
    <s v="Line Item"/>
    <x v="0"/>
    <x v="137"/>
    <x v="137"/>
    <m/>
    <x v="0"/>
  </r>
  <r>
    <n v="447"/>
    <x v="2"/>
    <x v="2"/>
    <s v="Line Item"/>
    <x v="0"/>
    <x v="138"/>
    <x v="138"/>
    <m/>
    <x v="0"/>
  </r>
  <r>
    <n v="448"/>
    <x v="2"/>
    <x v="2"/>
    <s v="Total"/>
    <x v="0"/>
    <x v="139"/>
    <x v="139"/>
    <m/>
    <x v="55"/>
  </r>
  <r>
    <n v="449"/>
    <x v="2"/>
    <x v="2"/>
    <s v="Total"/>
    <x v="0"/>
    <x v="140"/>
    <x v="140"/>
    <m/>
    <x v="35"/>
  </r>
  <r>
    <n v="450"/>
    <x v="2"/>
    <x v="2"/>
    <s v="Line Item"/>
    <x v="0"/>
    <x v="141"/>
    <x v="141"/>
    <m/>
    <x v="56"/>
  </r>
  <r>
    <n v="451"/>
    <x v="2"/>
    <x v="3"/>
    <s v="Line Item"/>
    <x v="0"/>
    <x v="142"/>
    <x v="142"/>
    <m/>
    <x v="0"/>
  </r>
  <r>
    <n v="452"/>
    <x v="2"/>
    <x v="3"/>
    <s v="Line Item"/>
    <x v="0"/>
    <x v="143"/>
    <x v="143"/>
    <m/>
    <x v="0"/>
  </r>
  <r>
    <n v="453"/>
    <x v="2"/>
    <x v="3"/>
    <s v="Line Item"/>
    <x v="0"/>
    <x v="144"/>
    <x v="144"/>
    <m/>
    <x v="0"/>
  </r>
  <r>
    <n v="454"/>
    <x v="2"/>
    <x v="3"/>
    <s v="Line Item"/>
    <x v="0"/>
    <x v="145"/>
    <x v="145"/>
    <m/>
    <x v="0"/>
  </r>
  <r>
    <n v="455"/>
    <x v="2"/>
    <x v="3"/>
    <s v="Line Item"/>
    <x v="0"/>
    <x v="146"/>
    <x v="146"/>
    <m/>
    <x v="0"/>
  </r>
  <r>
    <n v="456"/>
    <x v="2"/>
    <x v="3"/>
    <s v="Line Item"/>
    <x v="0"/>
    <x v="147"/>
    <x v="147"/>
    <m/>
    <x v="0"/>
  </r>
  <r>
    <n v="457"/>
    <x v="2"/>
    <x v="3"/>
    <s v="Line Item"/>
    <x v="0"/>
    <x v="148"/>
    <x v="148"/>
    <m/>
    <x v="0"/>
  </r>
  <r>
    <n v="458"/>
    <x v="2"/>
    <x v="3"/>
    <s v="Total"/>
    <x v="0"/>
    <x v="149"/>
    <x v="149"/>
    <m/>
    <x v="1"/>
  </r>
  <r>
    <n v="459"/>
    <x v="2"/>
    <x v="3"/>
    <s v="Total"/>
    <x v="0"/>
    <x v="150"/>
    <x v="150"/>
    <m/>
    <x v="1"/>
  </r>
  <r>
    <n v="460"/>
    <x v="2"/>
    <x v="3"/>
    <s v="Line Item"/>
    <x v="0"/>
    <x v="151"/>
    <x v="151"/>
    <m/>
    <x v="1"/>
  </r>
  <r>
    <n v="461"/>
    <x v="2"/>
    <x v="3"/>
    <s v="Line Item"/>
    <x v="0"/>
    <x v="152"/>
    <x v="152"/>
    <m/>
    <x v="0"/>
  </r>
  <r>
    <n v="462"/>
    <x v="2"/>
    <x v="3"/>
    <s v="Line Item"/>
    <x v="0"/>
    <x v="153"/>
    <x v="153"/>
    <m/>
    <x v="1"/>
  </r>
  <r>
    <n v="463"/>
    <x v="3"/>
    <x v="0"/>
    <s v="Line Item"/>
    <x v="0"/>
    <x v="0"/>
    <x v="0"/>
    <m/>
    <x v="0"/>
  </r>
  <r>
    <n v="464"/>
    <x v="3"/>
    <x v="0"/>
    <s v="Line Item"/>
    <x v="0"/>
    <x v="1"/>
    <x v="1"/>
    <m/>
    <x v="0"/>
  </r>
  <r>
    <n v="465"/>
    <x v="3"/>
    <x v="0"/>
    <s v="Line Item"/>
    <x v="0"/>
    <x v="2"/>
    <x v="2"/>
    <m/>
    <x v="0"/>
  </r>
  <r>
    <n v="466"/>
    <x v="3"/>
    <x v="0"/>
    <s v="Total"/>
    <x v="0"/>
    <x v="3"/>
    <x v="3"/>
    <m/>
    <x v="1"/>
  </r>
  <r>
    <n v="467"/>
    <x v="3"/>
    <x v="0"/>
    <s v="Line Item"/>
    <x v="0"/>
    <x v="4"/>
    <x v="4"/>
    <m/>
    <x v="0"/>
  </r>
  <r>
    <n v="468"/>
    <x v="3"/>
    <x v="0"/>
    <s v="Line Item"/>
    <x v="0"/>
    <x v="5"/>
    <x v="5"/>
    <m/>
    <x v="0"/>
  </r>
  <r>
    <n v="469"/>
    <x v="3"/>
    <x v="0"/>
    <s v="Total"/>
    <x v="0"/>
    <x v="6"/>
    <x v="6"/>
    <m/>
    <x v="1"/>
  </r>
  <r>
    <n v="470"/>
    <x v="3"/>
    <x v="0"/>
    <s v="Line Item"/>
    <x v="0"/>
    <x v="7"/>
    <x v="7"/>
    <m/>
    <x v="57"/>
  </r>
  <r>
    <n v="471"/>
    <x v="3"/>
    <x v="0"/>
    <s v="Line Item"/>
    <x v="0"/>
    <x v="8"/>
    <x v="8"/>
    <m/>
    <x v="0"/>
  </r>
  <r>
    <n v="472"/>
    <x v="3"/>
    <x v="0"/>
    <s v="Line Item"/>
    <x v="0"/>
    <x v="9"/>
    <x v="9"/>
    <m/>
    <x v="0"/>
  </r>
  <r>
    <n v="473"/>
    <x v="3"/>
    <x v="0"/>
    <s v="Line Item"/>
    <x v="0"/>
    <x v="10"/>
    <x v="10"/>
    <m/>
    <x v="0"/>
  </r>
  <r>
    <n v="474"/>
    <x v="3"/>
    <x v="0"/>
    <s v="Line Item"/>
    <x v="0"/>
    <x v="11"/>
    <x v="11"/>
    <m/>
    <x v="0"/>
  </r>
  <r>
    <n v="475"/>
    <x v="3"/>
    <x v="0"/>
    <s v="Line Item"/>
    <x v="0"/>
    <x v="12"/>
    <x v="12"/>
    <m/>
    <x v="0"/>
  </r>
  <r>
    <n v="476"/>
    <x v="3"/>
    <x v="0"/>
    <s v="Line Item"/>
    <x v="0"/>
    <x v="13"/>
    <x v="13"/>
    <m/>
    <x v="0"/>
  </r>
  <r>
    <n v="477"/>
    <x v="3"/>
    <x v="0"/>
    <s v="Line Item"/>
    <x v="0"/>
    <x v="14"/>
    <x v="14"/>
    <m/>
    <x v="0"/>
  </r>
  <r>
    <n v="478"/>
    <x v="3"/>
    <x v="0"/>
    <s v="Line Item"/>
    <x v="0"/>
    <x v="15"/>
    <x v="15"/>
    <m/>
    <x v="0"/>
  </r>
  <r>
    <n v="479"/>
    <x v="3"/>
    <x v="0"/>
    <s v="Line Item"/>
    <x v="0"/>
    <x v="16"/>
    <x v="16"/>
    <m/>
    <x v="0"/>
  </r>
  <r>
    <n v="480"/>
    <x v="3"/>
    <x v="0"/>
    <s v="Line Item"/>
    <x v="0"/>
    <x v="17"/>
    <x v="17"/>
    <m/>
    <x v="0"/>
  </r>
  <r>
    <n v="481"/>
    <x v="3"/>
    <x v="0"/>
    <s v="Line Item"/>
    <x v="0"/>
    <x v="18"/>
    <x v="18"/>
    <m/>
    <x v="0"/>
  </r>
  <r>
    <n v="482"/>
    <x v="3"/>
    <x v="0"/>
    <s v="Line Item"/>
    <x v="0"/>
    <x v="19"/>
    <x v="19"/>
    <m/>
    <x v="0"/>
  </r>
  <r>
    <n v="483"/>
    <x v="3"/>
    <x v="0"/>
    <s v="Line Item"/>
    <x v="0"/>
    <x v="20"/>
    <x v="20"/>
    <m/>
    <x v="0"/>
  </r>
  <r>
    <n v="484"/>
    <x v="3"/>
    <x v="0"/>
    <s v="Line Item"/>
    <x v="0"/>
    <x v="21"/>
    <x v="21"/>
    <m/>
    <x v="0"/>
  </r>
  <r>
    <n v="485"/>
    <x v="3"/>
    <x v="0"/>
    <s v="Line Item"/>
    <x v="0"/>
    <x v="22"/>
    <x v="22"/>
    <m/>
    <x v="0"/>
  </r>
  <r>
    <n v="486"/>
    <x v="3"/>
    <x v="0"/>
    <s v="Line Item"/>
    <x v="0"/>
    <x v="23"/>
    <x v="23"/>
    <m/>
    <x v="0"/>
  </r>
  <r>
    <n v="487"/>
    <x v="3"/>
    <x v="0"/>
    <s v="Line Item"/>
    <x v="0"/>
    <x v="24"/>
    <x v="24"/>
    <m/>
    <x v="0"/>
  </r>
  <r>
    <n v="488"/>
    <x v="3"/>
    <x v="0"/>
    <s v="Line Item"/>
    <x v="0"/>
    <x v="25"/>
    <x v="25"/>
    <m/>
    <x v="0"/>
  </r>
  <r>
    <n v="489"/>
    <x v="3"/>
    <x v="0"/>
    <s v="Line Item"/>
    <x v="0"/>
    <x v="26"/>
    <x v="26"/>
    <m/>
    <x v="0"/>
  </r>
  <r>
    <n v="490"/>
    <x v="3"/>
    <x v="0"/>
    <s v="Line Item"/>
    <x v="0"/>
    <x v="27"/>
    <x v="27"/>
    <m/>
    <x v="0"/>
  </r>
  <r>
    <n v="491"/>
    <x v="3"/>
    <x v="0"/>
    <s v="Line Item"/>
    <x v="0"/>
    <x v="28"/>
    <x v="28"/>
    <m/>
    <x v="0"/>
  </r>
  <r>
    <n v="492"/>
    <x v="3"/>
    <x v="0"/>
    <s v="Line Item"/>
    <x v="0"/>
    <x v="29"/>
    <x v="29"/>
    <m/>
    <x v="0"/>
  </r>
  <r>
    <n v="493"/>
    <x v="3"/>
    <x v="0"/>
    <s v="Line Item"/>
    <x v="0"/>
    <x v="30"/>
    <x v="30"/>
    <m/>
    <x v="0"/>
  </r>
  <r>
    <n v="494"/>
    <x v="3"/>
    <x v="0"/>
    <s v="Line Item"/>
    <x v="0"/>
    <x v="31"/>
    <x v="31"/>
    <m/>
    <x v="0"/>
  </r>
  <r>
    <n v="495"/>
    <x v="3"/>
    <x v="0"/>
    <s v="Line Item"/>
    <x v="0"/>
    <x v="32"/>
    <x v="32"/>
    <m/>
    <x v="0"/>
  </r>
  <r>
    <n v="496"/>
    <x v="3"/>
    <x v="0"/>
    <s v="Line Item"/>
    <x v="0"/>
    <x v="33"/>
    <x v="33"/>
    <m/>
    <x v="0"/>
  </r>
  <r>
    <n v="497"/>
    <x v="3"/>
    <x v="0"/>
    <s v="Line Item"/>
    <x v="0"/>
    <x v="34"/>
    <x v="34"/>
    <m/>
    <x v="0"/>
  </r>
  <r>
    <n v="498"/>
    <x v="3"/>
    <x v="0"/>
    <s v="Line Item"/>
    <x v="0"/>
    <x v="35"/>
    <x v="35"/>
    <m/>
    <x v="0"/>
  </r>
  <r>
    <n v="499"/>
    <x v="3"/>
    <x v="0"/>
    <s v="Line Item"/>
    <x v="0"/>
    <x v="36"/>
    <x v="36"/>
    <m/>
    <x v="0"/>
  </r>
  <r>
    <n v="500"/>
    <x v="3"/>
    <x v="0"/>
    <s v="Line Item"/>
    <x v="0"/>
    <x v="37"/>
    <x v="37"/>
    <m/>
    <x v="0"/>
  </r>
  <r>
    <n v="501"/>
    <x v="3"/>
    <x v="0"/>
    <s v="Line Item"/>
    <x v="0"/>
    <x v="38"/>
    <x v="38"/>
    <m/>
    <x v="0"/>
  </r>
  <r>
    <n v="502"/>
    <x v="3"/>
    <x v="0"/>
    <s v="Line Item"/>
    <x v="0"/>
    <x v="39"/>
    <x v="39"/>
    <m/>
    <x v="0"/>
  </r>
  <r>
    <n v="503"/>
    <x v="3"/>
    <x v="0"/>
    <s v="Line Item"/>
    <x v="0"/>
    <x v="40"/>
    <x v="40"/>
    <m/>
    <x v="0"/>
  </r>
  <r>
    <n v="504"/>
    <x v="3"/>
    <x v="0"/>
    <s v="Line Item"/>
    <x v="0"/>
    <x v="41"/>
    <x v="41"/>
    <m/>
    <x v="0"/>
  </r>
  <r>
    <n v="505"/>
    <x v="3"/>
    <x v="0"/>
    <s v="Total"/>
    <x v="0"/>
    <x v="42"/>
    <x v="42"/>
    <m/>
    <x v="57"/>
  </r>
  <r>
    <n v="506"/>
    <x v="3"/>
    <x v="0"/>
    <s v="Line Item"/>
    <x v="0"/>
    <x v="43"/>
    <x v="43"/>
    <m/>
    <x v="0"/>
  </r>
  <r>
    <n v="507"/>
    <x v="3"/>
    <x v="0"/>
    <s v="Line Item"/>
    <x v="0"/>
    <x v="44"/>
    <x v="44"/>
    <m/>
    <x v="0"/>
  </r>
  <r>
    <n v="508"/>
    <x v="3"/>
    <x v="0"/>
    <s v="Line Item"/>
    <x v="0"/>
    <x v="45"/>
    <x v="45"/>
    <m/>
    <x v="0"/>
  </r>
  <r>
    <n v="509"/>
    <x v="3"/>
    <x v="0"/>
    <s v="Line Item"/>
    <x v="0"/>
    <x v="46"/>
    <x v="46"/>
    <m/>
    <x v="0"/>
  </r>
  <r>
    <n v="510"/>
    <x v="3"/>
    <x v="0"/>
    <s v="Line Item"/>
    <x v="0"/>
    <x v="47"/>
    <x v="47"/>
    <m/>
    <x v="0"/>
  </r>
  <r>
    <n v="511"/>
    <x v="3"/>
    <x v="0"/>
    <s v="Line Item"/>
    <x v="0"/>
    <x v="48"/>
    <x v="48"/>
    <m/>
    <x v="0"/>
  </r>
  <r>
    <n v="512"/>
    <x v="3"/>
    <x v="0"/>
    <s v="Line Item"/>
    <x v="0"/>
    <x v="49"/>
    <x v="49"/>
    <m/>
    <x v="0"/>
  </r>
  <r>
    <n v="513"/>
    <x v="3"/>
    <x v="0"/>
    <s v="Line Item"/>
    <x v="0"/>
    <x v="50"/>
    <x v="50"/>
    <m/>
    <x v="0"/>
  </r>
  <r>
    <n v="514"/>
    <x v="3"/>
    <x v="0"/>
    <s v="Line Item"/>
    <x v="0"/>
    <x v="51"/>
    <x v="51"/>
    <m/>
    <x v="0"/>
  </r>
  <r>
    <n v="515"/>
    <x v="3"/>
    <x v="0"/>
    <s v="Total"/>
    <x v="0"/>
    <x v="52"/>
    <x v="52"/>
    <m/>
    <x v="57"/>
  </r>
  <r>
    <n v="516"/>
    <x v="3"/>
    <x v="1"/>
    <s v="Line Item"/>
    <x v="1"/>
    <x v="53"/>
    <x v="53"/>
    <m/>
    <x v="0"/>
  </r>
  <r>
    <n v="517"/>
    <x v="3"/>
    <x v="1"/>
    <s v="Line Item"/>
    <x v="1"/>
    <x v="54"/>
    <x v="54"/>
    <n v="0.71180408439962717"/>
    <x v="58"/>
  </r>
  <r>
    <n v="518"/>
    <x v="3"/>
    <x v="1"/>
    <s v="Line Item"/>
    <x v="1"/>
    <x v="55"/>
    <x v="55"/>
    <m/>
    <x v="0"/>
  </r>
  <r>
    <n v="519"/>
    <x v="3"/>
    <x v="1"/>
    <s v="Line Item"/>
    <x v="1"/>
    <x v="56"/>
    <x v="56"/>
    <n v="0.71047236262509383"/>
    <x v="59"/>
  </r>
  <r>
    <n v="520"/>
    <x v="3"/>
    <x v="1"/>
    <s v="Line Item"/>
    <x v="2"/>
    <x v="57"/>
    <x v="57"/>
    <m/>
    <x v="0"/>
  </r>
  <r>
    <n v="521"/>
    <x v="3"/>
    <x v="1"/>
    <s v="Line Item"/>
    <x v="2"/>
    <x v="58"/>
    <x v="58"/>
    <m/>
    <x v="0"/>
  </r>
  <r>
    <n v="522"/>
    <x v="3"/>
    <x v="1"/>
    <s v="Line Item"/>
    <x v="2"/>
    <x v="59"/>
    <x v="59"/>
    <m/>
    <x v="0"/>
  </r>
  <r>
    <n v="523"/>
    <x v="3"/>
    <x v="1"/>
    <s v="Line Item"/>
    <x v="2"/>
    <x v="60"/>
    <x v="60"/>
    <m/>
    <x v="0"/>
  </r>
  <r>
    <n v="524"/>
    <x v="3"/>
    <x v="1"/>
    <s v="Line Item"/>
    <x v="2"/>
    <x v="61"/>
    <x v="61"/>
    <m/>
    <x v="0"/>
  </r>
  <r>
    <n v="525"/>
    <x v="3"/>
    <x v="1"/>
    <s v="Line Item"/>
    <x v="2"/>
    <x v="62"/>
    <x v="62"/>
    <m/>
    <x v="0"/>
  </r>
  <r>
    <n v="526"/>
    <x v="3"/>
    <x v="1"/>
    <s v="Line Item"/>
    <x v="2"/>
    <x v="63"/>
    <x v="63"/>
    <m/>
    <x v="0"/>
  </r>
  <r>
    <n v="527"/>
    <x v="3"/>
    <x v="1"/>
    <s v="Line Item"/>
    <x v="2"/>
    <x v="64"/>
    <x v="64"/>
    <m/>
    <x v="0"/>
  </r>
  <r>
    <n v="528"/>
    <x v="3"/>
    <x v="1"/>
    <s v="Line Item"/>
    <x v="2"/>
    <x v="65"/>
    <x v="65"/>
    <m/>
    <x v="0"/>
  </r>
  <r>
    <n v="529"/>
    <x v="3"/>
    <x v="1"/>
    <s v="Line Item"/>
    <x v="2"/>
    <x v="66"/>
    <x v="66"/>
    <m/>
    <x v="0"/>
  </r>
  <r>
    <n v="530"/>
    <x v="3"/>
    <x v="1"/>
    <s v="Line Item"/>
    <x v="2"/>
    <x v="67"/>
    <x v="67"/>
    <m/>
    <x v="0"/>
  </r>
  <r>
    <n v="531"/>
    <x v="3"/>
    <x v="1"/>
    <s v="Line Item"/>
    <x v="2"/>
    <x v="68"/>
    <x v="68"/>
    <m/>
    <x v="0"/>
  </r>
  <r>
    <n v="532"/>
    <x v="3"/>
    <x v="1"/>
    <s v="Line Item"/>
    <x v="2"/>
    <x v="69"/>
    <x v="69"/>
    <m/>
    <x v="0"/>
  </r>
  <r>
    <n v="533"/>
    <x v="3"/>
    <x v="1"/>
    <s v="Line Item"/>
    <x v="2"/>
    <x v="70"/>
    <x v="70"/>
    <m/>
    <x v="0"/>
  </r>
  <r>
    <n v="534"/>
    <x v="3"/>
    <x v="1"/>
    <s v="Line Item"/>
    <x v="2"/>
    <x v="71"/>
    <x v="71"/>
    <m/>
    <x v="0"/>
  </r>
  <r>
    <n v="535"/>
    <x v="3"/>
    <x v="1"/>
    <s v="Line Item"/>
    <x v="2"/>
    <x v="72"/>
    <x v="72"/>
    <m/>
    <x v="0"/>
  </r>
  <r>
    <n v="536"/>
    <x v="3"/>
    <x v="1"/>
    <s v="Line Item"/>
    <x v="2"/>
    <x v="73"/>
    <x v="73"/>
    <m/>
    <x v="0"/>
  </r>
  <r>
    <n v="537"/>
    <x v="3"/>
    <x v="1"/>
    <s v="Line Item"/>
    <x v="2"/>
    <x v="74"/>
    <x v="74"/>
    <m/>
    <x v="0"/>
  </r>
  <r>
    <n v="538"/>
    <x v="3"/>
    <x v="1"/>
    <s v="Line Item"/>
    <x v="2"/>
    <x v="75"/>
    <x v="75"/>
    <m/>
    <x v="0"/>
  </r>
  <r>
    <n v="539"/>
    <x v="3"/>
    <x v="1"/>
    <s v="Line Item"/>
    <x v="2"/>
    <x v="76"/>
    <x v="76"/>
    <m/>
    <x v="0"/>
  </r>
  <r>
    <n v="540"/>
    <x v="3"/>
    <x v="1"/>
    <s v="Line Item"/>
    <x v="2"/>
    <x v="77"/>
    <x v="77"/>
    <m/>
    <x v="0"/>
  </r>
  <r>
    <n v="541"/>
    <x v="3"/>
    <x v="1"/>
    <s v="Line Item"/>
    <x v="2"/>
    <x v="78"/>
    <x v="78"/>
    <m/>
    <x v="0"/>
  </r>
  <r>
    <n v="542"/>
    <x v="3"/>
    <x v="1"/>
    <s v="Line Item"/>
    <x v="2"/>
    <x v="79"/>
    <x v="79"/>
    <m/>
    <x v="0"/>
  </r>
  <r>
    <n v="543"/>
    <x v="3"/>
    <x v="1"/>
    <s v="Line Item"/>
    <x v="2"/>
    <x v="80"/>
    <x v="80"/>
    <m/>
    <x v="0"/>
  </r>
  <r>
    <n v="544"/>
    <x v="3"/>
    <x v="1"/>
    <s v="Line Item"/>
    <x v="2"/>
    <x v="81"/>
    <x v="81"/>
    <m/>
    <x v="0"/>
  </r>
  <r>
    <n v="545"/>
    <x v="3"/>
    <x v="1"/>
    <s v="Line Item"/>
    <x v="2"/>
    <x v="82"/>
    <x v="82"/>
    <m/>
    <x v="0"/>
  </r>
  <r>
    <n v="546"/>
    <x v="3"/>
    <x v="1"/>
    <s v="Line Item"/>
    <x v="2"/>
    <x v="83"/>
    <x v="83"/>
    <m/>
    <x v="0"/>
  </r>
  <r>
    <n v="547"/>
    <x v="3"/>
    <x v="1"/>
    <s v="Line Item"/>
    <x v="2"/>
    <x v="84"/>
    <x v="84"/>
    <m/>
    <x v="0"/>
  </r>
  <r>
    <n v="548"/>
    <x v="3"/>
    <x v="1"/>
    <s v="Line Item"/>
    <x v="2"/>
    <x v="85"/>
    <x v="85"/>
    <n v="4.0048000000000004"/>
    <x v="60"/>
  </r>
  <r>
    <n v="549"/>
    <x v="3"/>
    <x v="1"/>
    <s v="Line Item"/>
    <x v="2"/>
    <x v="86"/>
    <x v="86"/>
    <m/>
    <x v="0"/>
  </r>
  <r>
    <n v="550"/>
    <x v="3"/>
    <x v="1"/>
    <s v="Line Item"/>
    <x v="3"/>
    <x v="87"/>
    <x v="87"/>
    <n v="0.88780969002542021"/>
    <x v="61"/>
  </r>
  <r>
    <n v="551"/>
    <x v="3"/>
    <x v="1"/>
    <s v="Line Item"/>
    <x v="3"/>
    <x v="88"/>
    <x v="88"/>
    <m/>
    <x v="0"/>
  </r>
  <r>
    <n v="552"/>
    <x v="3"/>
    <x v="1"/>
    <s v="Line Item"/>
    <x v="3"/>
    <x v="89"/>
    <x v="89"/>
    <m/>
    <x v="0"/>
  </r>
  <r>
    <n v="553"/>
    <x v="3"/>
    <x v="1"/>
    <s v="Line Item"/>
    <x v="0"/>
    <x v="90"/>
    <x v="90"/>
    <m/>
    <x v="0"/>
  </r>
  <r>
    <n v="554"/>
    <x v="3"/>
    <x v="1"/>
    <s v="Total"/>
    <x v="0"/>
    <x v="91"/>
    <x v="91"/>
    <n v="6.3148861370501415"/>
    <x v="62"/>
  </r>
  <r>
    <n v="555"/>
    <x v="3"/>
    <x v="2"/>
    <s v="Total"/>
    <x v="0"/>
    <x v="92"/>
    <x v="92"/>
    <n v="6.3148861370501415"/>
    <x v="62"/>
  </r>
  <r>
    <n v="556"/>
    <x v="3"/>
    <x v="2"/>
    <s v="Line Item"/>
    <x v="0"/>
    <x v="93"/>
    <x v="93"/>
    <m/>
    <x v="0"/>
  </r>
  <r>
    <n v="557"/>
    <x v="3"/>
    <x v="2"/>
    <s v="Line Item"/>
    <x v="0"/>
    <x v="94"/>
    <x v="94"/>
    <m/>
    <x v="0"/>
  </r>
  <r>
    <n v="558"/>
    <x v="3"/>
    <x v="2"/>
    <s v="Line Item"/>
    <x v="0"/>
    <x v="95"/>
    <x v="95"/>
    <m/>
    <x v="0"/>
  </r>
  <r>
    <n v="559"/>
    <x v="3"/>
    <x v="2"/>
    <s v="Line Item"/>
    <x v="0"/>
    <x v="96"/>
    <x v="96"/>
    <m/>
    <x v="0"/>
  </r>
  <r>
    <n v="560"/>
    <x v="3"/>
    <x v="2"/>
    <s v="Total"/>
    <x v="0"/>
    <x v="97"/>
    <x v="97"/>
    <n v="0"/>
    <x v="1"/>
  </r>
  <r>
    <n v="561"/>
    <x v="3"/>
    <x v="2"/>
    <s v="Line Item"/>
    <x v="0"/>
    <x v="98"/>
    <x v="98"/>
    <m/>
    <x v="0"/>
  </r>
  <r>
    <n v="562"/>
    <x v="3"/>
    <x v="2"/>
    <s v="Total"/>
    <x v="0"/>
    <x v="99"/>
    <x v="99"/>
    <n v="6.3148861370501415"/>
    <x v="62"/>
  </r>
  <r>
    <n v="563"/>
    <x v="3"/>
    <x v="2"/>
    <s v="Line Item"/>
    <x v="0"/>
    <x v="100"/>
    <x v="100"/>
    <m/>
    <x v="63"/>
  </r>
  <r>
    <n v="564"/>
    <x v="3"/>
    <x v="2"/>
    <s v="Line Item"/>
    <x v="0"/>
    <x v="101"/>
    <x v="101"/>
    <m/>
    <x v="64"/>
  </r>
  <r>
    <n v="565"/>
    <x v="3"/>
    <x v="2"/>
    <s v="Line Item"/>
    <x v="0"/>
    <x v="102"/>
    <x v="102"/>
    <m/>
    <x v="0"/>
  </r>
  <r>
    <n v="566"/>
    <x v="3"/>
    <x v="2"/>
    <s v="Total"/>
    <x v="0"/>
    <x v="103"/>
    <x v="103"/>
    <m/>
    <x v="65"/>
  </r>
  <r>
    <n v="567"/>
    <x v="3"/>
    <x v="2"/>
    <s v="Line Item"/>
    <x v="0"/>
    <x v="104"/>
    <x v="104"/>
    <m/>
    <x v="66"/>
  </r>
  <r>
    <n v="568"/>
    <x v="3"/>
    <x v="2"/>
    <s v="Line Item"/>
    <x v="0"/>
    <x v="105"/>
    <x v="105"/>
    <m/>
    <x v="0"/>
  </r>
  <r>
    <n v="569"/>
    <x v="3"/>
    <x v="2"/>
    <s v="Line Item"/>
    <x v="0"/>
    <x v="106"/>
    <x v="106"/>
    <m/>
    <x v="67"/>
  </r>
  <r>
    <n v="570"/>
    <x v="3"/>
    <x v="2"/>
    <s v="Line Item"/>
    <x v="0"/>
    <x v="107"/>
    <x v="107"/>
    <m/>
    <x v="0"/>
  </r>
  <r>
    <n v="571"/>
    <x v="3"/>
    <x v="2"/>
    <s v="Total"/>
    <x v="0"/>
    <x v="108"/>
    <x v="108"/>
    <m/>
    <x v="68"/>
  </r>
  <r>
    <n v="572"/>
    <x v="3"/>
    <x v="2"/>
    <s v="Line Item"/>
    <x v="0"/>
    <x v="109"/>
    <x v="109"/>
    <m/>
    <x v="69"/>
  </r>
  <r>
    <n v="573"/>
    <x v="3"/>
    <x v="2"/>
    <s v="Line Item"/>
    <x v="0"/>
    <x v="110"/>
    <x v="110"/>
    <m/>
    <x v="70"/>
  </r>
  <r>
    <n v="574"/>
    <x v="3"/>
    <x v="2"/>
    <s v="Line Item"/>
    <x v="0"/>
    <x v="111"/>
    <x v="111"/>
    <m/>
    <x v="0"/>
  </r>
  <r>
    <n v="575"/>
    <x v="3"/>
    <x v="2"/>
    <s v="Line Item"/>
    <x v="0"/>
    <x v="112"/>
    <x v="112"/>
    <m/>
    <x v="0"/>
  </r>
  <r>
    <n v="576"/>
    <x v="3"/>
    <x v="2"/>
    <s v="Line Item"/>
    <x v="0"/>
    <x v="113"/>
    <x v="113"/>
    <m/>
    <x v="71"/>
  </r>
  <r>
    <n v="577"/>
    <x v="3"/>
    <x v="2"/>
    <s v="Line Item"/>
    <x v="0"/>
    <x v="114"/>
    <x v="114"/>
    <m/>
    <x v="72"/>
  </r>
  <r>
    <n v="578"/>
    <x v="3"/>
    <x v="2"/>
    <s v="Line Item"/>
    <x v="0"/>
    <x v="115"/>
    <x v="115"/>
    <m/>
    <x v="73"/>
  </r>
  <r>
    <n v="579"/>
    <x v="3"/>
    <x v="2"/>
    <s v="Line Item"/>
    <x v="0"/>
    <x v="116"/>
    <x v="116"/>
    <m/>
    <x v="74"/>
  </r>
  <r>
    <n v="580"/>
    <x v="3"/>
    <x v="2"/>
    <s v="Line Item"/>
    <x v="0"/>
    <x v="117"/>
    <x v="117"/>
    <m/>
    <x v="0"/>
  </r>
  <r>
    <n v="581"/>
    <x v="3"/>
    <x v="2"/>
    <s v="Line Item"/>
    <x v="0"/>
    <x v="118"/>
    <x v="118"/>
    <m/>
    <x v="0"/>
  </r>
  <r>
    <n v="582"/>
    <x v="3"/>
    <x v="2"/>
    <s v="Line Item"/>
    <x v="0"/>
    <x v="119"/>
    <x v="119"/>
    <m/>
    <x v="0"/>
  </r>
  <r>
    <n v="583"/>
    <x v="3"/>
    <x v="2"/>
    <s v="Line Item"/>
    <x v="0"/>
    <x v="120"/>
    <x v="120"/>
    <m/>
    <x v="0"/>
  </r>
  <r>
    <n v="584"/>
    <x v="3"/>
    <x v="2"/>
    <s v="Line Item"/>
    <x v="0"/>
    <x v="121"/>
    <x v="121"/>
    <m/>
    <x v="0"/>
  </r>
  <r>
    <n v="585"/>
    <x v="3"/>
    <x v="2"/>
    <s v="Line Item"/>
    <x v="0"/>
    <x v="122"/>
    <x v="122"/>
    <m/>
    <x v="0"/>
  </r>
  <r>
    <n v="586"/>
    <x v="3"/>
    <x v="2"/>
    <s v="Line Item"/>
    <x v="0"/>
    <x v="123"/>
    <x v="123"/>
    <m/>
    <x v="0"/>
  </r>
  <r>
    <n v="587"/>
    <x v="3"/>
    <x v="2"/>
    <s v="Line Item"/>
    <x v="0"/>
    <x v="124"/>
    <x v="124"/>
    <m/>
    <x v="75"/>
  </r>
  <r>
    <n v="588"/>
    <x v="3"/>
    <x v="2"/>
    <s v="Line Item"/>
    <x v="0"/>
    <x v="125"/>
    <x v="125"/>
    <m/>
    <x v="0"/>
  </r>
  <r>
    <n v="589"/>
    <x v="3"/>
    <x v="2"/>
    <s v="Line Item"/>
    <x v="0"/>
    <x v="126"/>
    <x v="126"/>
    <m/>
    <x v="0"/>
  </r>
  <r>
    <n v="590"/>
    <x v="3"/>
    <x v="2"/>
    <s v="Total"/>
    <x v="0"/>
    <x v="127"/>
    <x v="127"/>
    <m/>
    <x v="76"/>
  </r>
  <r>
    <n v="591"/>
    <x v="3"/>
    <x v="2"/>
    <s v="Line Item"/>
    <x v="0"/>
    <x v="128"/>
    <x v="128"/>
    <m/>
    <x v="77"/>
  </r>
  <r>
    <n v="592"/>
    <x v="3"/>
    <x v="2"/>
    <s v="Line Item"/>
    <x v="0"/>
    <x v="129"/>
    <x v="129"/>
    <m/>
    <x v="0"/>
  </r>
  <r>
    <n v="593"/>
    <x v="3"/>
    <x v="2"/>
    <s v="Line Item"/>
    <x v="0"/>
    <x v="130"/>
    <x v="130"/>
    <m/>
    <x v="0"/>
  </r>
  <r>
    <n v="594"/>
    <x v="3"/>
    <x v="2"/>
    <s v="Line Item"/>
    <x v="0"/>
    <x v="131"/>
    <x v="131"/>
    <m/>
    <x v="78"/>
  </r>
  <r>
    <n v="595"/>
    <x v="3"/>
    <x v="2"/>
    <s v="Line Item"/>
    <x v="0"/>
    <x v="132"/>
    <x v="132"/>
    <m/>
    <x v="0"/>
  </r>
  <r>
    <n v="596"/>
    <x v="3"/>
    <x v="2"/>
    <s v="Line Item"/>
    <x v="0"/>
    <x v="133"/>
    <x v="133"/>
    <m/>
    <x v="0"/>
  </r>
  <r>
    <n v="597"/>
    <x v="3"/>
    <x v="2"/>
    <s v="Total"/>
    <x v="0"/>
    <x v="134"/>
    <x v="134"/>
    <m/>
    <x v="79"/>
  </r>
  <r>
    <n v="598"/>
    <x v="3"/>
    <x v="2"/>
    <s v="Line Item"/>
    <x v="0"/>
    <x v="135"/>
    <x v="135"/>
    <m/>
    <x v="80"/>
  </r>
  <r>
    <n v="599"/>
    <x v="3"/>
    <x v="2"/>
    <s v="Total"/>
    <x v="0"/>
    <x v="136"/>
    <x v="136"/>
    <m/>
    <x v="81"/>
  </r>
  <r>
    <n v="600"/>
    <x v="3"/>
    <x v="2"/>
    <s v="Line Item"/>
    <x v="0"/>
    <x v="137"/>
    <x v="137"/>
    <m/>
    <x v="0"/>
  </r>
  <r>
    <n v="601"/>
    <x v="3"/>
    <x v="2"/>
    <s v="Line Item"/>
    <x v="0"/>
    <x v="138"/>
    <x v="138"/>
    <m/>
    <x v="0"/>
  </r>
  <r>
    <n v="602"/>
    <x v="3"/>
    <x v="2"/>
    <s v="Total"/>
    <x v="0"/>
    <x v="139"/>
    <x v="139"/>
    <m/>
    <x v="81"/>
  </r>
  <r>
    <n v="603"/>
    <x v="3"/>
    <x v="2"/>
    <s v="Total"/>
    <x v="0"/>
    <x v="140"/>
    <x v="140"/>
    <m/>
    <x v="57"/>
  </r>
  <r>
    <n v="604"/>
    <x v="3"/>
    <x v="2"/>
    <s v="Line Item"/>
    <x v="0"/>
    <x v="141"/>
    <x v="141"/>
    <m/>
    <x v="82"/>
  </r>
  <r>
    <n v="605"/>
    <x v="3"/>
    <x v="3"/>
    <s v="Line Item"/>
    <x v="0"/>
    <x v="142"/>
    <x v="142"/>
    <m/>
    <x v="0"/>
  </r>
  <r>
    <n v="606"/>
    <x v="3"/>
    <x v="3"/>
    <s v="Line Item"/>
    <x v="0"/>
    <x v="143"/>
    <x v="143"/>
    <m/>
    <x v="0"/>
  </r>
  <r>
    <n v="607"/>
    <x v="3"/>
    <x v="3"/>
    <s v="Line Item"/>
    <x v="0"/>
    <x v="144"/>
    <x v="144"/>
    <m/>
    <x v="0"/>
  </r>
  <r>
    <n v="608"/>
    <x v="3"/>
    <x v="3"/>
    <s v="Line Item"/>
    <x v="0"/>
    <x v="145"/>
    <x v="145"/>
    <m/>
    <x v="0"/>
  </r>
  <r>
    <n v="609"/>
    <x v="3"/>
    <x v="3"/>
    <s v="Line Item"/>
    <x v="0"/>
    <x v="146"/>
    <x v="146"/>
    <m/>
    <x v="0"/>
  </r>
  <r>
    <n v="610"/>
    <x v="3"/>
    <x v="3"/>
    <s v="Line Item"/>
    <x v="0"/>
    <x v="147"/>
    <x v="147"/>
    <m/>
    <x v="0"/>
  </r>
  <r>
    <n v="611"/>
    <x v="3"/>
    <x v="3"/>
    <s v="Line Item"/>
    <x v="0"/>
    <x v="148"/>
    <x v="148"/>
    <m/>
    <x v="0"/>
  </r>
  <r>
    <n v="612"/>
    <x v="3"/>
    <x v="3"/>
    <s v="Total"/>
    <x v="0"/>
    <x v="149"/>
    <x v="149"/>
    <m/>
    <x v="1"/>
  </r>
  <r>
    <n v="613"/>
    <x v="3"/>
    <x v="3"/>
    <s v="Total"/>
    <x v="0"/>
    <x v="150"/>
    <x v="150"/>
    <m/>
    <x v="1"/>
  </r>
  <r>
    <n v="614"/>
    <x v="3"/>
    <x v="3"/>
    <s v="Line Item"/>
    <x v="0"/>
    <x v="151"/>
    <x v="151"/>
    <m/>
    <x v="1"/>
  </r>
  <r>
    <n v="615"/>
    <x v="3"/>
    <x v="3"/>
    <s v="Line Item"/>
    <x v="0"/>
    <x v="152"/>
    <x v="152"/>
    <m/>
    <x v="0"/>
  </r>
  <r>
    <n v="616"/>
    <x v="3"/>
    <x v="3"/>
    <s v="Line Item"/>
    <x v="0"/>
    <x v="153"/>
    <x v="153"/>
    <m/>
    <x v="1"/>
  </r>
  <r>
    <n v="617"/>
    <x v="4"/>
    <x v="0"/>
    <s v="Line Item"/>
    <x v="0"/>
    <x v="0"/>
    <x v="0"/>
    <m/>
    <x v="0"/>
  </r>
  <r>
    <n v="618"/>
    <x v="4"/>
    <x v="0"/>
    <s v="Line Item"/>
    <x v="0"/>
    <x v="1"/>
    <x v="1"/>
    <m/>
    <x v="0"/>
  </r>
  <r>
    <n v="619"/>
    <x v="4"/>
    <x v="0"/>
    <s v="Line Item"/>
    <x v="0"/>
    <x v="2"/>
    <x v="2"/>
    <m/>
    <x v="0"/>
  </r>
  <r>
    <n v="620"/>
    <x v="4"/>
    <x v="0"/>
    <s v="Total"/>
    <x v="0"/>
    <x v="3"/>
    <x v="3"/>
    <m/>
    <x v="1"/>
  </r>
  <r>
    <n v="621"/>
    <x v="4"/>
    <x v="0"/>
    <s v="Line Item"/>
    <x v="0"/>
    <x v="4"/>
    <x v="4"/>
    <m/>
    <x v="0"/>
  </r>
  <r>
    <n v="622"/>
    <x v="4"/>
    <x v="0"/>
    <s v="Line Item"/>
    <x v="0"/>
    <x v="5"/>
    <x v="5"/>
    <m/>
    <x v="0"/>
  </r>
  <r>
    <n v="623"/>
    <x v="4"/>
    <x v="0"/>
    <s v="Total"/>
    <x v="0"/>
    <x v="6"/>
    <x v="6"/>
    <m/>
    <x v="1"/>
  </r>
  <r>
    <n v="624"/>
    <x v="4"/>
    <x v="0"/>
    <s v="Line Item"/>
    <x v="0"/>
    <x v="7"/>
    <x v="7"/>
    <m/>
    <x v="83"/>
  </r>
  <r>
    <n v="625"/>
    <x v="4"/>
    <x v="0"/>
    <s v="Line Item"/>
    <x v="0"/>
    <x v="8"/>
    <x v="8"/>
    <m/>
    <x v="0"/>
  </r>
  <r>
    <n v="626"/>
    <x v="4"/>
    <x v="0"/>
    <s v="Line Item"/>
    <x v="0"/>
    <x v="9"/>
    <x v="9"/>
    <m/>
    <x v="0"/>
  </r>
  <r>
    <n v="627"/>
    <x v="4"/>
    <x v="0"/>
    <s v="Line Item"/>
    <x v="0"/>
    <x v="10"/>
    <x v="10"/>
    <m/>
    <x v="0"/>
  </r>
  <r>
    <n v="628"/>
    <x v="4"/>
    <x v="0"/>
    <s v="Line Item"/>
    <x v="0"/>
    <x v="11"/>
    <x v="11"/>
    <m/>
    <x v="0"/>
  </r>
  <r>
    <n v="629"/>
    <x v="4"/>
    <x v="0"/>
    <s v="Line Item"/>
    <x v="0"/>
    <x v="12"/>
    <x v="12"/>
    <m/>
    <x v="0"/>
  </r>
  <r>
    <n v="630"/>
    <x v="4"/>
    <x v="0"/>
    <s v="Line Item"/>
    <x v="0"/>
    <x v="13"/>
    <x v="13"/>
    <m/>
    <x v="0"/>
  </r>
  <r>
    <n v="631"/>
    <x v="4"/>
    <x v="0"/>
    <s v="Line Item"/>
    <x v="0"/>
    <x v="14"/>
    <x v="14"/>
    <m/>
    <x v="0"/>
  </r>
  <r>
    <n v="632"/>
    <x v="4"/>
    <x v="0"/>
    <s v="Line Item"/>
    <x v="0"/>
    <x v="15"/>
    <x v="15"/>
    <m/>
    <x v="0"/>
  </r>
  <r>
    <n v="633"/>
    <x v="4"/>
    <x v="0"/>
    <s v="Line Item"/>
    <x v="0"/>
    <x v="16"/>
    <x v="16"/>
    <m/>
    <x v="0"/>
  </r>
  <r>
    <n v="634"/>
    <x v="4"/>
    <x v="0"/>
    <s v="Line Item"/>
    <x v="0"/>
    <x v="17"/>
    <x v="17"/>
    <m/>
    <x v="0"/>
  </r>
  <r>
    <n v="635"/>
    <x v="4"/>
    <x v="0"/>
    <s v="Line Item"/>
    <x v="0"/>
    <x v="18"/>
    <x v="18"/>
    <m/>
    <x v="0"/>
  </r>
  <r>
    <n v="636"/>
    <x v="4"/>
    <x v="0"/>
    <s v="Line Item"/>
    <x v="0"/>
    <x v="19"/>
    <x v="19"/>
    <m/>
    <x v="0"/>
  </r>
  <r>
    <n v="637"/>
    <x v="4"/>
    <x v="0"/>
    <s v="Line Item"/>
    <x v="0"/>
    <x v="20"/>
    <x v="20"/>
    <m/>
    <x v="0"/>
  </r>
  <r>
    <n v="638"/>
    <x v="4"/>
    <x v="0"/>
    <s v="Line Item"/>
    <x v="0"/>
    <x v="21"/>
    <x v="21"/>
    <m/>
    <x v="0"/>
  </r>
  <r>
    <n v="639"/>
    <x v="4"/>
    <x v="0"/>
    <s v="Line Item"/>
    <x v="0"/>
    <x v="22"/>
    <x v="22"/>
    <m/>
    <x v="0"/>
  </r>
  <r>
    <n v="640"/>
    <x v="4"/>
    <x v="0"/>
    <s v="Line Item"/>
    <x v="0"/>
    <x v="23"/>
    <x v="23"/>
    <m/>
    <x v="0"/>
  </r>
  <r>
    <n v="641"/>
    <x v="4"/>
    <x v="0"/>
    <s v="Line Item"/>
    <x v="0"/>
    <x v="24"/>
    <x v="24"/>
    <m/>
    <x v="0"/>
  </r>
  <r>
    <n v="642"/>
    <x v="4"/>
    <x v="0"/>
    <s v="Line Item"/>
    <x v="0"/>
    <x v="25"/>
    <x v="25"/>
    <m/>
    <x v="0"/>
  </r>
  <r>
    <n v="643"/>
    <x v="4"/>
    <x v="0"/>
    <s v="Line Item"/>
    <x v="0"/>
    <x v="26"/>
    <x v="26"/>
    <m/>
    <x v="0"/>
  </r>
  <r>
    <n v="644"/>
    <x v="4"/>
    <x v="0"/>
    <s v="Line Item"/>
    <x v="0"/>
    <x v="27"/>
    <x v="27"/>
    <m/>
    <x v="0"/>
  </r>
  <r>
    <n v="645"/>
    <x v="4"/>
    <x v="0"/>
    <s v="Line Item"/>
    <x v="0"/>
    <x v="28"/>
    <x v="28"/>
    <m/>
    <x v="0"/>
  </r>
  <r>
    <n v="646"/>
    <x v="4"/>
    <x v="0"/>
    <s v="Line Item"/>
    <x v="0"/>
    <x v="29"/>
    <x v="29"/>
    <m/>
    <x v="0"/>
  </r>
  <r>
    <n v="647"/>
    <x v="4"/>
    <x v="0"/>
    <s v="Line Item"/>
    <x v="0"/>
    <x v="30"/>
    <x v="30"/>
    <m/>
    <x v="0"/>
  </r>
  <r>
    <n v="648"/>
    <x v="4"/>
    <x v="0"/>
    <s v="Line Item"/>
    <x v="0"/>
    <x v="31"/>
    <x v="31"/>
    <m/>
    <x v="0"/>
  </r>
  <r>
    <n v="649"/>
    <x v="4"/>
    <x v="0"/>
    <s v="Line Item"/>
    <x v="0"/>
    <x v="32"/>
    <x v="32"/>
    <m/>
    <x v="0"/>
  </r>
  <r>
    <n v="650"/>
    <x v="4"/>
    <x v="0"/>
    <s v="Line Item"/>
    <x v="0"/>
    <x v="33"/>
    <x v="33"/>
    <m/>
    <x v="0"/>
  </r>
  <r>
    <n v="651"/>
    <x v="4"/>
    <x v="0"/>
    <s v="Line Item"/>
    <x v="0"/>
    <x v="34"/>
    <x v="34"/>
    <m/>
    <x v="0"/>
  </r>
  <r>
    <n v="652"/>
    <x v="4"/>
    <x v="0"/>
    <s v="Line Item"/>
    <x v="0"/>
    <x v="35"/>
    <x v="35"/>
    <m/>
    <x v="0"/>
  </r>
  <r>
    <n v="653"/>
    <x v="4"/>
    <x v="0"/>
    <s v="Line Item"/>
    <x v="0"/>
    <x v="36"/>
    <x v="36"/>
    <m/>
    <x v="0"/>
  </r>
  <r>
    <n v="654"/>
    <x v="4"/>
    <x v="0"/>
    <s v="Line Item"/>
    <x v="0"/>
    <x v="37"/>
    <x v="37"/>
    <m/>
    <x v="0"/>
  </r>
  <r>
    <n v="655"/>
    <x v="4"/>
    <x v="0"/>
    <s v="Line Item"/>
    <x v="0"/>
    <x v="38"/>
    <x v="38"/>
    <m/>
    <x v="0"/>
  </r>
  <r>
    <n v="656"/>
    <x v="4"/>
    <x v="0"/>
    <s v="Line Item"/>
    <x v="0"/>
    <x v="39"/>
    <x v="39"/>
    <m/>
    <x v="0"/>
  </r>
  <r>
    <n v="657"/>
    <x v="4"/>
    <x v="0"/>
    <s v="Line Item"/>
    <x v="0"/>
    <x v="40"/>
    <x v="40"/>
    <m/>
    <x v="0"/>
  </r>
  <r>
    <n v="658"/>
    <x v="4"/>
    <x v="0"/>
    <s v="Line Item"/>
    <x v="0"/>
    <x v="41"/>
    <x v="41"/>
    <m/>
    <x v="0"/>
  </r>
  <r>
    <n v="659"/>
    <x v="4"/>
    <x v="0"/>
    <s v="Total"/>
    <x v="0"/>
    <x v="42"/>
    <x v="42"/>
    <m/>
    <x v="83"/>
  </r>
  <r>
    <n v="660"/>
    <x v="4"/>
    <x v="0"/>
    <s v="Line Item"/>
    <x v="0"/>
    <x v="43"/>
    <x v="43"/>
    <m/>
    <x v="0"/>
  </r>
  <r>
    <n v="661"/>
    <x v="4"/>
    <x v="0"/>
    <s v="Line Item"/>
    <x v="0"/>
    <x v="44"/>
    <x v="44"/>
    <m/>
    <x v="0"/>
  </r>
  <r>
    <n v="662"/>
    <x v="4"/>
    <x v="0"/>
    <s v="Line Item"/>
    <x v="0"/>
    <x v="45"/>
    <x v="45"/>
    <m/>
    <x v="0"/>
  </r>
  <r>
    <n v="663"/>
    <x v="4"/>
    <x v="0"/>
    <s v="Line Item"/>
    <x v="0"/>
    <x v="46"/>
    <x v="46"/>
    <m/>
    <x v="0"/>
  </r>
  <r>
    <n v="664"/>
    <x v="4"/>
    <x v="0"/>
    <s v="Line Item"/>
    <x v="0"/>
    <x v="47"/>
    <x v="47"/>
    <m/>
    <x v="0"/>
  </r>
  <r>
    <n v="665"/>
    <x v="4"/>
    <x v="0"/>
    <s v="Line Item"/>
    <x v="0"/>
    <x v="48"/>
    <x v="48"/>
    <m/>
    <x v="0"/>
  </r>
  <r>
    <n v="666"/>
    <x v="4"/>
    <x v="0"/>
    <s v="Line Item"/>
    <x v="0"/>
    <x v="49"/>
    <x v="49"/>
    <m/>
    <x v="0"/>
  </r>
  <r>
    <n v="667"/>
    <x v="4"/>
    <x v="0"/>
    <s v="Line Item"/>
    <x v="0"/>
    <x v="50"/>
    <x v="50"/>
    <m/>
    <x v="0"/>
  </r>
  <r>
    <n v="668"/>
    <x v="4"/>
    <x v="0"/>
    <s v="Line Item"/>
    <x v="0"/>
    <x v="51"/>
    <x v="51"/>
    <m/>
    <x v="0"/>
  </r>
  <r>
    <n v="669"/>
    <x v="4"/>
    <x v="0"/>
    <s v="Total"/>
    <x v="0"/>
    <x v="52"/>
    <x v="52"/>
    <m/>
    <x v="83"/>
  </r>
  <r>
    <n v="670"/>
    <x v="4"/>
    <x v="1"/>
    <s v="Line Item"/>
    <x v="1"/>
    <x v="53"/>
    <x v="53"/>
    <m/>
    <x v="0"/>
  </r>
  <r>
    <n v="671"/>
    <x v="4"/>
    <x v="1"/>
    <s v="Line Item"/>
    <x v="1"/>
    <x v="54"/>
    <x v="54"/>
    <n v="0.84738581476146091"/>
    <x v="84"/>
  </r>
  <r>
    <n v="672"/>
    <x v="4"/>
    <x v="1"/>
    <s v="Line Item"/>
    <x v="1"/>
    <x v="55"/>
    <x v="55"/>
    <m/>
    <x v="0"/>
  </r>
  <r>
    <n v="673"/>
    <x v="4"/>
    <x v="1"/>
    <s v="Line Item"/>
    <x v="1"/>
    <x v="56"/>
    <x v="56"/>
    <m/>
    <x v="0"/>
  </r>
  <r>
    <n v="674"/>
    <x v="4"/>
    <x v="1"/>
    <s v="Line Item"/>
    <x v="2"/>
    <x v="57"/>
    <x v="57"/>
    <m/>
    <x v="0"/>
  </r>
  <r>
    <n v="675"/>
    <x v="4"/>
    <x v="1"/>
    <s v="Line Item"/>
    <x v="2"/>
    <x v="58"/>
    <x v="58"/>
    <m/>
    <x v="0"/>
  </r>
  <r>
    <n v="676"/>
    <x v="4"/>
    <x v="1"/>
    <s v="Line Item"/>
    <x v="2"/>
    <x v="59"/>
    <x v="59"/>
    <m/>
    <x v="0"/>
  </r>
  <r>
    <n v="677"/>
    <x v="4"/>
    <x v="1"/>
    <s v="Line Item"/>
    <x v="2"/>
    <x v="60"/>
    <x v="60"/>
    <m/>
    <x v="0"/>
  </r>
  <r>
    <n v="678"/>
    <x v="4"/>
    <x v="1"/>
    <s v="Line Item"/>
    <x v="2"/>
    <x v="61"/>
    <x v="61"/>
    <m/>
    <x v="0"/>
  </r>
  <r>
    <n v="679"/>
    <x v="4"/>
    <x v="1"/>
    <s v="Line Item"/>
    <x v="2"/>
    <x v="62"/>
    <x v="62"/>
    <m/>
    <x v="0"/>
  </r>
  <r>
    <n v="680"/>
    <x v="4"/>
    <x v="1"/>
    <s v="Line Item"/>
    <x v="2"/>
    <x v="63"/>
    <x v="63"/>
    <m/>
    <x v="0"/>
  </r>
  <r>
    <n v="681"/>
    <x v="4"/>
    <x v="1"/>
    <s v="Line Item"/>
    <x v="2"/>
    <x v="64"/>
    <x v="64"/>
    <m/>
    <x v="0"/>
  </r>
  <r>
    <n v="682"/>
    <x v="4"/>
    <x v="1"/>
    <s v="Line Item"/>
    <x v="2"/>
    <x v="65"/>
    <x v="65"/>
    <m/>
    <x v="0"/>
  </r>
  <r>
    <n v="683"/>
    <x v="4"/>
    <x v="1"/>
    <s v="Line Item"/>
    <x v="2"/>
    <x v="66"/>
    <x v="66"/>
    <m/>
    <x v="0"/>
  </r>
  <r>
    <n v="684"/>
    <x v="4"/>
    <x v="1"/>
    <s v="Line Item"/>
    <x v="2"/>
    <x v="67"/>
    <x v="67"/>
    <m/>
    <x v="0"/>
  </r>
  <r>
    <n v="685"/>
    <x v="4"/>
    <x v="1"/>
    <s v="Line Item"/>
    <x v="2"/>
    <x v="68"/>
    <x v="68"/>
    <m/>
    <x v="0"/>
  </r>
  <r>
    <n v="686"/>
    <x v="4"/>
    <x v="1"/>
    <s v="Line Item"/>
    <x v="2"/>
    <x v="69"/>
    <x v="69"/>
    <m/>
    <x v="0"/>
  </r>
  <r>
    <n v="687"/>
    <x v="4"/>
    <x v="1"/>
    <s v="Line Item"/>
    <x v="2"/>
    <x v="70"/>
    <x v="70"/>
    <m/>
    <x v="0"/>
  </r>
  <r>
    <n v="688"/>
    <x v="4"/>
    <x v="1"/>
    <s v="Line Item"/>
    <x v="2"/>
    <x v="71"/>
    <x v="71"/>
    <m/>
    <x v="0"/>
  </r>
  <r>
    <n v="689"/>
    <x v="4"/>
    <x v="1"/>
    <s v="Line Item"/>
    <x v="2"/>
    <x v="72"/>
    <x v="72"/>
    <m/>
    <x v="0"/>
  </r>
  <r>
    <n v="690"/>
    <x v="4"/>
    <x v="1"/>
    <s v="Line Item"/>
    <x v="2"/>
    <x v="73"/>
    <x v="73"/>
    <m/>
    <x v="0"/>
  </r>
  <r>
    <n v="691"/>
    <x v="4"/>
    <x v="1"/>
    <s v="Line Item"/>
    <x v="2"/>
    <x v="74"/>
    <x v="74"/>
    <m/>
    <x v="0"/>
  </r>
  <r>
    <n v="692"/>
    <x v="4"/>
    <x v="1"/>
    <s v="Line Item"/>
    <x v="2"/>
    <x v="75"/>
    <x v="75"/>
    <m/>
    <x v="0"/>
  </r>
  <r>
    <n v="693"/>
    <x v="4"/>
    <x v="1"/>
    <s v="Line Item"/>
    <x v="2"/>
    <x v="76"/>
    <x v="76"/>
    <m/>
    <x v="0"/>
  </r>
  <r>
    <n v="694"/>
    <x v="4"/>
    <x v="1"/>
    <s v="Line Item"/>
    <x v="2"/>
    <x v="77"/>
    <x v="77"/>
    <m/>
    <x v="0"/>
  </r>
  <r>
    <n v="695"/>
    <x v="4"/>
    <x v="1"/>
    <s v="Line Item"/>
    <x v="2"/>
    <x v="78"/>
    <x v="78"/>
    <m/>
    <x v="0"/>
  </r>
  <r>
    <n v="696"/>
    <x v="4"/>
    <x v="1"/>
    <s v="Line Item"/>
    <x v="2"/>
    <x v="79"/>
    <x v="79"/>
    <m/>
    <x v="0"/>
  </r>
  <r>
    <n v="697"/>
    <x v="4"/>
    <x v="1"/>
    <s v="Line Item"/>
    <x v="2"/>
    <x v="80"/>
    <x v="80"/>
    <m/>
    <x v="0"/>
  </r>
  <r>
    <n v="698"/>
    <x v="4"/>
    <x v="1"/>
    <s v="Line Item"/>
    <x v="2"/>
    <x v="81"/>
    <x v="81"/>
    <m/>
    <x v="0"/>
  </r>
  <r>
    <n v="699"/>
    <x v="4"/>
    <x v="1"/>
    <s v="Line Item"/>
    <x v="2"/>
    <x v="82"/>
    <x v="82"/>
    <m/>
    <x v="0"/>
  </r>
  <r>
    <n v="700"/>
    <x v="4"/>
    <x v="1"/>
    <s v="Line Item"/>
    <x v="2"/>
    <x v="83"/>
    <x v="83"/>
    <m/>
    <x v="0"/>
  </r>
  <r>
    <n v="701"/>
    <x v="4"/>
    <x v="1"/>
    <s v="Line Item"/>
    <x v="2"/>
    <x v="84"/>
    <x v="84"/>
    <n v="0.73143884749916011"/>
    <x v="85"/>
  </r>
  <r>
    <n v="702"/>
    <x v="4"/>
    <x v="1"/>
    <s v="Line Item"/>
    <x v="2"/>
    <x v="85"/>
    <x v="85"/>
    <n v="2.8675000000000002"/>
    <x v="86"/>
  </r>
  <r>
    <n v="703"/>
    <x v="4"/>
    <x v="1"/>
    <s v="Line Item"/>
    <x v="2"/>
    <x v="86"/>
    <x v="86"/>
    <m/>
    <x v="0"/>
  </r>
  <r>
    <n v="704"/>
    <x v="4"/>
    <x v="1"/>
    <s v="Line Item"/>
    <x v="3"/>
    <x v="87"/>
    <x v="87"/>
    <m/>
    <x v="0"/>
  </r>
  <r>
    <n v="705"/>
    <x v="4"/>
    <x v="1"/>
    <s v="Line Item"/>
    <x v="3"/>
    <x v="88"/>
    <x v="88"/>
    <m/>
    <x v="0"/>
  </r>
  <r>
    <n v="706"/>
    <x v="4"/>
    <x v="1"/>
    <s v="Line Item"/>
    <x v="3"/>
    <x v="89"/>
    <x v="89"/>
    <m/>
    <x v="0"/>
  </r>
  <r>
    <n v="707"/>
    <x v="4"/>
    <x v="1"/>
    <s v="Line Item"/>
    <x v="0"/>
    <x v="90"/>
    <x v="90"/>
    <m/>
    <x v="0"/>
  </r>
  <r>
    <n v="708"/>
    <x v="4"/>
    <x v="1"/>
    <s v="Total"/>
    <x v="0"/>
    <x v="91"/>
    <x v="91"/>
    <n v="4.4463246622606212"/>
    <x v="87"/>
  </r>
  <r>
    <n v="709"/>
    <x v="4"/>
    <x v="2"/>
    <s v="Total"/>
    <x v="0"/>
    <x v="92"/>
    <x v="92"/>
    <n v="4.4463246622606212"/>
    <x v="87"/>
  </r>
  <r>
    <n v="710"/>
    <x v="4"/>
    <x v="2"/>
    <s v="Line Item"/>
    <x v="0"/>
    <x v="93"/>
    <x v="93"/>
    <m/>
    <x v="0"/>
  </r>
  <r>
    <n v="711"/>
    <x v="4"/>
    <x v="2"/>
    <s v="Line Item"/>
    <x v="0"/>
    <x v="94"/>
    <x v="94"/>
    <m/>
    <x v="0"/>
  </r>
  <r>
    <n v="712"/>
    <x v="4"/>
    <x v="2"/>
    <s v="Line Item"/>
    <x v="0"/>
    <x v="95"/>
    <x v="95"/>
    <n v="0.36929031637657467"/>
    <x v="88"/>
  </r>
  <r>
    <n v="713"/>
    <x v="4"/>
    <x v="2"/>
    <s v="Line Item"/>
    <x v="0"/>
    <x v="96"/>
    <x v="96"/>
    <m/>
    <x v="0"/>
  </r>
  <r>
    <n v="714"/>
    <x v="4"/>
    <x v="2"/>
    <s v="Total"/>
    <x v="0"/>
    <x v="97"/>
    <x v="97"/>
    <n v="0.36929031637657467"/>
    <x v="88"/>
  </r>
  <r>
    <n v="715"/>
    <x v="4"/>
    <x v="2"/>
    <s v="Line Item"/>
    <x v="0"/>
    <x v="98"/>
    <x v="98"/>
    <m/>
    <x v="0"/>
  </r>
  <r>
    <n v="716"/>
    <x v="4"/>
    <x v="2"/>
    <s v="Total"/>
    <x v="0"/>
    <x v="99"/>
    <x v="99"/>
    <n v="4.8156149786371962"/>
    <x v="89"/>
  </r>
  <r>
    <n v="717"/>
    <x v="4"/>
    <x v="2"/>
    <s v="Line Item"/>
    <x v="0"/>
    <x v="100"/>
    <x v="100"/>
    <m/>
    <x v="90"/>
  </r>
  <r>
    <n v="718"/>
    <x v="4"/>
    <x v="2"/>
    <s v="Line Item"/>
    <x v="0"/>
    <x v="101"/>
    <x v="101"/>
    <m/>
    <x v="91"/>
  </r>
  <r>
    <n v="719"/>
    <x v="4"/>
    <x v="2"/>
    <s v="Line Item"/>
    <x v="0"/>
    <x v="102"/>
    <x v="102"/>
    <m/>
    <x v="0"/>
  </r>
  <r>
    <n v="720"/>
    <x v="4"/>
    <x v="2"/>
    <s v="Total"/>
    <x v="0"/>
    <x v="103"/>
    <x v="103"/>
    <m/>
    <x v="92"/>
  </r>
  <r>
    <n v="721"/>
    <x v="4"/>
    <x v="2"/>
    <s v="Line Item"/>
    <x v="0"/>
    <x v="104"/>
    <x v="104"/>
    <m/>
    <x v="0"/>
  </r>
  <r>
    <n v="722"/>
    <x v="4"/>
    <x v="2"/>
    <s v="Line Item"/>
    <x v="0"/>
    <x v="105"/>
    <x v="105"/>
    <m/>
    <x v="0"/>
  </r>
  <r>
    <n v="723"/>
    <x v="4"/>
    <x v="2"/>
    <s v="Line Item"/>
    <x v="0"/>
    <x v="106"/>
    <x v="106"/>
    <m/>
    <x v="0"/>
  </r>
  <r>
    <n v="724"/>
    <x v="4"/>
    <x v="2"/>
    <s v="Line Item"/>
    <x v="0"/>
    <x v="107"/>
    <x v="107"/>
    <m/>
    <x v="93"/>
  </r>
  <r>
    <n v="725"/>
    <x v="4"/>
    <x v="2"/>
    <s v="Total"/>
    <x v="0"/>
    <x v="108"/>
    <x v="108"/>
    <m/>
    <x v="93"/>
  </r>
  <r>
    <n v="726"/>
    <x v="4"/>
    <x v="2"/>
    <s v="Line Item"/>
    <x v="0"/>
    <x v="109"/>
    <x v="109"/>
    <m/>
    <x v="94"/>
  </r>
  <r>
    <n v="727"/>
    <x v="4"/>
    <x v="2"/>
    <s v="Line Item"/>
    <x v="0"/>
    <x v="110"/>
    <x v="110"/>
    <m/>
    <x v="95"/>
  </r>
  <r>
    <n v="728"/>
    <x v="4"/>
    <x v="2"/>
    <s v="Line Item"/>
    <x v="0"/>
    <x v="111"/>
    <x v="111"/>
    <m/>
    <x v="96"/>
  </r>
  <r>
    <n v="729"/>
    <x v="4"/>
    <x v="2"/>
    <s v="Line Item"/>
    <x v="0"/>
    <x v="112"/>
    <x v="112"/>
    <m/>
    <x v="0"/>
  </r>
  <r>
    <n v="730"/>
    <x v="4"/>
    <x v="2"/>
    <s v="Line Item"/>
    <x v="0"/>
    <x v="113"/>
    <x v="113"/>
    <m/>
    <x v="97"/>
  </r>
  <r>
    <n v="731"/>
    <x v="4"/>
    <x v="2"/>
    <s v="Line Item"/>
    <x v="0"/>
    <x v="114"/>
    <x v="114"/>
    <m/>
    <x v="98"/>
  </r>
  <r>
    <n v="732"/>
    <x v="4"/>
    <x v="2"/>
    <s v="Line Item"/>
    <x v="0"/>
    <x v="115"/>
    <x v="115"/>
    <m/>
    <x v="99"/>
  </r>
  <r>
    <n v="733"/>
    <x v="4"/>
    <x v="2"/>
    <s v="Line Item"/>
    <x v="0"/>
    <x v="116"/>
    <x v="116"/>
    <m/>
    <x v="100"/>
  </r>
  <r>
    <n v="734"/>
    <x v="4"/>
    <x v="2"/>
    <s v="Line Item"/>
    <x v="0"/>
    <x v="117"/>
    <x v="117"/>
    <m/>
    <x v="0"/>
  </r>
  <r>
    <n v="735"/>
    <x v="4"/>
    <x v="2"/>
    <s v="Line Item"/>
    <x v="0"/>
    <x v="118"/>
    <x v="118"/>
    <m/>
    <x v="0"/>
  </r>
  <r>
    <n v="736"/>
    <x v="4"/>
    <x v="2"/>
    <s v="Line Item"/>
    <x v="0"/>
    <x v="119"/>
    <x v="119"/>
    <m/>
    <x v="0"/>
  </r>
  <r>
    <n v="737"/>
    <x v="4"/>
    <x v="2"/>
    <s v="Line Item"/>
    <x v="0"/>
    <x v="120"/>
    <x v="120"/>
    <m/>
    <x v="0"/>
  </r>
  <r>
    <n v="738"/>
    <x v="4"/>
    <x v="2"/>
    <s v="Line Item"/>
    <x v="0"/>
    <x v="121"/>
    <x v="121"/>
    <m/>
    <x v="0"/>
  </r>
  <r>
    <n v="739"/>
    <x v="4"/>
    <x v="2"/>
    <s v="Line Item"/>
    <x v="0"/>
    <x v="122"/>
    <x v="122"/>
    <m/>
    <x v="0"/>
  </r>
  <r>
    <n v="740"/>
    <x v="4"/>
    <x v="2"/>
    <s v="Line Item"/>
    <x v="0"/>
    <x v="123"/>
    <x v="123"/>
    <m/>
    <x v="0"/>
  </r>
  <r>
    <n v="741"/>
    <x v="4"/>
    <x v="2"/>
    <s v="Line Item"/>
    <x v="0"/>
    <x v="124"/>
    <x v="124"/>
    <m/>
    <x v="101"/>
  </r>
  <r>
    <n v="742"/>
    <x v="4"/>
    <x v="2"/>
    <s v="Line Item"/>
    <x v="0"/>
    <x v="125"/>
    <x v="125"/>
    <m/>
    <x v="0"/>
  </r>
  <r>
    <n v="743"/>
    <x v="4"/>
    <x v="2"/>
    <s v="Line Item"/>
    <x v="0"/>
    <x v="126"/>
    <x v="126"/>
    <m/>
    <x v="0"/>
  </r>
  <r>
    <n v="744"/>
    <x v="4"/>
    <x v="2"/>
    <s v="Total"/>
    <x v="0"/>
    <x v="127"/>
    <x v="127"/>
    <m/>
    <x v="102"/>
  </r>
  <r>
    <n v="745"/>
    <x v="4"/>
    <x v="2"/>
    <s v="Line Item"/>
    <x v="0"/>
    <x v="128"/>
    <x v="128"/>
    <m/>
    <x v="103"/>
  </r>
  <r>
    <n v="746"/>
    <x v="4"/>
    <x v="2"/>
    <s v="Line Item"/>
    <x v="0"/>
    <x v="129"/>
    <x v="129"/>
    <m/>
    <x v="0"/>
  </r>
  <r>
    <n v="747"/>
    <x v="4"/>
    <x v="2"/>
    <s v="Line Item"/>
    <x v="0"/>
    <x v="130"/>
    <x v="130"/>
    <m/>
    <x v="0"/>
  </r>
  <r>
    <n v="748"/>
    <x v="4"/>
    <x v="2"/>
    <s v="Line Item"/>
    <x v="0"/>
    <x v="131"/>
    <x v="131"/>
    <m/>
    <x v="104"/>
  </r>
  <r>
    <n v="749"/>
    <x v="4"/>
    <x v="2"/>
    <s v="Line Item"/>
    <x v="0"/>
    <x v="132"/>
    <x v="132"/>
    <m/>
    <x v="0"/>
  </r>
  <r>
    <n v="750"/>
    <x v="4"/>
    <x v="2"/>
    <s v="Line Item"/>
    <x v="0"/>
    <x v="133"/>
    <x v="133"/>
    <m/>
    <x v="0"/>
  </r>
  <r>
    <n v="751"/>
    <x v="4"/>
    <x v="2"/>
    <s v="Total"/>
    <x v="0"/>
    <x v="134"/>
    <x v="134"/>
    <m/>
    <x v="105"/>
  </r>
  <r>
    <n v="752"/>
    <x v="4"/>
    <x v="2"/>
    <s v="Line Item"/>
    <x v="0"/>
    <x v="135"/>
    <x v="135"/>
    <m/>
    <x v="106"/>
  </r>
  <r>
    <n v="753"/>
    <x v="4"/>
    <x v="2"/>
    <s v="Total"/>
    <x v="0"/>
    <x v="136"/>
    <x v="136"/>
    <m/>
    <x v="107"/>
  </r>
  <r>
    <n v="754"/>
    <x v="4"/>
    <x v="2"/>
    <s v="Line Item"/>
    <x v="0"/>
    <x v="137"/>
    <x v="137"/>
    <m/>
    <x v="0"/>
  </r>
  <r>
    <n v="755"/>
    <x v="4"/>
    <x v="2"/>
    <s v="Line Item"/>
    <x v="0"/>
    <x v="138"/>
    <x v="138"/>
    <m/>
    <x v="0"/>
  </r>
  <r>
    <n v="756"/>
    <x v="4"/>
    <x v="2"/>
    <s v="Total"/>
    <x v="0"/>
    <x v="139"/>
    <x v="139"/>
    <m/>
    <x v="107"/>
  </r>
  <r>
    <n v="757"/>
    <x v="4"/>
    <x v="2"/>
    <s v="Total"/>
    <x v="0"/>
    <x v="140"/>
    <x v="140"/>
    <m/>
    <x v="83"/>
  </r>
  <r>
    <n v="758"/>
    <x v="4"/>
    <x v="2"/>
    <s v="Line Item"/>
    <x v="0"/>
    <x v="141"/>
    <x v="141"/>
    <m/>
    <x v="108"/>
  </r>
  <r>
    <n v="759"/>
    <x v="4"/>
    <x v="3"/>
    <s v="Line Item"/>
    <x v="0"/>
    <x v="142"/>
    <x v="142"/>
    <m/>
    <x v="0"/>
  </r>
  <r>
    <n v="760"/>
    <x v="4"/>
    <x v="3"/>
    <s v="Line Item"/>
    <x v="0"/>
    <x v="143"/>
    <x v="143"/>
    <m/>
    <x v="0"/>
  </r>
  <r>
    <n v="761"/>
    <x v="4"/>
    <x v="3"/>
    <s v="Line Item"/>
    <x v="0"/>
    <x v="144"/>
    <x v="144"/>
    <m/>
    <x v="0"/>
  </r>
  <r>
    <n v="762"/>
    <x v="4"/>
    <x v="3"/>
    <s v="Line Item"/>
    <x v="0"/>
    <x v="145"/>
    <x v="145"/>
    <m/>
    <x v="0"/>
  </r>
  <r>
    <n v="763"/>
    <x v="4"/>
    <x v="3"/>
    <s v="Line Item"/>
    <x v="0"/>
    <x v="146"/>
    <x v="146"/>
    <m/>
    <x v="0"/>
  </r>
  <r>
    <n v="764"/>
    <x v="4"/>
    <x v="3"/>
    <s v="Line Item"/>
    <x v="0"/>
    <x v="147"/>
    <x v="147"/>
    <m/>
    <x v="0"/>
  </r>
  <r>
    <n v="765"/>
    <x v="4"/>
    <x v="3"/>
    <s v="Line Item"/>
    <x v="0"/>
    <x v="148"/>
    <x v="148"/>
    <m/>
    <x v="0"/>
  </r>
  <r>
    <n v="766"/>
    <x v="4"/>
    <x v="3"/>
    <s v="Total"/>
    <x v="0"/>
    <x v="149"/>
    <x v="149"/>
    <m/>
    <x v="1"/>
  </r>
  <r>
    <n v="767"/>
    <x v="4"/>
    <x v="3"/>
    <s v="Total"/>
    <x v="0"/>
    <x v="150"/>
    <x v="150"/>
    <m/>
    <x v="1"/>
  </r>
  <r>
    <n v="768"/>
    <x v="4"/>
    <x v="3"/>
    <s v="Line Item"/>
    <x v="0"/>
    <x v="151"/>
    <x v="151"/>
    <m/>
    <x v="1"/>
  </r>
  <r>
    <n v="769"/>
    <x v="4"/>
    <x v="3"/>
    <s v="Line Item"/>
    <x v="0"/>
    <x v="152"/>
    <x v="152"/>
    <m/>
    <x v="0"/>
  </r>
  <r>
    <n v="770"/>
    <x v="4"/>
    <x v="3"/>
    <s v="Line Item"/>
    <x v="0"/>
    <x v="153"/>
    <x v="153"/>
    <m/>
    <x v="1"/>
  </r>
  <r>
    <n v="771"/>
    <x v="5"/>
    <x v="0"/>
    <s v="Line Item"/>
    <x v="0"/>
    <x v="0"/>
    <x v="0"/>
    <m/>
    <x v="0"/>
  </r>
  <r>
    <n v="772"/>
    <x v="5"/>
    <x v="0"/>
    <s v="Line Item"/>
    <x v="0"/>
    <x v="1"/>
    <x v="1"/>
    <m/>
    <x v="0"/>
  </r>
  <r>
    <n v="773"/>
    <x v="5"/>
    <x v="0"/>
    <s v="Line Item"/>
    <x v="0"/>
    <x v="2"/>
    <x v="2"/>
    <m/>
    <x v="0"/>
  </r>
  <r>
    <n v="774"/>
    <x v="5"/>
    <x v="0"/>
    <s v="Total"/>
    <x v="0"/>
    <x v="3"/>
    <x v="3"/>
    <m/>
    <x v="1"/>
  </r>
  <r>
    <n v="775"/>
    <x v="5"/>
    <x v="0"/>
    <s v="Line Item"/>
    <x v="0"/>
    <x v="4"/>
    <x v="4"/>
    <m/>
    <x v="0"/>
  </r>
  <r>
    <n v="776"/>
    <x v="5"/>
    <x v="0"/>
    <s v="Line Item"/>
    <x v="0"/>
    <x v="5"/>
    <x v="5"/>
    <m/>
    <x v="0"/>
  </r>
  <r>
    <n v="777"/>
    <x v="5"/>
    <x v="0"/>
    <s v="Total"/>
    <x v="0"/>
    <x v="6"/>
    <x v="6"/>
    <m/>
    <x v="1"/>
  </r>
  <r>
    <n v="778"/>
    <x v="5"/>
    <x v="0"/>
    <s v="Line Item"/>
    <x v="0"/>
    <x v="7"/>
    <x v="7"/>
    <m/>
    <x v="109"/>
  </r>
  <r>
    <n v="779"/>
    <x v="5"/>
    <x v="0"/>
    <s v="Line Item"/>
    <x v="0"/>
    <x v="8"/>
    <x v="8"/>
    <m/>
    <x v="0"/>
  </r>
  <r>
    <n v="780"/>
    <x v="5"/>
    <x v="0"/>
    <s v="Line Item"/>
    <x v="0"/>
    <x v="9"/>
    <x v="9"/>
    <m/>
    <x v="0"/>
  </r>
  <r>
    <n v="781"/>
    <x v="5"/>
    <x v="0"/>
    <s v="Line Item"/>
    <x v="0"/>
    <x v="10"/>
    <x v="10"/>
    <m/>
    <x v="0"/>
  </r>
  <r>
    <n v="782"/>
    <x v="5"/>
    <x v="0"/>
    <s v="Line Item"/>
    <x v="0"/>
    <x v="11"/>
    <x v="11"/>
    <m/>
    <x v="0"/>
  </r>
  <r>
    <n v="783"/>
    <x v="5"/>
    <x v="0"/>
    <s v="Line Item"/>
    <x v="0"/>
    <x v="12"/>
    <x v="12"/>
    <m/>
    <x v="0"/>
  </r>
  <r>
    <n v="784"/>
    <x v="5"/>
    <x v="0"/>
    <s v="Line Item"/>
    <x v="0"/>
    <x v="13"/>
    <x v="13"/>
    <m/>
    <x v="0"/>
  </r>
  <r>
    <n v="785"/>
    <x v="5"/>
    <x v="0"/>
    <s v="Line Item"/>
    <x v="0"/>
    <x v="14"/>
    <x v="14"/>
    <m/>
    <x v="0"/>
  </r>
  <r>
    <n v="786"/>
    <x v="5"/>
    <x v="0"/>
    <s v="Line Item"/>
    <x v="0"/>
    <x v="15"/>
    <x v="15"/>
    <m/>
    <x v="0"/>
  </r>
  <r>
    <n v="787"/>
    <x v="5"/>
    <x v="0"/>
    <s v="Line Item"/>
    <x v="0"/>
    <x v="16"/>
    <x v="16"/>
    <m/>
    <x v="0"/>
  </r>
  <r>
    <n v="788"/>
    <x v="5"/>
    <x v="0"/>
    <s v="Line Item"/>
    <x v="0"/>
    <x v="17"/>
    <x v="17"/>
    <m/>
    <x v="0"/>
  </r>
  <r>
    <n v="789"/>
    <x v="5"/>
    <x v="0"/>
    <s v="Line Item"/>
    <x v="0"/>
    <x v="18"/>
    <x v="18"/>
    <m/>
    <x v="0"/>
  </r>
  <r>
    <n v="790"/>
    <x v="5"/>
    <x v="0"/>
    <s v="Line Item"/>
    <x v="0"/>
    <x v="19"/>
    <x v="19"/>
    <m/>
    <x v="0"/>
  </r>
  <r>
    <n v="791"/>
    <x v="5"/>
    <x v="0"/>
    <s v="Line Item"/>
    <x v="0"/>
    <x v="20"/>
    <x v="20"/>
    <m/>
    <x v="0"/>
  </r>
  <r>
    <n v="792"/>
    <x v="5"/>
    <x v="0"/>
    <s v="Line Item"/>
    <x v="0"/>
    <x v="21"/>
    <x v="21"/>
    <m/>
    <x v="0"/>
  </r>
  <r>
    <n v="793"/>
    <x v="5"/>
    <x v="0"/>
    <s v="Line Item"/>
    <x v="0"/>
    <x v="22"/>
    <x v="22"/>
    <m/>
    <x v="0"/>
  </r>
  <r>
    <n v="794"/>
    <x v="5"/>
    <x v="0"/>
    <s v="Line Item"/>
    <x v="0"/>
    <x v="23"/>
    <x v="23"/>
    <m/>
    <x v="0"/>
  </r>
  <r>
    <n v="795"/>
    <x v="5"/>
    <x v="0"/>
    <s v="Line Item"/>
    <x v="0"/>
    <x v="24"/>
    <x v="24"/>
    <m/>
    <x v="0"/>
  </r>
  <r>
    <n v="796"/>
    <x v="5"/>
    <x v="0"/>
    <s v="Line Item"/>
    <x v="0"/>
    <x v="25"/>
    <x v="25"/>
    <m/>
    <x v="0"/>
  </r>
  <r>
    <n v="797"/>
    <x v="5"/>
    <x v="0"/>
    <s v="Line Item"/>
    <x v="0"/>
    <x v="26"/>
    <x v="26"/>
    <m/>
    <x v="0"/>
  </r>
  <r>
    <n v="798"/>
    <x v="5"/>
    <x v="0"/>
    <s v="Line Item"/>
    <x v="0"/>
    <x v="27"/>
    <x v="27"/>
    <m/>
    <x v="0"/>
  </r>
  <r>
    <n v="799"/>
    <x v="5"/>
    <x v="0"/>
    <s v="Line Item"/>
    <x v="0"/>
    <x v="28"/>
    <x v="28"/>
    <m/>
    <x v="0"/>
  </r>
  <r>
    <n v="800"/>
    <x v="5"/>
    <x v="0"/>
    <s v="Line Item"/>
    <x v="0"/>
    <x v="29"/>
    <x v="29"/>
    <m/>
    <x v="0"/>
  </r>
  <r>
    <n v="801"/>
    <x v="5"/>
    <x v="0"/>
    <s v="Line Item"/>
    <x v="0"/>
    <x v="30"/>
    <x v="30"/>
    <m/>
    <x v="0"/>
  </r>
  <r>
    <n v="802"/>
    <x v="5"/>
    <x v="0"/>
    <s v="Line Item"/>
    <x v="0"/>
    <x v="31"/>
    <x v="31"/>
    <m/>
    <x v="0"/>
  </r>
  <r>
    <n v="803"/>
    <x v="5"/>
    <x v="0"/>
    <s v="Line Item"/>
    <x v="0"/>
    <x v="32"/>
    <x v="32"/>
    <m/>
    <x v="0"/>
  </r>
  <r>
    <n v="804"/>
    <x v="5"/>
    <x v="0"/>
    <s v="Line Item"/>
    <x v="0"/>
    <x v="33"/>
    <x v="33"/>
    <m/>
    <x v="0"/>
  </r>
  <r>
    <n v="805"/>
    <x v="5"/>
    <x v="0"/>
    <s v="Line Item"/>
    <x v="0"/>
    <x v="34"/>
    <x v="34"/>
    <m/>
    <x v="0"/>
  </r>
  <r>
    <n v="806"/>
    <x v="5"/>
    <x v="0"/>
    <s v="Line Item"/>
    <x v="0"/>
    <x v="35"/>
    <x v="35"/>
    <m/>
    <x v="0"/>
  </r>
  <r>
    <n v="807"/>
    <x v="5"/>
    <x v="0"/>
    <s v="Line Item"/>
    <x v="0"/>
    <x v="36"/>
    <x v="36"/>
    <m/>
    <x v="0"/>
  </r>
  <r>
    <n v="808"/>
    <x v="5"/>
    <x v="0"/>
    <s v="Line Item"/>
    <x v="0"/>
    <x v="37"/>
    <x v="37"/>
    <m/>
    <x v="0"/>
  </r>
  <r>
    <n v="809"/>
    <x v="5"/>
    <x v="0"/>
    <s v="Line Item"/>
    <x v="0"/>
    <x v="38"/>
    <x v="38"/>
    <m/>
    <x v="0"/>
  </r>
  <r>
    <n v="810"/>
    <x v="5"/>
    <x v="0"/>
    <s v="Line Item"/>
    <x v="0"/>
    <x v="39"/>
    <x v="39"/>
    <m/>
    <x v="0"/>
  </r>
  <r>
    <n v="811"/>
    <x v="5"/>
    <x v="0"/>
    <s v="Line Item"/>
    <x v="0"/>
    <x v="40"/>
    <x v="40"/>
    <m/>
    <x v="0"/>
  </r>
  <r>
    <n v="812"/>
    <x v="5"/>
    <x v="0"/>
    <s v="Line Item"/>
    <x v="0"/>
    <x v="41"/>
    <x v="41"/>
    <m/>
    <x v="0"/>
  </r>
  <r>
    <n v="813"/>
    <x v="5"/>
    <x v="0"/>
    <s v="Total"/>
    <x v="0"/>
    <x v="42"/>
    <x v="42"/>
    <m/>
    <x v="109"/>
  </r>
  <r>
    <n v="814"/>
    <x v="5"/>
    <x v="0"/>
    <s v="Line Item"/>
    <x v="0"/>
    <x v="43"/>
    <x v="43"/>
    <m/>
    <x v="0"/>
  </r>
  <r>
    <n v="815"/>
    <x v="5"/>
    <x v="0"/>
    <s v="Line Item"/>
    <x v="0"/>
    <x v="44"/>
    <x v="44"/>
    <m/>
    <x v="0"/>
  </r>
  <r>
    <n v="816"/>
    <x v="5"/>
    <x v="0"/>
    <s v="Line Item"/>
    <x v="0"/>
    <x v="45"/>
    <x v="45"/>
    <m/>
    <x v="0"/>
  </r>
  <r>
    <n v="817"/>
    <x v="5"/>
    <x v="0"/>
    <s v="Line Item"/>
    <x v="0"/>
    <x v="46"/>
    <x v="46"/>
    <m/>
    <x v="0"/>
  </r>
  <r>
    <n v="818"/>
    <x v="5"/>
    <x v="0"/>
    <s v="Line Item"/>
    <x v="0"/>
    <x v="47"/>
    <x v="47"/>
    <m/>
    <x v="0"/>
  </r>
  <r>
    <n v="819"/>
    <x v="5"/>
    <x v="0"/>
    <s v="Line Item"/>
    <x v="0"/>
    <x v="48"/>
    <x v="48"/>
    <m/>
    <x v="0"/>
  </r>
  <r>
    <n v="820"/>
    <x v="5"/>
    <x v="0"/>
    <s v="Line Item"/>
    <x v="0"/>
    <x v="49"/>
    <x v="49"/>
    <m/>
    <x v="0"/>
  </r>
  <r>
    <n v="821"/>
    <x v="5"/>
    <x v="0"/>
    <s v="Line Item"/>
    <x v="0"/>
    <x v="50"/>
    <x v="50"/>
    <m/>
    <x v="0"/>
  </r>
  <r>
    <n v="822"/>
    <x v="5"/>
    <x v="0"/>
    <s v="Line Item"/>
    <x v="0"/>
    <x v="51"/>
    <x v="51"/>
    <m/>
    <x v="0"/>
  </r>
  <r>
    <n v="823"/>
    <x v="5"/>
    <x v="0"/>
    <s v="Total"/>
    <x v="0"/>
    <x v="52"/>
    <x v="52"/>
    <m/>
    <x v="109"/>
  </r>
  <r>
    <n v="824"/>
    <x v="5"/>
    <x v="1"/>
    <s v="Line Item"/>
    <x v="1"/>
    <x v="53"/>
    <x v="53"/>
    <n v="1.76"/>
    <x v="110"/>
  </r>
  <r>
    <n v="825"/>
    <x v="5"/>
    <x v="1"/>
    <s v="Line Item"/>
    <x v="1"/>
    <x v="54"/>
    <x v="54"/>
    <m/>
    <x v="0"/>
  </r>
  <r>
    <n v="826"/>
    <x v="5"/>
    <x v="1"/>
    <s v="Line Item"/>
    <x v="1"/>
    <x v="55"/>
    <x v="55"/>
    <n v="1"/>
    <x v="111"/>
  </r>
  <r>
    <n v="827"/>
    <x v="5"/>
    <x v="1"/>
    <s v="Line Item"/>
    <x v="1"/>
    <x v="56"/>
    <x v="56"/>
    <m/>
    <x v="0"/>
  </r>
  <r>
    <n v="828"/>
    <x v="5"/>
    <x v="1"/>
    <s v="Line Item"/>
    <x v="2"/>
    <x v="57"/>
    <x v="57"/>
    <m/>
    <x v="0"/>
  </r>
  <r>
    <n v="829"/>
    <x v="5"/>
    <x v="1"/>
    <s v="Line Item"/>
    <x v="2"/>
    <x v="58"/>
    <x v="58"/>
    <m/>
    <x v="0"/>
  </r>
  <r>
    <n v="830"/>
    <x v="5"/>
    <x v="1"/>
    <s v="Line Item"/>
    <x v="2"/>
    <x v="59"/>
    <x v="59"/>
    <m/>
    <x v="0"/>
  </r>
  <r>
    <n v="831"/>
    <x v="5"/>
    <x v="1"/>
    <s v="Line Item"/>
    <x v="2"/>
    <x v="60"/>
    <x v="60"/>
    <m/>
    <x v="0"/>
  </r>
  <r>
    <n v="832"/>
    <x v="5"/>
    <x v="1"/>
    <s v="Line Item"/>
    <x v="2"/>
    <x v="61"/>
    <x v="61"/>
    <m/>
    <x v="0"/>
  </r>
  <r>
    <n v="833"/>
    <x v="5"/>
    <x v="1"/>
    <s v="Line Item"/>
    <x v="2"/>
    <x v="62"/>
    <x v="62"/>
    <m/>
    <x v="0"/>
  </r>
  <r>
    <n v="834"/>
    <x v="5"/>
    <x v="1"/>
    <s v="Line Item"/>
    <x v="2"/>
    <x v="63"/>
    <x v="63"/>
    <m/>
    <x v="0"/>
  </r>
  <r>
    <n v="835"/>
    <x v="5"/>
    <x v="1"/>
    <s v="Line Item"/>
    <x v="2"/>
    <x v="64"/>
    <x v="64"/>
    <m/>
    <x v="0"/>
  </r>
  <r>
    <n v="836"/>
    <x v="5"/>
    <x v="1"/>
    <s v="Line Item"/>
    <x v="2"/>
    <x v="65"/>
    <x v="65"/>
    <m/>
    <x v="0"/>
  </r>
  <r>
    <n v="837"/>
    <x v="5"/>
    <x v="1"/>
    <s v="Line Item"/>
    <x v="2"/>
    <x v="66"/>
    <x v="66"/>
    <m/>
    <x v="0"/>
  </r>
  <r>
    <n v="838"/>
    <x v="5"/>
    <x v="1"/>
    <s v="Line Item"/>
    <x v="2"/>
    <x v="67"/>
    <x v="67"/>
    <m/>
    <x v="0"/>
  </r>
  <r>
    <n v="839"/>
    <x v="5"/>
    <x v="1"/>
    <s v="Line Item"/>
    <x v="2"/>
    <x v="68"/>
    <x v="68"/>
    <m/>
    <x v="0"/>
  </r>
  <r>
    <n v="840"/>
    <x v="5"/>
    <x v="1"/>
    <s v="Line Item"/>
    <x v="2"/>
    <x v="69"/>
    <x v="69"/>
    <m/>
    <x v="0"/>
  </r>
  <r>
    <n v="841"/>
    <x v="5"/>
    <x v="1"/>
    <s v="Line Item"/>
    <x v="2"/>
    <x v="70"/>
    <x v="70"/>
    <m/>
    <x v="0"/>
  </r>
  <r>
    <n v="842"/>
    <x v="5"/>
    <x v="1"/>
    <s v="Line Item"/>
    <x v="2"/>
    <x v="71"/>
    <x v="71"/>
    <m/>
    <x v="0"/>
  </r>
  <r>
    <n v="843"/>
    <x v="5"/>
    <x v="1"/>
    <s v="Line Item"/>
    <x v="2"/>
    <x v="72"/>
    <x v="72"/>
    <m/>
    <x v="0"/>
  </r>
  <r>
    <n v="844"/>
    <x v="5"/>
    <x v="1"/>
    <s v="Line Item"/>
    <x v="2"/>
    <x v="73"/>
    <x v="73"/>
    <m/>
    <x v="0"/>
  </r>
  <r>
    <n v="845"/>
    <x v="5"/>
    <x v="1"/>
    <s v="Line Item"/>
    <x v="2"/>
    <x v="74"/>
    <x v="74"/>
    <m/>
    <x v="0"/>
  </r>
  <r>
    <n v="846"/>
    <x v="5"/>
    <x v="1"/>
    <s v="Line Item"/>
    <x v="2"/>
    <x v="75"/>
    <x v="75"/>
    <m/>
    <x v="0"/>
  </r>
  <r>
    <n v="847"/>
    <x v="5"/>
    <x v="1"/>
    <s v="Line Item"/>
    <x v="2"/>
    <x v="76"/>
    <x v="76"/>
    <m/>
    <x v="0"/>
  </r>
  <r>
    <n v="848"/>
    <x v="5"/>
    <x v="1"/>
    <s v="Line Item"/>
    <x v="2"/>
    <x v="77"/>
    <x v="77"/>
    <m/>
    <x v="0"/>
  </r>
  <r>
    <n v="849"/>
    <x v="5"/>
    <x v="1"/>
    <s v="Line Item"/>
    <x v="2"/>
    <x v="78"/>
    <x v="78"/>
    <m/>
    <x v="0"/>
  </r>
  <r>
    <n v="850"/>
    <x v="5"/>
    <x v="1"/>
    <s v="Line Item"/>
    <x v="2"/>
    <x v="79"/>
    <x v="79"/>
    <m/>
    <x v="0"/>
  </r>
  <r>
    <n v="851"/>
    <x v="5"/>
    <x v="1"/>
    <s v="Line Item"/>
    <x v="2"/>
    <x v="80"/>
    <x v="80"/>
    <m/>
    <x v="0"/>
  </r>
  <r>
    <n v="852"/>
    <x v="5"/>
    <x v="1"/>
    <s v="Line Item"/>
    <x v="2"/>
    <x v="81"/>
    <x v="81"/>
    <m/>
    <x v="0"/>
  </r>
  <r>
    <n v="853"/>
    <x v="5"/>
    <x v="1"/>
    <s v="Line Item"/>
    <x v="2"/>
    <x v="82"/>
    <x v="82"/>
    <m/>
    <x v="0"/>
  </r>
  <r>
    <n v="854"/>
    <x v="5"/>
    <x v="1"/>
    <s v="Line Item"/>
    <x v="2"/>
    <x v="83"/>
    <x v="83"/>
    <m/>
    <x v="0"/>
  </r>
  <r>
    <n v="855"/>
    <x v="5"/>
    <x v="1"/>
    <s v="Line Item"/>
    <x v="2"/>
    <x v="84"/>
    <x v="84"/>
    <m/>
    <x v="0"/>
  </r>
  <r>
    <n v="856"/>
    <x v="5"/>
    <x v="1"/>
    <s v="Line Item"/>
    <x v="2"/>
    <x v="85"/>
    <x v="85"/>
    <n v="1.62"/>
    <x v="112"/>
  </r>
  <r>
    <n v="857"/>
    <x v="5"/>
    <x v="1"/>
    <s v="Line Item"/>
    <x v="2"/>
    <x v="86"/>
    <x v="86"/>
    <n v="5.15"/>
    <x v="113"/>
  </r>
  <r>
    <n v="858"/>
    <x v="5"/>
    <x v="1"/>
    <s v="Line Item"/>
    <x v="3"/>
    <x v="87"/>
    <x v="87"/>
    <n v="0.32"/>
    <x v="114"/>
  </r>
  <r>
    <n v="859"/>
    <x v="5"/>
    <x v="1"/>
    <s v="Line Item"/>
    <x v="3"/>
    <x v="88"/>
    <x v="88"/>
    <m/>
    <x v="0"/>
  </r>
  <r>
    <n v="860"/>
    <x v="5"/>
    <x v="1"/>
    <s v="Line Item"/>
    <x v="3"/>
    <x v="89"/>
    <x v="89"/>
    <m/>
    <x v="0"/>
  </r>
  <r>
    <n v="861"/>
    <x v="5"/>
    <x v="1"/>
    <s v="Line Item"/>
    <x v="0"/>
    <x v="90"/>
    <x v="90"/>
    <m/>
    <x v="115"/>
  </r>
  <r>
    <n v="862"/>
    <x v="5"/>
    <x v="1"/>
    <s v="Total"/>
    <x v="0"/>
    <x v="91"/>
    <x v="91"/>
    <n v="9.8500000000000014"/>
    <x v="116"/>
  </r>
  <r>
    <n v="863"/>
    <x v="5"/>
    <x v="2"/>
    <s v="Total"/>
    <x v="0"/>
    <x v="92"/>
    <x v="92"/>
    <n v="9.8500000000000014"/>
    <x v="116"/>
  </r>
  <r>
    <n v="864"/>
    <x v="5"/>
    <x v="2"/>
    <s v="Line Item"/>
    <x v="0"/>
    <x v="93"/>
    <x v="93"/>
    <m/>
    <x v="0"/>
  </r>
  <r>
    <n v="865"/>
    <x v="5"/>
    <x v="2"/>
    <s v="Line Item"/>
    <x v="0"/>
    <x v="94"/>
    <x v="94"/>
    <m/>
    <x v="0"/>
  </r>
  <r>
    <n v="866"/>
    <x v="5"/>
    <x v="2"/>
    <s v="Line Item"/>
    <x v="0"/>
    <x v="95"/>
    <x v="95"/>
    <m/>
    <x v="0"/>
  </r>
  <r>
    <n v="867"/>
    <x v="5"/>
    <x v="2"/>
    <s v="Line Item"/>
    <x v="0"/>
    <x v="96"/>
    <x v="96"/>
    <m/>
    <x v="0"/>
  </r>
  <r>
    <n v="868"/>
    <x v="5"/>
    <x v="2"/>
    <s v="Total"/>
    <x v="0"/>
    <x v="97"/>
    <x v="97"/>
    <n v="0"/>
    <x v="1"/>
  </r>
  <r>
    <n v="869"/>
    <x v="5"/>
    <x v="2"/>
    <s v="Line Item"/>
    <x v="0"/>
    <x v="98"/>
    <x v="98"/>
    <m/>
    <x v="0"/>
  </r>
  <r>
    <n v="870"/>
    <x v="5"/>
    <x v="2"/>
    <s v="Total"/>
    <x v="0"/>
    <x v="99"/>
    <x v="99"/>
    <n v="9.8500000000000014"/>
    <x v="116"/>
  </r>
  <r>
    <n v="871"/>
    <x v="5"/>
    <x v="2"/>
    <s v="Line Item"/>
    <x v="0"/>
    <x v="100"/>
    <x v="100"/>
    <m/>
    <x v="117"/>
  </r>
  <r>
    <n v="872"/>
    <x v="5"/>
    <x v="2"/>
    <s v="Line Item"/>
    <x v="0"/>
    <x v="101"/>
    <x v="101"/>
    <m/>
    <x v="118"/>
  </r>
  <r>
    <n v="873"/>
    <x v="5"/>
    <x v="2"/>
    <s v="Line Item"/>
    <x v="0"/>
    <x v="102"/>
    <x v="102"/>
    <m/>
    <x v="0"/>
  </r>
  <r>
    <n v="874"/>
    <x v="5"/>
    <x v="2"/>
    <s v="Total"/>
    <x v="0"/>
    <x v="103"/>
    <x v="103"/>
    <m/>
    <x v="119"/>
  </r>
  <r>
    <n v="875"/>
    <x v="5"/>
    <x v="2"/>
    <s v="Line Item"/>
    <x v="0"/>
    <x v="104"/>
    <x v="104"/>
    <m/>
    <x v="120"/>
  </r>
  <r>
    <n v="876"/>
    <x v="5"/>
    <x v="2"/>
    <s v="Line Item"/>
    <x v="0"/>
    <x v="105"/>
    <x v="105"/>
    <m/>
    <x v="0"/>
  </r>
  <r>
    <n v="877"/>
    <x v="5"/>
    <x v="2"/>
    <s v="Line Item"/>
    <x v="0"/>
    <x v="106"/>
    <x v="106"/>
    <m/>
    <x v="121"/>
  </r>
  <r>
    <n v="878"/>
    <x v="5"/>
    <x v="2"/>
    <s v="Line Item"/>
    <x v="0"/>
    <x v="107"/>
    <x v="107"/>
    <m/>
    <x v="0"/>
  </r>
  <r>
    <n v="879"/>
    <x v="5"/>
    <x v="2"/>
    <s v="Total"/>
    <x v="0"/>
    <x v="108"/>
    <x v="108"/>
    <m/>
    <x v="122"/>
  </r>
  <r>
    <n v="880"/>
    <x v="5"/>
    <x v="2"/>
    <s v="Line Item"/>
    <x v="0"/>
    <x v="109"/>
    <x v="109"/>
    <m/>
    <x v="123"/>
  </r>
  <r>
    <n v="881"/>
    <x v="5"/>
    <x v="2"/>
    <s v="Line Item"/>
    <x v="0"/>
    <x v="110"/>
    <x v="110"/>
    <m/>
    <x v="0"/>
  </r>
  <r>
    <n v="882"/>
    <x v="5"/>
    <x v="2"/>
    <s v="Line Item"/>
    <x v="0"/>
    <x v="111"/>
    <x v="111"/>
    <m/>
    <x v="124"/>
  </r>
  <r>
    <n v="883"/>
    <x v="5"/>
    <x v="2"/>
    <s v="Line Item"/>
    <x v="0"/>
    <x v="112"/>
    <x v="112"/>
    <m/>
    <x v="0"/>
  </r>
  <r>
    <n v="884"/>
    <x v="5"/>
    <x v="2"/>
    <s v="Line Item"/>
    <x v="0"/>
    <x v="113"/>
    <x v="113"/>
    <m/>
    <x v="125"/>
  </r>
  <r>
    <n v="885"/>
    <x v="5"/>
    <x v="2"/>
    <s v="Line Item"/>
    <x v="0"/>
    <x v="114"/>
    <x v="114"/>
    <m/>
    <x v="126"/>
  </r>
  <r>
    <n v="886"/>
    <x v="5"/>
    <x v="2"/>
    <s v="Line Item"/>
    <x v="0"/>
    <x v="115"/>
    <x v="115"/>
    <m/>
    <x v="127"/>
  </r>
  <r>
    <n v="887"/>
    <x v="5"/>
    <x v="2"/>
    <s v="Line Item"/>
    <x v="0"/>
    <x v="116"/>
    <x v="116"/>
    <m/>
    <x v="0"/>
  </r>
  <r>
    <n v="888"/>
    <x v="5"/>
    <x v="2"/>
    <s v="Line Item"/>
    <x v="0"/>
    <x v="117"/>
    <x v="117"/>
    <m/>
    <x v="0"/>
  </r>
  <r>
    <n v="889"/>
    <x v="5"/>
    <x v="2"/>
    <s v="Line Item"/>
    <x v="0"/>
    <x v="118"/>
    <x v="118"/>
    <m/>
    <x v="0"/>
  </r>
  <r>
    <n v="890"/>
    <x v="5"/>
    <x v="2"/>
    <s v="Line Item"/>
    <x v="0"/>
    <x v="119"/>
    <x v="119"/>
    <m/>
    <x v="0"/>
  </r>
  <r>
    <n v="891"/>
    <x v="5"/>
    <x v="2"/>
    <s v="Line Item"/>
    <x v="0"/>
    <x v="120"/>
    <x v="120"/>
    <m/>
    <x v="0"/>
  </r>
  <r>
    <n v="892"/>
    <x v="5"/>
    <x v="2"/>
    <s v="Line Item"/>
    <x v="0"/>
    <x v="121"/>
    <x v="121"/>
    <m/>
    <x v="128"/>
  </r>
  <r>
    <n v="893"/>
    <x v="5"/>
    <x v="2"/>
    <s v="Line Item"/>
    <x v="0"/>
    <x v="122"/>
    <x v="122"/>
    <m/>
    <x v="0"/>
  </r>
  <r>
    <n v="894"/>
    <x v="5"/>
    <x v="2"/>
    <s v="Line Item"/>
    <x v="0"/>
    <x v="123"/>
    <x v="123"/>
    <m/>
    <x v="0"/>
  </r>
  <r>
    <n v="895"/>
    <x v="5"/>
    <x v="2"/>
    <s v="Line Item"/>
    <x v="0"/>
    <x v="124"/>
    <x v="124"/>
    <m/>
    <x v="0"/>
  </r>
  <r>
    <n v="896"/>
    <x v="5"/>
    <x v="2"/>
    <s v="Line Item"/>
    <x v="0"/>
    <x v="125"/>
    <x v="125"/>
    <m/>
    <x v="0"/>
  </r>
  <r>
    <n v="897"/>
    <x v="5"/>
    <x v="2"/>
    <s v="Line Item"/>
    <x v="0"/>
    <x v="126"/>
    <x v="126"/>
    <m/>
    <x v="0"/>
  </r>
  <r>
    <n v="898"/>
    <x v="5"/>
    <x v="2"/>
    <s v="Total"/>
    <x v="0"/>
    <x v="127"/>
    <x v="127"/>
    <m/>
    <x v="129"/>
  </r>
  <r>
    <n v="899"/>
    <x v="5"/>
    <x v="2"/>
    <s v="Line Item"/>
    <x v="0"/>
    <x v="128"/>
    <x v="128"/>
    <m/>
    <x v="0"/>
  </r>
  <r>
    <n v="900"/>
    <x v="5"/>
    <x v="2"/>
    <s v="Line Item"/>
    <x v="0"/>
    <x v="129"/>
    <x v="129"/>
    <m/>
    <x v="130"/>
  </r>
  <r>
    <n v="901"/>
    <x v="5"/>
    <x v="2"/>
    <s v="Line Item"/>
    <x v="0"/>
    <x v="130"/>
    <x v="130"/>
    <m/>
    <x v="131"/>
  </r>
  <r>
    <n v="902"/>
    <x v="5"/>
    <x v="2"/>
    <s v="Line Item"/>
    <x v="0"/>
    <x v="131"/>
    <x v="131"/>
    <m/>
    <x v="0"/>
  </r>
  <r>
    <n v="903"/>
    <x v="5"/>
    <x v="2"/>
    <s v="Line Item"/>
    <x v="0"/>
    <x v="132"/>
    <x v="132"/>
    <m/>
    <x v="0"/>
  </r>
  <r>
    <n v="904"/>
    <x v="5"/>
    <x v="2"/>
    <s v="Line Item"/>
    <x v="0"/>
    <x v="133"/>
    <x v="133"/>
    <m/>
    <x v="0"/>
  </r>
  <r>
    <n v="905"/>
    <x v="5"/>
    <x v="2"/>
    <s v="Total"/>
    <x v="0"/>
    <x v="134"/>
    <x v="134"/>
    <m/>
    <x v="132"/>
  </r>
  <r>
    <n v="906"/>
    <x v="5"/>
    <x v="2"/>
    <s v="Line Item"/>
    <x v="0"/>
    <x v="135"/>
    <x v="135"/>
    <m/>
    <x v="133"/>
  </r>
  <r>
    <n v="907"/>
    <x v="5"/>
    <x v="2"/>
    <s v="Total"/>
    <x v="0"/>
    <x v="136"/>
    <x v="136"/>
    <m/>
    <x v="134"/>
  </r>
  <r>
    <n v="908"/>
    <x v="5"/>
    <x v="2"/>
    <s v="Line Item"/>
    <x v="0"/>
    <x v="137"/>
    <x v="137"/>
    <m/>
    <x v="0"/>
  </r>
  <r>
    <n v="909"/>
    <x v="5"/>
    <x v="2"/>
    <s v="Line Item"/>
    <x v="0"/>
    <x v="138"/>
    <x v="138"/>
    <m/>
    <x v="0"/>
  </r>
  <r>
    <n v="910"/>
    <x v="5"/>
    <x v="2"/>
    <s v="Total"/>
    <x v="0"/>
    <x v="139"/>
    <x v="139"/>
    <m/>
    <x v="134"/>
  </r>
  <r>
    <n v="911"/>
    <x v="5"/>
    <x v="2"/>
    <s v="Total"/>
    <x v="0"/>
    <x v="140"/>
    <x v="140"/>
    <m/>
    <x v="109"/>
  </r>
  <r>
    <n v="912"/>
    <x v="5"/>
    <x v="2"/>
    <s v="Line Item"/>
    <x v="0"/>
    <x v="141"/>
    <x v="141"/>
    <m/>
    <x v="135"/>
  </r>
  <r>
    <n v="913"/>
    <x v="5"/>
    <x v="3"/>
    <s v="Line Item"/>
    <x v="0"/>
    <x v="142"/>
    <x v="142"/>
    <m/>
    <x v="0"/>
  </r>
  <r>
    <n v="914"/>
    <x v="5"/>
    <x v="3"/>
    <s v="Line Item"/>
    <x v="0"/>
    <x v="143"/>
    <x v="143"/>
    <m/>
    <x v="0"/>
  </r>
  <r>
    <n v="915"/>
    <x v="5"/>
    <x v="3"/>
    <s v="Line Item"/>
    <x v="0"/>
    <x v="144"/>
    <x v="144"/>
    <m/>
    <x v="0"/>
  </r>
  <r>
    <n v="916"/>
    <x v="5"/>
    <x v="3"/>
    <s v="Line Item"/>
    <x v="0"/>
    <x v="145"/>
    <x v="145"/>
    <m/>
    <x v="0"/>
  </r>
  <r>
    <n v="917"/>
    <x v="5"/>
    <x v="3"/>
    <s v="Line Item"/>
    <x v="0"/>
    <x v="146"/>
    <x v="146"/>
    <m/>
    <x v="0"/>
  </r>
  <r>
    <n v="918"/>
    <x v="5"/>
    <x v="3"/>
    <s v="Line Item"/>
    <x v="0"/>
    <x v="147"/>
    <x v="147"/>
    <m/>
    <x v="0"/>
  </r>
  <r>
    <n v="919"/>
    <x v="5"/>
    <x v="3"/>
    <s v="Line Item"/>
    <x v="0"/>
    <x v="148"/>
    <x v="148"/>
    <m/>
    <x v="0"/>
  </r>
  <r>
    <n v="920"/>
    <x v="5"/>
    <x v="3"/>
    <s v="Total"/>
    <x v="0"/>
    <x v="149"/>
    <x v="149"/>
    <m/>
    <x v="1"/>
  </r>
  <r>
    <n v="921"/>
    <x v="5"/>
    <x v="3"/>
    <s v="Total"/>
    <x v="0"/>
    <x v="150"/>
    <x v="150"/>
    <m/>
    <x v="1"/>
  </r>
  <r>
    <n v="922"/>
    <x v="5"/>
    <x v="3"/>
    <s v="Line Item"/>
    <x v="0"/>
    <x v="151"/>
    <x v="151"/>
    <m/>
    <x v="1"/>
  </r>
  <r>
    <n v="923"/>
    <x v="5"/>
    <x v="3"/>
    <s v="Line Item"/>
    <x v="0"/>
    <x v="152"/>
    <x v="152"/>
    <m/>
    <x v="0"/>
  </r>
  <r>
    <n v="924"/>
    <x v="5"/>
    <x v="3"/>
    <s v="Line Item"/>
    <x v="0"/>
    <x v="153"/>
    <x v="153"/>
    <m/>
    <x v="1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924">
  <r>
    <n v="1"/>
    <x v="0"/>
    <x v="0"/>
    <x v="0"/>
    <x v="0"/>
    <x v="0"/>
    <x v="0"/>
    <x v="0"/>
    <x v="0"/>
  </r>
  <r>
    <n v="2"/>
    <x v="0"/>
    <x v="0"/>
    <x v="0"/>
    <x v="0"/>
    <x v="1"/>
    <x v="1"/>
    <x v="0"/>
    <x v="0"/>
  </r>
  <r>
    <n v="3"/>
    <x v="0"/>
    <x v="0"/>
    <x v="0"/>
    <x v="0"/>
    <x v="2"/>
    <x v="2"/>
    <x v="0"/>
    <x v="0"/>
  </r>
  <r>
    <n v="4"/>
    <x v="0"/>
    <x v="0"/>
    <x v="1"/>
    <x v="0"/>
    <x v="3"/>
    <x v="3"/>
    <x v="0"/>
    <x v="1"/>
  </r>
  <r>
    <n v="5"/>
    <x v="0"/>
    <x v="0"/>
    <x v="0"/>
    <x v="0"/>
    <x v="4"/>
    <x v="4"/>
    <x v="0"/>
    <x v="0"/>
  </r>
  <r>
    <n v="6"/>
    <x v="0"/>
    <x v="0"/>
    <x v="0"/>
    <x v="0"/>
    <x v="5"/>
    <x v="5"/>
    <x v="0"/>
    <x v="0"/>
  </r>
  <r>
    <n v="7"/>
    <x v="0"/>
    <x v="0"/>
    <x v="1"/>
    <x v="0"/>
    <x v="6"/>
    <x v="6"/>
    <x v="0"/>
    <x v="1"/>
  </r>
  <r>
    <n v="8"/>
    <x v="0"/>
    <x v="0"/>
    <x v="0"/>
    <x v="0"/>
    <x v="7"/>
    <x v="7"/>
    <x v="0"/>
    <x v="2"/>
  </r>
  <r>
    <n v="9"/>
    <x v="0"/>
    <x v="0"/>
    <x v="0"/>
    <x v="0"/>
    <x v="8"/>
    <x v="8"/>
    <x v="0"/>
    <x v="0"/>
  </r>
  <r>
    <n v="10"/>
    <x v="0"/>
    <x v="0"/>
    <x v="0"/>
    <x v="0"/>
    <x v="9"/>
    <x v="9"/>
    <x v="0"/>
    <x v="0"/>
  </r>
  <r>
    <n v="11"/>
    <x v="0"/>
    <x v="0"/>
    <x v="0"/>
    <x v="0"/>
    <x v="10"/>
    <x v="10"/>
    <x v="0"/>
    <x v="0"/>
  </r>
  <r>
    <n v="12"/>
    <x v="0"/>
    <x v="0"/>
    <x v="0"/>
    <x v="0"/>
    <x v="11"/>
    <x v="11"/>
    <x v="0"/>
    <x v="0"/>
  </r>
  <r>
    <n v="13"/>
    <x v="0"/>
    <x v="0"/>
    <x v="0"/>
    <x v="0"/>
    <x v="12"/>
    <x v="12"/>
    <x v="0"/>
    <x v="0"/>
  </r>
  <r>
    <n v="14"/>
    <x v="0"/>
    <x v="0"/>
    <x v="0"/>
    <x v="0"/>
    <x v="13"/>
    <x v="13"/>
    <x v="0"/>
    <x v="0"/>
  </r>
  <r>
    <n v="15"/>
    <x v="0"/>
    <x v="0"/>
    <x v="0"/>
    <x v="0"/>
    <x v="14"/>
    <x v="14"/>
    <x v="0"/>
    <x v="0"/>
  </r>
  <r>
    <n v="16"/>
    <x v="0"/>
    <x v="0"/>
    <x v="0"/>
    <x v="0"/>
    <x v="15"/>
    <x v="15"/>
    <x v="0"/>
    <x v="0"/>
  </r>
  <r>
    <n v="17"/>
    <x v="0"/>
    <x v="0"/>
    <x v="0"/>
    <x v="0"/>
    <x v="16"/>
    <x v="16"/>
    <x v="0"/>
    <x v="0"/>
  </r>
  <r>
    <n v="18"/>
    <x v="0"/>
    <x v="0"/>
    <x v="0"/>
    <x v="0"/>
    <x v="17"/>
    <x v="17"/>
    <x v="0"/>
    <x v="0"/>
  </r>
  <r>
    <n v="19"/>
    <x v="0"/>
    <x v="0"/>
    <x v="0"/>
    <x v="0"/>
    <x v="18"/>
    <x v="18"/>
    <x v="0"/>
    <x v="0"/>
  </r>
  <r>
    <n v="20"/>
    <x v="0"/>
    <x v="0"/>
    <x v="0"/>
    <x v="0"/>
    <x v="19"/>
    <x v="19"/>
    <x v="0"/>
    <x v="0"/>
  </r>
  <r>
    <n v="21"/>
    <x v="0"/>
    <x v="0"/>
    <x v="0"/>
    <x v="0"/>
    <x v="20"/>
    <x v="20"/>
    <x v="0"/>
    <x v="0"/>
  </r>
  <r>
    <n v="22"/>
    <x v="0"/>
    <x v="0"/>
    <x v="0"/>
    <x v="0"/>
    <x v="21"/>
    <x v="21"/>
    <x v="0"/>
    <x v="0"/>
  </r>
  <r>
    <n v="23"/>
    <x v="0"/>
    <x v="0"/>
    <x v="0"/>
    <x v="0"/>
    <x v="22"/>
    <x v="22"/>
    <x v="0"/>
    <x v="0"/>
  </r>
  <r>
    <n v="24"/>
    <x v="0"/>
    <x v="0"/>
    <x v="0"/>
    <x v="0"/>
    <x v="23"/>
    <x v="23"/>
    <x v="0"/>
    <x v="0"/>
  </r>
  <r>
    <n v="25"/>
    <x v="0"/>
    <x v="0"/>
    <x v="0"/>
    <x v="0"/>
    <x v="24"/>
    <x v="24"/>
    <x v="0"/>
    <x v="0"/>
  </r>
  <r>
    <n v="26"/>
    <x v="0"/>
    <x v="0"/>
    <x v="0"/>
    <x v="0"/>
    <x v="25"/>
    <x v="25"/>
    <x v="0"/>
    <x v="0"/>
  </r>
  <r>
    <n v="27"/>
    <x v="0"/>
    <x v="0"/>
    <x v="0"/>
    <x v="0"/>
    <x v="26"/>
    <x v="26"/>
    <x v="0"/>
    <x v="0"/>
  </r>
  <r>
    <n v="28"/>
    <x v="0"/>
    <x v="0"/>
    <x v="0"/>
    <x v="0"/>
    <x v="27"/>
    <x v="27"/>
    <x v="0"/>
    <x v="0"/>
  </r>
  <r>
    <n v="29"/>
    <x v="0"/>
    <x v="0"/>
    <x v="0"/>
    <x v="0"/>
    <x v="28"/>
    <x v="28"/>
    <x v="0"/>
    <x v="0"/>
  </r>
  <r>
    <n v="30"/>
    <x v="0"/>
    <x v="0"/>
    <x v="0"/>
    <x v="0"/>
    <x v="29"/>
    <x v="29"/>
    <x v="0"/>
    <x v="0"/>
  </r>
  <r>
    <n v="31"/>
    <x v="0"/>
    <x v="0"/>
    <x v="0"/>
    <x v="0"/>
    <x v="30"/>
    <x v="30"/>
    <x v="0"/>
    <x v="0"/>
  </r>
  <r>
    <n v="32"/>
    <x v="0"/>
    <x v="0"/>
    <x v="0"/>
    <x v="0"/>
    <x v="31"/>
    <x v="31"/>
    <x v="0"/>
    <x v="0"/>
  </r>
  <r>
    <n v="33"/>
    <x v="0"/>
    <x v="0"/>
    <x v="0"/>
    <x v="0"/>
    <x v="32"/>
    <x v="32"/>
    <x v="0"/>
    <x v="0"/>
  </r>
  <r>
    <n v="34"/>
    <x v="0"/>
    <x v="0"/>
    <x v="0"/>
    <x v="0"/>
    <x v="33"/>
    <x v="33"/>
    <x v="0"/>
    <x v="0"/>
  </r>
  <r>
    <n v="35"/>
    <x v="0"/>
    <x v="0"/>
    <x v="0"/>
    <x v="0"/>
    <x v="34"/>
    <x v="34"/>
    <x v="0"/>
    <x v="0"/>
  </r>
  <r>
    <n v="36"/>
    <x v="0"/>
    <x v="0"/>
    <x v="0"/>
    <x v="0"/>
    <x v="35"/>
    <x v="35"/>
    <x v="0"/>
    <x v="0"/>
  </r>
  <r>
    <n v="37"/>
    <x v="0"/>
    <x v="0"/>
    <x v="0"/>
    <x v="0"/>
    <x v="36"/>
    <x v="36"/>
    <x v="0"/>
    <x v="0"/>
  </r>
  <r>
    <n v="38"/>
    <x v="0"/>
    <x v="0"/>
    <x v="0"/>
    <x v="0"/>
    <x v="37"/>
    <x v="37"/>
    <x v="0"/>
    <x v="0"/>
  </r>
  <r>
    <n v="39"/>
    <x v="0"/>
    <x v="0"/>
    <x v="0"/>
    <x v="0"/>
    <x v="38"/>
    <x v="38"/>
    <x v="0"/>
    <x v="0"/>
  </r>
  <r>
    <n v="40"/>
    <x v="0"/>
    <x v="0"/>
    <x v="0"/>
    <x v="0"/>
    <x v="39"/>
    <x v="39"/>
    <x v="0"/>
    <x v="0"/>
  </r>
  <r>
    <n v="41"/>
    <x v="0"/>
    <x v="0"/>
    <x v="0"/>
    <x v="0"/>
    <x v="40"/>
    <x v="40"/>
    <x v="0"/>
    <x v="0"/>
  </r>
  <r>
    <n v="42"/>
    <x v="0"/>
    <x v="0"/>
    <x v="0"/>
    <x v="0"/>
    <x v="41"/>
    <x v="41"/>
    <x v="0"/>
    <x v="0"/>
  </r>
  <r>
    <n v="43"/>
    <x v="0"/>
    <x v="0"/>
    <x v="1"/>
    <x v="0"/>
    <x v="42"/>
    <x v="42"/>
    <x v="0"/>
    <x v="2"/>
  </r>
  <r>
    <n v="44"/>
    <x v="0"/>
    <x v="0"/>
    <x v="0"/>
    <x v="0"/>
    <x v="43"/>
    <x v="43"/>
    <x v="0"/>
    <x v="0"/>
  </r>
  <r>
    <n v="45"/>
    <x v="0"/>
    <x v="0"/>
    <x v="0"/>
    <x v="0"/>
    <x v="44"/>
    <x v="44"/>
    <x v="0"/>
    <x v="0"/>
  </r>
  <r>
    <n v="46"/>
    <x v="0"/>
    <x v="0"/>
    <x v="0"/>
    <x v="0"/>
    <x v="45"/>
    <x v="45"/>
    <x v="0"/>
    <x v="0"/>
  </r>
  <r>
    <n v="47"/>
    <x v="0"/>
    <x v="0"/>
    <x v="0"/>
    <x v="0"/>
    <x v="46"/>
    <x v="46"/>
    <x v="0"/>
    <x v="0"/>
  </r>
  <r>
    <n v="48"/>
    <x v="0"/>
    <x v="0"/>
    <x v="0"/>
    <x v="0"/>
    <x v="47"/>
    <x v="47"/>
    <x v="0"/>
    <x v="0"/>
  </r>
  <r>
    <n v="49"/>
    <x v="0"/>
    <x v="0"/>
    <x v="0"/>
    <x v="0"/>
    <x v="48"/>
    <x v="48"/>
    <x v="0"/>
    <x v="0"/>
  </r>
  <r>
    <n v="50"/>
    <x v="0"/>
    <x v="0"/>
    <x v="0"/>
    <x v="0"/>
    <x v="49"/>
    <x v="49"/>
    <x v="0"/>
    <x v="0"/>
  </r>
  <r>
    <n v="51"/>
    <x v="0"/>
    <x v="0"/>
    <x v="0"/>
    <x v="0"/>
    <x v="50"/>
    <x v="50"/>
    <x v="0"/>
    <x v="0"/>
  </r>
  <r>
    <n v="52"/>
    <x v="0"/>
    <x v="0"/>
    <x v="0"/>
    <x v="0"/>
    <x v="51"/>
    <x v="51"/>
    <x v="0"/>
    <x v="0"/>
  </r>
  <r>
    <n v="53"/>
    <x v="0"/>
    <x v="0"/>
    <x v="1"/>
    <x v="0"/>
    <x v="52"/>
    <x v="52"/>
    <x v="0"/>
    <x v="2"/>
  </r>
  <r>
    <n v="54"/>
    <x v="0"/>
    <x v="1"/>
    <x v="0"/>
    <x v="1"/>
    <x v="53"/>
    <x v="53"/>
    <x v="0"/>
    <x v="0"/>
  </r>
  <r>
    <n v="55"/>
    <x v="0"/>
    <x v="1"/>
    <x v="0"/>
    <x v="1"/>
    <x v="54"/>
    <x v="54"/>
    <x v="1"/>
    <x v="3"/>
  </r>
  <r>
    <n v="56"/>
    <x v="0"/>
    <x v="1"/>
    <x v="0"/>
    <x v="1"/>
    <x v="55"/>
    <x v="55"/>
    <x v="0"/>
    <x v="0"/>
  </r>
  <r>
    <n v="57"/>
    <x v="0"/>
    <x v="1"/>
    <x v="0"/>
    <x v="1"/>
    <x v="56"/>
    <x v="56"/>
    <x v="2"/>
    <x v="4"/>
  </r>
  <r>
    <n v="58"/>
    <x v="0"/>
    <x v="1"/>
    <x v="0"/>
    <x v="2"/>
    <x v="57"/>
    <x v="57"/>
    <x v="0"/>
    <x v="0"/>
  </r>
  <r>
    <n v="59"/>
    <x v="0"/>
    <x v="1"/>
    <x v="0"/>
    <x v="2"/>
    <x v="58"/>
    <x v="58"/>
    <x v="0"/>
    <x v="0"/>
  </r>
  <r>
    <n v="60"/>
    <x v="0"/>
    <x v="1"/>
    <x v="0"/>
    <x v="2"/>
    <x v="59"/>
    <x v="59"/>
    <x v="0"/>
    <x v="0"/>
  </r>
  <r>
    <n v="61"/>
    <x v="0"/>
    <x v="1"/>
    <x v="0"/>
    <x v="2"/>
    <x v="60"/>
    <x v="60"/>
    <x v="0"/>
    <x v="0"/>
  </r>
  <r>
    <n v="62"/>
    <x v="0"/>
    <x v="1"/>
    <x v="0"/>
    <x v="2"/>
    <x v="61"/>
    <x v="61"/>
    <x v="0"/>
    <x v="0"/>
  </r>
  <r>
    <n v="63"/>
    <x v="0"/>
    <x v="1"/>
    <x v="0"/>
    <x v="2"/>
    <x v="62"/>
    <x v="62"/>
    <x v="0"/>
    <x v="0"/>
  </r>
  <r>
    <n v="64"/>
    <x v="0"/>
    <x v="1"/>
    <x v="0"/>
    <x v="2"/>
    <x v="63"/>
    <x v="63"/>
    <x v="0"/>
    <x v="0"/>
  </r>
  <r>
    <n v="65"/>
    <x v="0"/>
    <x v="1"/>
    <x v="0"/>
    <x v="2"/>
    <x v="64"/>
    <x v="64"/>
    <x v="0"/>
    <x v="0"/>
  </r>
  <r>
    <n v="66"/>
    <x v="0"/>
    <x v="1"/>
    <x v="0"/>
    <x v="2"/>
    <x v="65"/>
    <x v="65"/>
    <x v="0"/>
    <x v="0"/>
  </r>
  <r>
    <n v="67"/>
    <x v="0"/>
    <x v="1"/>
    <x v="0"/>
    <x v="2"/>
    <x v="66"/>
    <x v="66"/>
    <x v="0"/>
    <x v="0"/>
  </r>
  <r>
    <n v="68"/>
    <x v="0"/>
    <x v="1"/>
    <x v="0"/>
    <x v="2"/>
    <x v="67"/>
    <x v="67"/>
    <x v="0"/>
    <x v="0"/>
  </r>
  <r>
    <n v="69"/>
    <x v="0"/>
    <x v="1"/>
    <x v="0"/>
    <x v="2"/>
    <x v="68"/>
    <x v="68"/>
    <x v="0"/>
    <x v="0"/>
  </r>
  <r>
    <n v="70"/>
    <x v="0"/>
    <x v="1"/>
    <x v="0"/>
    <x v="2"/>
    <x v="69"/>
    <x v="69"/>
    <x v="0"/>
    <x v="0"/>
  </r>
  <r>
    <n v="71"/>
    <x v="0"/>
    <x v="1"/>
    <x v="0"/>
    <x v="2"/>
    <x v="70"/>
    <x v="70"/>
    <x v="0"/>
    <x v="0"/>
  </r>
  <r>
    <n v="72"/>
    <x v="0"/>
    <x v="1"/>
    <x v="0"/>
    <x v="2"/>
    <x v="71"/>
    <x v="71"/>
    <x v="0"/>
    <x v="0"/>
  </r>
  <r>
    <n v="73"/>
    <x v="0"/>
    <x v="1"/>
    <x v="0"/>
    <x v="2"/>
    <x v="72"/>
    <x v="72"/>
    <x v="0"/>
    <x v="0"/>
  </r>
  <r>
    <n v="74"/>
    <x v="0"/>
    <x v="1"/>
    <x v="0"/>
    <x v="2"/>
    <x v="73"/>
    <x v="73"/>
    <x v="0"/>
    <x v="0"/>
  </r>
  <r>
    <n v="75"/>
    <x v="0"/>
    <x v="1"/>
    <x v="0"/>
    <x v="2"/>
    <x v="74"/>
    <x v="74"/>
    <x v="0"/>
    <x v="0"/>
  </r>
  <r>
    <n v="76"/>
    <x v="0"/>
    <x v="1"/>
    <x v="0"/>
    <x v="2"/>
    <x v="75"/>
    <x v="75"/>
    <x v="0"/>
    <x v="0"/>
  </r>
  <r>
    <n v="77"/>
    <x v="0"/>
    <x v="1"/>
    <x v="0"/>
    <x v="2"/>
    <x v="76"/>
    <x v="76"/>
    <x v="0"/>
    <x v="0"/>
  </r>
  <r>
    <n v="78"/>
    <x v="0"/>
    <x v="1"/>
    <x v="0"/>
    <x v="2"/>
    <x v="77"/>
    <x v="77"/>
    <x v="0"/>
    <x v="0"/>
  </r>
  <r>
    <n v="79"/>
    <x v="0"/>
    <x v="1"/>
    <x v="0"/>
    <x v="2"/>
    <x v="78"/>
    <x v="78"/>
    <x v="0"/>
    <x v="0"/>
  </r>
  <r>
    <n v="80"/>
    <x v="0"/>
    <x v="1"/>
    <x v="0"/>
    <x v="2"/>
    <x v="79"/>
    <x v="79"/>
    <x v="0"/>
    <x v="0"/>
  </r>
  <r>
    <n v="81"/>
    <x v="0"/>
    <x v="1"/>
    <x v="0"/>
    <x v="2"/>
    <x v="80"/>
    <x v="80"/>
    <x v="0"/>
    <x v="0"/>
  </r>
  <r>
    <n v="82"/>
    <x v="0"/>
    <x v="1"/>
    <x v="0"/>
    <x v="2"/>
    <x v="81"/>
    <x v="81"/>
    <x v="0"/>
    <x v="0"/>
  </r>
  <r>
    <n v="83"/>
    <x v="0"/>
    <x v="1"/>
    <x v="0"/>
    <x v="2"/>
    <x v="82"/>
    <x v="82"/>
    <x v="0"/>
    <x v="0"/>
  </r>
  <r>
    <n v="84"/>
    <x v="0"/>
    <x v="1"/>
    <x v="0"/>
    <x v="2"/>
    <x v="83"/>
    <x v="83"/>
    <x v="0"/>
    <x v="0"/>
  </r>
  <r>
    <n v="85"/>
    <x v="0"/>
    <x v="1"/>
    <x v="0"/>
    <x v="2"/>
    <x v="84"/>
    <x v="84"/>
    <x v="0"/>
    <x v="0"/>
  </r>
  <r>
    <n v="86"/>
    <x v="0"/>
    <x v="1"/>
    <x v="0"/>
    <x v="2"/>
    <x v="85"/>
    <x v="85"/>
    <x v="0"/>
    <x v="0"/>
  </r>
  <r>
    <n v="87"/>
    <x v="0"/>
    <x v="1"/>
    <x v="0"/>
    <x v="2"/>
    <x v="86"/>
    <x v="86"/>
    <x v="3"/>
    <x v="5"/>
  </r>
  <r>
    <n v="88"/>
    <x v="0"/>
    <x v="1"/>
    <x v="0"/>
    <x v="3"/>
    <x v="87"/>
    <x v="87"/>
    <x v="0"/>
    <x v="0"/>
  </r>
  <r>
    <n v="89"/>
    <x v="0"/>
    <x v="1"/>
    <x v="0"/>
    <x v="3"/>
    <x v="88"/>
    <x v="88"/>
    <x v="0"/>
    <x v="0"/>
  </r>
  <r>
    <n v="90"/>
    <x v="0"/>
    <x v="1"/>
    <x v="0"/>
    <x v="3"/>
    <x v="89"/>
    <x v="89"/>
    <x v="0"/>
    <x v="0"/>
  </r>
  <r>
    <n v="91"/>
    <x v="0"/>
    <x v="1"/>
    <x v="0"/>
    <x v="0"/>
    <x v="90"/>
    <x v="90"/>
    <x v="0"/>
    <x v="0"/>
  </r>
  <r>
    <n v="92"/>
    <x v="0"/>
    <x v="1"/>
    <x v="1"/>
    <x v="0"/>
    <x v="91"/>
    <x v="91"/>
    <x v="4"/>
    <x v="6"/>
  </r>
  <r>
    <n v="93"/>
    <x v="0"/>
    <x v="2"/>
    <x v="1"/>
    <x v="0"/>
    <x v="92"/>
    <x v="92"/>
    <x v="4"/>
    <x v="6"/>
  </r>
  <r>
    <n v="94"/>
    <x v="0"/>
    <x v="2"/>
    <x v="0"/>
    <x v="0"/>
    <x v="93"/>
    <x v="93"/>
    <x v="0"/>
    <x v="0"/>
  </r>
  <r>
    <n v="95"/>
    <x v="0"/>
    <x v="2"/>
    <x v="0"/>
    <x v="0"/>
    <x v="94"/>
    <x v="94"/>
    <x v="0"/>
    <x v="0"/>
  </r>
  <r>
    <n v="96"/>
    <x v="0"/>
    <x v="2"/>
    <x v="0"/>
    <x v="0"/>
    <x v="95"/>
    <x v="95"/>
    <x v="0"/>
    <x v="0"/>
  </r>
  <r>
    <n v="97"/>
    <x v="0"/>
    <x v="2"/>
    <x v="0"/>
    <x v="0"/>
    <x v="96"/>
    <x v="96"/>
    <x v="0"/>
    <x v="0"/>
  </r>
  <r>
    <n v="98"/>
    <x v="0"/>
    <x v="2"/>
    <x v="1"/>
    <x v="0"/>
    <x v="97"/>
    <x v="97"/>
    <x v="5"/>
    <x v="1"/>
  </r>
  <r>
    <n v="99"/>
    <x v="0"/>
    <x v="2"/>
    <x v="0"/>
    <x v="0"/>
    <x v="98"/>
    <x v="98"/>
    <x v="0"/>
    <x v="0"/>
  </r>
  <r>
    <n v="100"/>
    <x v="0"/>
    <x v="2"/>
    <x v="1"/>
    <x v="0"/>
    <x v="99"/>
    <x v="99"/>
    <x v="4"/>
    <x v="6"/>
  </r>
  <r>
    <n v="101"/>
    <x v="0"/>
    <x v="2"/>
    <x v="0"/>
    <x v="0"/>
    <x v="100"/>
    <x v="100"/>
    <x v="0"/>
    <x v="7"/>
  </r>
  <r>
    <n v="102"/>
    <x v="0"/>
    <x v="2"/>
    <x v="0"/>
    <x v="0"/>
    <x v="101"/>
    <x v="101"/>
    <x v="0"/>
    <x v="8"/>
  </r>
  <r>
    <n v="103"/>
    <x v="0"/>
    <x v="2"/>
    <x v="0"/>
    <x v="0"/>
    <x v="102"/>
    <x v="102"/>
    <x v="0"/>
    <x v="0"/>
  </r>
  <r>
    <n v="104"/>
    <x v="0"/>
    <x v="2"/>
    <x v="1"/>
    <x v="0"/>
    <x v="103"/>
    <x v="103"/>
    <x v="0"/>
    <x v="9"/>
  </r>
  <r>
    <n v="105"/>
    <x v="0"/>
    <x v="2"/>
    <x v="0"/>
    <x v="0"/>
    <x v="104"/>
    <x v="104"/>
    <x v="0"/>
    <x v="0"/>
  </r>
  <r>
    <n v="106"/>
    <x v="0"/>
    <x v="2"/>
    <x v="0"/>
    <x v="0"/>
    <x v="105"/>
    <x v="105"/>
    <x v="0"/>
    <x v="0"/>
  </r>
  <r>
    <n v="107"/>
    <x v="0"/>
    <x v="2"/>
    <x v="0"/>
    <x v="0"/>
    <x v="106"/>
    <x v="106"/>
    <x v="0"/>
    <x v="0"/>
  </r>
  <r>
    <n v="108"/>
    <x v="0"/>
    <x v="2"/>
    <x v="0"/>
    <x v="0"/>
    <x v="107"/>
    <x v="107"/>
    <x v="0"/>
    <x v="0"/>
  </r>
  <r>
    <n v="109"/>
    <x v="0"/>
    <x v="2"/>
    <x v="1"/>
    <x v="0"/>
    <x v="108"/>
    <x v="108"/>
    <x v="0"/>
    <x v="1"/>
  </r>
  <r>
    <n v="110"/>
    <x v="0"/>
    <x v="2"/>
    <x v="0"/>
    <x v="0"/>
    <x v="109"/>
    <x v="109"/>
    <x v="0"/>
    <x v="10"/>
  </r>
  <r>
    <n v="111"/>
    <x v="0"/>
    <x v="2"/>
    <x v="0"/>
    <x v="0"/>
    <x v="110"/>
    <x v="110"/>
    <x v="0"/>
    <x v="0"/>
  </r>
  <r>
    <n v="112"/>
    <x v="0"/>
    <x v="2"/>
    <x v="0"/>
    <x v="0"/>
    <x v="111"/>
    <x v="111"/>
    <x v="0"/>
    <x v="0"/>
  </r>
  <r>
    <n v="113"/>
    <x v="0"/>
    <x v="2"/>
    <x v="0"/>
    <x v="0"/>
    <x v="112"/>
    <x v="112"/>
    <x v="0"/>
    <x v="11"/>
  </r>
  <r>
    <n v="114"/>
    <x v="0"/>
    <x v="2"/>
    <x v="0"/>
    <x v="0"/>
    <x v="113"/>
    <x v="113"/>
    <x v="0"/>
    <x v="12"/>
  </r>
  <r>
    <n v="115"/>
    <x v="0"/>
    <x v="2"/>
    <x v="0"/>
    <x v="0"/>
    <x v="114"/>
    <x v="114"/>
    <x v="0"/>
    <x v="13"/>
  </r>
  <r>
    <n v="116"/>
    <x v="0"/>
    <x v="2"/>
    <x v="0"/>
    <x v="0"/>
    <x v="115"/>
    <x v="115"/>
    <x v="0"/>
    <x v="0"/>
  </r>
  <r>
    <n v="117"/>
    <x v="0"/>
    <x v="2"/>
    <x v="0"/>
    <x v="0"/>
    <x v="116"/>
    <x v="116"/>
    <x v="0"/>
    <x v="0"/>
  </r>
  <r>
    <n v="118"/>
    <x v="0"/>
    <x v="2"/>
    <x v="0"/>
    <x v="0"/>
    <x v="117"/>
    <x v="117"/>
    <x v="0"/>
    <x v="0"/>
  </r>
  <r>
    <n v="119"/>
    <x v="0"/>
    <x v="2"/>
    <x v="0"/>
    <x v="0"/>
    <x v="118"/>
    <x v="118"/>
    <x v="0"/>
    <x v="0"/>
  </r>
  <r>
    <n v="120"/>
    <x v="0"/>
    <x v="2"/>
    <x v="0"/>
    <x v="0"/>
    <x v="119"/>
    <x v="119"/>
    <x v="0"/>
    <x v="0"/>
  </r>
  <r>
    <n v="121"/>
    <x v="0"/>
    <x v="2"/>
    <x v="0"/>
    <x v="0"/>
    <x v="120"/>
    <x v="120"/>
    <x v="0"/>
    <x v="0"/>
  </r>
  <r>
    <n v="122"/>
    <x v="0"/>
    <x v="2"/>
    <x v="0"/>
    <x v="0"/>
    <x v="121"/>
    <x v="121"/>
    <x v="0"/>
    <x v="0"/>
  </r>
  <r>
    <n v="123"/>
    <x v="0"/>
    <x v="2"/>
    <x v="0"/>
    <x v="0"/>
    <x v="122"/>
    <x v="122"/>
    <x v="0"/>
    <x v="0"/>
  </r>
  <r>
    <n v="124"/>
    <x v="0"/>
    <x v="2"/>
    <x v="0"/>
    <x v="0"/>
    <x v="123"/>
    <x v="123"/>
    <x v="0"/>
    <x v="0"/>
  </r>
  <r>
    <n v="125"/>
    <x v="0"/>
    <x v="2"/>
    <x v="0"/>
    <x v="0"/>
    <x v="124"/>
    <x v="124"/>
    <x v="0"/>
    <x v="14"/>
  </r>
  <r>
    <n v="126"/>
    <x v="0"/>
    <x v="2"/>
    <x v="0"/>
    <x v="0"/>
    <x v="125"/>
    <x v="125"/>
    <x v="0"/>
    <x v="0"/>
  </r>
  <r>
    <n v="127"/>
    <x v="0"/>
    <x v="2"/>
    <x v="0"/>
    <x v="0"/>
    <x v="126"/>
    <x v="126"/>
    <x v="0"/>
    <x v="0"/>
  </r>
  <r>
    <n v="128"/>
    <x v="0"/>
    <x v="2"/>
    <x v="1"/>
    <x v="0"/>
    <x v="127"/>
    <x v="127"/>
    <x v="0"/>
    <x v="15"/>
  </r>
  <r>
    <n v="129"/>
    <x v="0"/>
    <x v="2"/>
    <x v="0"/>
    <x v="0"/>
    <x v="128"/>
    <x v="128"/>
    <x v="0"/>
    <x v="0"/>
  </r>
  <r>
    <n v="130"/>
    <x v="0"/>
    <x v="2"/>
    <x v="0"/>
    <x v="0"/>
    <x v="129"/>
    <x v="129"/>
    <x v="0"/>
    <x v="0"/>
  </r>
  <r>
    <n v="131"/>
    <x v="0"/>
    <x v="2"/>
    <x v="0"/>
    <x v="0"/>
    <x v="130"/>
    <x v="130"/>
    <x v="0"/>
    <x v="0"/>
  </r>
  <r>
    <n v="132"/>
    <x v="0"/>
    <x v="2"/>
    <x v="0"/>
    <x v="0"/>
    <x v="131"/>
    <x v="131"/>
    <x v="0"/>
    <x v="0"/>
  </r>
  <r>
    <n v="133"/>
    <x v="0"/>
    <x v="2"/>
    <x v="0"/>
    <x v="0"/>
    <x v="132"/>
    <x v="132"/>
    <x v="0"/>
    <x v="0"/>
  </r>
  <r>
    <n v="134"/>
    <x v="0"/>
    <x v="2"/>
    <x v="0"/>
    <x v="0"/>
    <x v="133"/>
    <x v="133"/>
    <x v="0"/>
    <x v="0"/>
  </r>
  <r>
    <n v="135"/>
    <x v="0"/>
    <x v="2"/>
    <x v="1"/>
    <x v="0"/>
    <x v="134"/>
    <x v="134"/>
    <x v="0"/>
    <x v="1"/>
  </r>
  <r>
    <n v="136"/>
    <x v="0"/>
    <x v="2"/>
    <x v="0"/>
    <x v="0"/>
    <x v="135"/>
    <x v="135"/>
    <x v="0"/>
    <x v="16"/>
  </r>
  <r>
    <n v="137"/>
    <x v="0"/>
    <x v="2"/>
    <x v="1"/>
    <x v="0"/>
    <x v="136"/>
    <x v="136"/>
    <x v="0"/>
    <x v="17"/>
  </r>
  <r>
    <n v="138"/>
    <x v="0"/>
    <x v="2"/>
    <x v="0"/>
    <x v="0"/>
    <x v="137"/>
    <x v="137"/>
    <x v="0"/>
    <x v="0"/>
  </r>
  <r>
    <n v="139"/>
    <x v="0"/>
    <x v="2"/>
    <x v="0"/>
    <x v="0"/>
    <x v="138"/>
    <x v="138"/>
    <x v="0"/>
    <x v="0"/>
  </r>
  <r>
    <n v="140"/>
    <x v="0"/>
    <x v="2"/>
    <x v="1"/>
    <x v="0"/>
    <x v="139"/>
    <x v="139"/>
    <x v="0"/>
    <x v="17"/>
  </r>
  <r>
    <n v="141"/>
    <x v="0"/>
    <x v="2"/>
    <x v="1"/>
    <x v="0"/>
    <x v="140"/>
    <x v="140"/>
    <x v="0"/>
    <x v="2"/>
  </r>
  <r>
    <n v="142"/>
    <x v="0"/>
    <x v="2"/>
    <x v="0"/>
    <x v="0"/>
    <x v="141"/>
    <x v="141"/>
    <x v="0"/>
    <x v="18"/>
  </r>
  <r>
    <n v="143"/>
    <x v="0"/>
    <x v="3"/>
    <x v="0"/>
    <x v="0"/>
    <x v="142"/>
    <x v="142"/>
    <x v="0"/>
    <x v="0"/>
  </r>
  <r>
    <n v="144"/>
    <x v="0"/>
    <x v="3"/>
    <x v="0"/>
    <x v="0"/>
    <x v="143"/>
    <x v="143"/>
    <x v="0"/>
    <x v="0"/>
  </r>
  <r>
    <n v="145"/>
    <x v="0"/>
    <x v="3"/>
    <x v="0"/>
    <x v="0"/>
    <x v="144"/>
    <x v="144"/>
    <x v="0"/>
    <x v="0"/>
  </r>
  <r>
    <n v="146"/>
    <x v="0"/>
    <x v="3"/>
    <x v="0"/>
    <x v="0"/>
    <x v="145"/>
    <x v="145"/>
    <x v="0"/>
    <x v="0"/>
  </r>
  <r>
    <n v="147"/>
    <x v="0"/>
    <x v="3"/>
    <x v="0"/>
    <x v="0"/>
    <x v="146"/>
    <x v="146"/>
    <x v="0"/>
    <x v="0"/>
  </r>
  <r>
    <n v="148"/>
    <x v="0"/>
    <x v="3"/>
    <x v="0"/>
    <x v="0"/>
    <x v="147"/>
    <x v="147"/>
    <x v="0"/>
    <x v="0"/>
  </r>
  <r>
    <n v="149"/>
    <x v="0"/>
    <x v="3"/>
    <x v="0"/>
    <x v="0"/>
    <x v="148"/>
    <x v="148"/>
    <x v="0"/>
    <x v="0"/>
  </r>
  <r>
    <n v="150"/>
    <x v="0"/>
    <x v="3"/>
    <x v="1"/>
    <x v="0"/>
    <x v="149"/>
    <x v="149"/>
    <x v="0"/>
    <x v="1"/>
  </r>
  <r>
    <n v="151"/>
    <x v="0"/>
    <x v="3"/>
    <x v="1"/>
    <x v="0"/>
    <x v="150"/>
    <x v="150"/>
    <x v="0"/>
    <x v="1"/>
  </r>
  <r>
    <n v="152"/>
    <x v="0"/>
    <x v="3"/>
    <x v="0"/>
    <x v="0"/>
    <x v="151"/>
    <x v="151"/>
    <x v="0"/>
    <x v="1"/>
  </r>
  <r>
    <n v="153"/>
    <x v="0"/>
    <x v="3"/>
    <x v="0"/>
    <x v="0"/>
    <x v="152"/>
    <x v="152"/>
    <x v="0"/>
    <x v="0"/>
  </r>
  <r>
    <n v="154"/>
    <x v="0"/>
    <x v="3"/>
    <x v="0"/>
    <x v="0"/>
    <x v="153"/>
    <x v="153"/>
    <x v="0"/>
    <x v="1"/>
  </r>
  <r>
    <n v="155"/>
    <x v="1"/>
    <x v="0"/>
    <x v="0"/>
    <x v="0"/>
    <x v="0"/>
    <x v="0"/>
    <x v="0"/>
    <x v="0"/>
  </r>
  <r>
    <n v="156"/>
    <x v="1"/>
    <x v="0"/>
    <x v="0"/>
    <x v="0"/>
    <x v="1"/>
    <x v="1"/>
    <x v="0"/>
    <x v="0"/>
  </r>
  <r>
    <n v="157"/>
    <x v="1"/>
    <x v="0"/>
    <x v="0"/>
    <x v="0"/>
    <x v="2"/>
    <x v="2"/>
    <x v="0"/>
    <x v="0"/>
  </r>
  <r>
    <n v="158"/>
    <x v="1"/>
    <x v="0"/>
    <x v="1"/>
    <x v="0"/>
    <x v="3"/>
    <x v="3"/>
    <x v="0"/>
    <x v="1"/>
  </r>
  <r>
    <n v="159"/>
    <x v="1"/>
    <x v="0"/>
    <x v="0"/>
    <x v="0"/>
    <x v="4"/>
    <x v="4"/>
    <x v="0"/>
    <x v="0"/>
  </r>
  <r>
    <n v="160"/>
    <x v="1"/>
    <x v="0"/>
    <x v="0"/>
    <x v="0"/>
    <x v="5"/>
    <x v="5"/>
    <x v="0"/>
    <x v="0"/>
  </r>
  <r>
    <n v="161"/>
    <x v="1"/>
    <x v="0"/>
    <x v="1"/>
    <x v="0"/>
    <x v="6"/>
    <x v="6"/>
    <x v="0"/>
    <x v="1"/>
  </r>
  <r>
    <n v="162"/>
    <x v="1"/>
    <x v="0"/>
    <x v="0"/>
    <x v="0"/>
    <x v="7"/>
    <x v="7"/>
    <x v="0"/>
    <x v="19"/>
  </r>
  <r>
    <n v="163"/>
    <x v="1"/>
    <x v="0"/>
    <x v="0"/>
    <x v="0"/>
    <x v="8"/>
    <x v="8"/>
    <x v="0"/>
    <x v="0"/>
  </r>
  <r>
    <n v="164"/>
    <x v="1"/>
    <x v="0"/>
    <x v="0"/>
    <x v="0"/>
    <x v="9"/>
    <x v="9"/>
    <x v="0"/>
    <x v="0"/>
  </r>
  <r>
    <n v="165"/>
    <x v="1"/>
    <x v="0"/>
    <x v="0"/>
    <x v="0"/>
    <x v="10"/>
    <x v="10"/>
    <x v="0"/>
    <x v="0"/>
  </r>
  <r>
    <n v="166"/>
    <x v="1"/>
    <x v="0"/>
    <x v="0"/>
    <x v="0"/>
    <x v="11"/>
    <x v="11"/>
    <x v="0"/>
    <x v="0"/>
  </r>
  <r>
    <n v="167"/>
    <x v="1"/>
    <x v="0"/>
    <x v="0"/>
    <x v="0"/>
    <x v="12"/>
    <x v="12"/>
    <x v="0"/>
    <x v="0"/>
  </r>
  <r>
    <n v="168"/>
    <x v="1"/>
    <x v="0"/>
    <x v="0"/>
    <x v="0"/>
    <x v="13"/>
    <x v="13"/>
    <x v="0"/>
    <x v="0"/>
  </r>
  <r>
    <n v="169"/>
    <x v="1"/>
    <x v="0"/>
    <x v="0"/>
    <x v="0"/>
    <x v="14"/>
    <x v="14"/>
    <x v="0"/>
    <x v="0"/>
  </r>
  <r>
    <n v="170"/>
    <x v="1"/>
    <x v="0"/>
    <x v="0"/>
    <x v="0"/>
    <x v="15"/>
    <x v="15"/>
    <x v="0"/>
    <x v="0"/>
  </r>
  <r>
    <n v="171"/>
    <x v="1"/>
    <x v="0"/>
    <x v="0"/>
    <x v="0"/>
    <x v="16"/>
    <x v="16"/>
    <x v="0"/>
    <x v="0"/>
  </r>
  <r>
    <n v="172"/>
    <x v="1"/>
    <x v="0"/>
    <x v="0"/>
    <x v="0"/>
    <x v="17"/>
    <x v="17"/>
    <x v="0"/>
    <x v="0"/>
  </r>
  <r>
    <n v="173"/>
    <x v="1"/>
    <x v="0"/>
    <x v="0"/>
    <x v="0"/>
    <x v="18"/>
    <x v="18"/>
    <x v="0"/>
    <x v="0"/>
  </r>
  <r>
    <n v="174"/>
    <x v="1"/>
    <x v="0"/>
    <x v="0"/>
    <x v="0"/>
    <x v="19"/>
    <x v="19"/>
    <x v="0"/>
    <x v="0"/>
  </r>
  <r>
    <n v="175"/>
    <x v="1"/>
    <x v="0"/>
    <x v="0"/>
    <x v="0"/>
    <x v="20"/>
    <x v="20"/>
    <x v="0"/>
    <x v="0"/>
  </r>
  <r>
    <n v="176"/>
    <x v="1"/>
    <x v="0"/>
    <x v="0"/>
    <x v="0"/>
    <x v="21"/>
    <x v="21"/>
    <x v="0"/>
    <x v="0"/>
  </r>
  <r>
    <n v="177"/>
    <x v="1"/>
    <x v="0"/>
    <x v="0"/>
    <x v="0"/>
    <x v="22"/>
    <x v="22"/>
    <x v="0"/>
    <x v="0"/>
  </r>
  <r>
    <n v="178"/>
    <x v="1"/>
    <x v="0"/>
    <x v="0"/>
    <x v="0"/>
    <x v="23"/>
    <x v="23"/>
    <x v="0"/>
    <x v="0"/>
  </r>
  <r>
    <n v="179"/>
    <x v="1"/>
    <x v="0"/>
    <x v="0"/>
    <x v="0"/>
    <x v="24"/>
    <x v="24"/>
    <x v="0"/>
    <x v="0"/>
  </r>
  <r>
    <n v="180"/>
    <x v="1"/>
    <x v="0"/>
    <x v="0"/>
    <x v="0"/>
    <x v="25"/>
    <x v="25"/>
    <x v="0"/>
    <x v="0"/>
  </r>
  <r>
    <n v="181"/>
    <x v="1"/>
    <x v="0"/>
    <x v="0"/>
    <x v="0"/>
    <x v="26"/>
    <x v="26"/>
    <x v="0"/>
    <x v="0"/>
  </r>
  <r>
    <n v="182"/>
    <x v="1"/>
    <x v="0"/>
    <x v="0"/>
    <x v="0"/>
    <x v="27"/>
    <x v="27"/>
    <x v="0"/>
    <x v="0"/>
  </r>
  <r>
    <n v="183"/>
    <x v="1"/>
    <x v="0"/>
    <x v="0"/>
    <x v="0"/>
    <x v="28"/>
    <x v="28"/>
    <x v="0"/>
    <x v="0"/>
  </r>
  <r>
    <n v="184"/>
    <x v="1"/>
    <x v="0"/>
    <x v="0"/>
    <x v="0"/>
    <x v="29"/>
    <x v="29"/>
    <x v="0"/>
    <x v="0"/>
  </r>
  <r>
    <n v="185"/>
    <x v="1"/>
    <x v="0"/>
    <x v="0"/>
    <x v="0"/>
    <x v="30"/>
    <x v="30"/>
    <x v="0"/>
    <x v="0"/>
  </r>
  <r>
    <n v="186"/>
    <x v="1"/>
    <x v="0"/>
    <x v="0"/>
    <x v="0"/>
    <x v="31"/>
    <x v="31"/>
    <x v="0"/>
    <x v="0"/>
  </r>
  <r>
    <n v="187"/>
    <x v="1"/>
    <x v="0"/>
    <x v="0"/>
    <x v="0"/>
    <x v="32"/>
    <x v="32"/>
    <x v="0"/>
    <x v="0"/>
  </r>
  <r>
    <n v="188"/>
    <x v="1"/>
    <x v="0"/>
    <x v="0"/>
    <x v="0"/>
    <x v="33"/>
    <x v="33"/>
    <x v="0"/>
    <x v="0"/>
  </r>
  <r>
    <n v="189"/>
    <x v="1"/>
    <x v="0"/>
    <x v="0"/>
    <x v="0"/>
    <x v="34"/>
    <x v="34"/>
    <x v="0"/>
    <x v="0"/>
  </r>
  <r>
    <n v="190"/>
    <x v="1"/>
    <x v="0"/>
    <x v="0"/>
    <x v="0"/>
    <x v="35"/>
    <x v="35"/>
    <x v="0"/>
    <x v="0"/>
  </r>
  <r>
    <n v="191"/>
    <x v="1"/>
    <x v="0"/>
    <x v="0"/>
    <x v="0"/>
    <x v="36"/>
    <x v="36"/>
    <x v="0"/>
    <x v="0"/>
  </r>
  <r>
    <n v="192"/>
    <x v="1"/>
    <x v="0"/>
    <x v="0"/>
    <x v="0"/>
    <x v="37"/>
    <x v="37"/>
    <x v="0"/>
    <x v="0"/>
  </r>
  <r>
    <n v="193"/>
    <x v="1"/>
    <x v="0"/>
    <x v="0"/>
    <x v="0"/>
    <x v="38"/>
    <x v="38"/>
    <x v="0"/>
    <x v="0"/>
  </r>
  <r>
    <n v="194"/>
    <x v="1"/>
    <x v="0"/>
    <x v="0"/>
    <x v="0"/>
    <x v="39"/>
    <x v="39"/>
    <x v="0"/>
    <x v="0"/>
  </r>
  <r>
    <n v="195"/>
    <x v="1"/>
    <x v="0"/>
    <x v="0"/>
    <x v="0"/>
    <x v="40"/>
    <x v="40"/>
    <x v="0"/>
    <x v="0"/>
  </r>
  <r>
    <n v="196"/>
    <x v="1"/>
    <x v="0"/>
    <x v="0"/>
    <x v="0"/>
    <x v="41"/>
    <x v="41"/>
    <x v="0"/>
    <x v="0"/>
  </r>
  <r>
    <n v="197"/>
    <x v="1"/>
    <x v="0"/>
    <x v="1"/>
    <x v="0"/>
    <x v="42"/>
    <x v="42"/>
    <x v="0"/>
    <x v="19"/>
  </r>
  <r>
    <n v="198"/>
    <x v="1"/>
    <x v="0"/>
    <x v="0"/>
    <x v="0"/>
    <x v="43"/>
    <x v="43"/>
    <x v="0"/>
    <x v="0"/>
  </r>
  <r>
    <n v="199"/>
    <x v="1"/>
    <x v="0"/>
    <x v="0"/>
    <x v="0"/>
    <x v="44"/>
    <x v="44"/>
    <x v="0"/>
    <x v="0"/>
  </r>
  <r>
    <n v="200"/>
    <x v="1"/>
    <x v="0"/>
    <x v="0"/>
    <x v="0"/>
    <x v="45"/>
    <x v="45"/>
    <x v="0"/>
    <x v="0"/>
  </r>
  <r>
    <n v="201"/>
    <x v="1"/>
    <x v="0"/>
    <x v="0"/>
    <x v="0"/>
    <x v="46"/>
    <x v="46"/>
    <x v="0"/>
    <x v="0"/>
  </r>
  <r>
    <n v="202"/>
    <x v="1"/>
    <x v="0"/>
    <x v="0"/>
    <x v="0"/>
    <x v="47"/>
    <x v="47"/>
    <x v="0"/>
    <x v="0"/>
  </r>
  <r>
    <n v="203"/>
    <x v="1"/>
    <x v="0"/>
    <x v="0"/>
    <x v="0"/>
    <x v="48"/>
    <x v="48"/>
    <x v="0"/>
    <x v="0"/>
  </r>
  <r>
    <n v="204"/>
    <x v="1"/>
    <x v="0"/>
    <x v="0"/>
    <x v="0"/>
    <x v="49"/>
    <x v="49"/>
    <x v="0"/>
    <x v="0"/>
  </r>
  <r>
    <n v="205"/>
    <x v="1"/>
    <x v="0"/>
    <x v="0"/>
    <x v="0"/>
    <x v="50"/>
    <x v="50"/>
    <x v="0"/>
    <x v="0"/>
  </r>
  <r>
    <n v="206"/>
    <x v="1"/>
    <x v="0"/>
    <x v="0"/>
    <x v="0"/>
    <x v="51"/>
    <x v="51"/>
    <x v="0"/>
    <x v="0"/>
  </r>
  <r>
    <n v="207"/>
    <x v="1"/>
    <x v="0"/>
    <x v="1"/>
    <x v="0"/>
    <x v="52"/>
    <x v="52"/>
    <x v="0"/>
    <x v="19"/>
  </r>
  <r>
    <n v="208"/>
    <x v="1"/>
    <x v="1"/>
    <x v="0"/>
    <x v="1"/>
    <x v="53"/>
    <x v="53"/>
    <x v="6"/>
    <x v="20"/>
  </r>
  <r>
    <n v="209"/>
    <x v="1"/>
    <x v="1"/>
    <x v="0"/>
    <x v="1"/>
    <x v="54"/>
    <x v="54"/>
    <x v="0"/>
    <x v="0"/>
  </r>
  <r>
    <n v="210"/>
    <x v="1"/>
    <x v="1"/>
    <x v="0"/>
    <x v="1"/>
    <x v="55"/>
    <x v="55"/>
    <x v="0"/>
    <x v="0"/>
  </r>
  <r>
    <n v="211"/>
    <x v="1"/>
    <x v="1"/>
    <x v="0"/>
    <x v="1"/>
    <x v="56"/>
    <x v="56"/>
    <x v="7"/>
    <x v="21"/>
  </r>
  <r>
    <n v="212"/>
    <x v="1"/>
    <x v="1"/>
    <x v="0"/>
    <x v="2"/>
    <x v="57"/>
    <x v="57"/>
    <x v="0"/>
    <x v="0"/>
  </r>
  <r>
    <n v="213"/>
    <x v="1"/>
    <x v="1"/>
    <x v="0"/>
    <x v="2"/>
    <x v="58"/>
    <x v="58"/>
    <x v="0"/>
    <x v="0"/>
  </r>
  <r>
    <n v="214"/>
    <x v="1"/>
    <x v="1"/>
    <x v="0"/>
    <x v="2"/>
    <x v="59"/>
    <x v="59"/>
    <x v="0"/>
    <x v="0"/>
  </r>
  <r>
    <n v="215"/>
    <x v="1"/>
    <x v="1"/>
    <x v="0"/>
    <x v="2"/>
    <x v="60"/>
    <x v="60"/>
    <x v="0"/>
    <x v="0"/>
  </r>
  <r>
    <n v="216"/>
    <x v="1"/>
    <x v="1"/>
    <x v="0"/>
    <x v="2"/>
    <x v="61"/>
    <x v="61"/>
    <x v="0"/>
    <x v="0"/>
  </r>
  <r>
    <n v="217"/>
    <x v="1"/>
    <x v="1"/>
    <x v="0"/>
    <x v="2"/>
    <x v="62"/>
    <x v="62"/>
    <x v="0"/>
    <x v="0"/>
  </r>
  <r>
    <n v="218"/>
    <x v="1"/>
    <x v="1"/>
    <x v="0"/>
    <x v="2"/>
    <x v="63"/>
    <x v="63"/>
    <x v="0"/>
    <x v="0"/>
  </r>
  <r>
    <n v="219"/>
    <x v="1"/>
    <x v="1"/>
    <x v="0"/>
    <x v="2"/>
    <x v="64"/>
    <x v="64"/>
    <x v="0"/>
    <x v="0"/>
  </r>
  <r>
    <n v="220"/>
    <x v="1"/>
    <x v="1"/>
    <x v="0"/>
    <x v="2"/>
    <x v="65"/>
    <x v="65"/>
    <x v="0"/>
    <x v="0"/>
  </r>
  <r>
    <n v="221"/>
    <x v="1"/>
    <x v="1"/>
    <x v="0"/>
    <x v="2"/>
    <x v="66"/>
    <x v="66"/>
    <x v="0"/>
    <x v="0"/>
  </r>
  <r>
    <n v="222"/>
    <x v="1"/>
    <x v="1"/>
    <x v="0"/>
    <x v="2"/>
    <x v="67"/>
    <x v="67"/>
    <x v="0"/>
    <x v="0"/>
  </r>
  <r>
    <n v="223"/>
    <x v="1"/>
    <x v="1"/>
    <x v="0"/>
    <x v="2"/>
    <x v="68"/>
    <x v="68"/>
    <x v="0"/>
    <x v="0"/>
  </r>
  <r>
    <n v="224"/>
    <x v="1"/>
    <x v="1"/>
    <x v="0"/>
    <x v="2"/>
    <x v="69"/>
    <x v="69"/>
    <x v="0"/>
    <x v="0"/>
  </r>
  <r>
    <n v="225"/>
    <x v="1"/>
    <x v="1"/>
    <x v="0"/>
    <x v="2"/>
    <x v="70"/>
    <x v="70"/>
    <x v="0"/>
    <x v="0"/>
  </r>
  <r>
    <n v="226"/>
    <x v="1"/>
    <x v="1"/>
    <x v="0"/>
    <x v="2"/>
    <x v="71"/>
    <x v="71"/>
    <x v="0"/>
    <x v="0"/>
  </r>
  <r>
    <n v="227"/>
    <x v="1"/>
    <x v="1"/>
    <x v="0"/>
    <x v="2"/>
    <x v="72"/>
    <x v="72"/>
    <x v="0"/>
    <x v="0"/>
  </r>
  <r>
    <n v="228"/>
    <x v="1"/>
    <x v="1"/>
    <x v="0"/>
    <x v="2"/>
    <x v="73"/>
    <x v="73"/>
    <x v="0"/>
    <x v="0"/>
  </r>
  <r>
    <n v="229"/>
    <x v="1"/>
    <x v="1"/>
    <x v="0"/>
    <x v="2"/>
    <x v="74"/>
    <x v="74"/>
    <x v="0"/>
    <x v="0"/>
  </r>
  <r>
    <n v="230"/>
    <x v="1"/>
    <x v="1"/>
    <x v="0"/>
    <x v="2"/>
    <x v="75"/>
    <x v="75"/>
    <x v="0"/>
    <x v="0"/>
  </r>
  <r>
    <n v="231"/>
    <x v="1"/>
    <x v="1"/>
    <x v="0"/>
    <x v="2"/>
    <x v="76"/>
    <x v="76"/>
    <x v="0"/>
    <x v="0"/>
  </r>
  <r>
    <n v="232"/>
    <x v="1"/>
    <x v="1"/>
    <x v="0"/>
    <x v="2"/>
    <x v="77"/>
    <x v="77"/>
    <x v="0"/>
    <x v="0"/>
  </r>
  <r>
    <n v="233"/>
    <x v="1"/>
    <x v="1"/>
    <x v="0"/>
    <x v="2"/>
    <x v="78"/>
    <x v="78"/>
    <x v="0"/>
    <x v="0"/>
  </r>
  <r>
    <n v="234"/>
    <x v="1"/>
    <x v="1"/>
    <x v="0"/>
    <x v="2"/>
    <x v="79"/>
    <x v="79"/>
    <x v="0"/>
    <x v="0"/>
  </r>
  <r>
    <n v="235"/>
    <x v="1"/>
    <x v="1"/>
    <x v="0"/>
    <x v="2"/>
    <x v="80"/>
    <x v="80"/>
    <x v="0"/>
    <x v="0"/>
  </r>
  <r>
    <n v="236"/>
    <x v="1"/>
    <x v="1"/>
    <x v="0"/>
    <x v="2"/>
    <x v="81"/>
    <x v="81"/>
    <x v="0"/>
    <x v="0"/>
  </r>
  <r>
    <n v="237"/>
    <x v="1"/>
    <x v="1"/>
    <x v="0"/>
    <x v="2"/>
    <x v="82"/>
    <x v="82"/>
    <x v="0"/>
    <x v="0"/>
  </r>
  <r>
    <n v="238"/>
    <x v="1"/>
    <x v="1"/>
    <x v="0"/>
    <x v="2"/>
    <x v="83"/>
    <x v="83"/>
    <x v="0"/>
    <x v="0"/>
  </r>
  <r>
    <n v="239"/>
    <x v="1"/>
    <x v="1"/>
    <x v="0"/>
    <x v="2"/>
    <x v="84"/>
    <x v="84"/>
    <x v="0"/>
    <x v="0"/>
  </r>
  <r>
    <n v="240"/>
    <x v="1"/>
    <x v="1"/>
    <x v="0"/>
    <x v="2"/>
    <x v="85"/>
    <x v="85"/>
    <x v="0"/>
    <x v="0"/>
  </r>
  <r>
    <n v="241"/>
    <x v="1"/>
    <x v="1"/>
    <x v="0"/>
    <x v="2"/>
    <x v="86"/>
    <x v="86"/>
    <x v="0"/>
    <x v="0"/>
  </r>
  <r>
    <n v="242"/>
    <x v="1"/>
    <x v="1"/>
    <x v="0"/>
    <x v="3"/>
    <x v="87"/>
    <x v="87"/>
    <x v="0"/>
    <x v="0"/>
  </r>
  <r>
    <n v="243"/>
    <x v="1"/>
    <x v="1"/>
    <x v="0"/>
    <x v="3"/>
    <x v="88"/>
    <x v="88"/>
    <x v="0"/>
    <x v="0"/>
  </r>
  <r>
    <n v="244"/>
    <x v="1"/>
    <x v="1"/>
    <x v="0"/>
    <x v="3"/>
    <x v="89"/>
    <x v="89"/>
    <x v="0"/>
    <x v="0"/>
  </r>
  <r>
    <n v="245"/>
    <x v="1"/>
    <x v="1"/>
    <x v="0"/>
    <x v="0"/>
    <x v="90"/>
    <x v="90"/>
    <x v="0"/>
    <x v="0"/>
  </r>
  <r>
    <n v="246"/>
    <x v="1"/>
    <x v="1"/>
    <x v="1"/>
    <x v="0"/>
    <x v="91"/>
    <x v="91"/>
    <x v="8"/>
    <x v="22"/>
  </r>
  <r>
    <n v="247"/>
    <x v="1"/>
    <x v="2"/>
    <x v="1"/>
    <x v="0"/>
    <x v="92"/>
    <x v="92"/>
    <x v="8"/>
    <x v="22"/>
  </r>
  <r>
    <n v="248"/>
    <x v="1"/>
    <x v="2"/>
    <x v="0"/>
    <x v="0"/>
    <x v="93"/>
    <x v="93"/>
    <x v="0"/>
    <x v="0"/>
  </r>
  <r>
    <n v="249"/>
    <x v="1"/>
    <x v="2"/>
    <x v="0"/>
    <x v="0"/>
    <x v="94"/>
    <x v="94"/>
    <x v="0"/>
    <x v="0"/>
  </r>
  <r>
    <n v="250"/>
    <x v="1"/>
    <x v="2"/>
    <x v="0"/>
    <x v="0"/>
    <x v="95"/>
    <x v="95"/>
    <x v="0"/>
    <x v="0"/>
  </r>
  <r>
    <n v="251"/>
    <x v="1"/>
    <x v="2"/>
    <x v="0"/>
    <x v="0"/>
    <x v="96"/>
    <x v="96"/>
    <x v="0"/>
    <x v="0"/>
  </r>
  <r>
    <n v="252"/>
    <x v="1"/>
    <x v="2"/>
    <x v="1"/>
    <x v="0"/>
    <x v="97"/>
    <x v="97"/>
    <x v="5"/>
    <x v="1"/>
  </r>
  <r>
    <n v="253"/>
    <x v="1"/>
    <x v="2"/>
    <x v="0"/>
    <x v="0"/>
    <x v="98"/>
    <x v="98"/>
    <x v="0"/>
    <x v="0"/>
  </r>
  <r>
    <n v="254"/>
    <x v="1"/>
    <x v="2"/>
    <x v="1"/>
    <x v="0"/>
    <x v="99"/>
    <x v="99"/>
    <x v="8"/>
    <x v="22"/>
  </r>
  <r>
    <n v="255"/>
    <x v="1"/>
    <x v="2"/>
    <x v="0"/>
    <x v="0"/>
    <x v="100"/>
    <x v="100"/>
    <x v="0"/>
    <x v="23"/>
  </r>
  <r>
    <n v="256"/>
    <x v="1"/>
    <x v="2"/>
    <x v="0"/>
    <x v="0"/>
    <x v="101"/>
    <x v="101"/>
    <x v="0"/>
    <x v="24"/>
  </r>
  <r>
    <n v="257"/>
    <x v="1"/>
    <x v="2"/>
    <x v="0"/>
    <x v="0"/>
    <x v="102"/>
    <x v="102"/>
    <x v="0"/>
    <x v="0"/>
  </r>
  <r>
    <n v="258"/>
    <x v="1"/>
    <x v="2"/>
    <x v="1"/>
    <x v="0"/>
    <x v="103"/>
    <x v="103"/>
    <x v="0"/>
    <x v="25"/>
  </r>
  <r>
    <n v="259"/>
    <x v="1"/>
    <x v="2"/>
    <x v="0"/>
    <x v="0"/>
    <x v="104"/>
    <x v="104"/>
    <x v="0"/>
    <x v="0"/>
  </r>
  <r>
    <n v="260"/>
    <x v="1"/>
    <x v="2"/>
    <x v="0"/>
    <x v="0"/>
    <x v="105"/>
    <x v="105"/>
    <x v="0"/>
    <x v="0"/>
  </r>
  <r>
    <n v="261"/>
    <x v="1"/>
    <x v="2"/>
    <x v="0"/>
    <x v="0"/>
    <x v="106"/>
    <x v="106"/>
    <x v="0"/>
    <x v="0"/>
  </r>
  <r>
    <n v="262"/>
    <x v="1"/>
    <x v="2"/>
    <x v="0"/>
    <x v="0"/>
    <x v="107"/>
    <x v="107"/>
    <x v="0"/>
    <x v="0"/>
  </r>
  <r>
    <n v="263"/>
    <x v="1"/>
    <x v="2"/>
    <x v="1"/>
    <x v="0"/>
    <x v="108"/>
    <x v="108"/>
    <x v="0"/>
    <x v="1"/>
  </r>
  <r>
    <n v="264"/>
    <x v="1"/>
    <x v="2"/>
    <x v="0"/>
    <x v="0"/>
    <x v="109"/>
    <x v="109"/>
    <x v="0"/>
    <x v="26"/>
  </r>
  <r>
    <n v="265"/>
    <x v="1"/>
    <x v="2"/>
    <x v="0"/>
    <x v="0"/>
    <x v="110"/>
    <x v="110"/>
    <x v="0"/>
    <x v="0"/>
  </r>
  <r>
    <n v="266"/>
    <x v="1"/>
    <x v="2"/>
    <x v="0"/>
    <x v="0"/>
    <x v="111"/>
    <x v="111"/>
    <x v="0"/>
    <x v="0"/>
  </r>
  <r>
    <n v="267"/>
    <x v="1"/>
    <x v="2"/>
    <x v="0"/>
    <x v="0"/>
    <x v="112"/>
    <x v="112"/>
    <x v="0"/>
    <x v="27"/>
  </r>
  <r>
    <n v="268"/>
    <x v="1"/>
    <x v="2"/>
    <x v="0"/>
    <x v="0"/>
    <x v="113"/>
    <x v="113"/>
    <x v="0"/>
    <x v="28"/>
  </r>
  <r>
    <n v="269"/>
    <x v="1"/>
    <x v="2"/>
    <x v="0"/>
    <x v="0"/>
    <x v="114"/>
    <x v="114"/>
    <x v="0"/>
    <x v="29"/>
  </r>
  <r>
    <n v="270"/>
    <x v="1"/>
    <x v="2"/>
    <x v="0"/>
    <x v="0"/>
    <x v="115"/>
    <x v="115"/>
    <x v="0"/>
    <x v="0"/>
  </r>
  <r>
    <n v="271"/>
    <x v="1"/>
    <x v="2"/>
    <x v="0"/>
    <x v="0"/>
    <x v="116"/>
    <x v="116"/>
    <x v="0"/>
    <x v="0"/>
  </r>
  <r>
    <n v="272"/>
    <x v="1"/>
    <x v="2"/>
    <x v="0"/>
    <x v="0"/>
    <x v="117"/>
    <x v="117"/>
    <x v="0"/>
    <x v="0"/>
  </r>
  <r>
    <n v="273"/>
    <x v="1"/>
    <x v="2"/>
    <x v="0"/>
    <x v="0"/>
    <x v="118"/>
    <x v="118"/>
    <x v="0"/>
    <x v="0"/>
  </r>
  <r>
    <n v="274"/>
    <x v="1"/>
    <x v="2"/>
    <x v="0"/>
    <x v="0"/>
    <x v="119"/>
    <x v="119"/>
    <x v="0"/>
    <x v="0"/>
  </r>
  <r>
    <n v="275"/>
    <x v="1"/>
    <x v="2"/>
    <x v="0"/>
    <x v="0"/>
    <x v="120"/>
    <x v="120"/>
    <x v="0"/>
    <x v="0"/>
  </r>
  <r>
    <n v="276"/>
    <x v="1"/>
    <x v="2"/>
    <x v="0"/>
    <x v="0"/>
    <x v="121"/>
    <x v="121"/>
    <x v="0"/>
    <x v="0"/>
  </r>
  <r>
    <n v="277"/>
    <x v="1"/>
    <x v="2"/>
    <x v="0"/>
    <x v="0"/>
    <x v="122"/>
    <x v="122"/>
    <x v="0"/>
    <x v="0"/>
  </r>
  <r>
    <n v="278"/>
    <x v="1"/>
    <x v="2"/>
    <x v="0"/>
    <x v="0"/>
    <x v="123"/>
    <x v="123"/>
    <x v="0"/>
    <x v="0"/>
  </r>
  <r>
    <n v="279"/>
    <x v="1"/>
    <x v="2"/>
    <x v="0"/>
    <x v="0"/>
    <x v="124"/>
    <x v="124"/>
    <x v="0"/>
    <x v="30"/>
  </r>
  <r>
    <n v="280"/>
    <x v="1"/>
    <x v="2"/>
    <x v="0"/>
    <x v="0"/>
    <x v="125"/>
    <x v="125"/>
    <x v="0"/>
    <x v="0"/>
  </r>
  <r>
    <n v="281"/>
    <x v="1"/>
    <x v="2"/>
    <x v="0"/>
    <x v="0"/>
    <x v="126"/>
    <x v="126"/>
    <x v="0"/>
    <x v="0"/>
  </r>
  <r>
    <n v="282"/>
    <x v="1"/>
    <x v="2"/>
    <x v="1"/>
    <x v="0"/>
    <x v="127"/>
    <x v="127"/>
    <x v="0"/>
    <x v="31"/>
  </r>
  <r>
    <n v="283"/>
    <x v="1"/>
    <x v="2"/>
    <x v="0"/>
    <x v="0"/>
    <x v="128"/>
    <x v="128"/>
    <x v="0"/>
    <x v="0"/>
  </r>
  <r>
    <n v="284"/>
    <x v="1"/>
    <x v="2"/>
    <x v="0"/>
    <x v="0"/>
    <x v="129"/>
    <x v="129"/>
    <x v="0"/>
    <x v="0"/>
  </r>
  <r>
    <n v="285"/>
    <x v="1"/>
    <x v="2"/>
    <x v="0"/>
    <x v="0"/>
    <x v="130"/>
    <x v="130"/>
    <x v="0"/>
    <x v="0"/>
  </r>
  <r>
    <n v="286"/>
    <x v="1"/>
    <x v="2"/>
    <x v="0"/>
    <x v="0"/>
    <x v="131"/>
    <x v="131"/>
    <x v="0"/>
    <x v="0"/>
  </r>
  <r>
    <n v="287"/>
    <x v="1"/>
    <x v="2"/>
    <x v="0"/>
    <x v="0"/>
    <x v="132"/>
    <x v="132"/>
    <x v="0"/>
    <x v="0"/>
  </r>
  <r>
    <n v="288"/>
    <x v="1"/>
    <x v="2"/>
    <x v="0"/>
    <x v="0"/>
    <x v="133"/>
    <x v="133"/>
    <x v="0"/>
    <x v="0"/>
  </r>
  <r>
    <n v="289"/>
    <x v="1"/>
    <x v="2"/>
    <x v="1"/>
    <x v="0"/>
    <x v="134"/>
    <x v="134"/>
    <x v="0"/>
    <x v="1"/>
  </r>
  <r>
    <n v="290"/>
    <x v="1"/>
    <x v="2"/>
    <x v="0"/>
    <x v="0"/>
    <x v="135"/>
    <x v="135"/>
    <x v="0"/>
    <x v="32"/>
  </r>
  <r>
    <n v="291"/>
    <x v="1"/>
    <x v="2"/>
    <x v="1"/>
    <x v="0"/>
    <x v="136"/>
    <x v="136"/>
    <x v="0"/>
    <x v="33"/>
  </r>
  <r>
    <n v="292"/>
    <x v="1"/>
    <x v="2"/>
    <x v="0"/>
    <x v="0"/>
    <x v="137"/>
    <x v="137"/>
    <x v="0"/>
    <x v="0"/>
  </r>
  <r>
    <n v="293"/>
    <x v="1"/>
    <x v="2"/>
    <x v="0"/>
    <x v="0"/>
    <x v="138"/>
    <x v="138"/>
    <x v="0"/>
    <x v="0"/>
  </r>
  <r>
    <n v="294"/>
    <x v="1"/>
    <x v="2"/>
    <x v="1"/>
    <x v="0"/>
    <x v="139"/>
    <x v="139"/>
    <x v="0"/>
    <x v="33"/>
  </r>
  <r>
    <n v="295"/>
    <x v="1"/>
    <x v="2"/>
    <x v="1"/>
    <x v="0"/>
    <x v="140"/>
    <x v="140"/>
    <x v="0"/>
    <x v="19"/>
  </r>
  <r>
    <n v="296"/>
    <x v="1"/>
    <x v="2"/>
    <x v="0"/>
    <x v="0"/>
    <x v="141"/>
    <x v="141"/>
    <x v="0"/>
    <x v="34"/>
  </r>
  <r>
    <n v="297"/>
    <x v="1"/>
    <x v="3"/>
    <x v="0"/>
    <x v="0"/>
    <x v="142"/>
    <x v="142"/>
    <x v="0"/>
    <x v="0"/>
  </r>
  <r>
    <n v="298"/>
    <x v="1"/>
    <x v="3"/>
    <x v="0"/>
    <x v="0"/>
    <x v="143"/>
    <x v="143"/>
    <x v="0"/>
    <x v="0"/>
  </r>
  <r>
    <n v="299"/>
    <x v="1"/>
    <x v="3"/>
    <x v="0"/>
    <x v="0"/>
    <x v="144"/>
    <x v="144"/>
    <x v="0"/>
    <x v="0"/>
  </r>
  <r>
    <n v="300"/>
    <x v="1"/>
    <x v="3"/>
    <x v="0"/>
    <x v="0"/>
    <x v="145"/>
    <x v="145"/>
    <x v="0"/>
    <x v="0"/>
  </r>
  <r>
    <n v="301"/>
    <x v="1"/>
    <x v="3"/>
    <x v="0"/>
    <x v="0"/>
    <x v="146"/>
    <x v="146"/>
    <x v="0"/>
    <x v="0"/>
  </r>
  <r>
    <n v="302"/>
    <x v="1"/>
    <x v="3"/>
    <x v="0"/>
    <x v="0"/>
    <x v="147"/>
    <x v="147"/>
    <x v="0"/>
    <x v="0"/>
  </r>
  <r>
    <n v="303"/>
    <x v="1"/>
    <x v="3"/>
    <x v="0"/>
    <x v="0"/>
    <x v="148"/>
    <x v="148"/>
    <x v="0"/>
    <x v="0"/>
  </r>
  <r>
    <n v="304"/>
    <x v="1"/>
    <x v="3"/>
    <x v="1"/>
    <x v="0"/>
    <x v="149"/>
    <x v="149"/>
    <x v="0"/>
    <x v="1"/>
  </r>
  <r>
    <n v="305"/>
    <x v="1"/>
    <x v="3"/>
    <x v="1"/>
    <x v="0"/>
    <x v="150"/>
    <x v="150"/>
    <x v="0"/>
    <x v="1"/>
  </r>
  <r>
    <n v="306"/>
    <x v="1"/>
    <x v="3"/>
    <x v="0"/>
    <x v="0"/>
    <x v="151"/>
    <x v="151"/>
    <x v="0"/>
    <x v="1"/>
  </r>
  <r>
    <n v="307"/>
    <x v="1"/>
    <x v="3"/>
    <x v="0"/>
    <x v="0"/>
    <x v="152"/>
    <x v="152"/>
    <x v="0"/>
    <x v="0"/>
  </r>
  <r>
    <n v="308"/>
    <x v="1"/>
    <x v="3"/>
    <x v="0"/>
    <x v="0"/>
    <x v="153"/>
    <x v="153"/>
    <x v="0"/>
    <x v="1"/>
  </r>
  <r>
    <n v="309"/>
    <x v="2"/>
    <x v="0"/>
    <x v="0"/>
    <x v="0"/>
    <x v="0"/>
    <x v="0"/>
    <x v="0"/>
    <x v="0"/>
  </r>
  <r>
    <n v="310"/>
    <x v="2"/>
    <x v="0"/>
    <x v="0"/>
    <x v="0"/>
    <x v="1"/>
    <x v="1"/>
    <x v="0"/>
    <x v="0"/>
  </r>
  <r>
    <n v="311"/>
    <x v="2"/>
    <x v="0"/>
    <x v="0"/>
    <x v="0"/>
    <x v="2"/>
    <x v="2"/>
    <x v="0"/>
    <x v="0"/>
  </r>
  <r>
    <n v="312"/>
    <x v="2"/>
    <x v="0"/>
    <x v="1"/>
    <x v="0"/>
    <x v="3"/>
    <x v="3"/>
    <x v="0"/>
    <x v="1"/>
  </r>
  <r>
    <n v="313"/>
    <x v="2"/>
    <x v="0"/>
    <x v="0"/>
    <x v="0"/>
    <x v="4"/>
    <x v="4"/>
    <x v="0"/>
    <x v="0"/>
  </r>
  <r>
    <n v="314"/>
    <x v="2"/>
    <x v="0"/>
    <x v="0"/>
    <x v="0"/>
    <x v="5"/>
    <x v="5"/>
    <x v="0"/>
    <x v="0"/>
  </r>
  <r>
    <n v="315"/>
    <x v="2"/>
    <x v="0"/>
    <x v="1"/>
    <x v="0"/>
    <x v="6"/>
    <x v="6"/>
    <x v="0"/>
    <x v="1"/>
  </r>
  <r>
    <n v="316"/>
    <x v="2"/>
    <x v="0"/>
    <x v="0"/>
    <x v="0"/>
    <x v="7"/>
    <x v="7"/>
    <x v="0"/>
    <x v="35"/>
  </r>
  <r>
    <n v="317"/>
    <x v="2"/>
    <x v="0"/>
    <x v="0"/>
    <x v="0"/>
    <x v="8"/>
    <x v="8"/>
    <x v="0"/>
    <x v="0"/>
  </r>
  <r>
    <n v="318"/>
    <x v="2"/>
    <x v="0"/>
    <x v="0"/>
    <x v="0"/>
    <x v="9"/>
    <x v="9"/>
    <x v="0"/>
    <x v="0"/>
  </r>
  <r>
    <n v="319"/>
    <x v="2"/>
    <x v="0"/>
    <x v="0"/>
    <x v="0"/>
    <x v="10"/>
    <x v="10"/>
    <x v="0"/>
    <x v="0"/>
  </r>
  <r>
    <n v="320"/>
    <x v="2"/>
    <x v="0"/>
    <x v="0"/>
    <x v="0"/>
    <x v="11"/>
    <x v="11"/>
    <x v="0"/>
    <x v="0"/>
  </r>
  <r>
    <n v="321"/>
    <x v="2"/>
    <x v="0"/>
    <x v="0"/>
    <x v="0"/>
    <x v="12"/>
    <x v="12"/>
    <x v="0"/>
    <x v="0"/>
  </r>
  <r>
    <n v="322"/>
    <x v="2"/>
    <x v="0"/>
    <x v="0"/>
    <x v="0"/>
    <x v="13"/>
    <x v="13"/>
    <x v="0"/>
    <x v="0"/>
  </r>
  <r>
    <n v="323"/>
    <x v="2"/>
    <x v="0"/>
    <x v="0"/>
    <x v="0"/>
    <x v="14"/>
    <x v="14"/>
    <x v="0"/>
    <x v="0"/>
  </r>
  <r>
    <n v="324"/>
    <x v="2"/>
    <x v="0"/>
    <x v="0"/>
    <x v="0"/>
    <x v="15"/>
    <x v="15"/>
    <x v="0"/>
    <x v="0"/>
  </r>
  <r>
    <n v="325"/>
    <x v="2"/>
    <x v="0"/>
    <x v="0"/>
    <x v="0"/>
    <x v="16"/>
    <x v="16"/>
    <x v="0"/>
    <x v="0"/>
  </r>
  <r>
    <n v="326"/>
    <x v="2"/>
    <x v="0"/>
    <x v="0"/>
    <x v="0"/>
    <x v="17"/>
    <x v="17"/>
    <x v="0"/>
    <x v="0"/>
  </r>
  <r>
    <n v="327"/>
    <x v="2"/>
    <x v="0"/>
    <x v="0"/>
    <x v="0"/>
    <x v="18"/>
    <x v="18"/>
    <x v="0"/>
    <x v="0"/>
  </r>
  <r>
    <n v="328"/>
    <x v="2"/>
    <x v="0"/>
    <x v="0"/>
    <x v="0"/>
    <x v="19"/>
    <x v="19"/>
    <x v="0"/>
    <x v="0"/>
  </r>
  <r>
    <n v="329"/>
    <x v="2"/>
    <x v="0"/>
    <x v="0"/>
    <x v="0"/>
    <x v="20"/>
    <x v="20"/>
    <x v="0"/>
    <x v="0"/>
  </r>
  <r>
    <n v="330"/>
    <x v="2"/>
    <x v="0"/>
    <x v="0"/>
    <x v="0"/>
    <x v="21"/>
    <x v="21"/>
    <x v="0"/>
    <x v="0"/>
  </r>
  <r>
    <n v="331"/>
    <x v="2"/>
    <x v="0"/>
    <x v="0"/>
    <x v="0"/>
    <x v="22"/>
    <x v="22"/>
    <x v="0"/>
    <x v="0"/>
  </r>
  <r>
    <n v="332"/>
    <x v="2"/>
    <x v="0"/>
    <x v="0"/>
    <x v="0"/>
    <x v="23"/>
    <x v="23"/>
    <x v="0"/>
    <x v="0"/>
  </r>
  <r>
    <n v="333"/>
    <x v="2"/>
    <x v="0"/>
    <x v="0"/>
    <x v="0"/>
    <x v="24"/>
    <x v="24"/>
    <x v="0"/>
    <x v="0"/>
  </r>
  <r>
    <n v="334"/>
    <x v="2"/>
    <x v="0"/>
    <x v="0"/>
    <x v="0"/>
    <x v="25"/>
    <x v="25"/>
    <x v="0"/>
    <x v="0"/>
  </r>
  <r>
    <n v="335"/>
    <x v="2"/>
    <x v="0"/>
    <x v="0"/>
    <x v="0"/>
    <x v="26"/>
    <x v="26"/>
    <x v="0"/>
    <x v="0"/>
  </r>
  <r>
    <n v="336"/>
    <x v="2"/>
    <x v="0"/>
    <x v="0"/>
    <x v="0"/>
    <x v="27"/>
    <x v="27"/>
    <x v="0"/>
    <x v="0"/>
  </r>
  <r>
    <n v="337"/>
    <x v="2"/>
    <x v="0"/>
    <x v="0"/>
    <x v="0"/>
    <x v="28"/>
    <x v="28"/>
    <x v="0"/>
    <x v="0"/>
  </r>
  <r>
    <n v="338"/>
    <x v="2"/>
    <x v="0"/>
    <x v="0"/>
    <x v="0"/>
    <x v="29"/>
    <x v="29"/>
    <x v="0"/>
    <x v="0"/>
  </r>
  <r>
    <n v="339"/>
    <x v="2"/>
    <x v="0"/>
    <x v="0"/>
    <x v="0"/>
    <x v="30"/>
    <x v="30"/>
    <x v="0"/>
    <x v="0"/>
  </r>
  <r>
    <n v="340"/>
    <x v="2"/>
    <x v="0"/>
    <x v="0"/>
    <x v="0"/>
    <x v="31"/>
    <x v="31"/>
    <x v="0"/>
    <x v="0"/>
  </r>
  <r>
    <n v="341"/>
    <x v="2"/>
    <x v="0"/>
    <x v="0"/>
    <x v="0"/>
    <x v="32"/>
    <x v="32"/>
    <x v="0"/>
    <x v="0"/>
  </r>
  <r>
    <n v="342"/>
    <x v="2"/>
    <x v="0"/>
    <x v="0"/>
    <x v="0"/>
    <x v="33"/>
    <x v="33"/>
    <x v="0"/>
    <x v="0"/>
  </r>
  <r>
    <n v="343"/>
    <x v="2"/>
    <x v="0"/>
    <x v="0"/>
    <x v="0"/>
    <x v="34"/>
    <x v="34"/>
    <x v="0"/>
    <x v="0"/>
  </r>
  <r>
    <n v="344"/>
    <x v="2"/>
    <x v="0"/>
    <x v="0"/>
    <x v="0"/>
    <x v="35"/>
    <x v="35"/>
    <x v="0"/>
    <x v="0"/>
  </r>
  <r>
    <n v="345"/>
    <x v="2"/>
    <x v="0"/>
    <x v="0"/>
    <x v="0"/>
    <x v="36"/>
    <x v="36"/>
    <x v="0"/>
    <x v="0"/>
  </r>
  <r>
    <n v="346"/>
    <x v="2"/>
    <x v="0"/>
    <x v="0"/>
    <x v="0"/>
    <x v="37"/>
    <x v="37"/>
    <x v="0"/>
    <x v="0"/>
  </r>
  <r>
    <n v="347"/>
    <x v="2"/>
    <x v="0"/>
    <x v="0"/>
    <x v="0"/>
    <x v="38"/>
    <x v="38"/>
    <x v="0"/>
    <x v="0"/>
  </r>
  <r>
    <n v="348"/>
    <x v="2"/>
    <x v="0"/>
    <x v="0"/>
    <x v="0"/>
    <x v="39"/>
    <x v="39"/>
    <x v="0"/>
    <x v="0"/>
  </r>
  <r>
    <n v="349"/>
    <x v="2"/>
    <x v="0"/>
    <x v="0"/>
    <x v="0"/>
    <x v="40"/>
    <x v="40"/>
    <x v="0"/>
    <x v="0"/>
  </r>
  <r>
    <n v="350"/>
    <x v="2"/>
    <x v="0"/>
    <x v="0"/>
    <x v="0"/>
    <x v="41"/>
    <x v="41"/>
    <x v="0"/>
    <x v="0"/>
  </r>
  <r>
    <n v="351"/>
    <x v="2"/>
    <x v="0"/>
    <x v="1"/>
    <x v="0"/>
    <x v="42"/>
    <x v="42"/>
    <x v="0"/>
    <x v="35"/>
  </r>
  <r>
    <n v="352"/>
    <x v="2"/>
    <x v="0"/>
    <x v="0"/>
    <x v="0"/>
    <x v="43"/>
    <x v="43"/>
    <x v="0"/>
    <x v="0"/>
  </r>
  <r>
    <n v="353"/>
    <x v="2"/>
    <x v="0"/>
    <x v="0"/>
    <x v="0"/>
    <x v="44"/>
    <x v="44"/>
    <x v="0"/>
    <x v="0"/>
  </r>
  <r>
    <n v="354"/>
    <x v="2"/>
    <x v="0"/>
    <x v="0"/>
    <x v="0"/>
    <x v="45"/>
    <x v="45"/>
    <x v="0"/>
    <x v="0"/>
  </r>
  <r>
    <n v="355"/>
    <x v="2"/>
    <x v="0"/>
    <x v="0"/>
    <x v="0"/>
    <x v="46"/>
    <x v="46"/>
    <x v="0"/>
    <x v="0"/>
  </r>
  <r>
    <n v="356"/>
    <x v="2"/>
    <x v="0"/>
    <x v="0"/>
    <x v="0"/>
    <x v="47"/>
    <x v="47"/>
    <x v="0"/>
    <x v="0"/>
  </r>
  <r>
    <n v="357"/>
    <x v="2"/>
    <x v="0"/>
    <x v="0"/>
    <x v="0"/>
    <x v="48"/>
    <x v="48"/>
    <x v="0"/>
    <x v="0"/>
  </r>
  <r>
    <n v="358"/>
    <x v="2"/>
    <x v="0"/>
    <x v="0"/>
    <x v="0"/>
    <x v="49"/>
    <x v="49"/>
    <x v="0"/>
    <x v="0"/>
  </r>
  <r>
    <n v="359"/>
    <x v="2"/>
    <x v="0"/>
    <x v="0"/>
    <x v="0"/>
    <x v="50"/>
    <x v="50"/>
    <x v="0"/>
    <x v="0"/>
  </r>
  <r>
    <n v="360"/>
    <x v="2"/>
    <x v="0"/>
    <x v="0"/>
    <x v="0"/>
    <x v="51"/>
    <x v="51"/>
    <x v="0"/>
    <x v="0"/>
  </r>
  <r>
    <n v="361"/>
    <x v="2"/>
    <x v="0"/>
    <x v="1"/>
    <x v="0"/>
    <x v="52"/>
    <x v="52"/>
    <x v="0"/>
    <x v="35"/>
  </r>
  <r>
    <n v="362"/>
    <x v="2"/>
    <x v="1"/>
    <x v="0"/>
    <x v="1"/>
    <x v="53"/>
    <x v="53"/>
    <x v="9"/>
    <x v="36"/>
  </r>
  <r>
    <n v="363"/>
    <x v="2"/>
    <x v="1"/>
    <x v="0"/>
    <x v="1"/>
    <x v="54"/>
    <x v="54"/>
    <x v="0"/>
    <x v="0"/>
  </r>
  <r>
    <n v="364"/>
    <x v="2"/>
    <x v="1"/>
    <x v="0"/>
    <x v="1"/>
    <x v="55"/>
    <x v="55"/>
    <x v="0"/>
    <x v="0"/>
  </r>
  <r>
    <n v="365"/>
    <x v="2"/>
    <x v="1"/>
    <x v="0"/>
    <x v="1"/>
    <x v="56"/>
    <x v="56"/>
    <x v="0"/>
    <x v="0"/>
  </r>
  <r>
    <n v="366"/>
    <x v="2"/>
    <x v="1"/>
    <x v="0"/>
    <x v="2"/>
    <x v="57"/>
    <x v="57"/>
    <x v="0"/>
    <x v="0"/>
  </r>
  <r>
    <n v="367"/>
    <x v="2"/>
    <x v="1"/>
    <x v="0"/>
    <x v="2"/>
    <x v="58"/>
    <x v="58"/>
    <x v="0"/>
    <x v="0"/>
  </r>
  <r>
    <n v="368"/>
    <x v="2"/>
    <x v="1"/>
    <x v="0"/>
    <x v="2"/>
    <x v="59"/>
    <x v="59"/>
    <x v="0"/>
    <x v="0"/>
  </r>
  <r>
    <n v="369"/>
    <x v="2"/>
    <x v="1"/>
    <x v="0"/>
    <x v="2"/>
    <x v="60"/>
    <x v="60"/>
    <x v="0"/>
    <x v="0"/>
  </r>
  <r>
    <n v="370"/>
    <x v="2"/>
    <x v="1"/>
    <x v="0"/>
    <x v="2"/>
    <x v="61"/>
    <x v="61"/>
    <x v="0"/>
    <x v="0"/>
  </r>
  <r>
    <n v="371"/>
    <x v="2"/>
    <x v="1"/>
    <x v="0"/>
    <x v="2"/>
    <x v="62"/>
    <x v="62"/>
    <x v="0"/>
    <x v="0"/>
  </r>
  <r>
    <n v="372"/>
    <x v="2"/>
    <x v="1"/>
    <x v="0"/>
    <x v="2"/>
    <x v="63"/>
    <x v="63"/>
    <x v="0"/>
    <x v="0"/>
  </r>
  <r>
    <n v="373"/>
    <x v="2"/>
    <x v="1"/>
    <x v="0"/>
    <x v="2"/>
    <x v="64"/>
    <x v="64"/>
    <x v="0"/>
    <x v="0"/>
  </r>
  <r>
    <n v="374"/>
    <x v="2"/>
    <x v="1"/>
    <x v="0"/>
    <x v="2"/>
    <x v="65"/>
    <x v="65"/>
    <x v="0"/>
    <x v="0"/>
  </r>
  <r>
    <n v="375"/>
    <x v="2"/>
    <x v="1"/>
    <x v="0"/>
    <x v="2"/>
    <x v="66"/>
    <x v="66"/>
    <x v="0"/>
    <x v="0"/>
  </r>
  <r>
    <n v="376"/>
    <x v="2"/>
    <x v="1"/>
    <x v="0"/>
    <x v="2"/>
    <x v="67"/>
    <x v="67"/>
    <x v="0"/>
    <x v="0"/>
  </r>
  <r>
    <n v="377"/>
    <x v="2"/>
    <x v="1"/>
    <x v="0"/>
    <x v="2"/>
    <x v="68"/>
    <x v="68"/>
    <x v="0"/>
    <x v="0"/>
  </r>
  <r>
    <n v="378"/>
    <x v="2"/>
    <x v="1"/>
    <x v="0"/>
    <x v="2"/>
    <x v="69"/>
    <x v="69"/>
    <x v="0"/>
    <x v="0"/>
  </r>
  <r>
    <n v="379"/>
    <x v="2"/>
    <x v="1"/>
    <x v="0"/>
    <x v="2"/>
    <x v="70"/>
    <x v="70"/>
    <x v="0"/>
    <x v="0"/>
  </r>
  <r>
    <n v="380"/>
    <x v="2"/>
    <x v="1"/>
    <x v="0"/>
    <x v="2"/>
    <x v="71"/>
    <x v="71"/>
    <x v="0"/>
    <x v="0"/>
  </r>
  <r>
    <n v="381"/>
    <x v="2"/>
    <x v="1"/>
    <x v="0"/>
    <x v="2"/>
    <x v="72"/>
    <x v="72"/>
    <x v="0"/>
    <x v="0"/>
  </r>
  <r>
    <n v="382"/>
    <x v="2"/>
    <x v="1"/>
    <x v="0"/>
    <x v="2"/>
    <x v="73"/>
    <x v="73"/>
    <x v="0"/>
    <x v="0"/>
  </r>
  <r>
    <n v="383"/>
    <x v="2"/>
    <x v="1"/>
    <x v="0"/>
    <x v="2"/>
    <x v="74"/>
    <x v="74"/>
    <x v="0"/>
    <x v="0"/>
  </r>
  <r>
    <n v="384"/>
    <x v="2"/>
    <x v="1"/>
    <x v="0"/>
    <x v="2"/>
    <x v="75"/>
    <x v="75"/>
    <x v="0"/>
    <x v="0"/>
  </r>
  <r>
    <n v="385"/>
    <x v="2"/>
    <x v="1"/>
    <x v="0"/>
    <x v="2"/>
    <x v="76"/>
    <x v="76"/>
    <x v="0"/>
    <x v="0"/>
  </r>
  <r>
    <n v="386"/>
    <x v="2"/>
    <x v="1"/>
    <x v="0"/>
    <x v="2"/>
    <x v="77"/>
    <x v="77"/>
    <x v="0"/>
    <x v="0"/>
  </r>
  <r>
    <n v="387"/>
    <x v="2"/>
    <x v="1"/>
    <x v="0"/>
    <x v="2"/>
    <x v="78"/>
    <x v="78"/>
    <x v="0"/>
    <x v="0"/>
  </r>
  <r>
    <n v="388"/>
    <x v="2"/>
    <x v="1"/>
    <x v="0"/>
    <x v="2"/>
    <x v="79"/>
    <x v="79"/>
    <x v="0"/>
    <x v="0"/>
  </r>
  <r>
    <n v="389"/>
    <x v="2"/>
    <x v="1"/>
    <x v="0"/>
    <x v="2"/>
    <x v="80"/>
    <x v="80"/>
    <x v="0"/>
    <x v="0"/>
  </r>
  <r>
    <n v="390"/>
    <x v="2"/>
    <x v="1"/>
    <x v="0"/>
    <x v="2"/>
    <x v="81"/>
    <x v="81"/>
    <x v="0"/>
    <x v="0"/>
  </r>
  <r>
    <n v="391"/>
    <x v="2"/>
    <x v="1"/>
    <x v="0"/>
    <x v="2"/>
    <x v="82"/>
    <x v="82"/>
    <x v="0"/>
    <x v="0"/>
  </r>
  <r>
    <n v="392"/>
    <x v="2"/>
    <x v="1"/>
    <x v="0"/>
    <x v="2"/>
    <x v="83"/>
    <x v="83"/>
    <x v="10"/>
    <x v="37"/>
  </r>
  <r>
    <n v="393"/>
    <x v="2"/>
    <x v="1"/>
    <x v="0"/>
    <x v="2"/>
    <x v="84"/>
    <x v="84"/>
    <x v="0"/>
    <x v="0"/>
  </r>
  <r>
    <n v="394"/>
    <x v="2"/>
    <x v="1"/>
    <x v="0"/>
    <x v="2"/>
    <x v="85"/>
    <x v="85"/>
    <x v="11"/>
    <x v="38"/>
  </r>
  <r>
    <n v="395"/>
    <x v="2"/>
    <x v="1"/>
    <x v="0"/>
    <x v="2"/>
    <x v="86"/>
    <x v="86"/>
    <x v="0"/>
    <x v="0"/>
  </r>
  <r>
    <n v="396"/>
    <x v="2"/>
    <x v="1"/>
    <x v="0"/>
    <x v="3"/>
    <x v="87"/>
    <x v="87"/>
    <x v="0"/>
    <x v="0"/>
  </r>
  <r>
    <n v="397"/>
    <x v="2"/>
    <x v="1"/>
    <x v="0"/>
    <x v="3"/>
    <x v="88"/>
    <x v="88"/>
    <x v="0"/>
    <x v="0"/>
  </r>
  <r>
    <n v="398"/>
    <x v="2"/>
    <x v="1"/>
    <x v="0"/>
    <x v="3"/>
    <x v="89"/>
    <x v="89"/>
    <x v="0"/>
    <x v="0"/>
  </r>
  <r>
    <n v="399"/>
    <x v="2"/>
    <x v="1"/>
    <x v="0"/>
    <x v="0"/>
    <x v="90"/>
    <x v="90"/>
    <x v="0"/>
    <x v="0"/>
  </r>
  <r>
    <n v="400"/>
    <x v="2"/>
    <x v="1"/>
    <x v="1"/>
    <x v="0"/>
    <x v="91"/>
    <x v="91"/>
    <x v="12"/>
    <x v="39"/>
  </r>
  <r>
    <n v="401"/>
    <x v="2"/>
    <x v="2"/>
    <x v="1"/>
    <x v="0"/>
    <x v="92"/>
    <x v="92"/>
    <x v="12"/>
    <x v="39"/>
  </r>
  <r>
    <n v="402"/>
    <x v="2"/>
    <x v="2"/>
    <x v="0"/>
    <x v="0"/>
    <x v="93"/>
    <x v="93"/>
    <x v="0"/>
    <x v="0"/>
  </r>
  <r>
    <n v="403"/>
    <x v="2"/>
    <x v="2"/>
    <x v="0"/>
    <x v="0"/>
    <x v="94"/>
    <x v="94"/>
    <x v="0"/>
    <x v="0"/>
  </r>
  <r>
    <n v="404"/>
    <x v="2"/>
    <x v="2"/>
    <x v="0"/>
    <x v="0"/>
    <x v="95"/>
    <x v="95"/>
    <x v="0"/>
    <x v="0"/>
  </r>
  <r>
    <n v="405"/>
    <x v="2"/>
    <x v="2"/>
    <x v="0"/>
    <x v="0"/>
    <x v="96"/>
    <x v="96"/>
    <x v="0"/>
    <x v="0"/>
  </r>
  <r>
    <n v="406"/>
    <x v="2"/>
    <x v="2"/>
    <x v="1"/>
    <x v="0"/>
    <x v="97"/>
    <x v="97"/>
    <x v="5"/>
    <x v="1"/>
  </r>
  <r>
    <n v="407"/>
    <x v="2"/>
    <x v="2"/>
    <x v="0"/>
    <x v="0"/>
    <x v="98"/>
    <x v="98"/>
    <x v="0"/>
    <x v="0"/>
  </r>
  <r>
    <n v="408"/>
    <x v="2"/>
    <x v="2"/>
    <x v="1"/>
    <x v="0"/>
    <x v="99"/>
    <x v="99"/>
    <x v="12"/>
    <x v="39"/>
  </r>
  <r>
    <n v="409"/>
    <x v="2"/>
    <x v="2"/>
    <x v="0"/>
    <x v="0"/>
    <x v="100"/>
    <x v="100"/>
    <x v="0"/>
    <x v="40"/>
  </r>
  <r>
    <n v="410"/>
    <x v="2"/>
    <x v="2"/>
    <x v="0"/>
    <x v="0"/>
    <x v="101"/>
    <x v="101"/>
    <x v="0"/>
    <x v="41"/>
  </r>
  <r>
    <n v="411"/>
    <x v="2"/>
    <x v="2"/>
    <x v="0"/>
    <x v="0"/>
    <x v="102"/>
    <x v="102"/>
    <x v="0"/>
    <x v="0"/>
  </r>
  <r>
    <n v="412"/>
    <x v="2"/>
    <x v="2"/>
    <x v="1"/>
    <x v="0"/>
    <x v="103"/>
    <x v="103"/>
    <x v="0"/>
    <x v="42"/>
  </r>
  <r>
    <n v="413"/>
    <x v="2"/>
    <x v="2"/>
    <x v="0"/>
    <x v="0"/>
    <x v="104"/>
    <x v="104"/>
    <x v="0"/>
    <x v="43"/>
  </r>
  <r>
    <n v="414"/>
    <x v="2"/>
    <x v="2"/>
    <x v="0"/>
    <x v="0"/>
    <x v="105"/>
    <x v="105"/>
    <x v="0"/>
    <x v="0"/>
  </r>
  <r>
    <n v="415"/>
    <x v="2"/>
    <x v="2"/>
    <x v="0"/>
    <x v="0"/>
    <x v="106"/>
    <x v="106"/>
    <x v="0"/>
    <x v="44"/>
  </r>
  <r>
    <n v="416"/>
    <x v="2"/>
    <x v="2"/>
    <x v="0"/>
    <x v="0"/>
    <x v="107"/>
    <x v="107"/>
    <x v="0"/>
    <x v="0"/>
  </r>
  <r>
    <n v="417"/>
    <x v="2"/>
    <x v="2"/>
    <x v="1"/>
    <x v="0"/>
    <x v="108"/>
    <x v="108"/>
    <x v="0"/>
    <x v="45"/>
  </r>
  <r>
    <n v="418"/>
    <x v="2"/>
    <x v="2"/>
    <x v="0"/>
    <x v="0"/>
    <x v="109"/>
    <x v="109"/>
    <x v="0"/>
    <x v="46"/>
  </r>
  <r>
    <n v="419"/>
    <x v="2"/>
    <x v="2"/>
    <x v="0"/>
    <x v="0"/>
    <x v="110"/>
    <x v="110"/>
    <x v="0"/>
    <x v="0"/>
  </r>
  <r>
    <n v="420"/>
    <x v="2"/>
    <x v="2"/>
    <x v="0"/>
    <x v="0"/>
    <x v="111"/>
    <x v="111"/>
    <x v="0"/>
    <x v="47"/>
  </r>
  <r>
    <n v="421"/>
    <x v="2"/>
    <x v="2"/>
    <x v="0"/>
    <x v="0"/>
    <x v="112"/>
    <x v="112"/>
    <x v="0"/>
    <x v="0"/>
  </r>
  <r>
    <n v="422"/>
    <x v="2"/>
    <x v="2"/>
    <x v="0"/>
    <x v="0"/>
    <x v="113"/>
    <x v="113"/>
    <x v="0"/>
    <x v="48"/>
  </r>
  <r>
    <n v="423"/>
    <x v="2"/>
    <x v="2"/>
    <x v="0"/>
    <x v="0"/>
    <x v="114"/>
    <x v="114"/>
    <x v="0"/>
    <x v="49"/>
  </r>
  <r>
    <n v="424"/>
    <x v="2"/>
    <x v="2"/>
    <x v="0"/>
    <x v="0"/>
    <x v="115"/>
    <x v="115"/>
    <x v="0"/>
    <x v="50"/>
  </r>
  <r>
    <n v="425"/>
    <x v="2"/>
    <x v="2"/>
    <x v="0"/>
    <x v="0"/>
    <x v="116"/>
    <x v="116"/>
    <x v="0"/>
    <x v="51"/>
  </r>
  <r>
    <n v="426"/>
    <x v="2"/>
    <x v="2"/>
    <x v="0"/>
    <x v="0"/>
    <x v="117"/>
    <x v="117"/>
    <x v="0"/>
    <x v="0"/>
  </r>
  <r>
    <n v="427"/>
    <x v="2"/>
    <x v="2"/>
    <x v="0"/>
    <x v="0"/>
    <x v="118"/>
    <x v="118"/>
    <x v="0"/>
    <x v="0"/>
  </r>
  <r>
    <n v="428"/>
    <x v="2"/>
    <x v="2"/>
    <x v="0"/>
    <x v="0"/>
    <x v="119"/>
    <x v="119"/>
    <x v="0"/>
    <x v="0"/>
  </r>
  <r>
    <n v="429"/>
    <x v="2"/>
    <x v="2"/>
    <x v="0"/>
    <x v="0"/>
    <x v="120"/>
    <x v="120"/>
    <x v="0"/>
    <x v="0"/>
  </r>
  <r>
    <n v="430"/>
    <x v="2"/>
    <x v="2"/>
    <x v="0"/>
    <x v="0"/>
    <x v="121"/>
    <x v="121"/>
    <x v="0"/>
    <x v="0"/>
  </r>
  <r>
    <n v="431"/>
    <x v="2"/>
    <x v="2"/>
    <x v="0"/>
    <x v="0"/>
    <x v="122"/>
    <x v="122"/>
    <x v="0"/>
    <x v="0"/>
  </r>
  <r>
    <n v="432"/>
    <x v="2"/>
    <x v="2"/>
    <x v="0"/>
    <x v="0"/>
    <x v="123"/>
    <x v="123"/>
    <x v="0"/>
    <x v="0"/>
  </r>
  <r>
    <n v="433"/>
    <x v="2"/>
    <x v="2"/>
    <x v="0"/>
    <x v="0"/>
    <x v="124"/>
    <x v="124"/>
    <x v="0"/>
    <x v="52"/>
  </r>
  <r>
    <n v="434"/>
    <x v="2"/>
    <x v="2"/>
    <x v="0"/>
    <x v="0"/>
    <x v="125"/>
    <x v="125"/>
    <x v="0"/>
    <x v="0"/>
  </r>
  <r>
    <n v="435"/>
    <x v="2"/>
    <x v="2"/>
    <x v="0"/>
    <x v="0"/>
    <x v="126"/>
    <x v="126"/>
    <x v="0"/>
    <x v="0"/>
  </r>
  <r>
    <n v="436"/>
    <x v="2"/>
    <x v="2"/>
    <x v="1"/>
    <x v="0"/>
    <x v="127"/>
    <x v="127"/>
    <x v="0"/>
    <x v="53"/>
  </r>
  <r>
    <n v="437"/>
    <x v="2"/>
    <x v="2"/>
    <x v="0"/>
    <x v="0"/>
    <x v="128"/>
    <x v="128"/>
    <x v="0"/>
    <x v="0"/>
  </r>
  <r>
    <n v="438"/>
    <x v="2"/>
    <x v="2"/>
    <x v="0"/>
    <x v="0"/>
    <x v="129"/>
    <x v="129"/>
    <x v="0"/>
    <x v="0"/>
  </r>
  <r>
    <n v="439"/>
    <x v="2"/>
    <x v="2"/>
    <x v="0"/>
    <x v="0"/>
    <x v="130"/>
    <x v="130"/>
    <x v="0"/>
    <x v="0"/>
  </r>
  <r>
    <n v="440"/>
    <x v="2"/>
    <x v="2"/>
    <x v="0"/>
    <x v="0"/>
    <x v="131"/>
    <x v="131"/>
    <x v="0"/>
    <x v="0"/>
  </r>
  <r>
    <n v="441"/>
    <x v="2"/>
    <x v="2"/>
    <x v="0"/>
    <x v="0"/>
    <x v="132"/>
    <x v="132"/>
    <x v="0"/>
    <x v="0"/>
  </r>
  <r>
    <n v="442"/>
    <x v="2"/>
    <x v="2"/>
    <x v="0"/>
    <x v="0"/>
    <x v="133"/>
    <x v="133"/>
    <x v="0"/>
    <x v="0"/>
  </r>
  <r>
    <n v="443"/>
    <x v="2"/>
    <x v="2"/>
    <x v="1"/>
    <x v="0"/>
    <x v="134"/>
    <x v="134"/>
    <x v="0"/>
    <x v="1"/>
  </r>
  <r>
    <n v="444"/>
    <x v="2"/>
    <x v="2"/>
    <x v="0"/>
    <x v="0"/>
    <x v="135"/>
    <x v="135"/>
    <x v="0"/>
    <x v="54"/>
  </r>
  <r>
    <n v="445"/>
    <x v="2"/>
    <x v="2"/>
    <x v="1"/>
    <x v="0"/>
    <x v="136"/>
    <x v="136"/>
    <x v="0"/>
    <x v="55"/>
  </r>
  <r>
    <n v="446"/>
    <x v="2"/>
    <x v="2"/>
    <x v="0"/>
    <x v="0"/>
    <x v="137"/>
    <x v="137"/>
    <x v="0"/>
    <x v="0"/>
  </r>
  <r>
    <n v="447"/>
    <x v="2"/>
    <x v="2"/>
    <x v="0"/>
    <x v="0"/>
    <x v="138"/>
    <x v="138"/>
    <x v="0"/>
    <x v="0"/>
  </r>
  <r>
    <n v="448"/>
    <x v="2"/>
    <x v="2"/>
    <x v="1"/>
    <x v="0"/>
    <x v="139"/>
    <x v="139"/>
    <x v="0"/>
    <x v="55"/>
  </r>
  <r>
    <n v="449"/>
    <x v="2"/>
    <x v="2"/>
    <x v="1"/>
    <x v="0"/>
    <x v="140"/>
    <x v="140"/>
    <x v="0"/>
    <x v="35"/>
  </r>
  <r>
    <n v="450"/>
    <x v="2"/>
    <x v="2"/>
    <x v="0"/>
    <x v="0"/>
    <x v="141"/>
    <x v="141"/>
    <x v="0"/>
    <x v="56"/>
  </r>
  <r>
    <n v="451"/>
    <x v="2"/>
    <x v="3"/>
    <x v="0"/>
    <x v="0"/>
    <x v="142"/>
    <x v="142"/>
    <x v="0"/>
    <x v="0"/>
  </r>
  <r>
    <n v="452"/>
    <x v="2"/>
    <x v="3"/>
    <x v="0"/>
    <x v="0"/>
    <x v="143"/>
    <x v="143"/>
    <x v="0"/>
    <x v="0"/>
  </r>
  <r>
    <n v="453"/>
    <x v="2"/>
    <x v="3"/>
    <x v="0"/>
    <x v="0"/>
    <x v="144"/>
    <x v="144"/>
    <x v="0"/>
    <x v="0"/>
  </r>
  <r>
    <n v="454"/>
    <x v="2"/>
    <x v="3"/>
    <x v="0"/>
    <x v="0"/>
    <x v="145"/>
    <x v="145"/>
    <x v="0"/>
    <x v="0"/>
  </r>
  <r>
    <n v="455"/>
    <x v="2"/>
    <x v="3"/>
    <x v="0"/>
    <x v="0"/>
    <x v="146"/>
    <x v="146"/>
    <x v="0"/>
    <x v="0"/>
  </r>
  <r>
    <n v="456"/>
    <x v="2"/>
    <x v="3"/>
    <x v="0"/>
    <x v="0"/>
    <x v="147"/>
    <x v="147"/>
    <x v="0"/>
    <x v="0"/>
  </r>
  <r>
    <n v="457"/>
    <x v="2"/>
    <x v="3"/>
    <x v="0"/>
    <x v="0"/>
    <x v="148"/>
    <x v="148"/>
    <x v="0"/>
    <x v="0"/>
  </r>
  <r>
    <n v="458"/>
    <x v="2"/>
    <x v="3"/>
    <x v="1"/>
    <x v="0"/>
    <x v="149"/>
    <x v="149"/>
    <x v="0"/>
    <x v="1"/>
  </r>
  <r>
    <n v="459"/>
    <x v="2"/>
    <x v="3"/>
    <x v="1"/>
    <x v="0"/>
    <x v="150"/>
    <x v="150"/>
    <x v="0"/>
    <x v="1"/>
  </r>
  <r>
    <n v="460"/>
    <x v="2"/>
    <x v="3"/>
    <x v="0"/>
    <x v="0"/>
    <x v="151"/>
    <x v="151"/>
    <x v="0"/>
    <x v="1"/>
  </r>
  <r>
    <n v="461"/>
    <x v="2"/>
    <x v="3"/>
    <x v="0"/>
    <x v="0"/>
    <x v="152"/>
    <x v="152"/>
    <x v="0"/>
    <x v="0"/>
  </r>
  <r>
    <n v="462"/>
    <x v="2"/>
    <x v="3"/>
    <x v="0"/>
    <x v="0"/>
    <x v="153"/>
    <x v="153"/>
    <x v="0"/>
    <x v="1"/>
  </r>
  <r>
    <n v="463"/>
    <x v="3"/>
    <x v="0"/>
    <x v="0"/>
    <x v="0"/>
    <x v="0"/>
    <x v="0"/>
    <x v="0"/>
    <x v="0"/>
  </r>
  <r>
    <n v="464"/>
    <x v="3"/>
    <x v="0"/>
    <x v="0"/>
    <x v="0"/>
    <x v="1"/>
    <x v="1"/>
    <x v="0"/>
    <x v="0"/>
  </r>
  <r>
    <n v="465"/>
    <x v="3"/>
    <x v="0"/>
    <x v="0"/>
    <x v="0"/>
    <x v="2"/>
    <x v="2"/>
    <x v="0"/>
    <x v="0"/>
  </r>
  <r>
    <n v="466"/>
    <x v="3"/>
    <x v="0"/>
    <x v="1"/>
    <x v="0"/>
    <x v="3"/>
    <x v="3"/>
    <x v="0"/>
    <x v="1"/>
  </r>
  <r>
    <n v="467"/>
    <x v="3"/>
    <x v="0"/>
    <x v="0"/>
    <x v="0"/>
    <x v="4"/>
    <x v="4"/>
    <x v="0"/>
    <x v="0"/>
  </r>
  <r>
    <n v="468"/>
    <x v="3"/>
    <x v="0"/>
    <x v="0"/>
    <x v="0"/>
    <x v="5"/>
    <x v="5"/>
    <x v="0"/>
    <x v="0"/>
  </r>
  <r>
    <n v="469"/>
    <x v="3"/>
    <x v="0"/>
    <x v="1"/>
    <x v="0"/>
    <x v="6"/>
    <x v="6"/>
    <x v="0"/>
    <x v="1"/>
  </r>
  <r>
    <n v="470"/>
    <x v="3"/>
    <x v="0"/>
    <x v="0"/>
    <x v="0"/>
    <x v="7"/>
    <x v="7"/>
    <x v="0"/>
    <x v="57"/>
  </r>
  <r>
    <n v="471"/>
    <x v="3"/>
    <x v="0"/>
    <x v="0"/>
    <x v="0"/>
    <x v="8"/>
    <x v="8"/>
    <x v="0"/>
    <x v="0"/>
  </r>
  <r>
    <n v="472"/>
    <x v="3"/>
    <x v="0"/>
    <x v="0"/>
    <x v="0"/>
    <x v="9"/>
    <x v="9"/>
    <x v="0"/>
    <x v="0"/>
  </r>
  <r>
    <n v="473"/>
    <x v="3"/>
    <x v="0"/>
    <x v="0"/>
    <x v="0"/>
    <x v="10"/>
    <x v="10"/>
    <x v="0"/>
    <x v="0"/>
  </r>
  <r>
    <n v="474"/>
    <x v="3"/>
    <x v="0"/>
    <x v="0"/>
    <x v="0"/>
    <x v="11"/>
    <x v="11"/>
    <x v="0"/>
    <x v="0"/>
  </r>
  <r>
    <n v="475"/>
    <x v="3"/>
    <x v="0"/>
    <x v="0"/>
    <x v="0"/>
    <x v="12"/>
    <x v="12"/>
    <x v="0"/>
    <x v="0"/>
  </r>
  <r>
    <n v="476"/>
    <x v="3"/>
    <x v="0"/>
    <x v="0"/>
    <x v="0"/>
    <x v="13"/>
    <x v="13"/>
    <x v="0"/>
    <x v="0"/>
  </r>
  <r>
    <n v="477"/>
    <x v="3"/>
    <x v="0"/>
    <x v="0"/>
    <x v="0"/>
    <x v="14"/>
    <x v="14"/>
    <x v="0"/>
    <x v="0"/>
  </r>
  <r>
    <n v="478"/>
    <x v="3"/>
    <x v="0"/>
    <x v="0"/>
    <x v="0"/>
    <x v="15"/>
    <x v="15"/>
    <x v="0"/>
    <x v="0"/>
  </r>
  <r>
    <n v="479"/>
    <x v="3"/>
    <x v="0"/>
    <x v="0"/>
    <x v="0"/>
    <x v="16"/>
    <x v="16"/>
    <x v="0"/>
    <x v="0"/>
  </r>
  <r>
    <n v="480"/>
    <x v="3"/>
    <x v="0"/>
    <x v="0"/>
    <x v="0"/>
    <x v="17"/>
    <x v="17"/>
    <x v="0"/>
    <x v="0"/>
  </r>
  <r>
    <n v="481"/>
    <x v="3"/>
    <x v="0"/>
    <x v="0"/>
    <x v="0"/>
    <x v="18"/>
    <x v="18"/>
    <x v="0"/>
    <x v="0"/>
  </r>
  <r>
    <n v="482"/>
    <x v="3"/>
    <x v="0"/>
    <x v="0"/>
    <x v="0"/>
    <x v="19"/>
    <x v="19"/>
    <x v="0"/>
    <x v="0"/>
  </r>
  <r>
    <n v="483"/>
    <x v="3"/>
    <x v="0"/>
    <x v="0"/>
    <x v="0"/>
    <x v="20"/>
    <x v="20"/>
    <x v="0"/>
    <x v="0"/>
  </r>
  <r>
    <n v="484"/>
    <x v="3"/>
    <x v="0"/>
    <x v="0"/>
    <x v="0"/>
    <x v="21"/>
    <x v="21"/>
    <x v="0"/>
    <x v="0"/>
  </r>
  <r>
    <n v="485"/>
    <x v="3"/>
    <x v="0"/>
    <x v="0"/>
    <x v="0"/>
    <x v="22"/>
    <x v="22"/>
    <x v="0"/>
    <x v="0"/>
  </r>
  <r>
    <n v="486"/>
    <x v="3"/>
    <x v="0"/>
    <x v="0"/>
    <x v="0"/>
    <x v="23"/>
    <x v="23"/>
    <x v="0"/>
    <x v="0"/>
  </r>
  <r>
    <n v="487"/>
    <x v="3"/>
    <x v="0"/>
    <x v="0"/>
    <x v="0"/>
    <x v="24"/>
    <x v="24"/>
    <x v="0"/>
    <x v="0"/>
  </r>
  <r>
    <n v="488"/>
    <x v="3"/>
    <x v="0"/>
    <x v="0"/>
    <x v="0"/>
    <x v="25"/>
    <x v="25"/>
    <x v="0"/>
    <x v="0"/>
  </r>
  <r>
    <n v="489"/>
    <x v="3"/>
    <x v="0"/>
    <x v="0"/>
    <x v="0"/>
    <x v="26"/>
    <x v="26"/>
    <x v="0"/>
    <x v="0"/>
  </r>
  <r>
    <n v="490"/>
    <x v="3"/>
    <x v="0"/>
    <x v="0"/>
    <x v="0"/>
    <x v="27"/>
    <x v="27"/>
    <x v="0"/>
    <x v="0"/>
  </r>
  <r>
    <n v="491"/>
    <x v="3"/>
    <x v="0"/>
    <x v="0"/>
    <x v="0"/>
    <x v="28"/>
    <x v="28"/>
    <x v="0"/>
    <x v="0"/>
  </r>
  <r>
    <n v="492"/>
    <x v="3"/>
    <x v="0"/>
    <x v="0"/>
    <x v="0"/>
    <x v="29"/>
    <x v="29"/>
    <x v="0"/>
    <x v="0"/>
  </r>
  <r>
    <n v="493"/>
    <x v="3"/>
    <x v="0"/>
    <x v="0"/>
    <x v="0"/>
    <x v="30"/>
    <x v="30"/>
    <x v="0"/>
    <x v="0"/>
  </r>
  <r>
    <n v="494"/>
    <x v="3"/>
    <x v="0"/>
    <x v="0"/>
    <x v="0"/>
    <x v="31"/>
    <x v="31"/>
    <x v="0"/>
    <x v="0"/>
  </r>
  <r>
    <n v="495"/>
    <x v="3"/>
    <x v="0"/>
    <x v="0"/>
    <x v="0"/>
    <x v="32"/>
    <x v="32"/>
    <x v="0"/>
    <x v="0"/>
  </r>
  <r>
    <n v="496"/>
    <x v="3"/>
    <x v="0"/>
    <x v="0"/>
    <x v="0"/>
    <x v="33"/>
    <x v="33"/>
    <x v="0"/>
    <x v="0"/>
  </r>
  <r>
    <n v="497"/>
    <x v="3"/>
    <x v="0"/>
    <x v="0"/>
    <x v="0"/>
    <x v="34"/>
    <x v="34"/>
    <x v="0"/>
    <x v="0"/>
  </r>
  <r>
    <n v="498"/>
    <x v="3"/>
    <x v="0"/>
    <x v="0"/>
    <x v="0"/>
    <x v="35"/>
    <x v="35"/>
    <x v="0"/>
    <x v="0"/>
  </r>
  <r>
    <n v="499"/>
    <x v="3"/>
    <x v="0"/>
    <x v="0"/>
    <x v="0"/>
    <x v="36"/>
    <x v="36"/>
    <x v="0"/>
    <x v="0"/>
  </r>
  <r>
    <n v="500"/>
    <x v="3"/>
    <x v="0"/>
    <x v="0"/>
    <x v="0"/>
    <x v="37"/>
    <x v="37"/>
    <x v="0"/>
    <x v="0"/>
  </r>
  <r>
    <n v="501"/>
    <x v="3"/>
    <x v="0"/>
    <x v="0"/>
    <x v="0"/>
    <x v="38"/>
    <x v="38"/>
    <x v="0"/>
    <x v="0"/>
  </r>
  <r>
    <n v="502"/>
    <x v="3"/>
    <x v="0"/>
    <x v="0"/>
    <x v="0"/>
    <x v="39"/>
    <x v="39"/>
    <x v="0"/>
    <x v="0"/>
  </r>
  <r>
    <n v="503"/>
    <x v="3"/>
    <x v="0"/>
    <x v="0"/>
    <x v="0"/>
    <x v="40"/>
    <x v="40"/>
    <x v="0"/>
    <x v="0"/>
  </r>
  <r>
    <n v="504"/>
    <x v="3"/>
    <x v="0"/>
    <x v="0"/>
    <x v="0"/>
    <x v="41"/>
    <x v="41"/>
    <x v="0"/>
    <x v="0"/>
  </r>
  <r>
    <n v="505"/>
    <x v="3"/>
    <x v="0"/>
    <x v="1"/>
    <x v="0"/>
    <x v="42"/>
    <x v="42"/>
    <x v="0"/>
    <x v="57"/>
  </r>
  <r>
    <n v="506"/>
    <x v="3"/>
    <x v="0"/>
    <x v="0"/>
    <x v="0"/>
    <x v="43"/>
    <x v="43"/>
    <x v="0"/>
    <x v="0"/>
  </r>
  <r>
    <n v="507"/>
    <x v="3"/>
    <x v="0"/>
    <x v="0"/>
    <x v="0"/>
    <x v="44"/>
    <x v="44"/>
    <x v="0"/>
    <x v="0"/>
  </r>
  <r>
    <n v="508"/>
    <x v="3"/>
    <x v="0"/>
    <x v="0"/>
    <x v="0"/>
    <x v="45"/>
    <x v="45"/>
    <x v="0"/>
    <x v="0"/>
  </r>
  <r>
    <n v="509"/>
    <x v="3"/>
    <x v="0"/>
    <x v="0"/>
    <x v="0"/>
    <x v="46"/>
    <x v="46"/>
    <x v="0"/>
    <x v="0"/>
  </r>
  <r>
    <n v="510"/>
    <x v="3"/>
    <x v="0"/>
    <x v="0"/>
    <x v="0"/>
    <x v="47"/>
    <x v="47"/>
    <x v="0"/>
    <x v="0"/>
  </r>
  <r>
    <n v="511"/>
    <x v="3"/>
    <x v="0"/>
    <x v="0"/>
    <x v="0"/>
    <x v="48"/>
    <x v="48"/>
    <x v="0"/>
    <x v="0"/>
  </r>
  <r>
    <n v="512"/>
    <x v="3"/>
    <x v="0"/>
    <x v="0"/>
    <x v="0"/>
    <x v="49"/>
    <x v="49"/>
    <x v="0"/>
    <x v="0"/>
  </r>
  <r>
    <n v="513"/>
    <x v="3"/>
    <x v="0"/>
    <x v="0"/>
    <x v="0"/>
    <x v="50"/>
    <x v="50"/>
    <x v="0"/>
    <x v="0"/>
  </r>
  <r>
    <n v="514"/>
    <x v="3"/>
    <x v="0"/>
    <x v="0"/>
    <x v="0"/>
    <x v="51"/>
    <x v="51"/>
    <x v="0"/>
    <x v="0"/>
  </r>
  <r>
    <n v="515"/>
    <x v="3"/>
    <x v="0"/>
    <x v="1"/>
    <x v="0"/>
    <x v="52"/>
    <x v="52"/>
    <x v="0"/>
    <x v="57"/>
  </r>
  <r>
    <n v="516"/>
    <x v="3"/>
    <x v="1"/>
    <x v="0"/>
    <x v="1"/>
    <x v="53"/>
    <x v="53"/>
    <x v="0"/>
    <x v="0"/>
  </r>
  <r>
    <n v="517"/>
    <x v="3"/>
    <x v="1"/>
    <x v="0"/>
    <x v="1"/>
    <x v="54"/>
    <x v="54"/>
    <x v="13"/>
    <x v="58"/>
  </r>
  <r>
    <n v="518"/>
    <x v="3"/>
    <x v="1"/>
    <x v="0"/>
    <x v="1"/>
    <x v="55"/>
    <x v="55"/>
    <x v="0"/>
    <x v="0"/>
  </r>
  <r>
    <n v="519"/>
    <x v="3"/>
    <x v="1"/>
    <x v="0"/>
    <x v="1"/>
    <x v="56"/>
    <x v="56"/>
    <x v="14"/>
    <x v="59"/>
  </r>
  <r>
    <n v="520"/>
    <x v="3"/>
    <x v="1"/>
    <x v="0"/>
    <x v="2"/>
    <x v="57"/>
    <x v="57"/>
    <x v="0"/>
    <x v="0"/>
  </r>
  <r>
    <n v="521"/>
    <x v="3"/>
    <x v="1"/>
    <x v="0"/>
    <x v="2"/>
    <x v="58"/>
    <x v="58"/>
    <x v="0"/>
    <x v="0"/>
  </r>
  <r>
    <n v="522"/>
    <x v="3"/>
    <x v="1"/>
    <x v="0"/>
    <x v="2"/>
    <x v="59"/>
    <x v="59"/>
    <x v="0"/>
    <x v="0"/>
  </r>
  <r>
    <n v="523"/>
    <x v="3"/>
    <x v="1"/>
    <x v="0"/>
    <x v="2"/>
    <x v="60"/>
    <x v="60"/>
    <x v="0"/>
    <x v="0"/>
  </r>
  <r>
    <n v="524"/>
    <x v="3"/>
    <x v="1"/>
    <x v="0"/>
    <x v="2"/>
    <x v="61"/>
    <x v="61"/>
    <x v="0"/>
    <x v="0"/>
  </r>
  <r>
    <n v="525"/>
    <x v="3"/>
    <x v="1"/>
    <x v="0"/>
    <x v="2"/>
    <x v="62"/>
    <x v="62"/>
    <x v="0"/>
    <x v="0"/>
  </r>
  <r>
    <n v="526"/>
    <x v="3"/>
    <x v="1"/>
    <x v="0"/>
    <x v="2"/>
    <x v="63"/>
    <x v="63"/>
    <x v="0"/>
    <x v="0"/>
  </r>
  <r>
    <n v="527"/>
    <x v="3"/>
    <x v="1"/>
    <x v="0"/>
    <x v="2"/>
    <x v="64"/>
    <x v="64"/>
    <x v="0"/>
    <x v="0"/>
  </r>
  <r>
    <n v="528"/>
    <x v="3"/>
    <x v="1"/>
    <x v="0"/>
    <x v="2"/>
    <x v="65"/>
    <x v="65"/>
    <x v="0"/>
    <x v="0"/>
  </r>
  <r>
    <n v="529"/>
    <x v="3"/>
    <x v="1"/>
    <x v="0"/>
    <x v="2"/>
    <x v="66"/>
    <x v="66"/>
    <x v="0"/>
    <x v="0"/>
  </r>
  <r>
    <n v="530"/>
    <x v="3"/>
    <x v="1"/>
    <x v="0"/>
    <x v="2"/>
    <x v="67"/>
    <x v="67"/>
    <x v="0"/>
    <x v="0"/>
  </r>
  <r>
    <n v="531"/>
    <x v="3"/>
    <x v="1"/>
    <x v="0"/>
    <x v="2"/>
    <x v="68"/>
    <x v="68"/>
    <x v="0"/>
    <x v="0"/>
  </r>
  <r>
    <n v="532"/>
    <x v="3"/>
    <x v="1"/>
    <x v="0"/>
    <x v="2"/>
    <x v="69"/>
    <x v="69"/>
    <x v="0"/>
    <x v="0"/>
  </r>
  <r>
    <n v="533"/>
    <x v="3"/>
    <x v="1"/>
    <x v="0"/>
    <x v="2"/>
    <x v="70"/>
    <x v="70"/>
    <x v="0"/>
    <x v="0"/>
  </r>
  <r>
    <n v="534"/>
    <x v="3"/>
    <x v="1"/>
    <x v="0"/>
    <x v="2"/>
    <x v="71"/>
    <x v="71"/>
    <x v="0"/>
    <x v="0"/>
  </r>
  <r>
    <n v="535"/>
    <x v="3"/>
    <x v="1"/>
    <x v="0"/>
    <x v="2"/>
    <x v="72"/>
    <x v="72"/>
    <x v="0"/>
    <x v="0"/>
  </r>
  <r>
    <n v="536"/>
    <x v="3"/>
    <x v="1"/>
    <x v="0"/>
    <x v="2"/>
    <x v="73"/>
    <x v="73"/>
    <x v="0"/>
    <x v="0"/>
  </r>
  <r>
    <n v="537"/>
    <x v="3"/>
    <x v="1"/>
    <x v="0"/>
    <x v="2"/>
    <x v="74"/>
    <x v="74"/>
    <x v="0"/>
    <x v="0"/>
  </r>
  <r>
    <n v="538"/>
    <x v="3"/>
    <x v="1"/>
    <x v="0"/>
    <x v="2"/>
    <x v="75"/>
    <x v="75"/>
    <x v="0"/>
    <x v="0"/>
  </r>
  <r>
    <n v="539"/>
    <x v="3"/>
    <x v="1"/>
    <x v="0"/>
    <x v="2"/>
    <x v="76"/>
    <x v="76"/>
    <x v="0"/>
    <x v="0"/>
  </r>
  <r>
    <n v="540"/>
    <x v="3"/>
    <x v="1"/>
    <x v="0"/>
    <x v="2"/>
    <x v="77"/>
    <x v="77"/>
    <x v="0"/>
    <x v="0"/>
  </r>
  <r>
    <n v="541"/>
    <x v="3"/>
    <x v="1"/>
    <x v="0"/>
    <x v="2"/>
    <x v="78"/>
    <x v="78"/>
    <x v="0"/>
    <x v="0"/>
  </r>
  <r>
    <n v="542"/>
    <x v="3"/>
    <x v="1"/>
    <x v="0"/>
    <x v="2"/>
    <x v="79"/>
    <x v="79"/>
    <x v="0"/>
    <x v="0"/>
  </r>
  <r>
    <n v="543"/>
    <x v="3"/>
    <x v="1"/>
    <x v="0"/>
    <x v="2"/>
    <x v="80"/>
    <x v="80"/>
    <x v="0"/>
    <x v="0"/>
  </r>
  <r>
    <n v="544"/>
    <x v="3"/>
    <x v="1"/>
    <x v="0"/>
    <x v="2"/>
    <x v="81"/>
    <x v="81"/>
    <x v="0"/>
    <x v="0"/>
  </r>
  <r>
    <n v="545"/>
    <x v="3"/>
    <x v="1"/>
    <x v="0"/>
    <x v="2"/>
    <x v="82"/>
    <x v="82"/>
    <x v="0"/>
    <x v="0"/>
  </r>
  <r>
    <n v="546"/>
    <x v="3"/>
    <x v="1"/>
    <x v="0"/>
    <x v="2"/>
    <x v="83"/>
    <x v="83"/>
    <x v="0"/>
    <x v="0"/>
  </r>
  <r>
    <n v="547"/>
    <x v="3"/>
    <x v="1"/>
    <x v="0"/>
    <x v="2"/>
    <x v="84"/>
    <x v="84"/>
    <x v="0"/>
    <x v="0"/>
  </r>
  <r>
    <n v="548"/>
    <x v="3"/>
    <x v="1"/>
    <x v="0"/>
    <x v="2"/>
    <x v="85"/>
    <x v="85"/>
    <x v="15"/>
    <x v="60"/>
  </r>
  <r>
    <n v="549"/>
    <x v="3"/>
    <x v="1"/>
    <x v="0"/>
    <x v="2"/>
    <x v="86"/>
    <x v="86"/>
    <x v="0"/>
    <x v="0"/>
  </r>
  <r>
    <n v="550"/>
    <x v="3"/>
    <x v="1"/>
    <x v="0"/>
    <x v="3"/>
    <x v="87"/>
    <x v="87"/>
    <x v="16"/>
    <x v="61"/>
  </r>
  <r>
    <n v="551"/>
    <x v="3"/>
    <x v="1"/>
    <x v="0"/>
    <x v="3"/>
    <x v="88"/>
    <x v="88"/>
    <x v="0"/>
    <x v="0"/>
  </r>
  <r>
    <n v="552"/>
    <x v="3"/>
    <x v="1"/>
    <x v="0"/>
    <x v="3"/>
    <x v="89"/>
    <x v="89"/>
    <x v="0"/>
    <x v="0"/>
  </r>
  <r>
    <n v="553"/>
    <x v="3"/>
    <x v="1"/>
    <x v="0"/>
    <x v="0"/>
    <x v="90"/>
    <x v="90"/>
    <x v="0"/>
    <x v="0"/>
  </r>
  <r>
    <n v="554"/>
    <x v="3"/>
    <x v="1"/>
    <x v="1"/>
    <x v="0"/>
    <x v="91"/>
    <x v="91"/>
    <x v="17"/>
    <x v="62"/>
  </r>
  <r>
    <n v="555"/>
    <x v="3"/>
    <x v="2"/>
    <x v="1"/>
    <x v="0"/>
    <x v="92"/>
    <x v="92"/>
    <x v="17"/>
    <x v="62"/>
  </r>
  <r>
    <n v="556"/>
    <x v="3"/>
    <x v="2"/>
    <x v="0"/>
    <x v="0"/>
    <x v="93"/>
    <x v="93"/>
    <x v="0"/>
    <x v="0"/>
  </r>
  <r>
    <n v="557"/>
    <x v="3"/>
    <x v="2"/>
    <x v="0"/>
    <x v="0"/>
    <x v="94"/>
    <x v="94"/>
    <x v="0"/>
    <x v="0"/>
  </r>
  <r>
    <n v="558"/>
    <x v="3"/>
    <x v="2"/>
    <x v="0"/>
    <x v="0"/>
    <x v="95"/>
    <x v="95"/>
    <x v="0"/>
    <x v="0"/>
  </r>
  <r>
    <n v="559"/>
    <x v="3"/>
    <x v="2"/>
    <x v="0"/>
    <x v="0"/>
    <x v="96"/>
    <x v="96"/>
    <x v="0"/>
    <x v="0"/>
  </r>
  <r>
    <n v="560"/>
    <x v="3"/>
    <x v="2"/>
    <x v="1"/>
    <x v="0"/>
    <x v="97"/>
    <x v="97"/>
    <x v="5"/>
    <x v="1"/>
  </r>
  <r>
    <n v="561"/>
    <x v="3"/>
    <x v="2"/>
    <x v="0"/>
    <x v="0"/>
    <x v="98"/>
    <x v="98"/>
    <x v="0"/>
    <x v="0"/>
  </r>
  <r>
    <n v="562"/>
    <x v="3"/>
    <x v="2"/>
    <x v="1"/>
    <x v="0"/>
    <x v="99"/>
    <x v="99"/>
    <x v="17"/>
    <x v="62"/>
  </r>
  <r>
    <n v="563"/>
    <x v="3"/>
    <x v="2"/>
    <x v="0"/>
    <x v="0"/>
    <x v="100"/>
    <x v="100"/>
    <x v="0"/>
    <x v="63"/>
  </r>
  <r>
    <n v="564"/>
    <x v="3"/>
    <x v="2"/>
    <x v="0"/>
    <x v="0"/>
    <x v="101"/>
    <x v="101"/>
    <x v="0"/>
    <x v="64"/>
  </r>
  <r>
    <n v="565"/>
    <x v="3"/>
    <x v="2"/>
    <x v="0"/>
    <x v="0"/>
    <x v="102"/>
    <x v="102"/>
    <x v="0"/>
    <x v="0"/>
  </r>
  <r>
    <n v="566"/>
    <x v="3"/>
    <x v="2"/>
    <x v="1"/>
    <x v="0"/>
    <x v="103"/>
    <x v="103"/>
    <x v="0"/>
    <x v="65"/>
  </r>
  <r>
    <n v="567"/>
    <x v="3"/>
    <x v="2"/>
    <x v="0"/>
    <x v="0"/>
    <x v="104"/>
    <x v="104"/>
    <x v="0"/>
    <x v="66"/>
  </r>
  <r>
    <n v="568"/>
    <x v="3"/>
    <x v="2"/>
    <x v="0"/>
    <x v="0"/>
    <x v="105"/>
    <x v="105"/>
    <x v="0"/>
    <x v="0"/>
  </r>
  <r>
    <n v="569"/>
    <x v="3"/>
    <x v="2"/>
    <x v="0"/>
    <x v="0"/>
    <x v="106"/>
    <x v="106"/>
    <x v="0"/>
    <x v="67"/>
  </r>
  <r>
    <n v="570"/>
    <x v="3"/>
    <x v="2"/>
    <x v="0"/>
    <x v="0"/>
    <x v="107"/>
    <x v="107"/>
    <x v="0"/>
    <x v="0"/>
  </r>
  <r>
    <n v="571"/>
    <x v="3"/>
    <x v="2"/>
    <x v="1"/>
    <x v="0"/>
    <x v="108"/>
    <x v="108"/>
    <x v="0"/>
    <x v="68"/>
  </r>
  <r>
    <n v="572"/>
    <x v="3"/>
    <x v="2"/>
    <x v="0"/>
    <x v="0"/>
    <x v="109"/>
    <x v="109"/>
    <x v="0"/>
    <x v="69"/>
  </r>
  <r>
    <n v="573"/>
    <x v="3"/>
    <x v="2"/>
    <x v="0"/>
    <x v="0"/>
    <x v="110"/>
    <x v="110"/>
    <x v="0"/>
    <x v="70"/>
  </r>
  <r>
    <n v="574"/>
    <x v="3"/>
    <x v="2"/>
    <x v="0"/>
    <x v="0"/>
    <x v="111"/>
    <x v="111"/>
    <x v="0"/>
    <x v="0"/>
  </r>
  <r>
    <n v="575"/>
    <x v="3"/>
    <x v="2"/>
    <x v="0"/>
    <x v="0"/>
    <x v="112"/>
    <x v="112"/>
    <x v="0"/>
    <x v="0"/>
  </r>
  <r>
    <n v="576"/>
    <x v="3"/>
    <x v="2"/>
    <x v="0"/>
    <x v="0"/>
    <x v="113"/>
    <x v="113"/>
    <x v="0"/>
    <x v="71"/>
  </r>
  <r>
    <n v="577"/>
    <x v="3"/>
    <x v="2"/>
    <x v="0"/>
    <x v="0"/>
    <x v="114"/>
    <x v="114"/>
    <x v="0"/>
    <x v="72"/>
  </r>
  <r>
    <n v="578"/>
    <x v="3"/>
    <x v="2"/>
    <x v="0"/>
    <x v="0"/>
    <x v="115"/>
    <x v="115"/>
    <x v="0"/>
    <x v="73"/>
  </r>
  <r>
    <n v="579"/>
    <x v="3"/>
    <x v="2"/>
    <x v="0"/>
    <x v="0"/>
    <x v="116"/>
    <x v="116"/>
    <x v="0"/>
    <x v="74"/>
  </r>
  <r>
    <n v="580"/>
    <x v="3"/>
    <x v="2"/>
    <x v="0"/>
    <x v="0"/>
    <x v="117"/>
    <x v="117"/>
    <x v="0"/>
    <x v="0"/>
  </r>
  <r>
    <n v="581"/>
    <x v="3"/>
    <x v="2"/>
    <x v="0"/>
    <x v="0"/>
    <x v="118"/>
    <x v="118"/>
    <x v="0"/>
    <x v="0"/>
  </r>
  <r>
    <n v="582"/>
    <x v="3"/>
    <x v="2"/>
    <x v="0"/>
    <x v="0"/>
    <x v="119"/>
    <x v="119"/>
    <x v="0"/>
    <x v="0"/>
  </r>
  <r>
    <n v="583"/>
    <x v="3"/>
    <x v="2"/>
    <x v="0"/>
    <x v="0"/>
    <x v="120"/>
    <x v="120"/>
    <x v="0"/>
    <x v="0"/>
  </r>
  <r>
    <n v="584"/>
    <x v="3"/>
    <x v="2"/>
    <x v="0"/>
    <x v="0"/>
    <x v="121"/>
    <x v="121"/>
    <x v="0"/>
    <x v="0"/>
  </r>
  <r>
    <n v="585"/>
    <x v="3"/>
    <x v="2"/>
    <x v="0"/>
    <x v="0"/>
    <x v="122"/>
    <x v="122"/>
    <x v="0"/>
    <x v="0"/>
  </r>
  <r>
    <n v="586"/>
    <x v="3"/>
    <x v="2"/>
    <x v="0"/>
    <x v="0"/>
    <x v="123"/>
    <x v="123"/>
    <x v="0"/>
    <x v="0"/>
  </r>
  <r>
    <n v="587"/>
    <x v="3"/>
    <x v="2"/>
    <x v="0"/>
    <x v="0"/>
    <x v="124"/>
    <x v="124"/>
    <x v="0"/>
    <x v="75"/>
  </r>
  <r>
    <n v="588"/>
    <x v="3"/>
    <x v="2"/>
    <x v="0"/>
    <x v="0"/>
    <x v="125"/>
    <x v="125"/>
    <x v="0"/>
    <x v="0"/>
  </r>
  <r>
    <n v="589"/>
    <x v="3"/>
    <x v="2"/>
    <x v="0"/>
    <x v="0"/>
    <x v="126"/>
    <x v="126"/>
    <x v="0"/>
    <x v="0"/>
  </r>
  <r>
    <n v="590"/>
    <x v="3"/>
    <x v="2"/>
    <x v="1"/>
    <x v="0"/>
    <x v="127"/>
    <x v="127"/>
    <x v="0"/>
    <x v="76"/>
  </r>
  <r>
    <n v="591"/>
    <x v="3"/>
    <x v="2"/>
    <x v="0"/>
    <x v="0"/>
    <x v="128"/>
    <x v="128"/>
    <x v="0"/>
    <x v="77"/>
  </r>
  <r>
    <n v="592"/>
    <x v="3"/>
    <x v="2"/>
    <x v="0"/>
    <x v="0"/>
    <x v="129"/>
    <x v="129"/>
    <x v="0"/>
    <x v="0"/>
  </r>
  <r>
    <n v="593"/>
    <x v="3"/>
    <x v="2"/>
    <x v="0"/>
    <x v="0"/>
    <x v="130"/>
    <x v="130"/>
    <x v="0"/>
    <x v="0"/>
  </r>
  <r>
    <n v="594"/>
    <x v="3"/>
    <x v="2"/>
    <x v="0"/>
    <x v="0"/>
    <x v="131"/>
    <x v="131"/>
    <x v="0"/>
    <x v="78"/>
  </r>
  <r>
    <n v="595"/>
    <x v="3"/>
    <x v="2"/>
    <x v="0"/>
    <x v="0"/>
    <x v="132"/>
    <x v="132"/>
    <x v="0"/>
    <x v="0"/>
  </r>
  <r>
    <n v="596"/>
    <x v="3"/>
    <x v="2"/>
    <x v="0"/>
    <x v="0"/>
    <x v="133"/>
    <x v="133"/>
    <x v="0"/>
    <x v="0"/>
  </r>
  <r>
    <n v="597"/>
    <x v="3"/>
    <x v="2"/>
    <x v="1"/>
    <x v="0"/>
    <x v="134"/>
    <x v="134"/>
    <x v="0"/>
    <x v="79"/>
  </r>
  <r>
    <n v="598"/>
    <x v="3"/>
    <x v="2"/>
    <x v="0"/>
    <x v="0"/>
    <x v="135"/>
    <x v="135"/>
    <x v="0"/>
    <x v="80"/>
  </r>
  <r>
    <n v="599"/>
    <x v="3"/>
    <x v="2"/>
    <x v="1"/>
    <x v="0"/>
    <x v="136"/>
    <x v="136"/>
    <x v="0"/>
    <x v="81"/>
  </r>
  <r>
    <n v="600"/>
    <x v="3"/>
    <x v="2"/>
    <x v="0"/>
    <x v="0"/>
    <x v="137"/>
    <x v="137"/>
    <x v="0"/>
    <x v="0"/>
  </r>
  <r>
    <n v="601"/>
    <x v="3"/>
    <x v="2"/>
    <x v="0"/>
    <x v="0"/>
    <x v="138"/>
    <x v="138"/>
    <x v="0"/>
    <x v="0"/>
  </r>
  <r>
    <n v="602"/>
    <x v="3"/>
    <x v="2"/>
    <x v="1"/>
    <x v="0"/>
    <x v="139"/>
    <x v="139"/>
    <x v="0"/>
    <x v="81"/>
  </r>
  <r>
    <n v="603"/>
    <x v="3"/>
    <x v="2"/>
    <x v="1"/>
    <x v="0"/>
    <x v="140"/>
    <x v="140"/>
    <x v="0"/>
    <x v="57"/>
  </r>
  <r>
    <n v="604"/>
    <x v="3"/>
    <x v="2"/>
    <x v="0"/>
    <x v="0"/>
    <x v="141"/>
    <x v="141"/>
    <x v="0"/>
    <x v="82"/>
  </r>
  <r>
    <n v="605"/>
    <x v="3"/>
    <x v="3"/>
    <x v="0"/>
    <x v="0"/>
    <x v="142"/>
    <x v="142"/>
    <x v="0"/>
    <x v="0"/>
  </r>
  <r>
    <n v="606"/>
    <x v="3"/>
    <x v="3"/>
    <x v="0"/>
    <x v="0"/>
    <x v="143"/>
    <x v="143"/>
    <x v="0"/>
    <x v="0"/>
  </r>
  <r>
    <n v="607"/>
    <x v="3"/>
    <x v="3"/>
    <x v="0"/>
    <x v="0"/>
    <x v="144"/>
    <x v="144"/>
    <x v="0"/>
    <x v="0"/>
  </r>
  <r>
    <n v="608"/>
    <x v="3"/>
    <x v="3"/>
    <x v="0"/>
    <x v="0"/>
    <x v="145"/>
    <x v="145"/>
    <x v="0"/>
    <x v="0"/>
  </r>
  <r>
    <n v="609"/>
    <x v="3"/>
    <x v="3"/>
    <x v="0"/>
    <x v="0"/>
    <x v="146"/>
    <x v="146"/>
    <x v="0"/>
    <x v="0"/>
  </r>
  <r>
    <n v="610"/>
    <x v="3"/>
    <x v="3"/>
    <x v="0"/>
    <x v="0"/>
    <x v="147"/>
    <x v="147"/>
    <x v="0"/>
    <x v="0"/>
  </r>
  <r>
    <n v="611"/>
    <x v="3"/>
    <x v="3"/>
    <x v="0"/>
    <x v="0"/>
    <x v="148"/>
    <x v="148"/>
    <x v="0"/>
    <x v="0"/>
  </r>
  <r>
    <n v="612"/>
    <x v="3"/>
    <x v="3"/>
    <x v="1"/>
    <x v="0"/>
    <x v="149"/>
    <x v="149"/>
    <x v="0"/>
    <x v="1"/>
  </r>
  <r>
    <n v="613"/>
    <x v="3"/>
    <x v="3"/>
    <x v="1"/>
    <x v="0"/>
    <x v="150"/>
    <x v="150"/>
    <x v="0"/>
    <x v="1"/>
  </r>
  <r>
    <n v="614"/>
    <x v="3"/>
    <x v="3"/>
    <x v="0"/>
    <x v="0"/>
    <x v="151"/>
    <x v="151"/>
    <x v="0"/>
    <x v="1"/>
  </r>
  <r>
    <n v="615"/>
    <x v="3"/>
    <x v="3"/>
    <x v="0"/>
    <x v="0"/>
    <x v="152"/>
    <x v="152"/>
    <x v="0"/>
    <x v="0"/>
  </r>
  <r>
    <n v="616"/>
    <x v="3"/>
    <x v="3"/>
    <x v="0"/>
    <x v="0"/>
    <x v="153"/>
    <x v="153"/>
    <x v="0"/>
    <x v="1"/>
  </r>
  <r>
    <n v="617"/>
    <x v="4"/>
    <x v="0"/>
    <x v="0"/>
    <x v="0"/>
    <x v="0"/>
    <x v="0"/>
    <x v="0"/>
    <x v="0"/>
  </r>
  <r>
    <n v="618"/>
    <x v="4"/>
    <x v="0"/>
    <x v="0"/>
    <x v="0"/>
    <x v="1"/>
    <x v="1"/>
    <x v="0"/>
    <x v="0"/>
  </r>
  <r>
    <n v="619"/>
    <x v="4"/>
    <x v="0"/>
    <x v="0"/>
    <x v="0"/>
    <x v="2"/>
    <x v="2"/>
    <x v="0"/>
    <x v="0"/>
  </r>
  <r>
    <n v="620"/>
    <x v="4"/>
    <x v="0"/>
    <x v="1"/>
    <x v="0"/>
    <x v="3"/>
    <x v="3"/>
    <x v="0"/>
    <x v="1"/>
  </r>
  <r>
    <n v="621"/>
    <x v="4"/>
    <x v="0"/>
    <x v="0"/>
    <x v="0"/>
    <x v="4"/>
    <x v="4"/>
    <x v="0"/>
    <x v="0"/>
  </r>
  <r>
    <n v="622"/>
    <x v="4"/>
    <x v="0"/>
    <x v="0"/>
    <x v="0"/>
    <x v="5"/>
    <x v="5"/>
    <x v="0"/>
    <x v="0"/>
  </r>
  <r>
    <n v="623"/>
    <x v="4"/>
    <x v="0"/>
    <x v="1"/>
    <x v="0"/>
    <x v="6"/>
    <x v="6"/>
    <x v="0"/>
    <x v="1"/>
  </r>
  <r>
    <n v="624"/>
    <x v="4"/>
    <x v="0"/>
    <x v="0"/>
    <x v="0"/>
    <x v="7"/>
    <x v="7"/>
    <x v="0"/>
    <x v="83"/>
  </r>
  <r>
    <n v="625"/>
    <x v="4"/>
    <x v="0"/>
    <x v="0"/>
    <x v="0"/>
    <x v="8"/>
    <x v="8"/>
    <x v="0"/>
    <x v="0"/>
  </r>
  <r>
    <n v="626"/>
    <x v="4"/>
    <x v="0"/>
    <x v="0"/>
    <x v="0"/>
    <x v="9"/>
    <x v="9"/>
    <x v="0"/>
    <x v="0"/>
  </r>
  <r>
    <n v="627"/>
    <x v="4"/>
    <x v="0"/>
    <x v="0"/>
    <x v="0"/>
    <x v="10"/>
    <x v="10"/>
    <x v="0"/>
    <x v="0"/>
  </r>
  <r>
    <n v="628"/>
    <x v="4"/>
    <x v="0"/>
    <x v="0"/>
    <x v="0"/>
    <x v="11"/>
    <x v="11"/>
    <x v="0"/>
    <x v="0"/>
  </r>
  <r>
    <n v="629"/>
    <x v="4"/>
    <x v="0"/>
    <x v="0"/>
    <x v="0"/>
    <x v="12"/>
    <x v="12"/>
    <x v="0"/>
    <x v="0"/>
  </r>
  <r>
    <n v="630"/>
    <x v="4"/>
    <x v="0"/>
    <x v="0"/>
    <x v="0"/>
    <x v="13"/>
    <x v="13"/>
    <x v="0"/>
    <x v="0"/>
  </r>
  <r>
    <n v="631"/>
    <x v="4"/>
    <x v="0"/>
    <x v="0"/>
    <x v="0"/>
    <x v="14"/>
    <x v="14"/>
    <x v="0"/>
    <x v="0"/>
  </r>
  <r>
    <n v="632"/>
    <x v="4"/>
    <x v="0"/>
    <x v="0"/>
    <x v="0"/>
    <x v="15"/>
    <x v="15"/>
    <x v="0"/>
    <x v="0"/>
  </r>
  <r>
    <n v="633"/>
    <x v="4"/>
    <x v="0"/>
    <x v="0"/>
    <x v="0"/>
    <x v="16"/>
    <x v="16"/>
    <x v="0"/>
    <x v="0"/>
  </r>
  <r>
    <n v="634"/>
    <x v="4"/>
    <x v="0"/>
    <x v="0"/>
    <x v="0"/>
    <x v="17"/>
    <x v="17"/>
    <x v="0"/>
    <x v="0"/>
  </r>
  <r>
    <n v="635"/>
    <x v="4"/>
    <x v="0"/>
    <x v="0"/>
    <x v="0"/>
    <x v="18"/>
    <x v="18"/>
    <x v="0"/>
    <x v="0"/>
  </r>
  <r>
    <n v="636"/>
    <x v="4"/>
    <x v="0"/>
    <x v="0"/>
    <x v="0"/>
    <x v="19"/>
    <x v="19"/>
    <x v="0"/>
    <x v="0"/>
  </r>
  <r>
    <n v="637"/>
    <x v="4"/>
    <x v="0"/>
    <x v="0"/>
    <x v="0"/>
    <x v="20"/>
    <x v="20"/>
    <x v="0"/>
    <x v="0"/>
  </r>
  <r>
    <n v="638"/>
    <x v="4"/>
    <x v="0"/>
    <x v="0"/>
    <x v="0"/>
    <x v="21"/>
    <x v="21"/>
    <x v="0"/>
    <x v="0"/>
  </r>
  <r>
    <n v="639"/>
    <x v="4"/>
    <x v="0"/>
    <x v="0"/>
    <x v="0"/>
    <x v="22"/>
    <x v="22"/>
    <x v="0"/>
    <x v="0"/>
  </r>
  <r>
    <n v="640"/>
    <x v="4"/>
    <x v="0"/>
    <x v="0"/>
    <x v="0"/>
    <x v="23"/>
    <x v="23"/>
    <x v="0"/>
    <x v="0"/>
  </r>
  <r>
    <n v="641"/>
    <x v="4"/>
    <x v="0"/>
    <x v="0"/>
    <x v="0"/>
    <x v="24"/>
    <x v="24"/>
    <x v="0"/>
    <x v="0"/>
  </r>
  <r>
    <n v="642"/>
    <x v="4"/>
    <x v="0"/>
    <x v="0"/>
    <x v="0"/>
    <x v="25"/>
    <x v="25"/>
    <x v="0"/>
    <x v="0"/>
  </r>
  <r>
    <n v="643"/>
    <x v="4"/>
    <x v="0"/>
    <x v="0"/>
    <x v="0"/>
    <x v="26"/>
    <x v="26"/>
    <x v="0"/>
    <x v="0"/>
  </r>
  <r>
    <n v="644"/>
    <x v="4"/>
    <x v="0"/>
    <x v="0"/>
    <x v="0"/>
    <x v="27"/>
    <x v="27"/>
    <x v="0"/>
    <x v="0"/>
  </r>
  <r>
    <n v="645"/>
    <x v="4"/>
    <x v="0"/>
    <x v="0"/>
    <x v="0"/>
    <x v="28"/>
    <x v="28"/>
    <x v="0"/>
    <x v="0"/>
  </r>
  <r>
    <n v="646"/>
    <x v="4"/>
    <x v="0"/>
    <x v="0"/>
    <x v="0"/>
    <x v="29"/>
    <x v="29"/>
    <x v="0"/>
    <x v="0"/>
  </r>
  <r>
    <n v="647"/>
    <x v="4"/>
    <x v="0"/>
    <x v="0"/>
    <x v="0"/>
    <x v="30"/>
    <x v="30"/>
    <x v="0"/>
    <x v="0"/>
  </r>
  <r>
    <n v="648"/>
    <x v="4"/>
    <x v="0"/>
    <x v="0"/>
    <x v="0"/>
    <x v="31"/>
    <x v="31"/>
    <x v="0"/>
    <x v="0"/>
  </r>
  <r>
    <n v="649"/>
    <x v="4"/>
    <x v="0"/>
    <x v="0"/>
    <x v="0"/>
    <x v="32"/>
    <x v="32"/>
    <x v="0"/>
    <x v="0"/>
  </r>
  <r>
    <n v="650"/>
    <x v="4"/>
    <x v="0"/>
    <x v="0"/>
    <x v="0"/>
    <x v="33"/>
    <x v="33"/>
    <x v="0"/>
    <x v="0"/>
  </r>
  <r>
    <n v="651"/>
    <x v="4"/>
    <x v="0"/>
    <x v="0"/>
    <x v="0"/>
    <x v="34"/>
    <x v="34"/>
    <x v="0"/>
    <x v="0"/>
  </r>
  <r>
    <n v="652"/>
    <x v="4"/>
    <x v="0"/>
    <x v="0"/>
    <x v="0"/>
    <x v="35"/>
    <x v="35"/>
    <x v="0"/>
    <x v="0"/>
  </r>
  <r>
    <n v="653"/>
    <x v="4"/>
    <x v="0"/>
    <x v="0"/>
    <x v="0"/>
    <x v="36"/>
    <x v="36"/>
    <x v="0"/>
    <x v="0"/>
  </r>
  <r>
    <n v="654"/>
    <x v="4"/>
    <x v="0"/>
    <x v="0"/>
    <x v="0"/>
    <x v="37"/>
    <x v="37"/>
    <x v="0"/>
    <x v="0"/>
  </r>
  <r>
    <n v="655"/>
    <x v="4"/>
    <x v="0"/>
    <x v="0"/>
    <x v="0"/>
    <x v="38"/>
    <x v="38"/>
    <x v="0"/>
    <x v="0"/>
  </r>
  <r>
    <n v="656"/>
    <x v="4"/>
    <x v="0"/>
    <x v="0"/>
    <x v="0"/>
    <x v="39"/>
    <x v="39"/>
    <x v="0"/>
    <x v="0"/>
  </r>
  <r>
    <n v="657"/>
    <x v="4"/>
    <x v="0"/>
    <x v="0"/>
    <x v="0"/>
    <x v="40"/>
    <x v="40"/>
    <x v="0"/>
    <x v="0"/>
  </r>
  <r>
    <n v="658"/>
    <x v="4"/>
    <x v="0"/>
    <x v="0"/>
    <x v="0"/>
    <x v="41"/>
    <x v="41"/>
    <x v="0"/>
    <x v="0"/>
  </r>
  <r>
    <n v="659"/>
    <x v="4"/>
    <x v="0"/>
    <x v="1"/>
    <x v="0"/>
    <x v="42"/>
    <x v="42"/>
    <x v="0"/>
    <x v="83"/>
  </r>
  <r>
    <n v="660"/>
    <x v="4"/>
    <x v="0"/>
    <x v="0"/>
    <x v="0"/>
    <x v="43"/>
    <x v="43"/>
    <x v="0"/>
    <x v="0"/>
  </r>
  <r>
    <n v="661"/>
    <x v="4"/>
    <x v="0"/>
    <x v="0"/>
    <x v="0"/>
    <x v="44"/>
    <x v="44"/>
    <x v="0"/>
    <x v="0"/>
  </r>
  <r>
    <n v="662"/>
    <x v="4"/>
    <x v="0"/>
    <x v="0"/>
    <x v="0"/>
    <x v="45"/>
    <x v="45"/>
    <x v="0"/>
    <x v="0"/>
  </r>
  <r>
    <n v="663"/>
    <x v="4"/>
    <x v="0"/>
    <x v="0"/>
    <x v="0"/>
    <x v="46"/>
    <x v="46"/>
    <x v="0"/>
    <x v="0"/>
  </r>
  <r>
    <n v="664"/>
    <x v="4"/>
    <x v="0"/>
    <x v="0"/>
    <x v="0"/>
    <x v="47"/>
    <x v="47"/>
    <x v="0"/>
    <x v="0"/>
  </r>
  <r>
    <n v="665"/>
    <x v="4"/>
    <x v="0"/>
    <x v="0"/>
    <x v="0"/>
    <x v="48"/>
    <x v="48"/>
    <x v="0"/>
    <x v="0"/>
  </r>
  <r>
    <n v="666"/>
    <x v="4"/>
    <x v="0"/>
    <x v="0"/>
    <x v="0"/>
    <x v="49"/>
    <x v="49"/>
    <x v="0"/>
    <x v="0"/>
  </r>
  <r>
    <n v="667"/>
    <x v="4"/>
    <x v="0"/>
    <x v="0"/>
    <x v="0"/>
    <x v="50"/>
    <x v="50"/>
    <x v="0"/>
    <x v="0"/>
  </r>
  <r>
    <n v="668"/>
    <x v="4"/>
    <x v="0"/>
    <x v="0"/>
    <x v="0"/>
    <x v="51"/>
    <x v="51"/>
    <x v="0"/>
    <x v="0"/>
  </r>
  <r>
    <n v="669"/>
    <x v="4"/>
    <x v="0"/>
    <x v="1"/>
    <x v="0"/>
    <x v="52"/>
    <x v="52"/>
    <x v="0"/>
    <x v="83"/>
  </r>
  <r>
    <n v="670"/>
    <x v="4"/>
    <x v="1"/>
    <x v="0"/>
    <x v="1"/>
    <x v="53"/>
    <x v="53"/>
    <x v="0"/>
    <x v="0"/>
  </r>
  <r>
    <n v="671"/>
    <x v="4"/>
    <x v="1"/>
    <x v="0"/>
    <x v="1"/>
    <x v="54"/>
    <x v="54"/>
    <x v="18"/>
    <x v="84"/>
  </r>
  <r>
    <n v="672"/>
    <x v="4"/>
    <x v="1"/>
    <x v="0"/>
    <x v="1"/>
    <x v="55"/>
    <x v="55"/>
    <x v="0"/>
    <x v="0"/>
  </r>
  <r>
    <n v="673"/>
    <x v="4"/>
    <x v="1"/>
    <x v="0"/>
    <x v="1"/>
    <x v="56"/>
    <x v="56"/>
    <x v="0"/>
    <x v="0"/>
  </r>
  <r>
    <n v="674"/>
    <x v="4"/>
    <x v="1"/>
    <x v="0"/>
    <x v="2"/>
    <x v="57"/>
    <x v="57"/>
    <x v="0"/>
    <x v="0"/>
  </r>
  <r>
    <n v="675"/>
    <x v="4"/>
    <x v="1"/>
    <x v="0"/>
    <x v="2"/>
    <x v="58"/>
    <x v="58"/>
    <x v="0"/>
    <x v="0"/>
  </r>
  <r>
    <n v="676"/>
    <x v="4"/>
    <x v="1"/>
    <x v="0"/>
    <x v="2"/>
    <x v="59"/>
    <x v="59"/>
    <x v="0"/>
    <x v="0"/>
  </r>
  <r>
    <n v="677"/>
    <x v="4"/>
    <x v="1"/>
    <x v="0"/>
    <x v="2"/>
    <x v="60"/>
    <x v="60"/>
    <x v="0"/>
    <x v="0"/>
  </r>
  <r>
    <n v="678"/>
    <x v="4"/>
    <x v="1"/>
    <x v="0"/>
    <x v="2"/>
    <x v="61"/>
    <x v="61"/>
    <x v="0"/>
    <x v="0"/>
  </r>
  <r>
    <n v="679"/>
    <x v="4"/>
    <x v="1"/>
    <x v="0"/>
    <x v="2"/>
    <x v="62"/>
    <x v="62"/>
    <x v="0"/>
    <x v="0"/>
  </r>
  <r>
    <n v="680"/>
    <x v="4"/>
    <x v="1"/>
    <x v="0"/>
    <x v="2"/>
    <x v="63"/>
    <x v="63"/>
    <x v="0"/>
    <x v="0"/>
  </r>
  <r>
    <n v="681"/>
    <x v="4"/>
    <x v="1"/>
    <x v="0"/>
    <x v="2"/>
    <x v="64"/>
    <x v="64"/>
    <x v="0"/>
    <x v="0"/>
  </r>
  <r>
    <n v="682"/>
    <x v="4"/>
    <x v="1"/>
    <x v="0"/>
    <x v="2"/>
    <x v="65"/>
    <x v="65"/>
    <x v="0"/>
    <x v="0"/>
  </r>
  <r>
    <n v="683"/>
    <x v="4"/>
    <x v="1"/>
    <x v="0"/>
    <x v="2"/>
    <x v="66"/>
    <x v="66"/>
    <x v="0"/>
    <x v="0"/>
  </r>
  <r>
    <n v="684"/>
    <x v="4"/>
    <x v="1"/>
    <x v="0"/>
    <x v="2"/>
    <x v="67"/>
    <x v="67"/>
    <x v="0"/>
    <x v="0"/>
  </r>
  <r>
    <n v="685"/>
    <x v="4"/>
    <x v="1"/>
    <x v="0"/>
    <x v="2"/>
    <x v="68"/>
    <x v="68"/>
    <x v="0"/>
    <x v="0"/>
  </r>
  <r>
    <n v="686"/>
    <x v="4"/>
    <x v="1"/>
    <x v="0"/>
    <x v="2"/>
    <x v="69"/>
    <x v="69"/>
    <x v="0"/>
    <x v="0"/>
  </r>
  <r>
    <n v="687"/>
    <x v="4"/>
    <x v="1"/>
    <x v="0"/>
    <x v="2"/>
    <x v="70"/>
    <x v="70"/>
    <x v="0"/>
    <x v="0"/>
  </r>
  <r>
    <n v="688"/>
    <x v="4"/>
    <x v="1"/>
    <x v="0"/>
    <x v="2"/>
    <x v="71"/>
    <x v="71"/>
    <x v="0"/>
    <x v="0"/>
  </r>
  <r>
    <n v="689"/>
    <x v="4"/>
    <x v="1"/>
    <x v="0"/>
    <x v="2"/>
    <x v="72"/>
    <x v="72"/>
    <x v="0"/>
    <x v="0"/>
  </r>
  <r>
    <n v="690"/>
    <x v="4"/>
    <x v="1"/>
    <x v="0"/>
    <x v="2"/>
    <x v="73"/>
    <x v="73"/>
    <x v="0"/>
    <x v="0"/>
  </r>
  <r>
    <n v="691"/>
    <x v="4"/>
    <x v="1"/>
    <x v="0"/>
    <x v="2"/>
    <x v="74"/>
    <x v="74"/>
    <x v="0"/>
    <x v="0"/>
  </r>
  <r>
    <n v="692"/>
    <x v="4"/>
    <x v="1"/>
    <x v="0"/>
    <x v="2"/>
    <x v="75"/>
    <x v="75"/>
    <x v="0"/>
    <x v="0"/>
  </r>
  <r>
    <n v="693"/>
    <x v="4"/>
    <x v="1"/>
    <x v="0"/>
    <x v="2"/>
    <x v="76"/>
    <x v="76"/>
    <x v="0"/>
    <x v="0"/>
  </r>
  <r>
    <n v="694"/>
    <x v="4"/>
    <x v="1"/>
    <x v="0"/>
    <x v="2"/>
    <x v="77"/>
    <x v="77"/>
    <x v="0"/>
    <x v="0"/>
  </r>
  <r>
    <n v="695"/>
    <x v="4"/>
    <x v="1"/>
    <x v="0"/>
    <x v="2"/>
    <x v="78"/>
    <x v="78"/>
    <x v="0"/>
    <x v="0"/>
  </r>
  <r>
    <n v="696"/>
    <x v="4"/>
    <x v="1"/>
    <x v="0"/>
    <x v="2"/>
    <x v="79"/>
    <x v="79"/>
    <x v="0"/>
    <x v="0"/>
  </r>
  <r>
    <n v="697"/>
    <x v="4"/>
    <x v="1"/>
    <x v="0"/>
    <x v="2"/>
    <x v="80"/>
    <x v="80"/>
    <x v="0"/>
    <x v="0"/>
  </r>
  <r>
    <n v="698"/>
    <x v="4"/>
    <x v="1"/>
    <x v="0"/>
    <x v="2"/>
    <x v="81"/>
    <x v="81"/>
    <x v="0"/>
    <x v="0"/>
  </r>
  <r>
    <n v="699"/>
    <x v="4"/>
    <x v="1"/>
    <x v="0"/>
    <x v="2"/>
    <x v="82"/>
    <x v="82"/>
    <x v="0"/>
    <x v="0"/>
  </r>
  <r>
    <n v="700"/>
    <x v="4"/>
    <x v="1"/>
    <x v="0"/>
    <x v="2"/>
    <x v="83"/>
    <x v="83"/>
    <x v="0"/>
    <x v="0"/>
  </r>
  <r>
    <n v="701"/>
    <x v="4"/>
    <x v="1"/>
    <x v="0"/>
    <x v="2"/>
    <x v="84"/>
    <x v="84"/>
    <x v="19"/>
    <x v="85"/>
  </r>
  <r>
    <n v="702"/>
    <x v="4"/>
    <x v="1"/>
    <x v="0"/>
    <x v="2"/>
    <x v="85"/>
    <x v="85"/>
    <x v="20"/>
    <x v="86"/>
  </r>
  <r>
    <n v="703"/>
    <x v="4"/>
    <x v="1"/>
    <x v="0"/>
    <x v="2"/>
    <x v="86"/>
    <x v="86"/>
    <x v="0"/>
    <x v="0"/>
  </r>
  <r>
    <n v="704"/>
    <x v="4"/>
    <x v="1"/>
    <x v="0"/>
    <x v="3"/>
    <x v="87"/>
    <x v="87"/>
    <x v="0"/>
    <x v="0"/>
  </r>
  <r>
    <n v="705"/>
    <x v="4"/>
    <x v="1"/>
    <x v="0"/>
    <x v="3"/>
    <x v="88"/>
    <x v="88"/>
    <x v="0"/>
    <x v="0"/>
  </r>
  <r>
    <n v="706"/>
    <x v="4"/>
    <x v="1"/>
    <x v="0"/>
    <x v="3"/>
    <x v="89"/>
    <x v="89"/>
    <x v="0"/>
    <x v="0"/>
  </r>
  <r>
    <n v="707"/>
    <x v="4"/>
    <x v="1"/>
    <x v="0"/>
    <x v="0"/>
    <x v="90"/>
    <x v="90"/>
    <x v="0"/>
    <x v="0"/>
  </r>
  <r>
    <n v="708"/>
    <x v="4"/>
    <x v="1"/>
    <x v="1"/>
    <x v="0"/>
    <x v="91"/>
    <x v="91"/>
    <x v="21"/>
    <x v="87"/>
  </r>
  <r>
    <n v="709"/>
    <x v="4"/>
    <x v="2"/>
    <x v="1"/>
    <x v="0"/>
    <x v="92"/>
    <x v="92"/>
    <x v="21"/>
    <x v="87"/>
  </r>
  <r>
    <n v="710"/>
    <x v="4"/>
    <x v="2"/>
    <x v="0"/>
    <x v="0"/>
    <x v="93"/>
    <x v="93"/>
    <x v="0"/>
    <x v="0"/>
  </r>
  <r>
    <n v="711"/>
    <x v="4"/>
    <x v="2"/>
    <x v="0"/>
    <x v="0"/>
    <x v="94"/>
    <x v="94"/>
    <x v="0"/>
    <x v="0"/>
  </r>
  <r>
    <n v="712"/>
    <x v="4"/>
    <x v="2"/>
    <x v="0"/>
    <x v="0"/>
    <x v="95"/>
    <x v="95"/>
    <x v="22"/>
    <x v="88"/>
  </r>
  <r>
    <n v="713"/>
    <x v="4"/>
    <x v="2"/>
    <x v="0"/>
    <x v="0"/>
    <x v="96"/>
    <x v="96"/>
    <x v="0"/>
    <x v="0"/>
  </r>
  <r>
    <n v="714"/>
    <x v="4"/>
    <x v="2"/>
    <x v="1"/>
    <x v="0"/>
    <x v="97"/>
    <x v="97"/>
    <x v="22"/>
    <x v="88"/>
  </r>
  <r>
    <n v="715"/>
    <x v="4"/>
    <x v="2"/>
    <x v="0"/>
    <x v="0"/>
    <x v="98"/>
    <x v="98"/>
    <x v="0"/>
    <x v="0"/>
  </r>
  <r>
    <n v="716"/>
    <x v="4"/>
    <x v="2"/>
    <x v="1"/>
    <x v="0"/>
    <x v="99"/>
    <x v="99"/>
    <x v="23"/>
    <x v="89"/>
  </r>
  <r>
    <n v="717"/>
    <x v="4"/>
    <x v="2"/>
    <x v="0"/>
    <x v="0"/>
    <x v="100"/>
    <x v="100"/>
    <x v="0"/>
    <x v="90"/>
  </r>
  <r>
    <n v="718"/>
    <x v="4"/>
    <x v="2"/>
    <x v="0"/>
    <x v="0"/>
    <x v="101"/>
    <x v="101"/>
    <x v="0"/>
    <x v="91"/>
  </r>
  <r>
    <n v="719"/>
    <x v="4"/>
    <x v="2"/>
    <x v="0"/>
    <x v="0"/>
    <x v="102"/>
    <x v="102"/>
    <x v="0"/>
    <x v="0"/>
  </r>
  <r>
    <n v="720"/>
    <x v="4"/>
    <x v="2"/>
    <x v="1"/>
    <x v="0"/>
    <x v="103"/>
    <x v="103"/>
    <x v="0"/>
    <x v="92"/>
  </r>
  <r>
    <n v="721"/>
    <x v="4"/>
    <x v="2"/>
    <x v="0"/>
    <x v="0"/>
    <x v="104"/>
    <x v="104"/>
    <x v="0"/>
    <x v="0"/>
  </r>
  <r>
    <n v="722"/>
    <x v="4"/>
    <x v="2"/>
    <x v="0"/>
    <x v="0"/>
    <x v="105"/>
    <x v="105"/>
    <x v="0"/>
    <x v="0"/>
  </r>
  <r>
    <n v="723"/>
    <x v="4"/>
    <x v="2"/>
    <x v="0"/>
    <x v="0"/>
    <x v="106"/>
    <x v="106"/>
    <x v="0"/>
    <x v="0"/>
  </r>
  <r>
    <n v="724"/>
    <x v="4"/>
    <x v="2"/>
    <x v="0"/>
    <x v="0"/>
    <x v="107"/>
    <x v="107"/>
    <x v="0"/>
    <x v="93"/>
  </r>
  <r>
    <n v="725"/>
    <x v="4"/>
    <x v="2"/>
    <x v="1"/>
    <x v="0"/>
    <x v="108"/>
    <x v="108"/>
    <x v="0"/>
    <x v="93"/>
  </r>
  <r>
    <n v="726"/>
    <x v="4"/>
    <x v="2"/>
    <x v="0"/>
    <x v="0"/>
    <x v="109"/>
    <x v="109"/>
    <x v="0"/>
    <x v="94"/>
  </r>
  <r>
    <n v="727"/>
    <x v="4"/>
    <x v="2"/>
    <x v="0"/>
    <x v="0"/>
    <x v="110"/>
    <x v="110"/>
    <x v="0"/>
    <x v="95"/>
  </r>
  <r>
    <n v="728"/>
    <x v="4"/>
    <x v="2"/>
    <x v="0"/>
    <x v="0"/>
    <x v="111"/>
    <x v="111"/>
    <x v="0"/>
    <x v="96"/>
  </r>
  <r>
    <n v="729"/>
    <x v="4"/>
    <x v="2"/>
    <x v="0"/>
    <x v="0"/>
    <x v="112"/>
    <x v="112"/>
    <x v="0"/>
    <x v="0"/>
  </r>
  <r>
    <n v="730"/>
    <x v="4"/>
    <x v="2"/>
    <x v="0"/>
    <x v="0"/>
    <x v="113"/>
    <x v="113"/>
    <x v="0"/>
    <x v="97"/>
  </r>
  <r>
    <n v="731"/>
    <x v="4"/>
    <x v="2"/>
    <x v="0"/>
    <x v="0"/>
    <x v="114"/>
    <x v="114"/>
    <x v="0"/>
    <x v="98"/>
  </r>
  <r>
    <n v="732"/>
    <x v="4"/>
    <x v="2"/>
    <x v="0"/>
    <x v="0"/>
    <x v="115"/>
    <x v="115"/>
    <x v="0"/>
    <x v="99"/>
  </r>
  <r>
    <n v="733"/>
    <x v="4"/>
    <x v="2"/>
    <x v="0"/>
    <x v="0"/>
    <x v="116"/>
    <x v="116"/>
    <x v="0"/>
    <x v="100"/>
  </r>
  <r>
    <n v="734"/>
    <x v="4"/>
    <x v="2"/>
    <x v="0"/>
    <x v="0"/>
    <x v="117"/>
    <x v="117"/>
    <x v="0"/>
    <x v="0"/>
  </r>
  <r>
    <n v="735"/>
    <x v="4"/>
    <x v="2"/>
    <x v="0"/>
    <x v="0"/>
    <x v="118"/>
    <x v="118"/>
    <x v="0"/>
    <x v="0"/>
  </r>
  <r>
    <n v="736"/>
    <x v="4"/>
    <x v="2"/>
    <x v="0"/>
    <x v="0"/>
    <x v="119"/>
    <x v="119"/>
    <x v="0"/>
    <x v="0"/>
  </r>
  <r>
    <n v="737"/>
    <x v="4"/>
    <x v="2"/>
    <x v="0"/>
    <x v="0"/>
    <x v="120"/>
    <x v="120"/>
    <x v="0"/>
    <x v="0"/>
  </r>
  <r>
    <n v="738"/>
    <x v="4"/>
    <x v="2"/>
    <x v="0"/>
    <x v="0"/>
    <x v="121"/>
    <x v="121"/>
    <x v="0"/>
    <x v="0"/>
  </r>
  <r>
    <n v="739"/>
    <x v="4"/>
    <x v="2"/>
    <x v="0"/>
    <x v="0"/>
    <x v="122"/>
    <x v="122"/>
    <x v="0"/>
    <x v="0"/>
  </r>
  <r>
    <n v="740"/>
    <x v="4"/>
    <x v="2"/>
    <x v="0"/>
    <x v="0"/>
    <x v="123"/>
    <x v="123"/>
    <x v="0"/>
    <x v="0"/>
  </r>
  <r>
    <n v="741"/>
    <x v="4"/>
    <x v="2"/>
    <x v="0"/>
    <x v="0"/>
    <x v="124"/>
    <x v="124"/>
    <x v="0"/>
    <x v="101"/>
  </r>
  <r>
    <n v="742"/>
    <x v="4"/>
    <x v="2"/>
    <x v="0"/>
    <x v="0"/>
    <x v="125"/>
    <x v="125"/>
    <x v="0"/>
    <x v="0"/>
  </r>
  <r>
    <n v="743"/>
    <x v="4"/>
    <x v="2"/>
    <x v="0"/>
    <x v="0"/>
    <x v="126"/>
    <x v="126"/>
    <x v="0"/>
    <x v="0"/>
  </r>
  <r>
    <n v="744"/>
    <x v="4"/>
    <x v="2"/>
    <x v="1"/>
    <x v="0"/>
    <x v="127"/>
    <x v="127"/>
    <x v="0"/>
    <x v="102"/>
  </r>
  <r>
    <n v="745"/>
    <x v="4"/>
    <x v="2"/>
    <x v="0"/>
    <x v="0"/>
    <x v="128"/>
    <x v="128"/>
    <x v="0"/>
    <x v="103"/>
  </r>
  <r>
    <n v="746"/>
    <x v="4"/>
    <x v="2"/>
    <x v="0"/>
    <x v="0"/>
    <x v="129"/>
    <x v="129"/>
    <x v="0"/>
    <x v="0"/>
  </r>
  <r>
    <n v="747"/>
    <x v="4"/>
    <x v="2"/>
    <x v="0"/>
    <x v="0"/>
    <x v="130"/>
    <x v="130"/>
    <x v="0"/>
    <x v="0"/>
  </r>
  <r>
    <n v="748"/>
    <x v="4"/>
    <x v="2"/>
    <x v="0"/>
    <x v="0"/>
    <x v="131"/>
    <x v="131"/>
    <x v="0"/>
    <x v="104"/>
  </r>
  <r>
    <n v="749"/>
    <x v="4"/>
    <x v="2"/>
    <x v="0"/>
    <x v="0"/>
    <x v="132"/>
    <x v="132"/>
    <x v="0"/>
    <x v="0"/>
  </r>
  <r>
    <n v="750"/>
    <x v="4"/>
    <x v="2"/>
    <x v="0"/>
    <x v="0"/>
    <x v="133"/>
    <x v="133"/>
    <x v="0"/>
    <x v="0"/>
  </r>
  <r>
    <n v="751"/>
    <x v="4"/>
    <x v="2"/>
    <x v="1"/>
    <x v="0"/>
    <x v="134"/>
    <x v="134"/>
    <x v="0"/>
    <x v="105"/>
  </r>
  <r>
    <n v="752"/>
    <x v="4"/>
    <x v="2"/>
    <x v="0"/>
    <x v="0"/>
    <x v="135"/>
    <x v="135"/>
    <x v="0"/>
    <x v="106"/>
  </r>
  <r>
    <n v="753"/>
    <x v="4"/>
    <x v="2"/>
    <x v="1"/>
    <x v="0"/>
    <x v="136"/>
    <x v="136"/>
    <x v="0"/>
    <x v="107"/>
  </r>
  <r>
    <n v="754"/>
    <x v="4"/>
    <x v="2"/>
    <x v="0"/>
    <x v="0"/>
    <x v="137"/>
    <x v="137"/>
    <x v="0"/>
    <x v="0"/>
  </r>
  <r>
    <n v="755"/>
    <x v="4"/>
    <x v="2"/>
    <x v="0"/>
    <x v="0"/>
    <x v="138"/>
    <x v="138"/>
    <x v="0"/>
    <x v="0"/>
  </r>
  <r>
    <n v="756"/>
    <x v="4"/>
    <x v="2"/>
    <x v="1"/>
    <x v="0"/>
    <x v="139"/>
    <x v="139"/>
    <x v="0"/>
    <x v="107"/>
  </r>
  <r>
    <n v="757"/>
    <x v="4"/>
    <x v="2"/>
    <x v="1"/>
    <x v="0"/>
    <x v="140"/>
    <x v="140"/>
    <x v="0"/>
    <x v="83"/>
  </r>
  <r>
    <n v="758"/>
    <x v="4"/>
    <x v="2"/>
    <x v="0"/>
    <x v="0"/>
    <x v="141"/>
    <x v="141"/>
    <x v="0"/>
    <x v="108"/>
  </r>
  <r>
    <n v="759"/>
    <x v="4"/>
    <x v="3"/>
    <x v="0"/>
    <x v="0"/>
    <x v="142"/>
    <x v="142"/>
    <x v="0"/>
    <x v="0"/>
  </r>
  <r>
    <n v="760"/>
    <x v="4"/>
    <x v="3"/>
    <x v="0"/>
    <x v="0"/>
    <x v="143"/>
    <x v="143"/>
    <x v="0"/>
    <x v="0"/>
  </r>
  <r>
    <n v="761"/>
    <x v="4"/>
    <x v="3"/>
    <x v="0"/>
    <x v="0"/>
    <x v="144"/>
    <x v="144"/>
    <x v="0"/>
    <x v="0"/>
  </r>
  <r>
    <n v="762"/>
    <x v="4"/>
    <x v="3"/>
    <x v="0"/>
    <x v="0"/>
    <x v="145"/>
    <x v="145"/>
    <x v="0"/>
    <x v="0"/>
  </r>
  <r>
    <n v="763"/>
    <x v="4"/>
    <x v="3"/>
    <x v="0"/>
    <x v="0"/>
    <x v="146"/>
    <x v="146"/>
    <x v="0"/>
    <x v="0"/>
  </r>
  <r>
    <n v="764"/>
    <x v="4"/>
    <x v="3"/>
    <x v="0"/>
    <x v="0"/>
    <x v="147"/>
    <x v="147"/>
    <x v="0"/>
    <x v="0"/>
  </r>
  <r>
    <n v="765"/>
    <x v="4"/>
    <x v="3"/>
    <x v="0"/>
    <x v="0"/>
    <x v="148"/>
    <x v="148"/>
    <x v="0"/>
    <x v="0"/>
  </r>
  <r>
    <n v="766"/>
    <x v="4"/>
    <x v="3"/>
    <x v="1"/>
    <x v="0"/>
    <x v="149"/>
    <x v="149"/>
    <x v="0"/>
    <x v="1"/>
  </r>
  <r>
    <n v="767"/>
    <x v="4"/>
    <x v="3"/>
    <x v="1"/>
    <x v="0"/>
    <x v="150"/>
    <x v="150"/>
    <x v="0"/>
    <x v="1"/>
  </r>
  <r>
    <n v="768"/>
    <x v="4"/>
    <x v="3"/>
    <x v="0"/>
    <x v="0"/>
    <x v="151"/>
    <x v="151"/>
    <x v="0"/>
    <x v="1"/>
  </r>
  <r>
    <n v="769"/>
    <x v="4"/>
    <x v="3"/>
    <x v="0"/>
    <x v="0"/>
    <x v="152"/>
    <x v="152"/>
    <x v="0"/>
    <x v="0"/>
  </r>
  <r>
    <n v="770"/>
    <x v="4"/>
    <x v="3"/>
    <x v="0"/>
    <x v="0"/>
    <x v="153"/>
    <x v="153"/>
    <x v="0"/>
    <x v="1"/>
  </r>
  <r>
    <n v="771"/>
    <x v="5"/>
    <x v="0"/>
    <x v="0"/>
    <x v="0"/>
    <x v="0"/>
    <x v="0"/>
    <x v="0"/>
    <x v="0"/>
  </r>
  <r>
    <n v="772"/>
    <x v="5"/>
    <x v="0"/>
    <x v="0"/>
    <x v="0"/>
    <x v="1"/>
    <x v="1"/>
    <x v="0"/>
    <x v="0"/>
  </r>
  <r>
    <n v="773"/>
    <x v="5"/>
    <x v="0"/>
    <x v="0"/>
    <x v="0"/>
    <x v="2"/>
    <x v="2"/>
    <x v="0"/>
    <x v="0"/>
  </r>
  <r>
    <n v="774"/>
    <x v="5"/>
    <x v="0"/>
    <x v="1"/>
    <x v="0"/>
    <x v="3"/>
    <x v="3"/>
    <x v="0"/>
    <x v="1"/>
  </r>
  <r>
    <n v="775"/>
    <x v="5"/>
    <x v="0"/>
    <x v="0"/>
    <x v="0"/>
    <x v="4"/>
    <x v="4"/>
    <x v="0"/>
    <x v="0"/>
  </r>
  <r>
    <n v="776"/>
    <x v="5"/>
    <x v="0"/>
    <x v="0"/>
    <x v="0"/>
    <x v="5"/>
    <x v="5"/>
    <x v="0"/>
    <x v="0"/>
  </r>
  <r>
    <n v="777"/>
    <x v="5"/>
    <x v="0"/>
    <x v="1"/>
    <x v="0"/>
    <x v="6"/>
    <x v="6"/>
    <x v="0"/>
    <x v="1"/>
  </r>
  <r>
    <n v="778"/>
    <x v="5"/>
    <x v="0"/>
    <x v="0"/>
    <x v="0"/>
    <x v="7"/>
    <x v="7"/>
    <x v="0"/>
    <x v="109"/>
  </r>
  <r>
    <n v="779"/>
    <x v="5"/>
    <x v="0"/>
    <x v="0"/>
    <x v="0"/>
    <x v="8"/>
    <x v="8"/>
    <x v="0"/>
    <x v="0"/>
  </r>
  <r>
    <n v="780"/>
    <x v="5"/>
    <x v="0"/>
    <x v="0"/>
    <x v="0"/>
    <x v="9"/>
    <x v="9"/>
    <x v="0"/>
    <x v="0"/>
  </r>
  <r>
    <n v="781"/>
    <x v="5"/>
    <x v="0"/>
    <x v="0"/>
    <x v="0"/>
    <x v="10"/>
    <x v="10"/>
    <x v="0"/>
    <x v="0"/>
  </r>
  <r>
    <n v="782"/>
    <x v="5"/>
    <x v="0"/>
    <x v="0"/>
    <x v="0"/>
    <x v="11"/>
    <x v="11"/>
    <x v="0"/>
    <x v="0"/>
  </r>
  <r>
    <n v="783"/>
    <x v="5"/>
    <x v="0"/>
    <x v="0"/>
    <x v="0"/>
    <x v="12"/>
    <x v="12"/>
    <x v="0"/>
    <x v="0"/>
  </r>
  <r>
    <n v="784"/>
    <x v="5"/>
    <x v="0"/>
    <x v="0"/>
    <x v="0"/>
    <x v="13"/>
    <x v="13"/>
    <x v="0"/>
    <x v="0"/>
  </r>
  <r>
    <n v="785"/>
    <x v="5"/>
    <x v="0"/>
    <x v="0"/>
    <x v="0"/>
    <x v="14"/>
    <x v="14"/>
    <x v="0"/>
    <x v="0"/>
  </r>
  <r>
    <n v="786"/>
    <x v="5"/>
    <x v="0"/>
    <x v="0"/>
    <x v="0"/>
    <x v="15"/>
    <x v="15"/>
    <x v="0"/>
    <x v="0"/>
  </r>
  <r>
    <n v="787"/>
    <x v="5"/>
    <x v="0"/>
    <x v="0"/>
    <x v="0"/>
    <x v="16"/>
    <x v="16"/>
    <x v="0"/>
    <x v="0"/>
  </r>
  <r>
    <n v="788"/>
    <x v="5"/>
    <x v="0"/>
    <x v="0"/>
    <x v="0"/>
    <x v="17"/>
    <x v="17"/>
    <x v="0"/>
    <x v="0"/>
  </r>
  <r>
    <n v="789"/>
    <x v="5"/>
    <x v="0"/>
    <x v="0"/>
    <x v="0"/>
    <x v="18"/>
    <x v="18"/>
    <x v="0"/>
    <x v="0"/>
  </r>
  <r>
    <n v="790"/>
    <x v="5"/>
    <x v="0"/>
    <x v="0"/>
    <x v="0"/>
    <x v="19"/>
    <x v="19"/>
    <x v="0"/>
    <x v="0"/>
  </r>
  <r>
    <n v="791"/>
    <x v="5"/>
    <x v="0"/>
    <x v="0"/>
    <x v="0"/>
    <x v="20"/>
    <x v="20"/>
    <x v="0"/>
    <x v="0"/>
  </r>
  <r>
    <n v="792"/>
    <x v="5"/>
    <x v="0"/>
    <x v="0"/>
    <x v="0"/>
    <x v="21"/>
    <x v="21"/>
    <x v="0"/>
    <x v="0"/>
  </r>
  <r>
    <n v="793"/>
    <x v="5"/>
    <x v="0"/>
    <x v="0"/>
    <x v="0"/>
    <x v="22"/>
    <x v="22"/>
    <x v="0"/>
    <x v="0"/>
  </r>
  <r>
    <n v="794"/>
    <x v="5"/>
    <x v="0"/>
    <x v="0"/>
    <x v="0"/>
    <x v="23"/>
    <x v="23"/>
    <x v="0"/>
    <x v="0"/>
  </r>
  <r>
    <n v="795"/>
    <x v="5"/>
    <x v="0"/>
    <x v="0"/>
    <x v="0"/>
    <x v="24"/>
    <x v="24"/>
    <x v="0"/>
    <x v="0"/>
  </r>
  <r>
    <n v="796"/>
    <x v="5"/>
    <x v="0"/>
    <x v="0"/>
    <x v="0"/>
    <x v="25"/>
    <x v="25"/>
    <x v="0"/>
    <x v="0"/>
  </r>
  <r>
    <n v="797"/>
    <x v="5"/>
    <x v="0"/>
    <x v="0"/>
    <x v="0"/>
    <x v="26"/>
    <x v="26"/>
    <x v="0"/>
    <x v="0"/>
  </r>
  <r>
    <n v="798"/>
    <x v="5"/>
    <x v="0"/>
    <x v="0"/>
    <x v="0"/>
    <x v="27"/>
    <x v="27"/>
    <x v="0"/>
    <x v="0"/>
  </r>
  <r>
    <n v="799"/>
    <x v="5"/>
    <x v="0"/>
    <x v="0"/>
    <x v="0"/>
    <x v="28"/>
    <x v="28"/>
    <x v="0"/>
    <x v="0"/>
  </r>
  <r>
    <n v="800"/>
    <x v="5"/>
    <x v="0"/>
    <x v="0"/>
    <x v="0"/>
    <x v="29"/>
    <x v="29"/>
    <x v="0"/>
    <x v="0"/>
  </r>
  <r>
    <n v="801"/>
    <x v="5"/>
    <x v="0"/>
    <x v="0"/>
    <x v="0"/>
    <x v="30"/>
    <x v="30"/>
    <x v="0"/>
    <x v="0"/>
  </r>
  <r>
    <n v="802"/>
    <x v="5"/>
    <x v="0"/>
    <x v="0"/>
    <x v="0"/>
    <x v="31"/>
    <x v="31"/>
    <x v="0"/>
    <x v="0"/>
  </r>
  <r>
    <n v="803"/>
    <x v="5"/>
    <x v="0"/>
    <x v="0"/>
    <x v="0"/>
    <x v="32"/>
    <x v="32"/>
    <x v="0"/>
    <x v="0"/>
  </r>
  <r>
    <n v="804"/>
    <x v="5"/>
    <x v="0"/>
    <x v="0"/>
    <x v="0"/>
    <x v="33"/>
    <x v="33"/>
    <x v="0"/>
    <x v="0"/>
  </r>
  <r>
    <n v="805"/>
    <x v="5"/>
    <x v="0"/>
    <x v="0"/>
    <x v="0"/>
    <x v="34"/>
    <x v="34"/>
    <x v="0"/>
    <x v="0"/>
  </r>
  <r>
    <n v="806"/>
    <x v="5"/>
    <x v="0"/>
    <x v="0"/>
    <x v="0"/>
    <x v="35"/>
    <x v="35"/>
    <x v="0"/>
    <x v="0"/>
  </r>
  <r>
    <n v="807"/>
    <x v="5"/>
    <x v="0"/>
    <x v="0"/>
    <x v="0"/>
    <x v="36"/>
    <x v="36"/>
    <x v="0"/>
    <x v="0"/>
  </r>
  <r>
    <n v="808"/>
    <x v="5"/>
    <x v="0"/>
    <x v="0"/>
    <x v="0"/>
    <x v="37"/>
    <x v="37"/>
    <x v="0"/>
    <x v="0"/>
  </r>
  <r>
    <n v="809"/>
    <x v="5"/>
    <x v="0"/>
    <x v="0"/>
    <x v="0"/>
    <x v="38"/>
    <x v="38"/>
    <x v="0"/>
    <x v="0"/>
  </r>
  <r>
    <n v="810"/>
    <x v="5"/>
    <x v="0"/>
    <x v="0"/>
    <x v="0"/>
    <x v="39"/>
    <x v="39"/>
    <x v="0"/>
    <x v="0"/>
  </r>
  <r>
    <n v="811"/>
    <x v="5"/>
    <x v="0"/>
    <x v="0"/>
    <x v="0"/>
    <x v="40"/>
    <x v="40"/>
    <x v="0"/>
    <x v="0"/>
  </r>
  <r>
    <n v="812"/>
    <x v="5"/>
    <x v="0"/>
    <x v="0"/>
    <x v="0"/>
    <x v="41"/>
    <x v="41"/>
    <x v="0"/>
    <x v="0"/>
  </r>
  <r>
    <n v="813"/>
    <x v="5"/>
    <x v="0"/>
    <x v="1"/>
    <x v="0"/>
    <x v="42"/>
    <x v="42"/>
    <x v="0"/>
    <x v="109"/>
  </r>
  <r>
    <n v="814"/>
    <x v="5"/>
    <x v="0"/>
    <x v="0"/>
    <x v="0"/>
    <x v="43"/>
    <x v="43"/>
    <x v="0"/>
    <x v="0"/>
  </r>
  <r>
    <n v="815"/>
    <x v="5"/>
    <x v="0"/>
    <x v="0"/>
    <x v="0"/>
    <x v="44"/>
    <x v="44"/>
    <x v="0"/>
    <x v="0"/>
  </r>
  <r>
    <n v="816"/>
    <x v="5"/>
    <x v="0"/>
    <x v="0"/>
    <x v="0"/>
    <x v="45"/>
    <x v="45"/>
    <x v="0"/>
    <x v="0"/>
  </r>
  <r>
    <n v="817"/>
    <x v="5"/>
    <x v="0"/>
    <x v="0"/>
    <x v="0"/>
    <x v="46"/>
    <x v="46"/>
    <x v="0"/>
    <x v="0"/>
  </r>
  <r>
    <n v="818"/>
    <x v="5"/>
    <x v="0"/>
    <x v="0"/>
    <x v="0"/>
    <x v="47"/>
    <x v="47"/>
    <x v="0"/>
    <x v="0"/>
  </r>
  <r>
    <n v="819"/>
    <x v="5"/>
    <x v="0"/>
    <x v="0"/>
    <x v="0"/>
    <x v="48"/>
    <x v="48"/>
    <x v="0"/>
    <x v="0"/>
  </r>
  <r>
    <n v="820"/>
    <x v="5"/>
    <x v="0"/>
    <x v="0"/>
    <x v="0"/>
    <x v="49"/>
    <x v="49"/>
    <x v="0"/>
    <x v="0"/>
  </r>
  <r>
    <n v="821"/>
    <x v="5"/>
    <x v="0"/>
    <x v="0"/>
    <x v="0"/>
    <x v="50"/>
    <x v="50"/>
    <x v="0"/>
    <x v="0"/>
  </r>
  <r>
    <n v="822"/>
    <x v="5"/>
    <x v="0"/>
    <x v="0"/>
    <x v="0"/>
    <x v="51"/>
    <x v="51"/>
    <x v="0"/>
    <x v="0"/>
  </r>
  <r>
    <n v="823"/>
    <x v="5"/>
    <x v="0"/>
    <x v="1"/>
    <x v="0"/>
    <x v="52"/>
    <x v="52"/>
    <x v="0"/>
    <x v="109"/>
  </r>
  <r>
    <n v="824"/>
    <x v="5"/>
    <x v="1"/>
    <x v="0"/>
    <x v="1"/>
    <x v="53"/>
    <x v="53"/>
    <x v="24"/>
    <x v="110"/>
  </r>
  <r>
    <n v="825"/>
    <x v="5"/>
    <x v="1"/>
    <x v="0"/>
    <x v="1"/>
    <x v="54"/>
    <x v="54"/>
    <x v="0"/>
    <x v="0"/>
  </r>
  <r>
    <n v="826"/>
    <x v="5"/>
    <x v="1"/>
    <x v="0"/>
    <x v="1"/>
    <x v="55"/>
    <x v="55"/>
    <x v="9"/>
    <x v="111"/>
  </r>
  <r>
    <n v="827"/>
    <x v="5"/>
    <x v="1"/>
    <x v="0"/>
    <x v="1"/>
    <x v="56"/>
    <x v="56"/>
    <x v="0"/>
    <x v="0"/>
  </r>
  <r>
    <n v="828"/>
    <x v="5"/>
    <x v="1"/>
    <x v="0"/>
    <x v="2"/>
    <x v="57"/>
    <x v="57"/>
    <x v="0"/>
    <x v="0"/>
  </r>
  <r>
    <n v="829"/>
    <x v="5"/>
    <x v="1"/>
    <x v="0"/>
    <x v="2"/>
    <x v="58"/>
    <x v="58"/>
    <x v="0"/>
    <x v="0"/>
  </r>
  <r>
    <n v="830"/>
    <x v="5"/>
    <x v="1"/>
    <x v="0"/>
    <x v="2"/>
    <x v="59"/>
    <x v="59"/>
    <x v="0"/>
    <x v="0"/>
  </r>
  <r>
    <n v="831"/>
    <x v="5"/>
    <x v="1"/>
    <x v="0"/>
    <x v="2"/>
    <x v="60"/>
    <x v="60"/>
    <x v="0"/>
    <x v="0"/>
  </r>
  <r>
    <n v="832"/>
    <x v="5"/>
    <x v="1"/>
    <x v="0"/>
    <x v="2"/>
    <x v="61"/>
    <x v="61"/>
    <x v="0"/>
    <x v="0"/>
  </r>
  <r>
    <n v="833"/>
    <x v="5"/>
    <x v="1"/>
    <x v="0"/>
    <x v="2"/>
    <x v="62"/>
    <x v="62"/>
    <x v="0"/>
    <x v="0"/>
  </r>
  <r>
    <n v="834"/>
    <x v="5"/>
    <x v="1"/>
    <x v="0"/>
    <x v="2"/>
    <x v="63"/>
    <x v="63"/>
    <x v="0"/>
    <x v="0"/>
  </r>
  <r>
    <n v="835"/>
    <x v="5"/>
    <x v="1"/>
    <x v="0"/>
    <x v="2"/>
    <x v="64"/>
    <x v="64"/>
    <x v="0"/>
    <x v="0"/>
  </r>
  <r>
    <n v="836"/>
    <x v="5"/>
    <x v="1"/>
    <x v="0"/>
    <x v="2"/>
    <x v="65"/>
    <x v="65"/>
    <x v="0"/>
    <x v="0"/>
  </r>
  <r>
    <n v="837"/>
    <x v="5"/>
    <x v="1"/>
    <x v="0"/>
    <x v="2"/>
    <x v="66"/>
    <x v="66"/>
    <x v="0"/>
    <x v="0"/>
  </r>
  <r>
    <n v="838"/>
    <x v="5"/>
    <x v="1"/>
    <x v="0"/>
    <x v="2"/>
    <x v="67"/>
    <x v="67"/>
    <x v="0"/>
    <x v="0"/>
  </r>
  <r>
    <n v="839"/>
    <x v="5"/>
    <x v="1"/>
    <x v="0"/>
    <x v="2"/>
    <x v="68"/>
    <x v="68"/>
    <x v="0"/>
    <x v="0"/>
  </r>
  <r>
    <n v="840"/>
    <x v="5"/>
    <x v="1"/>
    <x v="0"/>
    <x v="2"/>
    <x v="69"/>
    <x v="69"/>
    <x v="0"/>
    <x v="0"/>
  </r>
  <r>
    <n v="841"/>
    <x v="5"/>
    <x v="1"/>
    <x v="0"/>
    <x v="2"/>
    <x v="70"/>
    <x v="70"/>
    <x v="0"/>
    <x v="0"/>
  </r>
  <r>
    <n v="842"/>
    <x v="5"/>
    <x v="1"/>
    <x v="0"/>
    <x v="2"/>
    <x v="71"/>
    <x v="71"/>
    <x v="0"/>
    <x v="0"/>
  </r>
  <r>
    <n v="843"/>
    <x v="5"/>
    <x v="1"/>
    <x v="0"/>
    <x v="2"/>
    <x v="72"/>
    <x v="72"/>
    <x v="0"/>
    <x v="0"/>
  </r>
  <r>
    <n v="844"/>
    <x v="5"/>
    <x v="1"/>
    <x v="0"/>
    <x v="2"/>
    <x v="73"/>
    <x v="73"/>
    <x v="0"/>
    <x v="0"/>
  </r>
  <r>
    <n v="845"/>
    <x v="5"/>
    <x v="1"/>
    <x v="0"/>
    <x v="2"/>
    <x v="74"/>
    <x v="74"/>
    <x v="0"/>
    <x v="0"/>
  </r>
  <r>
    <n v="846"/>
    <x v="5"/>
    <x v="1"/>
    <x v="0"/>
    <x v="2"/>
    <x v="75"/>
    <x v="75"/>
    <x v="0"/>
    <x v="0"/>
  </r>
  <r>
    <n v="847"/>
    <x v="5"/>
    <x v="1"/>
    <x v="0"/>
    <x v="2"/>
    <x v="76"/>
    <x v="76"/>
    <x v="0"/>
    <x v="0"/>
  </r>
  <r>
    <n v="848"/>
    <x v="5"/>
    <x v="1"/>
    <x v="0"/>
    <x v="2"/>
    <x v="77"/>
    <x v="77"/>
    <x v="0"/>
    <x v="0"/>
  </r>
  <r>
    <n v="849"/>
    <x v="5"/>
    <x v="1"/>
    <x v="0"/>
    <x v="2"/>
    <x v="78"/>
    <x v="78"/>
    <x v="0"/>
    <x v="0"/>
  </r>
  <r>
    <n v="850"/>
    <x v="5"/>
    <x v="1"/>
    <x v="0"/>
    <x v="2"/>
    <x v="79"/>
    <x v="79"/>
    <x v="0"/>
    <x v="0"/>
  </r>
  <r>
    <n v="851"/>
    <x v="5"/>
    <x v="1"/>
    <x v="0"/>
    <x v="2"/>
    <x v="80"/>
    <x v="80"/>
    <x v="0"/>
    <x v="0"/>
  </r>
  <r>
    <n v="852"/>
    <x v="5"/>
    <x v="1"/>
    <x v="0"/>
    <x v="2"/>
    <x v="81"/>
    <x v="81"/>
    <x v="0"/>
    <x v="0"/>
  </r>
  <r>
    <n v="853"/>
    <x v="5"/>
    <x v="1"/>
    <x v="0"/>
    <x v="2"/>
    <x v="82"/>
    <x v="82"/>
    <x v="0"/>
    <x v="0"/>
  </r>
  <r>
    <n v="854"/>
    <x v="5"/>
    <x v="1"/>
    <x v="0"/>
    <x v="2"/>
    <x v="83"/>
    <x v="83"/>
    <x v="0"/>
    <x v="0"/>
  </r>
  <r>
    <n v="855"/>
    <x v="5"/>
    <x v="1"/>
    <x v="0"/>
    <x v="2"/>
    <x v="84"/>
    <x v="84"/>
    <x v="0"/>
    <x v="0"/>
  </r>
  <r>
    <n v="856"/>
    <x v="5"/>
    <x v="1"/>
    <x v="0"/>
    <x v="2"/>
    <x v="85"/>
    <x v="85"/>
    <x v="25"/>
    <x v="112"/>
  </r>
  <r>
    <n v="857"/>
    <x v="5"/>
    <x v="1"/>
    <x v="0"/>
    <x v="2"/>
    <x v="86"/>
    <x v="86"/>
    <x v="26"/>
    <x v="113"/>
  </r>
  <r>
    <n v="858"/>
    <x v="5"/>
    <x v="1"/>
    <x v="0"/>
    <x v="3"/>
    <x v="87"/>
    <x v="87"/>
    <x v="27"/>
    <x v="114"/>
  </r>
  <r>
    <n v="859"/>
    <x v="5"/>
    <x v="1"/>
    <x v="0"/>
    <x v="3"/>
    <x v="88"/>
    <x v="88"/>
    <x v="0"/>
    <x v="0"/>
  </r>
  <r>
    <n v="860"/>
    <x v="5"/>
    <x v="1"/>
    <x v="0"/>
    <x v="3"/>
    <x v="89"/>
    <x v="89"/>
    <x v="0"/>
    <x v="0"/>
  </r>
  <r>
    <n v="861"/>
    <x v="5"/>
    <x v="1"/>
    <x v="0"/>
    <x v="0"/>
    <x v="90"/>
    <x v="90"/>
    <x v="0"/>
    <x v="115"/>
  </r>
  <r>
    <n v="862"/>
    <x v="5"/>
    <x v="1"/>
    <x v="1"/>
    <x v="0"/>
    <x v="91"/>
    <x v="91"/>
    <x v="28"/>
    <x v="116"/>
  </r>
  <r>
    <n v="863"/>
    <x v="5"/>
    <x v="2"/>
    <x v="1"/>
    <x v="0"/>
    <x v="92"/>
    <x v="92"/>
    <x v="28"/>
    <x v="116"/>
  </r>
  <r>
    <n v="864"/>
    <x v="5"/>
    <x v="2"/>
    <x v="0"/>
    <x v="0"/>
    <x v="93"/>
    <x v="93"/>
    <x v="0"/>
    <x v="0"/>
  </r>
  <r>
    <n v="865"/>
    <x v="5"/>
    <x v="2"/>
    <x v="0"/>
    <x v="0"/>
    <x v="94"/>
    <x v="94"/>
    <x v="0"/>
    <x v="0"/>
  </r>
  <r>
    <n v="866"/>
    <x v="5"/>
    <x v="2"/>
    <x v="0"/>
    <x v="0"/>
    <x v="95"/>
    <x v="95"/>
    <x v="0"/>
    <x v="0"/>
  </r>
  <r>
    <n v="867"/>
    <x v="5"/>
    <x v="2"/>
    <x v="0"/>
    <x v="0"/>
    <x v="96"/>
    <x v="96"/>
    <x v="0"/>
    <x v="0"/>
  </r>
  <r>
    <n v="868"/>
    <x v="5"/>
    <x v="2"/>
    <x v="1"/>
    <x v="0"/>
    <x v="97"/>
    <x v="97"/>
    <x v="5"/>
    <x v="1"/>
  </r>
  <r>
    <n v="869"/>
    <x v="5"/>
    <x v="2"/>
    <x v="0"/>
    <x v="0"/>
    <x v="98"/>
    <x v="98"/>
    <x v="0"/>
    <x v="0"/>
  </r>
  <r>
    <n v="870"/>
    <x v="5"/>
    <x v="2"/>
    <x v="1"/>
    <x v="0"/>
    <x v="99"/>
    <x v="99"/>
    <x v="28"/>
    <x v="116"/>
  </r>
  <r>
    <n v="871"/>
    <x v="5"/>
    <x v="2"/>
    <x v="0"/>
    <x v="0"/>
    <x v="100"/>
    <x v="100"/>
    <x v="0"/>
    <x v="117"/>
  </r>
  <r>
    <n v="872"/>
    <x v="5"/>
    <x v="2"/>
    <x v="0"/>
    <x v="0"/>
    <x v="101"/>
    <x v="101"/>
    <x v="0"/>
    <x v="118"/>
  </r>
  <r>
    <n v="873"/>
    <x v="5"/>
    <x v="2"/>
    <x v="0"/>
    <x v="0"/>
    <x v="102"/>
    <x v="102"/>
    <x v="0"/>
    <x v="0"/>
  </r>
  <r>
    <n v="874"/>
    <x v="5"/>
    <x v="2"/>
    <x v="1"/>
    <x v="0"/>
    <x v="103"/>
    <x v="103"/>
    <x v="0"/>
    <x v="119"/>
  </r>
  <r>
    <n v="875"/>
    <x v="5"/>
    <x v="2"/>
    <x v="0"/>
    <x v="0"/>
    <x v="104"/>
    <x v="104"/>
    <x v="0"/>
    <x v="120"/>
  </r>
  <r>
    <n v="876"/>
    <x v="5"/>
    <x v="2"/>
    <x v="0"/>
    <x v="0"/>
    <x v="105"/>
    <x v="105"/>
    <x v="0"/>
    <x v="0"/>
  </r>
  <r>
    <n v="877"/>
    <x v="5"/>
    <x v="2"/>
    <x v="0"/>
    <x v="0"/>
    <x v="106"/>
    <x v="106"/>
    <x v="0"/>
    <x v="121"/>
  </r>
  <r>
    <n v="878"/>
    <x v="5"/>
    <x v="2"/>
    <x v="0"/>
    <x v="0"/>
    <x v="107"/>
    <x v="107"/>
    <x v="0"/>
    <x v="0"/>
  </r>
  <r>
    <n v="879"/>
    <x v="5"/>
    <x v="2"/>
    <x v="1"/>
    <x v="0"/>
    <x v="108"/>
    <x v="108"/>
    <x v="0"/>
    <x v="122"/>
  </r>
  <r>
    <n v="880"/>
    <x v="5"/>
    <x v="2"/>
    <x v="0"/>
    <x v="0"/>
    <x v="109"/>
    <x v="109"/>
    <x v="0"/>
    <x v="123"/>
  </r>
  <r>
    <n v="881"/>
    <x v="5"/>
    <x v="2"/>
    <x v="0"/>
    <x v="0"/>
    <x v="110"/>
    <x v="110"/>
    <x v="0"/>
    <x v="0"/>
  </r>
  <r>
    <n v="882"/>
    <x v="5"/>
    <x v="2"/>
    <x v="0"/>
    <x v="0"/>
    <x v="111"/>
    <x v="111"/>
    <x v="0"/>
    <x v="124"/>
  </r>
  <r>
    <n v="883"/>
    <x v="5"/>
    <x v="2"/>
    <x v="0"/>
    <x v="0"/>
    <x v="112"/>
    <x v="112"/>
    <x v="0"/>
    <x v="0"/>
  </r>
  <r>
    <n v="884"/>
    <x v="5"/>
    <x v="2"/>
    <x v="0"/>
    <x v="0"/>
    <x v="113"/>
    <x v="113"/>
    <x v="0"/>
    <x v="125"/>
  </r>
  <r>
    <n v="885"/>
    <x v="5"/>
    <x v="2"/>
    <x v="0"/>
    <x v="0"/>
    <x v="114"/>
    <x v="114"/>
    <x v="0"/>
    <x v="126"/>
  </r>
  <r>
    <n v="886"/>
    <x v="5"/>
    <x v="2"/>
    <x v="0"/>
    <x v="0"/>
    <x v="115"/>
    <x v="115"/>
    <x v="0"/>
    <x v="127"/>
  </r>
  <r>
    <n v="887"/>
    <x v="5"/>
    <x v="2"/>
    <x v="0"/>
    <x v="0"/>
    <x v="116"/>
    <x v="116"/>
    <x v="0"/>
    <x v="0"/>
  </r>
  <r>
    <n v="888"/>
    <x v="5"/>
    <x v="2"/>
    <x v="0"/>
    <x v="0"/>
    <x v="117"/>
    <x v="117"/>
    <x v="0"/>
    <x v="0"/>
  </r>
  <r>
    <n v="889"/>
    <x v="5"/>
    <x v="2"/>
    <x v="0"/>
    <x v="0"/>
    <x v="118"/>
    <x v="118"/>
    <x v="0"/>
    <x v="0"/>
  </r>
  <r>
    <n v="890"/>
    <x v="5"/>
    <x v="2"/>
    <x v="0"/>
    <x v="0"/>
    <x v="119"/>
    <x v="119"/>
    <x v="0"/>
    <x v="0"/>
  </r>
  <r>
    <n v="891"/>
    <x v="5"/>
    <x v="2"/>
    <x v="0"/>
    <x v="0"/>
    <x v="120"/>
    <x v="120"/>
    <x v="0"/>
    <x v="0"/>
  </r>
  <r>
    <n v="892"/>
    <x v="5"/>
    <x v="2"/>
    <x v="0"/>
    <x v="0"/>
    <x v="121"/>
    <x v="121"/>
    <x v="0"/>
    <x v="128"/>
  </r>
  <r>
    <n v="893"/>
    <x v="5"/>
    <x v="2"/>
    <x v="0"/>
    <x v="0"/>
    <x v="122"/>
    <x v="122"/>
    <x v="0"/>
    <x v="0"/>
  </r>
  <r>
    <n v="894"/>
    <x v="5"/>
    <x v="2"/>
    <x v="0"/>
    <x v="0"/>
    <x v="123"/>
    <x v="123"/>
    <x v="0"/>
    <x v="0"/>
  </r>
  <r>
    <n v="895"/>
    <x v="5"/>
    <x v="2"/>
    <x v="0"/>
    <x v="0"/>
    <x v="124"/>
    <x v="124"/>
    <x v="0"/>
    <x v="0"/>
  </r>
  <r>
    <n v="896"/>
    <x v="5"/>
    <x v="2"/>
    <x v="0"/>
    <x v="0"/>
    <x v="125"/>
    <x v="125"/>
    <x v="0"/>
    <x v="0"/>
  </r>
  <r>
    <n v="897"/>
    <x v="5"/>
    <x v="2"/>
    <x v="0"/>
    <x v="0"/>
    <x v="126"/>
    <x v="126"/>
    <x v="0"/>
    <x v="0"/>
  </r>
  <r>
    <n v="898"/>
    <x v="5"/>
    <x v="2"/>
    <x v="1"/>
    <x v="0"/>
    <x v="127"/>
    <x v="127"/>
    <x v="0"/>
    <x v="129"/>
  </r>
  <r>
    <n v="899"/>
    <x v="5"/>
    <x v="2"/>
    <x v="0"/>
    <x v="0"/>
    <x v="128"/>
    <x v="128"/>
    <x v="0"/>
    <x v="0"/>
  </r>
  <r>
    <n v="900"/>
    <x v="5"/>
    <x v="2"/>
    <x v="0"/>
    <x v="0"/>
    <x v="129"/>
    <x v="129"/>
    <x v="0"/>
    <x v="130"/>
  </r>
  <r>
    <n v="901"/>
    <x v="5"/>
    <x v="2"/>
    <x v="0"/>
    <x v="0"/>
    <x v="130"/>
    <x v="130"/>
    <x v="0"/>
    <x v="131"/>
  </r>
  <r>
    <n v="902"/>
    <x v="5"/>
    <x v="2"/>
    <x v="0"/>
    <x v="0"/>
    <x v="131"/>
    <x v="131"/>
    <x v="0"/>
    <x v="0"/>
  </r>
  <r>
    <n v="903"/>
    <x v="5"/>
    <x v="2"/>
    <x v="0"/>
    <x v="0"/>
    <x v="132"/>
    <x v="132"/>
    <x v="0"/>
    <x v="0"/>
  </r>
  <r>
    <n v="904"/>
    <x v="5"/>
    <x v="2"/>
    <x v="0"/>
    <x v="0"/>
    <x v="133"/>
    <x v="133"/>
    <x v="0"/>
    <x v="0"/>
  </r>
  <r>
    <n v="905"/>
    <x v="5"/>
    <x v="2"/>
    <x v="1"/>
    <x v="0"/>
    <x v="134"/>
    <x v="134"/>
    <x v="0"/>
    <x v="132"/>
  </r>
  <r>
    <n v="906"/>
    <x v="5"/>
    <x v="2"/>
    <x v="0"/>
    <x v="0"/>
    <x v="135"/>
    <x v="135"/>
    <x v="0"/>
    <x v="133"/>
  </r>
  <r>
    <n v="907"/>
    <x v="5"/>
    <x v="2"/>
    <x v="1"/>
    <x v="0"/>
    <x v="136"/>
    <x v="136"/>
    <x v="0"/>
    <x v="134"/>
  </r>
  <r>
    <n v="908"/>
    <x v="5"/>
    <x v="2"/>
    <x v="0"/>
    <x v="0"/>
    <x v="137"/>
    <x v="137"/>
    <x v="0"/>
    <x v="0"/>
  </r>
  <r>
    <n v="909"/>
    <x v="5"/>
    <x v="2"/>
    <x v="0"/>
    <x v="0"/>
    <x v="138"/>
    <x v="138"/>
    <x v="0"/>
    <x v="0"/>
  </r>
  <r>
    <n v="910"/>
    <x v="5"/>
    <x v="2"/>
    <x v="1"/>
    <x v="0"/>
    <x v="139"/>
    <x v="139"/>
    <x v="0"/>
    <x v="134"/>
  </r>
  <r>
    <n v="911"/>
    <x v="5"/>
    <x v="2"/>
    <x v="1"/>
    <x v="0"/>
    <x v="140"/>
    <x v="140"/>
    <x v="0"/>
    <x v="109"/>
  </r>
  <r>
    <n v="912"/>
    <x v="5"/>
    <x v="2"/>
    <x v="0"/>
    <x v="0"/>
    <x v="141"/>
    <x v="141"/>
    <x v="0"/>
    <x v="135"/>
  </r>
  <r>
    <n v="913"/>
    <x v="5"/>
    <x v="3"/>
    <x v="0"/>
    <x v="0"/>
    <x v="142"/>
    <x v="142"/>
    <x v="0"/>
    <x v="0"/>
  </r>
  <r>
    <n v="914"/>
    <x v="5"/>
    <x v="3"/>
    <x v="0"/>
    <x v="0"/>
    <x v="143"/>
    <x v="143"/>
    <x v="0"/>
    <x v="0"/>
  </r>
  <r>
    <n v="915"/>
    <x v="5"/>
    <x v="3"/>
    <x v="0"/>
    <x v="0"/>
    <x v="144"/>
    <x v="144"/>
    <x v="0"/>
    <x v="0"/>
  </r>
  <r>
    <n v="916"/>
    <x v="5"/>
    <x v="3"/>
    <x v="0"/>
    <x v="0"/>
    <x v="145"/>
    <x v="145"/>
    <x v="0"/>
    <x v="0"/>
  </r>
  <r>
    <n v="917"/>
    <x v="5"/>
    <x v="3"/>
    <x v="0"/>
    <x v="0"/>
    <x v="146"/>
    <x v="146"/>
    <x v="0"/>
    <x v="0"/>
  </r>
  <r>
    <n v="918"/>
    <x v="5"/>
    <x v="3"/>
    <x v="0"/>
    <x v="0"/>
    <x v="147"/>
    <x v="147"/>
    <x v="0"/>
    <x v="0"/>
  </r>
  <r>
    <n v="919"/>
    <x v="5"/>
    <x v="3"/>
    <x v="0"/>
    <x v="0"/>
    <x v="148"/>
    <x v="148"/>
    <x v="0"/>
    <x v="0"/>
  </r>
  <r>
    <n v="920"/>
    <x v="5"/>
    <x v="3"/>
    <x v="1"/>
    <x v="0"/>
    <x v="149"/>
    <x v="149"/>
    <x v="0"/>
    <x v="1"/>
  </r>
  <r>
    <n v="921"/>
    <x v="5"/>
    <x v="3"/>
    <x v="1"/>
    <x v="0"/>
    <x v="150"/>
    <x v="150"/>
    <x v="0"/>
    <x v="1"/>
  </r>
  <r>
    <n v="922"/>
    <x v="5"/>
    <x v="3"/>
    <x v="0"/>
    <x v="0"/>
    <x v="151"/>
    <x v="151"/>
    <x v="0"/>
    <x v="1"/>
  </r>
  <r>
    <n v="923"/>
    <x v="5"/>
    <x v="3"/>
    <x v="0"/>
    <x v="0"/>
    <x v="152"/>
    <x v="152"/>
    <x v="0"/>
    <x v="0"/>
  </r>
  <r>
    <n v="924"/>
    <x v="5"/>
    <x v="3"/>
    <x v="0"/>
    <x v="0"/>
    <x v="153"/>
    <x v="153"/>
    <x v="0"/>
    <x v="1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count="924">
  <r>
    <n v="1"/>
    <x v="0"/>
    <s v="Revenue"/>
    <s v="Line Item"/>
    <s v="N/A"/>
    <x v="0"/>
    <x v="0"/>
    <x v="0"/>
    <x v="0"/>
  </r>
  <r>
    <n v="2"/>
    <x v="0"/>
    <s v="Revenue"/>
    <s v="Line Item"/>
    <s v="N/A"/>
    <x v="1"/>
    <x v="1"/>
    <x v="0"/>
    <x v="0"/>
  </r>
  <r>
    <n v="3"/>
    <x v="0"/>
    <s v="Revenue"/>
    <s v="Line Item"/>
    <s v="N/A"/>
    <x v="2"/>
    <x v="2"/>
    <x v="0"/>
    <x v="0"/>
  </r>
  <r>
    <n v="4"/>
    <x v="0"/>
    <s v="Revenue"/>
    <s v="Total"/>
    <s v="N/A"/>
    <x v="3"/>
    <x v="3"/>
    <x v="0"/>
    <x v="1"/>
  </r>
  <r>
    <n v="5"/>
    <x v="0"/>
    <s v="Revenue"/>
    <s v="Line Item"/>
    <s v="N/A"/>
    <x v="4"/>
    <x v="4"/>
    <x v="0"/>
    <x v="0"/>
  </r>
  <r>
    <n v="6"/>
    <x v="0"/>
    <s v="Revenue"/>
    <s v="Line Item"/>
    <s v="N/A"/>
    <x v="5"/>
    <x v="5"/>
    <x v="0"/>
    <x v="0"/>
  </r>
  <r>
    <n v="7"/>
    <x v="0"/>
    <s v="Revenue"/>
    <s v="Total"/>
    <s v="N/A"/>
    <x v="6"/>
    <x v="6"/>
    <x v="0"/>
    <x v="1"/>
  </r>
  <r>
    <n v="8"/>
    <x v="0"/>
    <s v="Revenue"/>
    <s v="Line Item"/>
    <s v="N/A"/>
    <x v="7"/>
    <x v="7"/>
    <x v="0"/>
    <x v="2"/>
  </r>
  <r>
    <n v="9"/>
    <x v="0"/>
    <s v="Revenue"/>
    <s v="Line Item"/>
    <s v="N/A"/>
    <x v="8"/>
    <x v="8"/>
    <x v="0"/>
    <x v="0"/>
  </r>
  <r>
    <n v="10"/>
    <x v="0"/>
    <s v="Revenue"/>
    <s v="Line Item"/>
    <s v="N/A"/>
    <x v="9"/>
    <x v="9"/>
    <x v="0"/>
    <x v="0"/>
  </r>
  <r>
    <n v="11"/>
    <x v="0"/>
    <s v="Revenue"/>
    <s v="Line Item"/>
    <s v="N/A"/>
    <x v="10"/>
    <x v="10"/>
    <x v="0"/>
    <x v="0"/>
  </r>
  <r>
    <n v="12"/>
    <x v="0"/>
    <s v="Revenue"/>
    <s v="Line Item"/>
    <s v="N/A"/>
    <x v="11"/>
    <x v="11"/>
    <x v="0"/>
    <x v="0"/>
  </r>
  <r>
    <n v="13"/>
    <x v="0"/>
    <s v="Revenue"/>
    <s v="Line Item"/>
    <s v="N/A"/>
    <x v="12"/>
    <x v="12"/>
    <x v="0"/>
    <x v="0"/>
  </r>
  <r>
    <n v="14"/>
    <x v="0"/>
    <s v="Revenue"/>
    <s v="Line Item"/>
    <s v="N/A"/>
    <x v="13"/>
    <x v="13"/>
    <x v="0"/>
    <x v="0"/>
  </r>
  <r>
    <n v="15"/>
    <x v="0"/>
    <s v="Revenue"/>
    <s v="Line Item"/>
    <s v="N/A"/>
    <x v="14"/>
    <x v="14"/>
    <x v="0"/>
    <x v="0"/>
  </r>
  <r>
    <n v="16"/>
    <x v="0"/>
    <s v="Revenue"/>
    <s v="Line Item"/>
    <s v="N/A"/>
    <x v="15"/>
    <x v="15"/>
    <x v="0"/>
    <x v="0"/>
  </r>
  <r>
    <n v="17"/>
    <x v="0"/>
    <s v="Revenue"/>
    <s v="Line Item"/>
    <s v="N/A"/>
    <x v="16"/>
    <x v="16"/>
    <x v="0"/>
    <x v="0"/>
  </r>
  <r>
    <n v="18"/>
    <x v="0"/>
    <s v="Revenue"/>
    <s v="Line Item"/>
    <s v="N/A"/>
    <x v="17"/>
    <x v="17"/>
    <x v="0"/>
    <x v="0"/>
  </r>
  <r>
    <n v="19"/>
    <x v="0"/>
    <s v="Revenue"/>
    <s v="Line Item"/>
    <s v="N/A"/>
    <x v="18"/>
    <x v="18"/>
    <x v="0"/>
    <x v="0"/>
  </r>
  <r>
    <n v="20"/>
    <x v="0"/>
    <s v="Revenue"/>
    <s v="Line Item"/>
    <s v="N/A"/>
    <x v="19"/>
    <x v="19"/>
    <x v="0"/>
    <x v="0"/>
  </r>
  <r>
    <n v="21"/>
    <x v="0"/>
    <s v="Revenue"/>
    <s v="Line Item"/>
    <s v="N/A"/>
    <x v="20"/>
    <x v="20"/>
    <x v="0"/>
    <x v="0"/>
  </r>
  <r>
    <n v="22"/>
    <x v="0"/>
    <s v="Revenue"/>
    <s v="Line Item"/>
    <s v="N/A"/>
    <x v="21"/>
    <x v="21"/>
    <x v="0"/>
    <x v="0"/>
  </r>
  <r>
    <n v="23"/>
    <x v="0"/>
    <s v="Revenue"/>
    <s v="Line Item"/>
    <s v="N/A"/>
    <x v="22"/>
    <x v="22"/>
    <x v="0"/>
    <x v="0"/>
  </r>
  <r>
    <n v="24"/>
    <x v="0"/>
    <s v="Revenue"/>
    <s v="Line Item"/>
    <s v="N/A"/>
    <x v="23"/>
    <x v="23"/>
    <x v="0"/>
    <x v="0"/>
  </r>
  <r>
    <n v="25"/>
    <x v="0"/>
    <s v="Revenue"/>
    <s v="Line Item"/>
    <s v="N/A"/>
    <x v="24"/>
    <x v="24"/>
    <x v="0"/>
    <x v="0"/>
  </r>
  <r>
    <n v="26"/>
    <x v="0"/>
    <s v="Revenue"/>
    <s v="Line Item"/>
    <s v="N/A"/>
    <x v="25"/>
    <x v="25"/>
    <x v="0"/>
    <x v="0"/>
  </r>
  <r>
    <n v="27"/>
    <x v="0"/>
    <s v="Revenue"/>
    <s v="Line Item"/>
    <s v="N/A"/>
    <x v="26"/>
    <x v="26"/>
    <x v="0"/>
    <x v="0"/>
  </r>
  <r>
    <n v="28"/>
    <x v="0"/>
    <s v="Revenue"/>
    <s v="Line Item"/>
    <s v="N/A"/>
    <x v="27"/>
    <x v="27"/>
    <x v="0"/>
    <x v="0"/>
  </r>
  <r>
    <n v="29"/>
    <x v="0"/>
    <s v="Revenue"/>
    <s v="Line Item"/>
    <s v="N/A"/>
    <x v="28"/>
    <x v="28"/>
    <x v="0"/>
    <x v="0"/>
  </r>
  <r>
    <n v="30"/>
    <x v="0"/>
    <s v="Revenue"/>
    <s v="Line Item"/>
    <s v="N/A"/>
    <x v="29"/>
    <x v="29"/>
    <x v="0"/>
    <x v="0"/>
  </r>
  <r>
    <n v="31"/>
    <x v="0"/>
    <s v="Revenue"/>
    <s v="Line Item"/>
    <s v="N/A"/>
    <x v="30"/>
    <x v="30"/>
    <x v="0"/>
    <x v="0"/>
  </r>
  <r>
    <n v="32"/>
    <x v="0"/>
    <s v="Revenue"/>
    <s v="Line Item"/>
    <s v="N/A"/>
    <x v="31"/>
    <x v="31"/>
    <x v="0"/>
    <x v="0"/>
  </r>
  <r>
    <n v="33"/>
    <x v="0"/>
    <s v="Revenue"/>
    <s v="Line Item"/>
    <s v="N/A"/>
    <x v="32"/>
    <x v="32"/>
    <x v="0"/>
    <x v="0"/>
  </r>
  <r>
    <n v="34"/>
    <x v="0"/>
    <s v="Revenue"/>
    <s v="Line Item"/>
    <s v="N/A"/>
    <x v="33"/>
    <x v="33"/>
    <x v="0"/>
    <x v="0"/>
  </r>
  <r>
    <n v="35"/>
    <x v="0"/>
    <s v="Revenue"/>
    <s v="Line Item"/>
    <s v="N/A"/>
    <x v="34"/>
    <x v="34"/>
    <x v="0"/>
    <x v="0"/>
  </r>
  <r>
    <n v="36"/>
    <x v="0"/>
    <s v="Revenue"/>
    <s v="Line Item"/>
    <s v="N/A"/>
    <x v="35"/>
    <x v="35"/>
    <x v="0"/>
    <x v="0"/>
  </r>
  <r>
    <n v="37"/>
    <x v="0"/>
    <s v="Revenue"/>
    <s v="Line Item"/>
    <s v="N/A"/>
    <x v="36"/>
    <x v="36"/>
    <x v="0"/>
    <x v="0"/>
  </r>
  <r>
    <n v="38"/>
    <x v="0"/>
    <s v="Revenue"/>
    <s v="Line Item"/>
    <s v="N/A"/>
    <x v="37"/>
    <x v="37"/>
    <x v="0"/>
    <x v="0"/>
  </r>
  <r>
    <n v="39"/>
    <x v="0"/>
    <s v="Revenue"/>
    <s v="Line Item"/>
    <s v="N/A"/>
    <x v="38"/>
    <x v="38"/>
    <x v="0"/>
    <x v="0"/>
  </r>
  <r>
    <n v="40"/>
    <x v="0"/>
    <s v="Revenue"/>
    <s v="Line Item"/>
    <s v="N/A"/>
    <x v="39"/>
    <x v="39"/>
    <x v="0"/>
    <x v="0"/>
  </r>
  <r>
    <n v="41"/>
    <x v="0"/>
    <s v="Revenue"/>
    <s v="Line Item"/>
    <s v="N/A"/>
    <x v="40"/>
    <x v="40"/>
    <x v="0"/>
    <x v="0"/>
  </r>
  <r>
    <n v="42"/>
    <x v="0"/>
    <s v="Revenue"/>
    <s v="Line Item"/>
    <s v="N/A"/>
    <x v="41"/>
    <x v="41"/>
    <x v="0"/>
    <x v="0"/>
  </r>
  <r>
    <n v="43"/>
    <x v="0"/>
    <s v="Revenue"/>
    <s v="Total"/>
    <s v="N/A"/>
    <x v="42"/>
    <x v="42"/>
    <x v="0"/>
    <x v="2"/>
  </r>
  <r>
    <n v="44"/>
    <x v="0"/>
    <s v="Revenue"/>
    <s v="Line Item"/>
    <s v="N/A"/>
    <x v="43"/>
    <x v="43"/>
    <x v="0"/>
    <x v="0"/>
  </r>
  <r>
    <n v="45"/>
    <x v="0"/>
    <s v="Revenue"/>
    <s v="Line Item"/>
    <s v="N/A"/>
    <x v="44"/>
    <x v="44"/>
    <x v="0"/>
    <x v="0"/>
  </r>
  <r>
    <n v="46"/>
    <x v="0"/>
    <s v="Revenue"/>
    <s v="Line Item"/>
    <s v="N/A"/>
    <x v="45"/>
    <x v="45"/>
    <x v="0"/>
    <x v="0"/>
  </r>
  <r>
    <n v="47"/>
    <x v="0"/>
    <s v="Revenue"/>
    <s v="Line Item"/>
    <s v="N/A"/>
    <x v="46"/>
    <x v="46"/>
    <x v="0"/>
    <x v="0"/>
  </r>
  <r>
    <n v="48"/>
    <x v="0"/>
    <s v="Revenue"/>
    <s v="Line Item"/>
    <s v="N/A"/>
    <x v="47"/>
    <x v="47"/>
    <x v="0"/>
    <x v="0"/>
  </r>
  <r>
    <n v="49"/>
    <x v="0"/>
    <s v="Revenue"/>
    <s v="Line Item"/>
    <s v="N/A"/>
    <x v="48"/>
    <x v="48"/>
    <x v="0"/>
    <x v="0"/>
  </r>
  <r>
    <n v="50"/>
    <x v="0"/>
    <s v="Revenue"/>
    <s v="Line Item"/>
    <s v="N/A"/>
    <x v="49"/>
    <x v="49"/>
    <x v="0"/>
    <x v="0"/>
  </r>
  <r>
    <n v="51"/>
    <x v="0"/>
    <s v="Revenue"/>
    <s v="Line Item"/>
    <s v="N/A"/>
    <x v="50"/>
    <x v="50"/>
    <x v="0"/>
    <x v="0"/>
  </r>
  <r>
    <n v="52"/>
    <x v="0"/>
    <s v="Revenue"/>
    <s v="Line Item"/>
    <s v="N/A"/>
    <x v="51"/>
    <x v="51"/>
    <x v="0"/>
    <x v="0"/>
  </r>
  <r>
    <n v="53"/>
    <x v="0"/>
    <s v="Revenue"/>
    <s v="Total"/>
    <s v="N/A"/>
    <x v="52"/>
    <x v="52"/>
    <x v="0"/>
    <x v="2"/>
  </r>
  <r>
    <n v="54"/>
    <x v="0"/>
    <s v="Salary Expense"/>
    <s v="Line Item"/>
    <s v="Management"/>
    <x v="53"/>
    <x v="53"/>
    <x v="0"/>
    <x v="0"/>
  </r>
  <r>
    <n v="55"/>
    <x v="0"/>
    <s v="Salary Expense"/>
    <s v="Line Item"/>
    <s v="Management"/>
    <x v="54"/>
    <x v="54"/>
    <x v="1"/>
    <x v="3"/>
  </r>
  <r>
    <n v="56"/>
    <x v="0"/>
    <s v="Salary Expense"/>
    <s v="Line Item"/>
    <s v="Management"/>
    <x v="55"/>
    <x v="55"/>
    <x v="0"/>
    <x v="0"/>
  </r>
  <r>
    <n v="57"/>
    <x v="0"/>
    <s v="Salary Expense"/>
    <s v="Line Item"/>
    <s v="Management"/>
    <x v="56"/>
    <x v="56"/>
    <x v="2"/>
    <x v="4"/>
  </r>
  <r>
    <n v="58"/>
    <x v="0"/>
    <s v="Salary Expense"/>
    <s v="Line Item"/>
    <s v="Direct Care"/>
    <x v="57"/>
    <x v="57"/>
    <x v="0"/>
    <x v="0"/>
  </r>
  <r>
    <n v="59"/>
    <x v="0"/>
    <s v="Salary Expense"/>
    <s v="Line Item"/>
    <s v="Direct Care"/>
    <x v="58"/>
    <x v="58"/>
    <x v="0"/>
    <x v="0"/>
  </r>
  <r>
    <n v="60"/>
    <x v="0"/>
    <s v="Salary Expense"/>
    <s v="Line Item"/>
    <s v="Direct Care"/>
    <x v="59"/>
    <x v="59"/>
    <x v="0"/>
    <x v="0"/>
  </r>
  <r>
    <n v="61"/>
    <x v="0"/>
    <s v="Salary Expense"/>
    <s v="Line Item"/>
    <s v="Direct Care"/>
    <x v="60"/>
    <x v="60"/>
    <x v="0"/>
    <x v="0"/>
  </r>
  <r>
    <n v="62"/>
    <x v="0"/>
    <s v="Salary Expense"/>
    <s v="Line Item"/>
    <s v="Direct Care"/>
    <x v="61"/>
    <x v="61"/>
    <x v="0"/>
    <x v="0"/>
  </r>
  <r>
    <n v="63"/>
    <x v="0"/>
    <s v="Salary Expense"/>
    <s v="Line Item"/>
    <s v="Direct Care"/>
    <x v="62"/>
    <x v="62"/>
    <x v="0"/>
    <x v="0"/>
  </r>
  <r>
    <n v="64"/>
    <x v="0"/>
    <s v="Salary Expense"/>
    <s v="Line Item"/>
    <s v="Direct Care"/>
    <x v="63"/>
    <x v="63"/>
    <x v="0"/>
    <x v="0"/>
  </r>
  <r>
    <n v="65"/>
    <x v="0"/>
    <s v="Salary Expense"/>
    <s v="Line Item"/>
    <s v="Direct Care"/>
    <x v="64"/>
    <x v="64"/>
    <x v="0"/>
    <x v="0"/>
  </r>
  <r>
    <n v="66"/>
    <x v="0"/>
    <s v="Salary Expense"/>
    <s v="Line Item"/>
    <s v="Direct Care"/>
    <x v="65"/>
    <x v="65"/>
    <x v="0"/>
    <x v="0"/>
  </r>
  <r>
    <n v="67"/>
    <x v="0"/>
    <s v="Salary Expense"/>
    <s v="Line Item"/>
    <s v="Direct Care"/>
    <x v="66"/>
    <x v="66"/>
    <x v="0"/>
    <x v="0"/>
  </r>
  <r>
    <n v="68"/>
    <x v="0"/>
    <s v="Salary Expense"/>
    <s v="Line Item"/>
    <s v="Direct Care"/>
    <x v="67"/>
    <x v="67"/>
    <x v="0"/>
    <x v="0"/>
  </r>
  <r>
    <n v="69"/>
    <x v="0"/>
    <s v="Salary Expense"/>
    <s v="Line Item"/>
    <s v="Direct Care"/>
    <x v="68"/>
    <x v="68"/>
    <x v="0"/>
    <x v="0"/>
  </r>
  <r>
    <n v="70"/>
    <x v="0"/>
    <s v="Salary Expense"/>
    <s v="Line Item"/>
    <s v="Direct Care"/>
    <x v="69"/>
    <x v="69"/>
    <x v="0"/>
    <x v="0"/>
  </r>
  <r>
    <n v="71"/>
    <x v="0"/>
    <s v="Salary Expense"/>
    <s v="Line Item"/>
    <s v="Direct Care"/>
    <x v="70"/>
    <x v="70"/>
    <x v="0"/>
    <x v="0"/>
  </r>
  <r>
    <n v="72"/>
    <x v="0"/>
    <s v="Salary Expense"/>
    <s v="Line Item"/>
    <s v="Direct Care"/>
    <x v="71"/>
    <x v="71"/>
    <x v="0"/>
    <x v="0"/>
  </r>
  <r>
    <n v="73"/>
    <x v="0"/>
    <s v="Salary Expense"/>
    <s v="Line Item"/>
    <s v="Direct Care"/>
    <x v="72"/>
    <x v="72"/>
    <x v="0"/>
    <x v="0"/>
  </r>
  <r>
    <n v="74"/>
    <x v="0"/>
    <s v="Salary Expense"/>
    <s v="Line Item"/>
    <s v="Direct Care"/>
    <x v="73"/>
    <x v="73"/>
    <x v="0"/>
    <x v="0"/>
  </r>
  <r>
    <n v="75"/>
    <x v="0"/>
    <s v="Salary Expense"/>
    <s v="Line Item"/>
    <s v="Direct Care"/>
    <x v="74"/>
    <x v="74"/>
    <x v="0"/>
    <x v="0"/>
  </r>
  <r>
    <n v="76"/>
    <x v="0"/>
    <s v="Salary Expense"/>
    <s v="Line Item"/>
    <s v="Direct Care"/>
    <x v="75"/>
    <x v="75"/>
    <x v="0"/>
    <x v="0"/>
  </r>
  <r>
    <n v="77"/>
    <x v="0"/>
    <s v="Salary Expense"/>
    <s v="Line Item"/>
    <s v="Direct Care"/>
    <x v="76"/>
    <x v="76"/>
    <x v="0"/>
    <x v="0"/>
  </r>
  <r>
    <n v="78"/>
    <x v="0"/>
    <s v="Salary Expense"/>
    <s v="Line Item"/>
    <s v="Direct Care"/>
    <x v="77"/>
    <x v="77"/>
    <x v="0"/>
    <x v="0"/>
  </r>
  <r>
    <n v="79"/>
    <x v="0"/>
    <s v="Salary Expense"/>
    <s v="Line Item"/>
    <s v="Direct Care"/>
    <x v="78"/>
    <x v="78"/>
    <x v="0"/>
    <x v="0"/>
  </r>
  <r>
    <n v="80"/>
    <x v="0"/>
    <s v="Salary Expense"/>
    <s v="Line Item"/>
    <s v="Direct Care"/>
    <x v="79"/>
    <x v="79"/>
    <x v="0"/>
    <x v="0"/>
  </r>
  <r>
    <n v="81"/>
    <x v="0"/>
    <s v="Salary Expense"/>
    <s v="Line Item"/>
    <s v="Direct Care"/>
    <x v="80"/>
    <x v="80"/>
    <x v="0"/>
    <x v="0"/>
  </r>
  <r>
    <n v="82"/>
    <x v="0"/>
    <s v="Salary Expense"/>
    <s v="Line Item"/>
    <s v="Direct Care"/>
    <x v="81"/>
    <x v="81"/>
    <x v="0"/>
    <x v="0"/>
  </r>
  <r>
    <n v="83"/>
    <x v="0"/>
    <s v="Salary Expense"/>
    <s v="Line Item"/>
    <s v="Direct Care"/>
    <x v="82"/>
    <x v="82"/>
    <x v="0"/>
    <x v="0"/>
  </r>
  <r>
    <n v="84"/>
    <x v="0"/>
    <s v="Salary Expense"/>
    <s v="Line Item"/>
    <s v="Direct Care"/>
    <x v="83"/>
    <x v="83"/>
    <x v="0"/>
    <x v="0"/>
  </r>
  <r>
    <n v="85"/>
    <x v="0"/>
    <s v="Salary Expense"/>
    <s v="Line Item"/>
    <s v="Direct Care"/>
    <x v="84"/>
    <x v="84"/>
    <x v="0"/>
    <x v="0"/>
  </r>
  <r>
    <n v="86"/>
    <x v="0"/>
    <s v="Salary Expense"/>
    <s v="Line Item"/>
    <s v="Direct Care"/>
    <x v="85"/>
    <x v="85"/>
    <x v="0"/>
    <x v="0"/>
  </r>
  <r>
    <n v="87"/>
    <x v="0"/>
    <s v="Salary Expense"/>
    <s v="Line Item"/>
    <s v="Direct Care"/>
    <x v="86"/>
    <x v="86"/>
    <x v="3"/>
    <x v="5"/>
  </r>
  <r>
    <n v="88"/>
    <x v="0"/>
    <s v="Salary Expense"/>
    <s v="Line Item"/>
    <s v="Clerical/Support"/>
    <x v="87"/>
    <x v="87"/>
    <x v="0"/>
    <x v="0"/>
  </r>
  <r>
    <n v="89"/>
    <x v="0"/>
    <s v="Salary Expense"/>
    <s v="Line Item"/>
    <s v="Clerical/Support"/>
    <x v="88"/>
    <x v="88"/>
    <x v="0"/>
    <x v="0"/>
  </r>
  <r>
    <n v="90"/>
    <x v="0"/>
    <s v="Salary Expense"/>
    <s v="Line Item"/>
    <s v="Clerical/Support"/>
    <x v="89"/>
    <x v="89"/>
    <x v="0"/>
    <x v="0"/>
  </r>
  <r>
    <n v="91"/>
    <x v="0"/>
    <s v="Salary Expense"/>
    <s v="Line Item"/>
    <s v="N/A"/>
    <x v="90"/>
    <x v="90"/>
    <x v="0"/>
    <x v="0"/>
  </r>
  <r>
    <n v="92"/>
    <x v="0"/>
    <s v="Salary Expense"/>
    <s v="Total"/>
    <s v="N/A"/>
    <x v="91"/>
    <x v="91"/>
    <x v="4"/>
    <x v="6"/>
  </r>
  <r>
    <n v="93"/>
    <x v="0"/>
    <s v="Expense"/>
    <s v="Total"/>
    <s v="N/A"/>
    <x v="92"/>
    <x v="92"/>
    <x v="4"/>
    <x v="6"/>
  </r>
  <r>
    <n v="94"/>
    <x v="0"/>
    <s v="Expense"/>
    <s v="Line Item"/>
    <s v="N/A"/>
    <x v="93"/>
    <x v="93"/>
    <x v="0"/>
    <x v="0"/>
  </r>
  <r>
    <n v="95"/>
    <x v="0"/>
    <s v="Expense"/>
    <s v="Line Item"/>
    <s v="N/A"/>
    <x v="94"/>
    <x v="94"/>
    <x v="0"/>
    <x v="0"/>
  </r>
  <r>
    <n v="96"/>
    <x v="0"/>
    <s v="Expense"/>
    <s v="Line Item"/>
    <s v="N/A"/>
    <x v="95"/>
    <x v="95"/>
    <x v="0"/>
    <x v="0"/>
  </r>
  <r>
    <n v="97"/>
    <x v="0"/>
    <s v="Expense"/>
    <s v="Line Item"/>
    <s v="N/A"/>
    <x v="96"/>
    <x v="96"/>
    <x v="0"/>
    <x v="0"/>
  </r>
  <r>
    <n v="98"/>
    <x v="0"/>
    <s v="Expense"/>
    <s v="Total"/>
    <s v="N/A"/>
    <x v="97"/>
    <x v="97"/>
    <x v="5"/>
    <x v="1"/>
  </r>
  <r>
    <n v="99"/>
    <x v="0"/>
    <s v="Expense"/>
    <s v="Line Item"/>
    <s v="N/A"/>
    <x v="98"/>
    <x v="98"/>
    <x v="0"/>
    <x v="0"/>
  </r>
  <r>
    <n v="100"/>
    <x v="0"/>
    <s v="Expense"/>
    <s v="Total"/>
    <s v="N/A"/>
    <x v="99"/>
    <x v="99"/>
    <x v="4"/>
    <x v="6"/>
  </r>
  <r>
    <n v="101"/>
    <x v="0"/>
    <s v="Expense"/>
    <s v="Line Item"/>
    <s v="N/A"/>
    <x v="100"/>
    <x v="100"/>
    <x v="0"/>
    <x v="7"/>
  </r>
  <r>
    <n v="102"/>
    <x v="0"/>
    <s v="Expense"/>
    <s v="Line Item"/>
    <s v="N/A"/>
    <x v="101"/>
    <x v="101"/>
    <x v="0"/>
    <x v="8"/>
  </r>
  <r>
    <n v="103"/>
    <x v="0"/>
    <s v="Expense"/>
    <s v="Line Item"/>
    <s v="N/A"/>
    <x v="102"/>
    <x v="102"/>
    <x v="0"/>
    <x v="0"/>
  </r>
  <r>
    <n v="104"/>
    <x v="0"/>
    <s v="Expense"/>
    <s v="Total"/>
    <s v="N/A"/>
    <x v="103"/>
    <x v="103"/>
    <x v="0"/>
    <x v="9"/>
  </r>
  <r>
    <n v="105"/>
    <x v="0"/>
    <s v="Expense"/>
    <s v="Line Item"/>
    <s v="N/A"/>
    <x v="104"/>
    <x v="104"/>
    <x v="0"/>
    <x v="0"/>
  </r>
  <r>
    <n v="106"/>
    <x v="0"/>
    <s v="Expense"/>
    <s v="Line Item"/>
    <s v="N/A"/>
    <x v="105"/>
    <x v="105"/>
    <x v="0"/>
    <x v="0"/>
  </r>
  <r>
    <n v="107"/>
    <x v="0"/>
    <s v="Expense"/>
    <s v="Line Item"/>
    <s v="N/A"/>
    <x v="106"/>
    <x v="106"/>
    <x v="0"/>
    <x v="0"/>
  </r>
  <r>
    <n v="108"/>
    <x v="0"/>
    <s v="Expense"/>
    <s v="Line Item"/>
    <s v="N/A"/>
    <x v="107"/>
    <x v="107"/>
    <x v="0"/>
    <x v="0"/>
  </r>
  <r>
    <n v="109"/>
    <x v="0"/>
    <s v="Expense"/>
    <s v="Total"/>
    <s v="N/A"/>
    <x v="108"/>
    <x v="108"/>
    <x v="0"/>
    <x v="1"/>
  </r>
  <r>
    <n v="110"/>
    <x v="0"/>
    <s v="Expense"/>
    <s v="Line Item"/>
    <s v="N/A"/>
    <x v="109"/>
    <x v="109"/>
    <x v="0"/>
    <x v="10"/>
  </r>
  <r>
    <n v="111"/>
    <x v="0"/>
    <s v="Expense"/>
    <s v="Line Item"/>
    <s v="N/A"/>
    <x v="110"/>
    <x v="110"/>
    <x v="0"/>
    <x v="0"/>
  </r>
  <r>
    <n v="112"/>
    <x v="0"/>
    <s v="Expense"/>
    <s v="Line Item"/>
    <s v="N/A"/>
    <x v="111"/>
    <x v="111"/>
    <x v="0"/>
    <x v="0"/>
  </r>
  <r>
    <n v="113"/>
    <x v="0"/>
    <s v="Expense"/>
    <s v="Line Item"/>
    <s v="N/A"/>
    <x v="112"/>
    <x v="112"/>
    <x v="0"/>
    <x v="11"/>
  </r>
  <r>
    <n v="114"/>
    <x v="0"/>
    <s v="Expense"/>
    <s v="Line Item"/>
    <s v="N/A"/>
    <x v="113"/>
    <x v="113"/>
    <x v="0"/>
    <x v="12"/>
  </r>
  <r>
    <n v="115"/>
    <x v="0"/>
    <s v="Expense"/>
    <s v="Line Item"/>
    <s v="N/A"/>
    <x v="114"/>
    <x v="114"/>
    <x v="0"/>
    <x v="13"/>
  </r>
  <r>
    <n v="116"/>
    <x v="0"/>
    <s v="Expense"/>
    <s v="Line Item"/>
    <s v="N/A"/>
    <x v="115"/>
    <x v="115"/>
    <x v="0"/>
    <x v="0"/>
  </r>
  <r>
    <n v="117"/>
    <x v="0"/>
    <s v="Expense"/>
    <s v="Line Item"/>
    <s v="N/A"/>
    <x v="116"/>
    <x v="116"/>
    <x v="0"/>
    <x v="0"/>
  </r>
  <r>
    <n v="118"/>
    <x v="0"/>
    <s v="Expense"/>
    <s v="Line Item"/>
    <s v="N/A"/>
    <x v="117"/>
    <x v="117"/>
    <x v="0"/>
    <x v="0"/>
  </r>
  <r>
    <n v="119"/>
    <x v="0"/>
    <s v="Expense"/>
    <s v="Line Item"/>
    <s v="N/A"/>
    <x v="118"/>
    <x v="118"/>
    <x v="0"/>
    <x v="0"/>
  </r>
  <r>
    <n v="120"/>
    <x v="0"/>
    <s v="Expense"/>
    <s v="Line Item"/>
    <s v="N/A"/>
    <x v="119"/>
    <x v="119"/>
    <x v="0"/>
    <x v="0"/>
  </r>
  <r>
    <n v="121"/>
    <x v="0"/>
    <s v="Expense"/>
    <s v="Line Item"/>
    <s v="N/A"/>
    <x v="120"/>
    <x v="120"/>
    <x v="0"/>
    <x v="0"/>
  </r>
  <r>
    <n v="122"/>
    <x v="0"/>
    <s v="Expense"/>
    <s v="Line Item"/>
    <s v="N/A"/>
    <x v="121"/>
    <x v="121"/>
    <x v="0"/>
    <x v="0"/>
  </r>
  <r>
    <n v="123"/>
    <x v="0"/>
    <s v="Expense"/>
    <s v="Line Item"/>
    <s v="N/A"/>
    <x v="122"/>
    <x v="122"/>
    <x v="0"/>
    <x v="0"/>
  </r>
  <r>
    <n v="124"/>
    <x v="0"/>
    <s v="Expense"/>
    <s v="Line Item"/>
    <s v="N/A"/>
    <x v="123"/>
    <x v="123"/>
    <x v="0"/>
    <x v="0"/>
  </r>
  <r>
    <n v="125"/>
    <x v="0"/>
    <s v="Expense"/>
    <s v="Line Item"/>
    <s v="N/A"/>
    <x v="124"/>
    <x v="124"/>
    <x v="0"/>
    <x v="14"/>
  </r>
  <r>
    <n v="126"/>
    <x v="0"/>
    <s v="Expense"/>
    <s v="Line Item"/>
    <s v="N/A"/>
    <x v="125"/>
    <x v="125"/>
    <x v="0"/>
    <x v="0"/>
  </r>
  <r>
    <n v="127"/>
    <x v="0"/>
    <s v="Expense"/>
    <s v="Line Item"/>
    <s v="N/A"/>
    <x v="126"/>
    <x v="126"/>
    <x v="0"/>
    <x v="0"/>
  </r>
  <r>
    <n v="128"/>
    <x v="0"/>
    <s v="Expense"/>
    <s v="Total"/>
    <s v="N/A"/>
    <x v="127"/>
    <x v="127"/>
    <x v="0"/>
    <x v="15"/>
  </r>
  <r>
    <n v="129"/>
    <x v="0"/>
    <s v="Expense"/>
    <s v="Line Item"/>
    <s v="N/A"/>
    <x v="128"/>
    <x v="128"/>
    <x v="0"/>
    <x v="0"/>
  </r>
  <r>
    <n v="130"/>
    <x v="0"/>
    <s v="Expense"/>
    <s v="Line Item"/>
    <s v="N/A"/>
    <x v="129"/>
    <x v="129"/>
    <x v="0"/>
    <x v="0"/>
  </r>
  <r>
    <n v="131"/>
    <x v="0"/>
    <s v="Expense"/>
    <s v="Line Item"/>
    <s v="N/A"/>
    <x v="130"/>
    <x v="130"/>
    <x v="0"/>
    <x v="0"/>
  </r>
  <r>
    <n v="132"/>
    <x v="0"/>
    <s v="Expense"/>
    <s v="Line Item"/>
    <s v="N/A"/>
    <x v="131"/>
    <x v="131"/>
    <x v="0"/>
    <x v="0"/>
  </r>
  <r>
    <n v="133"/>
    <x v="0"/>
    <s v="Expense"/>
    <s v="Line Item"/>
    <s v="N/A"/>
    <x v="132"/>
    <x v="132"/>
    <x v="0"/>
    <x v="0"/>
  </r>
  <r>
    <n v="134"/>
    <x v="0"/>
    <s v="Expense"/>
    <s v="Line Item"/>
    <s v="N/A"/>
    <x v="133"/>
    <x v="133"/>
    <x v="0"/>
    <x v="0"/>
  </r>
  <r>
    <n v="135"/>
    <x v="0"/>
    <s v="Expense"/>
    <s v="Total"/>
    <s v="N/A"/>
    <x v="134"/>
    <x v="134"/>
    <x v="0"/>
    <x v="1"/>
  </r>
  <r>
    <n v="136"/>
    <x v="0"/>
    <s v="Expense"/>
    <s v="Line Item"/>
    <s v="N/A"/>
    <x v="135"/>
    <x v="135"/>
    <x v="0"/>
    <x v="16"/>
  </r>
  <r>
    <n v="137"/>
    <x v="0"/>
    <s v="Expense"/>
    <s v="Total"/>
    <s v="N/A"/>
    <x v="136"/>
    <x v="136"/>
    <x v="0"/>
    <x v="17"/>
  </r>
  <r>
    <n v="138"/>
    <x v="0"/>
    <s v="Expense"/>
    <s v="Line Item"/>
    <s v="N/A"/>
    <x v="137"/>
    <x v="137"/>
    <x v="0"/>
    <x v="0"/>
  </r>
  <r>
    <n v="139"/>
    <x v="0"/>
    <s v="Expense"/>
    <s v="Line Item"/>
    <s v="N/A"/>
    <x v="138"/>
    <x v="138"/>
    <x v="0"/>
    <x v="0"/>
  </r>
  <r>
    <n v="140"/>
    <x v="0"/>
    <s v="Expense"/>
    <s v="Total"/>
    <s v="N/A"/>
    <x v="139"/>
    <x v="139"/>
    <x v="0"/>
    <x v="17"/>
  </r>
  <r>
    <n v="141"/>
    <x v="0"/>
    <s v="Expense"/>
    <s v="Total"/>
    <s v="N/A"/>
    <x v="140"/>
    <x v="140"/>
    <x v="0"/>
    <x v="2"/>
  </r>
  <r>
    <n v="142"/>
    <x v="0"/>
    <s v="Expense"/>
    <s v="Line Item"/>
    <s v="N/A"/>
    <x v="141"/>
    <x v="141"/>
    <x v="0"/>
    <x v="18"/>
  </r>
  <r>
    <n v="143"/>
    <x v="0"/>
    <s v="Non-Reimbursable"/>
    <s v="Line Item"/>
    <s v="N/A"/>
    <x v="142"/>
    <x v="142"/>
    <x v="0"/>
    <x v="0"/>
  </r>
  <r>
    <n v="144"/>
    <x v="0"/>
    <s v="Non-Reimbursable"/>
    <s v="Line Item"/>
    <s v="N/A"/>
    <x v="143"/>
    <x v="143"/>
    <x v="0"/>
    <x v="0"/>
  </r>
  <r>
    <n v="145"/>
    <x v="0"/>
    <s v="Non-Reimbursable"/>
    <s v="Line Item"/>
    <s v="N/A"/>
    <x v="144"/>
    <x v="144"/>
    <x v="0"/>
    <x v="0"/>
  </r>
  <r>
    <n v="146"/>
    <x v="0"/>
    <s v="Non-Reimbursable"/>
    <s v="Line Item"/>
    <s v="N/A"/>
    <x v="145"/>
    <x v="145"/>
    <x v="0"/>
    <x v="0"/>
  </r>
  <r>
    <n v="147"/>
    <x v="0"/>
    <s v="Non-Reimbursable"/>
    <s v="Line Item"/>
    <s v="N/A"/>
    <x v="146"/>
    <x v="146"/>
    <x v="0"/>
    <x v="0"/>
  </r>
  <r>
    <n v="148"/>
    <x v="0"/>
    <s v="Non-Reimbursable"/>
    <s v="Line Item"/>
    <s v="N/A"/>
    <x v="147"/>
    <x v="147"/>
    <x v="0"/>
    <x v="0"/>
  </r>
  <r>
    <n v="149"/>
    <x v="0"/>
    <s v="Non-Reimbursable"/>
    <s v="Line Item"/>
    <s v="N/A"/>
    <x v="148"/>
    <x v="148"/>
    <x v="0"/>
    <x v="0"/>
  </r>
  <r>
    <n v="150"/>
    <x v="0"/>
    <s v="Non-Reimbursable"/>
    <s v="Total"/>
    <s v="N/A"/>
    <x v="149"/>
    <x v="149"/>
    <x v="0"/>
    <x v="1"/>
  </r>
  <r>
    <n v="151"/>
    <x v="0"/>
    <s v="Non-Reimbursable"/>
    <s v="Total"/>
    <s v="N/A"/>
    <x v="150"/>
    <x v="150"/>
    <x v="0"/>
    <x v="1"/>
  </r>
  <r>
    <n v="152"/>
    <x v="0"/>
    <s v="Non-Reimbursable"/>
    <s v="Line Item"/>
    <s v="N/A"/>
    <x v="151"/>
    <x v="151"/>
    <x v="0"/>
    <x v="1"/>
  </r>
  <r>
    <n v="153"/>
    <x v="0"/>
    <s v="Non-Reimbursable"/>
    <s v="Line Item"/>
    <s v="N/A"/>
    <x v="152"/>
    <x v="152"/>
    <x v="0"/>
    <x v="0"/>
  </r>
  <r>
    <n v="154"/>
    <x v="0"/>
    <s v="Non-Reimbursable"/>
    <s v="Line Item"/>
    <s v="N/A"/>
    <x v="153"/>
    <x v="153"/>
    <x v="0"/>
    <x v="1"/>
  </r>
  <r>
    <n v="155"/>
    <x v="1"/>
    <s v="Revenue"/>
    <s v="Line Item"/>
    <s v="N/A"/>
    <x v="0"/>
    <x v="0"/>
    <x v="0"/>
    <x v="0"/>
  </r>
  <r>
    <n v="156"/>
    <x v="1"/>
    <s v="Revenue"/>
    <s v="Line Item"/>
    <s v="N/A"/>
    <x v="1"/>
    <x v="1"/>
    <x v="0"/>
    <x v="0"/>
  </r>
  <r>
    <n v="157"/>
    <x v="1"/>
    <s v="Revenue"/>
    <s v="Line Item"/>
    <s v="N/A"/>
    <x v="2"/>
    <x v="2"/>
    <x v="0"/>
    <x v="0"/>
  </r>
  <r>
    <n v="158"/>
    <x v="1"/>
    <s v="Revenue"/>
    <s v="Total"/>
    <s v="N/A"/>
    <x v="3"/>
    <x v="3"/>
    <x v="0"/>
    <x v="1"/>
  </r>
  <r>
    <n v="159"/>
    <x v="1"/>
    <s v="Revenue"/>
    <s v="Line Item"/>
    <s v="N/A"/>
    <x v="4"/>
    <x v="4"/>
    <x v="0"/>
    <x v="0"/>
  </r>
  <r>
    <n v="160"/>
    <x v="1"/>
    <s v="Revenue"/>
    <s v="Line Item"/>
    <s v="N/A"/>
    <x v="5"/>
    <x v="5"/>
    <x v="0"/>
    <x v="0"/>
  </r>
  <r>
    <n v="161"/>
    <x v="1"/>
    <s v="Revenue"/>
    <s v="Total"/>
    <s v="N/A"/>
    <x v="6"/>
    <x v="6"/>
    <x v="0"/>
    <x v="1"/>
  </r>
  <r>
    <n v="162"/>
    <x v="1"/>
    <s v="Revenue"/>
    <s v="Line Item"/>
    <s v="N/A"/>
    <x v="7"/>
    <x v="7"/>
    <x v="0"/>
    <x v="19"/>
  </r>
  <r>
    <n v="163"/>
    <x v="1"/>
    <s v="Revenue"/>
    <s v="Line Item"/>
    <s v="N/A"/>
    <x v="8"/>
    <x v="8"/>
    <x v="0"/>
    <x v="0"/>
  </r>
  <r>
    <n v="164"/>
    <x v="1"/>
    <s v="Revenue"/>
    <s v="Line Item"/>
    <s v="N/A"/>
    <x v="9"/>
    <x v="9"/>
    <x v="0"/>
    <x v="0"/>
  </r>
  <r>
    <n v="165"/>
    <x v="1"/>
    <s v="Revenue"/>
    <s v="Line Item"/>
    <s v="N/A"/>
    <x v="10"/>
    <x v="10"/>
    <x v="0"/>
    <x v="0"/>
  </r>
  <r>
    <n v="166"/>
    <x v="1"/>
    <s v="Revenue"/>
    <s v="Line Item"/>
    <s v="N/A"/>
    <x v="11"/>
    <x v="11"/>
    <x v="0"/>
    <x v="0"/>
  </r>
  <r>
    <n v="167"/>
    <x v="1"/>
    <s v="Revenue"/>
    <s v="Line Item"/>
    <s v="N/A"/>
    <x v="12"/>
    <x v="12"/>
    <x v="0"/>
    <x v="0"/>
  </r>
  <r>
    <n v="168"/>
    <x v="1"/>
    <s v="Revenue"/>
    <s v="Line Item"/>
    <s v="N/A"/>
    <x v="13"/>
    <x v="13"/>
    <x v="0"/>
    <x v="0"/>
  </r>
  <r>
    <n v="169"/>
    <x v="1"/>
    <s v="Revenue"/>
    <s v="Line Item"/>
    <s v="N/A"/>
    <x v="14"/>
    <x v="14"/>
    <x v="0"/>
    <x v="0"/>
  </r>
  <r>
    <n v="170"/>
    <x v="1"/>
    <s v="Revenue"/>
    <s v="Line Item"/>
    <s v="N/A"/>
    <x v="15"/>
    <x v="15"/>
    <x v="0"/>
    <x v="0"/>
  </r>
  <r>
    <n v="171"/>
    <x v="1"/>
    <s v="Revenue"/>
    <s v="Line Item"/>
    <s v="N/A"/>
    <x v="16"/>
    <x v="16"/>
    <x v="0"/>
    <x v="0"/>
  </r>
  <r>
    <n v="172"/>
    <x v="1"/>
    <s v="Revenue"/>
    <s v="Line Item"/>
    <s v="N/A"/>
    <x v="17"/>
    <x v="17"/>
    <x v="0"/>
    <x v="0"/>
  </r>
  <r>
    <n v="173"/>
    <x v="1"/>
    <s v="Revenue"/>
    <s v="Line Item"/>
    <s v="N/A"/>
    <x v="18"/>
    <x v="18"/>
    <x v="0"/>
    <x v="0"/>
  </r>
  <r>
    <n v="174"/>
    <x v="1"/>
    <s v="Revenue"/>
    <s v="Line Item"/>
    <s v="N/A"/>
    <x v="19"/>
    <x v="19"/>
    <x v="0"/>
    <x v="0"/>
  </r>
  <r>
    <n v="175"/>
    <x v="1"/>
    <s v="Revenue"/>
    <s v="Line Item"/>
    <s v="N/A"/>
    <x v="20"/>
    <x v="20"/>
    <x v="0"/>
    <x v="0"/>
  </r>
  <r>
    <n v="176"/>
    <x v="1"/>
    <s v="Revenue"/>
    <s v="Line Item"/>
    <s v="N/A"/>
    <x v="21"/>
    <x v="21"/>
    <x v="0"/>
    <x v="0"/>
  </r>
  <r>
    <n v="177"/>
    <x v="1"/>
    <s v="Revenue"/>
    <s v="Line Item"/>
    <s v="N/A"/>
    <x v="22"/>
    <x v="22"/>
    <x v="0"/>
    <x v="0"/>
  </r>
  <r>
    <n v="178"/>
    <x v="1"/>
    <s v="Revenue"/>
    <s v="Line Item"/>
    <s v="N/A"/>
    <x v="23"/>
    <x v="23"/>
    <x v="0"/>
    <x v="0"/>
  </r>
  <r>
    <n v="179"/>
    <x v="1"/>
    <s v="Revenue"/>
    <s v="Line Item"/>
    <s v="N/A"/>
    <x v="24"/>
    <x v="24"/>
    <x v="0"/>
    <x v="0"/>
  </r>
  <r>
    <n v="180"/>
    <x v="1"/>
    <s v="Revenue"/>
    <s v="Line Item"/>
    <s v="N/A"/>
    <x v="25"/>
    <x v="25"/>
    <x v="0"/>
    <x v="0"/>
  </r>
  <r>
    <n v="181"/>
    <x v="1"/>
    <s v="Revenue"/>
    <s v="Line Item"/>
    <s v="N/A"/>
    <x v="26"/>
    <x v="26"/>
    <x v="0"/>
    <x v="0"/>
  </r>
  <r>
    <n v="182"/>
    <x v="1"/>
    <s v="Revenue"/>
    <s v="Line Item"/>
    <s v="N/A"/>
    <x v="27"/>
    <x v="27"/>
    <x v="0"/>
    <x v="0"/>
  </r>
  <r>
    <n v="183"/>
    <x v="1"/>
    <s v="Revenue"/>
    <s v="Line Item"/>
    <s v="N/A"/>
    <x v="28"/>
    <x v="28"/>
    <x v="0"/>
    <x v="0"/>
  </r>
  <r>
    <n v="184"/>
    <x v="1"/>
    <s v="Revenue"/>
    <s v="Line Item"/>
    <s v="N/A"/>
    <x v="29"/>
    <x v="29"/>
    <x v="0"/>
    <x v="0"/>
  </r>
  <r>
    <n v="185"/>
    <x v="1"/>
    <s v="Revenue"/>
    <s v="Line Item"/>
    <s v="N/A"/>
    <x v="30"/>
    <x v="30"/>
    <x v="0"/>
    <x v="0"/>
  </r>
  <r>
    <n v="186"/>
    <x v="1"/>
    <s v="Revenue"/>
    <s v="Line Item"/>
    <s v="N/A"/>
    <x v="31"/>
    <x v="31"/>
    <x v="0"/>
    <x v="0"/>
  </r>
  <r>
    <n v="187"/>
    <x v="1"/>
    <s v="Revenue"/>
    <s v="Line Item"/>
    <s v="N/A"/>
    <x v="32"/>
    <x v="32"/>
    <x v="0"/>
    <x v="0"/>
  </r>
  <r>
    <n v="188"/>
    <x v="1"/>
    <s v="Revenue"/>
    <s v="Line Item"/>
    <s v="N/A"/>
    <x v="33"/>
    <x v="33"/>
    <x v="0"/>
    <x v="0"/>
  </r>
  <r>
    <n v="189"/>
    <x v="1"/>
    <s v="Revenue"/>
    <s v="Line Item"/>
    <s v="N/A"/>
    <x v="34"/>
    <x v="34"/>
    <x v="0"/>
    <x v="0"/>
  </r>
  <r>
    <n v="190"/>
    <x v="1"/>
    <s v="Revenue"/>
    <s v="Line Item"/>
    <s v="N/A"/>
    <x v="35"/>
    <x v="35"/>
    <x v="0"/>
    <x v="0"/>
  </r>
  <r>
    <n v="191"/>
    <x v="1"/>
    <s v="Revenue"/>
    <s v="Line Item"/>
    <s v="N/A"/>
    <x v="36"/>
    <x v="36"/>
    <x v="0"/>
    <x v="0"/>
  </r>
  <r>
    <n v="192"/>
    <x v="1"/>
    <s v="Revenue"/>
    <s v="Line Item"/>
    <s v="N/A"/>
    <x v="37"/>
    <x v="37"/>
    <x v="0"/>
    <x v="0"/>
  </r>
  <r>
    <n v="193"/>
    <x v="1"/>
    <s v="Revenue"/>
    <s v="Line Item"/>
    <s v="N/A"/>
    <x v="38"/>
    <x v="38"/>
    <x v="0"/>
    <x v="0"/>
  </r>
  <r>
    <n v="194"/>
    <x v="1"/>
    <s v="Revenue"/>
    <s v="Line Item"/>
    <s v="N/A"/>
    <x v="39"/>
    <x v="39"/>
    <x v="0"/>
    <x v="0"/>
  </r>
  <r>
    <n v="195"/>
    <x v="1"/>
    <s v="Revenue"/>
    <s v="Line Item"/>
    <s v="N/A"/>
    <x v="40"/>
    <x v="40"/>
    <x v="0"/>
    <x v="0"/>
  </r>
  <r>
    <n v="196"/>
    <x v="1"/>
    <s v="Revenue"/>
    <s v="Line Item"/>
    <s v="N/A"/>
    <x v="41"/>
    <x v="41"/>
    <x v="0"/>
    <x v="0"/>
  </r>
  <r>
    <n v="197"/>
    <x v="1"/>
    <s v="Revenue"/>
    <s v="Total"/>
    <s v="N/A"/>
    <x v="42"/>
    <x v="42"/>
    <x v="0"/>
    <x v="19"/>
  </r>
  <r>
    <n v="198"/>
    <x v="1"/>
    <s v="Revenue"/>
    <s v="Line Item"/>
    <s v="N/A"/>
    <x v="43"/>
    <x v="43"/>
    <x v="0"/>
    <x v="0"/>
  </r>
  <r>
    <n v="199"/>
    <x v="1"/>
    <s v="Revenue"/>
    <s v="Line Item"/>
    <s v="N/A"/>
    <x v="44"/>
    <x v="44"/>
    <x v="0"/>
    <x v="0"/>
  </r>
  <r>
    <n v="200"/>
    <x v="1"/>
    <s v="Revenue"/>
    <s v="Line Item"/>
    <s v="N/A"/>
    <x v="45"/>
    <x v="45"/>
    <x v="0"/>
    <x v="0"/>
  </r>
  <r>
    <n v="201"/>
    <x v="1"/>
    <s v="Revenue"/>
    <s v="Line Item"/>
    <s v="N/A"/>
    <x v="46"/>
    <x v="46"/>
    <x v="0"/>
    <x v="0"/>
  </r>
  <r>
    <n v="202"/>
    <x v="1"/>
    <s v="Revenue"/>
    <s v="Line Item"/>
    <s v="N/A"/>
    <x v="47"/>
    <x v="47"/>
    <x v="0"/>
    <x v="0"/>
  </r>
  <r>
    <n v="203"/>
    <x v="1"/>
    <s v="Revenue"/>
    <s v="Line Item"/>
    <s v="N/A"/>
    <x v="48"/>
    <x v="48"/>
    <x v="0"/>
    <x v="0"/>
  </r>
  <r>
    <n v="204"/>
    <x v="1"/>
    <s v="Revenue"/>
    <s v="Line Item"/>
    <s v="N/A"/>
    <x v="49"/>
    <x v="49"/>
    <x v="0"/>
    <x v="0"/>
  </r>
  <r>
    <n v="205"/>
    <x v="1"/>
    <s v="Revenue"/>
    <s v="Line Item"/>
    <s v="N/A"/>
    <x v="50"/>
    <x v="50"/>
    <x v="0"/>
    <x v="0"/>
  </r>
  <r>
    <n v="206"/>
    <x v="1"/>
    <s v="Revenue"/>
    <s v="Line Item"/>
    <s v="N/A"/>
    <x v="51"/>
    <x v="51"/>
    <x v="0"/>
    <x v="0"/>
  </r>
  <r>
    <n v="207"/>
    <x v="1"/>
    <s v="Revenue"/>
    <s v="Total"/>
    <s v="N/A"/>
    <x v="52"/>
    <x v="52"/>
    <x v="0"/>
    <x v="19"/>
  </r>
  <r>
    <n v="208"/>
    <x v="1"/>
    <s v="Salary Expense"/>
    <s v="Line Item"/>
    <s v="Management"/>
    <x v="53"/>
    <x v="53"/>
    <x v="6"/>
    <x v="20"/>
  </r>
  <r>
    <n v="209"/>
    <x v="1"/>
    <s v="Salary Expense"/>
    <s v="Line Item"/>
    <s v="Management"/>
    <x v="54"/>
    <x v="54"/>
    <x v="0"/>
    <x v="0"/>
  </r>
  <r>
    <n v="210"/>
    <x v="1"/>
    <s v="Salary Expense"/>
    <s v="Line Item"/>
    <s v="Management"/>
    <x v="55"/>
    <x v="55"/>
    <x v="0"/>
    <x v="0"/>
  </r>
  <r>
    <n v="211"/>
    <x v="1"/>
    <s v="Salary Expense"/>
    <s v="Line Item"/>
    <s v="Management"/>
    <x v="56"/>
    <x v="56"/>
    <x v="7"/>
    <x v="21"/>
  </r>
  <r>
    <n v="212"/>
    <x v="1"/>
    <s v="Salary Expense"/>
    <s v="Line Item"/>
    <s v="Direct Care"/>
    <x v="57"/>
    <x v="57"/>
    <x v="0"/>
    <x v="0"/>
  </r>
  <r>
    <n v="213"/>
    <x v="1"/>
    <s v="Salary Expense"/>
    <s v="Line Item"/>
    <s v="Direct Care"/>
    <x v="58"/>
    <x v="58"/>
    <x v="0"/>
    <x v="0"/>
  </r>
  <r>
    <n v="214"/>
    <x v="1"/>
    <s v="Salary Expense"/>
    <s v="Line Item"/>
    <s v="Direct Care"/>
    <x v="59"/>
    <x v="59"/>
    <x v="0"/>
    <x v="0"/>
  </r>
  <r>
    <n v="215"/>
    <x v="1"/>
    <s v="Salary Expense"/>
    <s v="Line Item"/>
    <s v="Direct Care"/>
    <x v="60"/>
    <x v="60"/>
    <x v="0"/>
    <x v="0"/>
  </r>
  <r>
    <n v="216"/>
    <x v="1"/>
    <s v="Salary Expense"/>
    <s v="Line Item"/>
    <s v="Direct Care"/>
    <x v="61"/>
    <x v="61"/>
    <x v="0"/>
    <x v="0"/>
  </r>
  <r>
    <n v="217"/>
    <x v="1"/>
    <s v="Salary Expense"/>
    <s v="Line Item"/>
    <s v="Direct Care"/>
    <x v="62"/>
    <x v="62"/>
    <x v="0"/>
    <x v="0"/>
  </r>
  <r>
    <n v="218"/>
    <x v="1"/>
    <s v="Salary Expense"/>
    <s v="Line Item"/>
    <s v="Direct Care"/>
    <x v="63"/>
    <x v="63"/>
    <x v="0"/>
    <x v="0"/>
  </r>
  <r>
    <n v="219"/>
    <x v="1"/>
    <s v="Salary Expense"/>
    <s v="Line Item"/>
    <s v="Direct Care"/>
    <x v="64"/>
    <x v="64"/>
    <x v="0"/>
    <x v="0"/>
  </r>
  <r>
    <n v="220"/>
    <x v="1"/>
    <s v="Salary Expense"/>
    <s v="Line Item"/>
    <s v="Direct Care"/>
    <x v="65"/>
    <x v="65"/>
    <x v="0"/>
    <x v="0"/>
  </r>
  <r>
    <n v="221"/>
    <x v="1"/>
    <s v="Salary Expense"/>
    <s v="Line Item"/>
    <s v="Direct Care"/>
    <x v="66"/>
    <x v="66"/>
    <x v="0"/>
    <x v="0"/>
  </r>
  <r>
    <n v="222"/>
    <x v="1"/>
    <s v="Salary Expense"/>
    <s v="Line Item"/>
    <s v="Direct Care"/>
    <x v="67"/>
    <x v="67"/>
    <x v="0"/>
    <x v="0"/>
  </r>
  <r>
    <n v="223"/>
    <x v="1"/>
    <s v="Salary Expense"/>
    <s v="Line Item"/>
    <s v="Direct Care"/>
    <x v="68"/>
    <x v="68"/>
    <x v="0"/>
    <x v="0"/>
  </r>
  <r>
    <n v="224"/>
    <x v="1"/>
    <s v="Salary Expense"/>
    <s v="Line Item"/>
    <s v="Direct Care"/>
    <x v="69"/>
    <x v="69"/>
    <x v="0"/>
    <x v="0"/>
  </r>
  <r>
    <n v="225"/>
    <x v="1"/>
    <s v="Salary Expense"/>
    <s v="Line Item"/>
    <s v="Direct Care"/>
    <x v="70"/>
    <x v="70"/>
    <x v="0"/>
    <x v="0"/>
  </r>
  <r>
    <n v="226"/>
    <x v="1"/>
    <s v="Salary Expense"/>
    <s v="Line Item"/>
    <s v="Direct Care"/>
    <x v="71"/>
    <x v="71"/>
    <x v="0"/>
    <x v="0"/>
  </r>
  <r>
    <n v="227"/>
    <x v="1"/>
    <s v="Salary Expense"/>
    <s v="Line Item"/>
    <s v="Direct Care"/>
    <x v="72"/>
    <x v="72"/>
    <x v="0"/>
    <x v="0"/>
  </r>
  <r>
    <n v="228"/>
    <x v="1"/>
    <s v="Salary Expense"/>
    <s v="Line Item"/>
    <s v="Direct Care"/>
    <x v="73"/>
    <x v="73"/>
    <x v="0"/>
    <x v="0"/>
  </r>
  <r>
    <n v="229"/>
    <x v="1"/>
    <s v="Salary Expense"/>
    <s v="Line Item"/>
    <s v="Direct Care"/>
    <x v="74"/>
    <x v="74"/>
    <x v="0"/>
    <x v="0"/>
  </r>
  <r>
    <n v="230"/>
    <x v="1"/>
    <s v="Salary Expense"/>
    <s v="Line Item"/>
    <s v="Direct Care"/>
    <x v="75"/>
    <x v="75"/>
    <x v="0"/>
    <x v="0"/>
  </r>
  <r>
    <n v="231"/>
    <x v="1"/>
    <s v="Salary Expense"/>
    <s v="Line Item"/>
    <s v="Direct Care"/>
    <x v="76"/>
    <x v="76"/>
    <x v="0"/>
    <x v="0"/>
  </r>
  <r>
    <n v="232"/>
    <x v="1"/>
    <s v="Salary Expense"/>
    <s v="Line Item"/>
    <s v="Direct Care"/>
    <x v="77"/>
    <x v="77"/>
    <x v="0"/>
    <x v="0"/>
  </r>
  <r>
    <n v="233"/>
    <x v="1"/>
    <s v="Salary Expense"/>
    <s v="Line Item"/>
    <s v="Direct Care"/>
    <x v="78"/>
    <x v="78"/>
    <x v="0"/>
    <x v="0"/>
  </r>
  <r>
    <n v="234"/>
    <x v="1"/>
    <s v="Salary Expense"/>
    <s v="Line Item"/>
    <s v="Direct Care"/>
    <x v="79"/>
    <x v="79"/>
    <x v="0"/>
    <x v="0"/>
  </r>
  <r>
    <n v="235"/>
    <x v="1"/>
    <s v="Salary Expense"/>
    <s v="Line Item"/>
    <s v="Direct Care"/>
    <x v="80"/>
    <x v="80"/>
    <x v="0"/>
    <x v="0"/>
  </r>
  <r>
    <n v="236"/>
    <x v="1"/>
    <s v="Salary Expense"/>
    <s v="Line Item"/>
    <s v="Direct Care"/>
    <x v="81"/>
    <x v="81"/>
    <x v="0"/>
    <x v="0"/>
  </r>
  <r>
    <n v="237"/>
    <x v="1"/>
    <s v="Salary Expense"/>
    <s v="Line Item"/>
    <s v="Direct Care"/>
    <x v="82"/>
    <x v="82"/>
    <x v="0"/>
    <x v="0"/>
  </r>
  <r>
    <n v="238"/>
    <x v="1"/>
    <s v="Salary Expense"/>
    <s v="Line Item"/>
    <s v="Direct Care"/>
    <x v="83"/>
    <x v="83"/>
    <x v="0"/>
    <x v="0"/>
  </r>
  <r>
    <n v="239"/>
    <x v="1"/>
    <s v="Salary Expense"/>
    <s v="Line Item"/>
    <s v="Direct Care"/>
    <x v="84"/>
    <x v="84"/>
    <x v="0"/>
    <x v="0"/>
  </r>
  <r>
    <n v="240"/>
    <x v="1"/>
    <s v="Salary Expense"/>
    <s v="Line Item"/>
    <s v="Direct Care"/>
    <x v="85"/>
    <x v="85"/>
    <x v="0"/>
    <x v="0"/>
  </r>
  <r>
    <n v="241"/>
    <x v="1"/>
    <s v="Salary Expense"/>
    <s v="Line Item"/>
    <s v="Direct Care"/>
    <x v="86"/>
    <x v="86"/>
    <x v="0"/>
    <x v="0"/>
  </r>
  <r>
    <n v="242"/>
    <x v="1"/>
    <s v="Salary Expense"/>
    <s v="Line Item"/>
    <s v="Clerical/Support"/>
    <x v="87"/>
    <x v="87"/>
    <x v="0"/>
    <x v="0"/>
  </r>
  <r>
    <n v="243"/>
    <x v="1"/>
    <s v="Salary Expense"/>
    <s v="Line Item"/>
    <s v="Clerical/Support"/>
    <x v="88"/>
    <x v="88"/>
    <x v="0"/>
    <x v="0"/>
  </r>
  <r>
    <n v="244"/>
    <x v="1"/>
    <s v="Salary Expense"/>
    <s v="Line Item"/>
    <s v="Clerical/Support"/>
    <x v="89"/>
    <x v="89"/>
    <x v="0"/>
    <x v="0"/>
  </r>
  <r>
    <n v="245"/>
    <x v="1"/>
    <s v="Salary Expense"/>
    <s v="Line Item"/>
    <s v="N/A"/>
    <x v="90"/>
    <x v="90"/>
    <x v="0"/>
    <x v="0"/>
  </r>
  <r>
    <n v="246"/>
    <x v="1"/>
    <s v="Salary Expense"/>
    <s v="Total"/>
    <s v="N/A"/>
    <x v="91"/>
    <x v="91"/>
    <x v="8"/>
    <x v="22"/>
  </r>
  <r>
    <n v="247"/>
    <x v="1"/>
    <s v="Expense"/>
    <s v="Total"/>
    <s v="N/A"/>
    <x v="92"/>
    <x v="92"/>
    <x v="8"/>
    <x v="22"/>
  </r>
  <r>
    <n v="248"/>
    <x v="1"/>
    <s v="Expense"/>
    <s v="Line Item"/>
    <s v="N/A"/>
    <x v="93"/>
    <x v="93"/>
    <x v="0"/>
    <x v="0"/>
  </r>
  <r>
    <n v="249"/>
    <x v="1"/>
    <s v="Expense"/>
    <s v="Line Item"/>
    <s v="N/A"/>
    <x v="94"/>
    <x v="94"/>
    <x v="0"/>
    <x v="0"/>
  </r>
  <r>
    <n v="250"/>
    <x v="1"/>
    <s v="Expense"/>
    <s v="Line Item"/>
    <s v="N/A"/>
    <x v="95"/>
    <x v="95"/>
    <x v="0"/>
    <x v="0"/>
  </r>
  <r>
    <n v="251"/>
    <x v="1"/>
    <s v="Expense"/>
    <s v="Line Item"/>
    <s v="N/A"/>
    <x v="96"/>
    <x v="96"/>
    <x v="0"/>
    <x v="0"/>
  </r>
  <r>
    <n v="252"/>
    <x v="1"/>
    <s v="Expense"/>
    <s v="Total"/>
    <s v="N/A"/>
    <x v="97"/>
    <x v="97"/>
    <x v="5"/>
    <x v="1"/>
  </r>
  <r>
    <n v="253"/>
    <x v="1"/>
    <s v="Expense"/>
    <s v="Line Item"/>
    <s v="N/A"/>
    <x v="98"/>
    <x v="98"/>
    <x v="0"/>
    <x v="0"/>
  </r>
  <r>
    <n v="254"/>
    <x v="1"/>
    <s v="Expense"/>
    <s v="Total"/>
    <s v="N/A"/>
    <x v="99"/>
    <x v="99"/>
    <x v="8"/>
    <x v="22"/>
  </r>
  <r>
    <n v="255"/>
    <x v="1"/>
    <s v="Expense"/>
    <s v="Line Item"/>
    <s v="N/A"/>
    <x v="100"/>
    <x v="100"/>
    <x v="0"/>
    <x v="23"/>
  </r>
  <r>
    <n v="256"/>
    <x v="1"/>
    <s v="Expense"/>
    <s v="Line Item"/>
    <s v="N/A"/>
    <x v="101"/>
    <x v="101"/>
    <x v="0"/>
    <x v="24"/>
  </r>
  <r>
    <n v="257"/>
    <x v="1"/>
    <s v="Expense"/>
    <s v="Line Item"/>
    <s v="N/A"/>
    <x v="102"/>
    <x v="102"/>
    <x v="0"/>
    <x v="0"/>
  </r>
  <r>
    <n v="258"/>
    <x v="1"/>
    <s v="Expense"/>
    <s v="Total"/>
    <s v="N/A"/>
    <x v="103"/>
    <x v="103"/>
    <x v="0"/>
    <x v="25"/>
  </r>
  <r>
    <n v="259"/>
    <x v="1"/>
    <s v="Expense"/>
    <s v="Line Item"/>
    <s v="N/A"/>
    <x v="104"/>
    <x v="104"/>
    <x v="0"/>
    <x v="0"/>
  </r>
  <r>
    <n v="260"/>
    <x v="1"/>
    <s v="Expense"/>
    <s v="Line Item"/>
    <s v="N/A"/>
    <x v="105"/>
    <x v="105"/>
    <x v="0"/>
    <x v="0"/>
  </r>
  <r>
    <n v="261"/>
    <x v="1"/>
    <s v="Expense"/>
    <s v="Line Item"/>
    <s v="N/A"/>
    <x v="106"/>
    <x v="106"/>
    <x v="0"/>
    <x v="0"/>
  </r>
  <r>
    <n v="262"/>
    <x v="1"/>
    <s v="Expense"/>
    <s v="Line Item"/>
    <s v="N/A"/>
    <x v="107"/>
    <x v="107"/>
    <x v="0"/>
    <x v="0"/>
  </r>
  <r>
    <n v="263"/>
    <x v="1"/>
    <s v="Expense"/>
    <s v="Total"/>
    <s v="N/A"/>
    <x v="108"/>
    <x v="108"/>
    <x v="0"/>
    <x v="1"/>
  </r>
  <r>
    <n v="264"/>
    <x v="1"/>
    <s v="Expense"/>
    <s v="Line Item"/>
    <s v="N/A"/>
    <x v="109"/>
    <x v="109"/>
    <x v="0"/>
    <x v="26"/>
  </r>
  <r>
    <n v="265"/>
    <x v="1"/>
    <s v="Expense"/>
    <s v="Line Item"/>
    <s v="N/A"/>
    <x v="110"/>
    <x v="110"/>
    <x v="0"/>
    <x v="0"/>
  </r>
  <r>
    <n v="266"/>
    <x v="1"/>
    <s v="Expense"/>
    <s v="Line Item"/>
    <s v="N/A"/>
    <x v="111"/>
    <x v="111"/>
    <x v="0"/>
    <x v="0"/>
  </r>
  <r>
    <n v="267"/>
    <x v="1"/>
    <s v="Expense"/>
    <s v="Line Item"/>
    <s v="N/A"/>
    <x v="112"/>
    <x v="112"/>
    <x v="0"/>
    <x v="27"/>
  </r>
  <r>
    <n v="268"/>
    <x v="1"/>
    <s v="Expense"/>
    <s v="Line Item"/>
    <s v="N/A"/>
    <x v="113"/>
    <x v="113"/>
    <x v="0"/>
    <x v="28"/>
  </r>
  <r>
    <n v="269"/>
    <x v="1"/>
    <s v="Expense"/>
    <s v="Line Item"/>
    <s v="N/A"/>
    <x v="114"/>
    <x v="114"/>
    <x v="0"/>
    <x v="29"/>
  </r>
  <r>
    <n v="270"/>
    <x v="1"/>
    <s v="Expense"/>
    <s v="Line Item"/>
    <s v="N/A"/>
    <x v="115"/>
    <x v="115"/>
    <x v="0"/>
    <x v="0"/>
  </r>
  <r>
    <n v="271"/>
    <x v="1"/>
    <s v="Expense"/>
    <s v="Line Item"/>
    <s v="N/A"/>
    <x v="116"/>
    <x v="116"/>
    <x v="0"/>
    <x v="0"/>
  </r>
  <r>
    <n v="272"/>
    <x v="1"/>
    <s v="Expense"/>
    <s v="Line Item"/>
    <s v="N/A"/>
    <x v="117"/>
    <x v="117"/>
    <x v="0"/>
    <x v="0"/>
  </r>
  <r>
    <n v="273"/>
    <x v="1"/>
    <s v="Expense"/>
    <s v="Line Item"/>
    <s v="N/A"/>
    <x v="118"/>
    <x v="118"/>
    <x v="0"/>
    <x v="0"/>
  </r>
  <r>
    <n v="274"/>
    <x v="1"/>
    <s v="Expense"/>
    <s v="Line Item"/>
    <s v="N/A"/>
    <x v="119"/>
    <x v="119"/>
    <x v="0"/>
    <x v="0"/>
  </r>
  <r>
    <n v="275"/>
    <x v="1"/>
    <s v="Expense"/>
    <s v="Line Item"/>
    <s v="N/A"/>
    <x v="120"/>
    <x v="120"/>
    <x v="0"/>
    <x v="0"/>
  </r>
  <r>
    <n v="276"/>
    <x v="1"/>
    <s v="Expense"/>
    <s v="Line Item"/>
    <s v="N/A"/>
    <x v="121"/>
    <x v="121"/>
    <x v="0"/>
    <x v="0"/>
  </r>
  <r>
    <n v="277"/>
    <x v="1"/>
    <s v="Expense"/>
    <s v="Line Item"/>
    <s v="N/A"/>
    <x v="122"/>
    <x v="122"/>
    <x v="0"/>
    <x v="0"/>
  </r>
  <r>
    <n v="278"/>
    <x v="1"/>
    <s v="Expense"/>
    <s v="Line Item"/>
    <s v="N/A"/>
    <x v="123"/>
    <x v="123"/>
    <x v="0"/>
    <x v="0"/>
  </r>
  <r>
    <n v="279"/>
    <x v="1"/>
    <s v="Expense"/>
    <s v="Line Item"/>
    <s v="N/A"/>
    <x v="124"/>
    <x v="124"/>
    <x v="0"/>
    <x v="30"/>
  </r>
  <r>
    <n v="280"/>
    <x v="1"/>
    <s v="Expense"/>
    <s v="Line Item"/>
    <s v="N/A"/>
    <x v="125"/>
    <x v="125"/>
    <x v="0"/>
    <x v="0"/>
  </r>
  <r>
    <n v="281"/>
    <x v="1"/>
    <s v="Expense"/>
    <s v="Line Item"/>
    <s v="N/A"/>
    <x v="126"/>
    <x v="126"/>
    <x v="0"/>
    <x v="0"/>
  </r>
  <r>
    <n v="282"/>
    <x v="1"/>
    <s v="Expense"/>
    <s v="Total"/>
    <s v="N/A"/>
    <x v="127"/>
    <x v="127"/>
    <x v="0"/>
    <x v="31"/>
  </r>
  <r>
    <n v="283"/>
    <x v="1"/>
    <s v="Expense"/>
    <s v="Line Item"/>
    <s v="N/A"/>
    <x v="128"/>
    <x v="128"/>
    <x v="0"/>
    <x v="0"/>
  </r>
  <r>
    <n v="284"/>
    <x v="1"/>
    <s v="Expense"/>
    <s v="Line Item"/>
    <s v="N/A"/>
    <x v="129"/>
    <x v="129"/>
    <x v="0"/>
    <x v="0"/>
  </r>
  <r>
    <n v="285"/>
    <x v="1"/>
    <s v="Expense"/>
    <s v="Line Item"/>
    <s v="N/A"/>
    <x v="130"/>
    <x v="130"/>
    <x v="0"/>
    <x v="0"/>
  </r>
  <r>
    <n v="286"/>
    <x v="1"/>
    <s v="Expense"/>
    <s v="Line Item"/>
    <s v="N/A"/>
    <x v="131"/>
    <x v="131"/>
    <x v="0"/>
    <x v="0"/>
  </r>
  <r>
    <n v="287"/>
    <x v="1"/>
    <s v="Expense"/>
    <s v="Line Item"/>
    <s v="N/A"/>
    <x v="132"/>
    <x v="132"/>
    <x v="0"/>
    <x v="0"/>
  </r>
  <r>
    <n v="288"/>
    <x v="1"/>
    <s v="Expense"/>
    <s v="Line Item"/>
    <s v="N/A"/>
    <x v="133"/>
    <x v="133"/>
    <x v="0"/>
    <x v="0"/>
  </r>
  <r>
    <n v="289"/>
    <x v="1"/>
    <s v="Expense"/>
    <s v="Total"/>
    <s v="N/A"/>
    <x v="134"/>
    <x v="134"/>
    <x v="0"/>
    <x v="1"/>
  </r>
  <r>
    <n v="290"/>
    <x v="1"/>
    <s v="Expense"/>
    <s v="Line Item"/>
    <s v="N/A"/>
    <x v="135"/>
    <x v="135"/>
    <x v="0"/>
    <x v="32"/>
  </r>
  <r>
    <n v="291"/>
    <x v="1"/>
    <s v="Expense"/>
    <s v="Total"/>
    <s v="N/A"/>
    <x v="136"/>
    <x v="136"/>
    <x v="0"/>
    <x v="33"/>
  </r>
  <r>
    <n v="292"/>
    <x v="1"/>
    <s v="Expense"/>
    <s v="Line Item"/>
    <s v="N/A"/>
    <x v="137"/>
    <x v="137"/>
    <x v="0"/>
    <x v="0"/>
  </r>
  <r>
    <n v="293"/>
    <x v="1"/>
    <s v="Expense"/>
    <s v="Line Item"/>
    <s v="N/A"/>
    <x v="138"/>
    <x v="138"/>
    <x v="0"/>
    <x v="0"/>
  </r>
  <r>
    <n v="294"/>
    <x v="1"/>
    <s v="Expense"/>
    <s v="Total"/>
    <s v="N/A"/>
    <x v="139"/>
    <x v="139"/>
    <x v="0"/>
    <x v="33"/>
  </r>
  <r>
    <n v="295"/>
    <x v="1"/>
    <s v="Expense"/>
    <s v="Total"/>
    <s v="N/A"/>
    <x v="140"/>
    <x v="140"/>
    <x v="0"/>
    <x v="19"/>
  </r>
  <r>
    <n v="296"/>
    <x v="1"/>
    <s v="Expense"/>
    <s v="Line Item"/>
    <s v="N/A"/>
    <x v="141"/>
    <x v="141"/>
    <x v="0"/>
    <x v="34"/>
  </r>
  <r>
    <n v="297"/>
    <x v="1"/>
    <s v="Non-Reimbursable"/>
    <s v="Line Item"/>
    <s v="N/A"/>
    <x v="142"/>
    <x v="142"/>
    <x v="0"/>
    <x v="0"/>
  </r>
  <r>
    <n v="298"/>
    <x v="1"/>
    <s v="Non-Reimbursable"/>
    <s v="Line Item"/>
    <s v="N/A"/>
    <x v="143"/>
    <x v="143"/>
    <x v="0"/>
    <x v="0"/>
  </r>
  <r>
    <n v="299"/>
    <x v="1"/>
    <s v="Non-Reimbursable"/>
    <s v="Line Item"/>
    <s v="N/A"/>
    <x v="144"/>
    <x v="144"/>
    <x v="0"/>
    <x v="0"/>
  </r>
  <r>
    <n v="300"/>
    <x v="1"/>
    <s v="Non-Reimbursable"/>
    <s v="Line Item"/>
    <s v="N/A"/>
    <x v="145"/>
    <x v="145"/>
    <x v="0"/>
    <x v="0"/>
  </r>
  <r>
    <n v="301"/>
    <x v="1"/>
    <s v="Non-Reimbursable"/>
    <s v="Line Item"/>
    <s v="N/A"/>
    <x v="146"/>
    <x v="146"/>
    <x v="0"/>
    <x v="0"/>
  </r>
  <r>
    <n v="302"/>
    <x v="1"/>
    <s v="Non-Reimbursable"/>
    <s v="Line Item"/>
    <s v="N/A"/>
    <x v="147"/>
    <x v="147"/>
    <x v="0"/>
    <x v="0"/>
  </r>
  <r>
    <n v="303"/>
    <x v="1"/>
    <s v="Non-Reimbursable"/>
    <s v="Line Item"/>
    <s v="N/A"/>
    <x v="148"/>
    <x v="148"/>
    <x v="0"/>
    <x v="0"/>
  </r>
  <r>
    <n v="304"/>
    <x v="1"/>
    <s v="Non-Reimbursable"/>
    <s v="Total"/>
    <s v="N/A"/>
    <x v="149"/>
    <x v="149"/>
    <x v="0"/>
    <x v="1"/>
  </r>
  <r>
    <n v="305"/>
    <x v="1"/>
    <s v="Non-Reimbursable"/>
    <s v="Total"/>
    <s v="N/A"/>
    <x v="150"/>
    <x v="150"/>
    <x v="0"/>
    <x v="1"/>
  </r>
  <r>
    <n v="306"/>
    <x v="1"/>
    <s v="Non-Reimbursable"/>
    <s v="Line Item"/>
    <s v="N/A"/>
    <x v="151"/>
    <x v="151"/>
    <x v="0"/>
    <x v="1"/>
  </r>
  <r>
    <n v="307"/>
    <x v="1"/>
    <s v="Non-Reimbursable"/>
    <s v="Line Item"/>
    <s v="N/A"/>
    <x v="152"/>
    <x v="152"/>
    <x v="0"/>
    <x v="0"/>
  </r>
  <r>
    <n v="308"/>
    <x v="1"/>
    <s v="Non-Reimbursable"/>
    <s v="Line Item"/>
    <s v="N/A"/>
    <x v="153"/>
    <x v="153"/>
    <x v="0"/>
    <x v="1"/>
  </r>
  <r>
    <n v="309"/>
    <x v="2"/>
    <s v="Revenue"/>
    <s v="Line Item"/>
    <s v="N/A"/>
    <x v="0"/>
    <x v="0"/>
    <x v="0"/>
    <x v="0"/>
  </r>
  <r>
    <n v="310"/>
    <x v="2"/>
    <s v="Revenue"/>
    <s v="Line Item"/>
    <s v="N/A"/>
    <x v="1"/>
    <x v="1"/>
    <x v="0"/>
    <x v="0"/>
  </r>
  <r>
    <n v="311"/>
    <x v="2"/>
    <s v="Revenue"/>
    <s v="Line Item"/>
    <s v="N/A"/>
    <x v="2"/>
    <x v="2"/>
    <x v="0"/>
    <x v="0"/>
  </r>
  <r>
    <n v="312"/>
    <x v="2"/>
    <s v="Revenue"/>
    <s v="Total"/>
    <s v="N/A"/>
    <x v="3"/>
    <x v="3"/>
    <x v="0"/>
    <x v="1"/>
  </r>
  <r>
    <n v="313"/>
    <x v="2"/>
    <s v="Revenue"/>
    <s v="Line Item"/>
    <s v="N/A"/>
    <x v="4"/>
    <x v="4"/>
    <x v="0"/>
    <x v="0"/>
  </r>
  <r>
    <n v="314"/>
    <x v="2"/>
    <s v="Revenue"/>
    <s v="Line Item"/>
    <s v="N/A"/>
    <x v="5"/>
    <x v="5"/>
    <x v="0"/>
    <x v="0"/>
  </r>
  <r>
    <n v="315"/>
    <x v="2"/>
    <s v="Revenue"/>
    <s v="Total"/>
    <s v="N/A"/>
    <x v="6"/>
    <x v="6"/>
    <x v="0"/>
    <x v="1"/>
  </r>
  <r>
    <n v="316"/>
    <x v="2"/>
    <s v="Revenue"/>
    <s v="Line Item"/>
    <s v="N/A"/>
    <x v="7"/>
    <x v="7"/>
    <x v="0"/>
    <x v="35"/>
  </r>
  <r>
    <n v="317"/>
    <x v="2"/>
    <s v="Revenue"/>
    <s v="Line Item"/>
    <s v="N/A"/>
    <x v="8"/>
    <x v="8"/>
    <x v="0"/>
    <x v="0"/>
  </r>
  <r>
    <n v="318"/>
    <x v="2"/>
    <s v="Revenue"/>
    <s v="Line Item"/>
    <s v="N/A"/>
    <x v="9"/>
    <x v="9"/>
    <x v="0"/>
    <x v="0"/>
  </r>
  <r>
    <n v="319"/>
    <x v="2"/>
    <s v="Revenue"/>
    <s v="Line Item"/>
    <s v="N/A"/>
    <x v="10"/>
    <x v="10"/>
    <x v="0"/>
    <x v="0"/>
  </r>
  <r>
    <n v="320"/>
    <x v="2"/>
    <s v="Revenue"/>
    <s v="Line Item"/>
    <s v="N/A"/>
    <x v="11"/>
    <x v="11"/>
    <x v="0"/>
    <x v="0"/>
  </r>
  <r>
    <n v="321"/>
    <x v="2"/>
    <s v="Revenue"/>
    <s v="Line Item"/>
    <s v="N/A"/>
    <x v="12"/>
    <x v="12"/>
    <x v="0"/>
    <x v="0"/>
  </r>
  <r>
    <n v="322"/>
    <x v="2"/>
    <s v="Revenue"/>
    <s v="Line Item"/>
    <s v="N/A"/>
    <x v="13"/>
    <x v="13"/>
    <x v="0"/>
    <x v="0"/>
  </r>
  <r>
    <n v="323"/>
    <x v="2"/>
    <s v="Revenue"/>
    <s v="Line Item"/>
    <s v="N/A"/>
    <x v="14"/>
    <x v="14"/>
    <x v="0"/>
    <x v="0"/>
  </r>
  <r>
    <n v="324"/>
    <x v="2"/>
    <s v="Revenue"/>
    <s v="Line Item"/>
    <s v="N/A"/>
    <x v="15"/>
    <x v="15"/>
    <x v="0"/>
    <x v="0"/>
  </r>
  <r>
    <n v="325"/>
    <x v="2"/>
    <s v="Revenue"/>
    <s v="Line Item"/>
    <s v="N/A"/>
    <x v="16"/>
    <x v="16"/>
    <x v="0"/>
    <x v="0"/>
  </r>
  <r>
    <n v="326"/>
    <x v="2"/>
    <s v="Revenue"/>
    <s v="Line Item"/>
    <s v="N/A"/>
    <x v="17"/>
    <x v="17"/>
    <x v="0"/>
    <x v="0"/>
  </r>
  <r>
    <n v="327"/>
    <x v="2"/>
    <s v="Revenue"/>
    <s v="Line Item"/>
    <s v="N/A"/>
    <x v="18"/>
    <x v="18"/>
    <x v="0"/>
    <x v="0"/>
  </r>
  <r>
    <n v="328"/>
    <x v="2"/>
    <s v="Revenue"/>
    <s v="Line Item"/>
    <s v="N/A"/>
    <x v="19"/>
    <x v="19"/>
    <x v="0"/>
    <x v="0"/>
  </r>
  <r>
    <n v="329"/>
    <x v="2"/>
    <s v="Revenue"/>
    <s v="Line Item"/>
    <s v="N/A"/>
    <x v="20"/>
    <x v="20"/>
    <x v="0"/>
    <x v="0"/>
  </r>
  <r>
    <n v="330"/>
    <x v="2"/>
    <s v="Revenue"/>
    <s v="Line Item"/>
    <s v="N/A"/>
    <x v="21"/>
    <x v="21"/>
    <x v="0"/>
    <x v="0"/>
  </r>
  <r>
    <n v="331"/>
    <x v="2"/>
    <s v="Revenue"/>
    <s v="Line Item"/>
    <s v="N/A"/>
    <x v="22"/>
    <x v="22"/>
    <x v="0"/>
    <x v="0"/>
  </r>
  <r>
    <n v="332"/>
    <x v="2"/>
    <s v="Revenue"/>
    <s v="Line Item"/>
    <s v="N/A"/>
    <x v="23"/>
    <x v="23"/>
    <x v="0"/>
    <x v="0"/>
  </r>
  <r>
    <n v="333"/>
    <x v="2"/>
    <s v="Revenue"/>
    <s v="Line Item"/>
    <s v="N/A"/>
    <x v="24"/>
    <x v="24"/>
    <x v="0"/>
    <x v="0"/>
  </r>
  <r>
    <n v="334"/>
    <x v="2"/>
    <s v="Revenue"/>
    <s v="Line Item"/>
    <s v="N/A"/>
    <x v="25"/>
    <x v="25"/>
    <x v="0"/>
    <x v="0"/>
  </r>
  <r>
    <n v="335"/>
    <x v="2"/>
    <s v="Revenue"/>
    <s v="Line Item"/>
    <s v="N/A"/>
    <x v="26"/>
    <x v="26"/>
    <x v="0"/>
    <x v="0"/>
  </r>
  <r>
    <n v="336"/>
    <x v="2"/>
    <s v="Revenue"/>
    <s v="Line Item"/>
    <s v="N/A"/>
    <x v="27"/>
    <x v="27"/>
    <x v="0"/>
    <x v="0"/>
  </r>
  <r>
    <n v="337"/>
    <x v="2"/>
    <s v="Revenue"/>
    <s v="Line Item"/>
    <s v="N/A"/>
    <x v="28"/>
    <x v="28"/>
    <x v="0"/>
    <x v="0"/>
  </r>
  <r>
    <n v="338"/>
    <x v="2"/>
    <s v="Revenue"/>
    <s v="Line Item"/>
    <s v="N/A"/>
    <x v="29"/>
    <x v="29"/>
    <x v="0"/>
    <x v="0"/>
  </r>
  <r>
    <n v="339"/>
    <x v="2"/>
    <s v="Revenue"/>
    <s v="Line Item"/>
    <s v="N/A"/>
    <x v="30"/>
    <x v="30"/>
    <x v="0"/>
    <x v="0"/>
  </r>
  <r>
    <n v="340"/>
    <x v="2"/>
    <s v="Revenue"/>
    <s v="Line Item"/>
    <s v="N/A"/>
    <x v="31"/>
    <x v="31"/>
    <x v="0"/>
    <x v="0"/>
  </r>
  <r>
    <n v="341"/>
    <x v="2"/>
    <s v="Revenue"/>
    <s v="Line Item"/>
    <s v="N/A"/>
    <x v="32"/>
    <x v="32"/>
    <x v="0"/>
    <x v="0"/>
  </r>
  <r>
    <n v="342"/>
    <x v="2"/>
    <s v="Revenue"/>
    <s v="Line Item"/>
    <s v="N/A"/>
    <x v="33"/>
    <x v="33"/>
    <x v="0"/>
    <x v="0"/>
  </r>
  <r>
    <n v="343"/>
    <x v="2"/>
    <s v="Revenue"/>
    <s v="Line Item"/>
    <s v="N/A"/>
    <x v="34"/>
    <x v="34"/>
    <x v="0"/>
    <x v="0"/>
  </r>
  <r>
    <n v="344"/>
    <x v="2"/>
    <s v="Revenue"/>
    <s v="Line Item"/>
    <s v="N/A"/>
    <x v="35"/>
    <x v="35"/>
    <x v="0"/>
    <x v="0"/>
  </r>
  <r>
    <n v="345"/>
    <x v="2"/>
    <s v="Revenue"/>
    <s v="Line Item"/>
    <s v="N/A"/>
    <x v="36"/>
    <x v="36"/>
    <x v="0"/>
    <x v="0"/>
  </r>
  <r>
    <n v="346"/>
    <x v="2"/>
    <s v="Revenue"/>
    <s v="Line Item"/>
    <s v="N/A"/>
    <x v="37"/>
    <x v="37"/>
    <x v="0"/>
    <x v="0"/>
  </r>
  <r>
    <n v="347"/>
    <x v="2"/>
    <s v="Revenue"/>
    <s v="Line Item"/>
    <s v="N/A"/>
    <x v="38"/>
    <x v="38"/>
    <x v="0"/>
    <x v="0"/>
  </r>
  <r>
    <n v="348"/>
    <x v="2"/>
    <s v="Revenue"/>
    <s v="Line Item"/>
    <s v="N/A"/>
    <x v="39"/>
    <x v="39"/>
    <x v="0"/>
    <x v="0"/>
  </r>
  <r>
    <n v="349"/>
    <x v="2"/>
    <s v="Revenue"/>
    <s v="Line Item"/>
    <s v="N/A"/>
    <x v="40"/>
    <x v="40"/>
    <x v="0"/>
    <x v="0"/>
  </r>
  <r>
    <n v="350"/>
    <x v="2"/>
    <s v="Revenue"/>
    <s v="Line Item"/>
    <s v="N/A"/>
    <x v="41"/>
    <x v="41"/>
    <x v="0"/>
    <x v="0"/>
  </r>
  <r>
    <n v="351"/>
    <x v="2"/>
    <s v="Revenue"/>
    <s v="Total"/>
    <s v="N/A"/>
    <x v="42"/>
    <x v="42"/>
    <x v="0"/>
    <x v="35"/>
  </r>
  <r>
    <n v="352"/>
    <x v="2"/>
    <s v="Revenue"/>
    <s v="Line Item"/>
    <s v="N/A"/>
    <x v="43"/>
    <x v="43"/>
    <x v="0"/>
    <x v="0"/>
  </r>
  <r>
    <n v="353"/>
    <x v="2"/>
    <s v="Revenue"/>
    <s v="Line Item"/>
    <s v="N/A"/>
    <x v="44"/>
    <x v="44"/>
    <x v="0"/>
    <x v="0"/>
  </r>
  <r>
    <n v="354"/>
    <x v="2"/>
    <s v="Revenue"/>
    <s v="Line Item"/>
    <s v="N/A"/>
    <x v="45"/>
    <x v="45"/>
    <x v="0"/>
    <x v="0"/>
  </r>
  <r>
    <n v="355"/>
    <x v="2"/>
    <s v="Revenue"/>
    <s v="Line Item"/>
    <s v="N/A"/>
    <x v="46"/>
    <x v="46"/>
    <x v="0"/>
    <x v="0"/>
  </r>
  <r>
    <n v="356"/>
    <x v="2"/>
    <s v="Revenue"/>
    <s v="Line Item"/>
    <s v="N/A"/>
    <x v="47"/>
    <x v="47"/>
    <x v="0"/>
    <x v="0"/>
  </r>
  <r>
    <n v="357"/>
    <x v="2"/>
    <s v="Revenue"/>
    <s v="Line Item"/>
    <s v="N/A"/>
    <x v="48"/>
    <x v="48"/>
    <x v="0"/>
    <x v="0"/>
  </r>
  <r>
    <n v="358"/>
    <x v="2"/>
    <s v="Revenue"/>
    <s v="Line Item"/>
    <s v="N/A"/>
    <x v="49"/>
    <x v="49"/>
    <x v="0"/>
    <x v="0"/>
  </r>
  <r>
    <n v="359"/>
    <x v="2"/>
    <s v="Revenue"/>
    <s v="Line Item"/>
    <s v="N/A"/>
    <x v="50"/>
    <x v="50"/>
    <x v="0"/>
    <x v="0"/>
  </r>
  <r>
    <n v="360"/>
    <x v="2"/>
    <s v="Revenue"/>
    <s v="Line Item"/>
    <s v="N/A"/>
    <x v="51"/>
    <x v="51"/>
    <x v="0"/>
    <x v="0"/>
  </r>
  <r>
    <n v="361"/>
    <x v="2"/>
    <s v="Revenue"/>
    <s v="Total"/>
    <s v="N/A"/>
    <x v="52"/>
    <x v="52"/>
    <x v="0"/>
    <x v="35"/>
  </r>
  <r>
    <n v="362"/>
    <x v="2"/>
    <s v="Salary Expense"/>
    <s v="Line Item"/>
    <s v="Management"/>
    <x v="53"/>
    <x v="53"/>
    <x v="9"/>
    <x v="36"/>
  </r>
  <r>
    <n v="363"/>
    <x v="2"/>
    <s v="Salary Expense"/>
    <s v="Line Item"/>
    <s v="Management"/>
    <x v="54"/>
    <x v="54"/>
    <x v="0"/>
    <x v="0"/>
  </r>
  <r>
    <n v="364"/>
    <x v="2"/>
    <s v="Salary Expense"/>
    <s v="Line Item"/>
    <s v="Management"/>
    <x v="55"/>
    <x v="55"/>
    <x v="0"/>
    <x v="0"/>
  </r>
  <r>
    <n v="365"/>
    <x v="2"/>
    <s v="Salary Expense"/>
    <s v="Line Item"/>
    <s v="Management"/>
    <x v="56"/>
    <x v="56"/>
    <x v="0"/>
    <x v="0"/>
  </r>
  <r>
    <n v="366"/>
    <x v="2"/>
    <s v="Salary Expense"/>
    <s v="Line Item"/>
    <s v="Direct Care"/>
    <x v="57"/>
    <x v="57"/>
    <x v="0"/>
    <x v="0"/>
  </r>
  <r>
    <n v="367"/>
    <x v="2"/>
    <s v="Salary Expense"/>
    <s v="Line Item"/>
    <s v="Direct Care"/>
    <x v="58"/>
    <x v="58"/>
    <x v="0"/>
    <x v="0"/>
  </r>
  <r>
    <n v="368"/>
    <x v="2"/>
    <s v="Salary Expense"/>
    <s v="Line Item"/>
    <s v="Direct Care"/>
    <x v="59"/>
    <x v="59"/>
    <x v="0"/>
    <x v="0"/>
  </r>
  <r>
    <n v="369"/>
    <x v="2"/>
    <s v="Salary Expense"/>
    <s v="Line Item"/>
    <s v="Direct Care"/>
    <x v="60"/>
    <x v="60"/>
    <x v="0"/>
    <x v="0"/>
  </r>
  <r>
    <n v="370"/>
    <x v="2"/>
    <s v="Salary Expense"/>
    <s v="Line Item"/>
    <s v="Direct Care"/>
    <x v="61"/>
    <x v="61"/>
    <x v="0"/>
    <x v="0"/>
  </r>
  <r>
    <n v="371"/>
    <x v="2"/>
    <s v="Salary Expense"/>
    <s v="Line Item"/>
    <s v="Direct Care"/>
    <x v="62"/>
    <x v="62"/>
    <x v="0"/>
    <x v="0"/>
  </r>
  <r>
    <n v="372"/>
    <x v="2"/>
    <s v="Salary Expense"/>
    <s v="Line Item"/>
    <s v="Direct Care"/>
    <x v="63"/>
    <x v="63"/>
    <x v="0"/>
    <x v="0"/>
  </r>
  <r>
    <n v="373"/>
    <x v="2"/>
    <s v="Salary Expense"/>
    <s v="Line Item"/>
    <s v="Direct Care"/>
    <x v="64"/>
    <x v="64"/>
    <x v="0"/>
    <x v="0"/>
  </r>
  <r>
    <n v="374"/>
    <x v="2"/>
    <s v="Salary Expense"/>
    <s v="Line Item"/>
    <s v="Direct Care"/>
    <x v="65"/>
    <x v="65"/>
    <x v="0"/>
    <x v="0"/>
  </r>
  <r>
    <n v="375"/>
    <x v="2"/>
    <s v="Salary Expense"/>
    <s v="Line Item"/>
    <s v="Direct Care"/>
    <x v="66"/>
    <x v="66"/>
    <x v="0"/>
    <x v="0"/>
  </r>
  <r>
    <n v="376"/>
    <x v="2"/>
    <s v="Salary Expense"/>
    <s v="Line Item"/>
    <s v="Direct Care"/>
    <x v="67"/>
    <x v="67"/>
    <x v="0"/>
    <x v="0"/>
  </r>
  <r>
    <n v="377"/>
    <x v="2"/>
    <s v="Salary Expense"/>
    <s v="Line Item"/>
    <s v="Direct Care"/>
    <x v="68"/>
    <x v="68"/>
    <x v="0"/>
    <x v="0"/>
  </r>
  <r>
    <n v="378"/>
    <x v="2"/>
    <s v="Salary Expense"/>
    <s v="Line Item"/>
    <s v="Direct Care"/>
    <x v="69"/>
    <x v="69"/>
    <x v="0"/>
    <x v="0"/>
  </r>
  <r>
    <n v="379"/>
    <x v="2"/>
    <s v="Salary Expense"/>
    <s v="Line Item"/>
    <s v="Direct Care"/>
    <x v="70"/>
    <x v="70"/>
    <x v="0"/>
    <x v="0"/>
  </r>
  <r>
    <n v="380"/>
    <x v="2"/>
    <s v="Salary Expense"/>
    <s v="Line Item"/>
    <s v="Direct Care"/>
    <x v="71"/>
    <x v="71"/>
    <x v="0"/>
    <x v="0"/>
  </r>
  <r>
    <n v="381"/>
    <x v="2"/>
    <s v="Salary Expense"/>
    <s v="Line Item"/>
    <s v="Direct Care"/>
    <x v="72"/>
    <x v="72"/>
    <x v="0"/>
    <x v="0"/>
  </r>
  <r>
    <n v="382"/>
    <x v="2"/>
    <s v="Salary Expense"/>
    <s v="Line Item"/>
    <s v="Direct Care"/>
    <x v="73"/>
    <x v="73"/>
    <x v="0"/>
    <x v="0"/>
  </r>
  <r>
    <n v="383"/>
    <x v="2"/>
    <s v="Salary Expense"/>
    <s v="Line Item"/>
    <s v="Direct Care"/>
    <x v="74"/>
    <x v="74"/>
    <x v="0"/>
    <x v="0"/>
  </r>
  <r>
    <n v="384"/>
    <x v="2"/>
    <s v="Salary Expense"/>
    <s v="Line Item"/>
    <s v="Direct Care"/>
    <x v="75"/>
    <x v="75"/>
    <x v="0"/>
    <x v="0"/>
  </r>
  <r>
    <n v="385"/>
    <x v="2"/>
    <s v="Salary Expense"/>
    <s v="Line Item"/>
    <s v="Direct Care"/>
    <x v="76"/>
    <x v="76"/>
    <x v="0"/>
    <x v="0"/>
  </r>
  <r>
    <n v="386"/>
    <x v="2"/>
    <s v="Salary Expense"/>
    <s v="Line Item"/>
    <s v="Direct Care"/>
    <x v="77"/>
    <x v="77"/>
    <x v="0"/>
    <x v="0"/>
  </r>
  <r>
    <n v="387"/>
    <x v="2"/>
    <s v="Salary Expense"/>
    <s v="Line Item"/>
    <s v="Direct Care"/>
    <x v="78"/>
    <x v="78"/>
    <x v="0"/>
    <x v="0"/>
  </r>
  <r>
    <n v="388"/>
    <x v="2"/>
    <s v="Salary Expense"/>
    <s v="Line Item"/>
    <s v="Direct Care"/>
    <x v="79"/>
    <x v="79"/>
    <x v="0"/>
    <x v="0"/>
  </r>
  <r>
    <n v="389"/>
    <x v="2"/>
    <s v="Salary Expense"/>
    <s v="Line Item"/>
    <s v="Direct Care"/>
    <x v="80"/>
    <x v="80"/>
    <x v="0"/>
    <x v="0"/>
  </r>
  <r>
    <n v="390"/>
    <x v="2"/>
    <s v="Salary Expense"/>
    <s v="Line Item"/>
    <s v="Direct Care"/>
    <x v="81"/>
    <x v="81"/>
    <x v="0"/>
    <x v="0"/>
  </r>
  <r>
    <n v="391"/>
    <x v="2"/>
    <s v="Salary Expense"/>
    <s v="Line Item"/>
    <s v="Direct Care"/>
    <x v="82"/>
    <x v="82"/>
    <x v="0"/>
    <x v="0"/>
  </r>
  <r>
    <n v="392"/>
    <x v="2"/>
    <s v="Salary Expense"/>
    <s v="Line Item"/>
    <s v="Direct Care"/>
    <x v="83"/>
    <x v="83"/>
    <x v="10"/>
    <x v="37"/>
  </r>
  <r>
    <n v="393"/>
    <x v="2"/>
    <s v="Salary Expense"/>
    <s v="Line Item"/>
    <s v="Direct Care"/>
    <x v="84"/>
    <x v="84"/>
    <x v="0"/>
    <x v="0"/>
  </r>
  <r>
    <n v="394"/>
    <x v="2"/>
    <s v="Salary Expense"/>
    <s v="Line Item"/>
    <s v="Direct Care"/>
    <x v="85"/>
    <x v="85"/>
    <x v="11"/>
    <x v="38"/>
  </r>
  <r>
    <n v="395"/>
    <x v="2"/>
    <s v="Salary Expense"/>
    <s v="Line Item"/>
    <s v="Direct Care"/>
    <x v="86"/>
    <x v="86"/>
    <x v="0"/>
    <x v="0"/>
  </r>
  <r>
    <n v="396"/>
    <x v="2"/>
    <s v="Salary Expense"/>
    <s v="Line Item"/>
    <s v="Clerical/Support"/>
    <x v="87"/>
    <x v="87"/>
    <x v="0"/>
    <x v="0"/>
  </r>
  <r>
    <n v="397"/>
    <x v="2"/>
    <s v="Salary Expense"/>
    <s v="Line Item"/>
    <s v="Clerical/Support"/>
    <x v="88"/>
    <x v="88"/>
    <x v="0"/>
    <x v="0"/>
  </r>
  <r>
    <n v="398"/>
    <x v="2"/>
    <s v="Salary Expense"/>
    <s v="Line Item"/>
    <s v="Clerical/Support"/>
    <x v="89"/>
    <x v="89"/>
    <x v="0"/>
    <x v="0"/>
  </r>
  <r>
    <n v="399"/>
    <x v="2"/>
    <s v="Salary Expense"/>
    <s v="Line Item"/>
    <s v="N/A"/>
    <x v="90"/>
    <x v="90"/>
    <x v="0"/>
    <x v="0"/>
  </r>
  <r>
    <n v="400"/>
    <x v="2"/>
    <s v="Salary Expense"/>
    <s v="Total"/>
    <s v="N/A"/>
    <x v="91"/>
    <x v="91"/>
    <x v="12"/>
    <x v="39"/>
  </r>
  <r>
    <n v="401"/>
    <x v="2"/>
    <s v="Expense"/>
    <s v="Total"/>
    <s v="N/A"/>
    <x v="92"/>
    <x v="92"/>
    <x v="12"/>
    <x v="39"/>
  </r>
  <r>
    <n v="402"/>
    <x v="2"/>
    <s v="Expense"/>
    <s v="Line Item"/>
    <s v="N/A"/>
    <x v="93"/>
    <x v="93"/>
    <x v="0"/>
    <x v="0"/>
  </r>
  <r>
    <n v="403"/>
    <x v="2"/>
    <s v="Expense"/>
    <s v="Line Item"/>
    <s v="N/A"/>
    <x v="94"/>
    <x v="94"/>
    <x v="0"/>
    <x v="0"/>
  </r>
  <r>
    <n v="404"/>
    <x v="2"/>
    <s v="Expense"/>
    <s v="Line Item"/>
    <s v="N/A"/>
    <x v="95"/>
    <x v="95"/>
    <x v="0"/>
    <x v="0"/>
  </r>
  <r>
    <n v="405"/>
    <x v="2"/>
    <s v="Expense"/>
    <s v="Line Item"/>
    <s v="N/A"/>
    <x v="96"/>
    <x v="96"/>
    <x v="0"/>
    <x v="0"/>
  </r>
  <r>
    <n v="406"/>
    <x v="2"/>
    <s v="Expense"/>
    <s v="Total"/>
    <s v="N/A"/>
    <x v="97"/>
    <x v="97"/>
    <x v="5"/>
    <x v="1"/>
  </r>
  <r>
    <n v="407"/>
    <x v="2"/>
    <s v="Expense"/>
    <s v="Line Item"/>
    <s v="N/A"/>
    <x v="98"/>
    <x v="98"/>
    <x v="0"/>
    <x v="0"/>
  </r>
  <r>
    <n v="408"/>
    <x v="2"/>
    <s v="Expense"/>
    <s v="Total"/>
    <s v="N/A"/>
    <x v="99"/>
    <x v="99"/>
    <x v="12"/>
    <x v="39"/>
  </r>
  <r>
    <n v="409"/>
    <x v="2"/>
    <s v="Expense"/>
    <s v="Line Item"/>
    <s v="N/A"/>
    <x v="100"/>
    <x v="100"/>
    <x v="0"/>
    <x v="40"/>
  </r>
  <r>
    <n v="410"/>
    <x v="2"/>
    <s v="Expense"/>
    <s v="Line Item"/>
    <s v="N/A"/>
    <x v="101"/>
    <x v="101"/>
    <x v="0"/>
    <x v="41"/>
  </r>
  <r>
    <n v="411"/>
    <x v="2"/>
    <s v="Expense"/>
    <s v="Line Item"/>
    <s v="N/A"/>
    <x v="102"/>
    <x v="102"/>
    <x v="0"/>
    <x v="0"/>
  </r>
  <r>
    <n v="412"/>
    <x v="2"/>
    <s v="Expense"/>
    <s v="Total"/>
    <s v="N/A"/>
    <x v="103"/>
    <x v="103"/>
    <x v="0"/>
    <x v="42"/>
  </r>
  <r>
    <n v="413"/>
    <x v="2"/>
    <s v="Expense"/>
    <s v="Line Item"/>
    <s v="N/A"/>
    <x v="104"/>
    <x v="104"/>
    <x v="0"/>
    <x v="43"/>
  </r>
  <r>
    <n v="414"/>
    <x v="2"/>
    <s v="Expense"/>
    <s v="Line Item"/>
    <s v="N/A"/>
    <x v="105"/>
    <x v="105"/>
    <x v="0"/>
    <x v="0"/>
  </r>
  <r>
    <n v="415"/>
    <x v="2"/>
    <s v="Expense"/>
    <s v="Line Item"/>
    <s v="N/A"/>
    <x v="106"/>
    <x v="106"/>
    <x v="0"/>
    <x v="44"/>
  </r>
  <r>
    <n v="416"/>
    <x v="2"/>
    <s v="Expense"/>
    <s v="Line Item"/>
    <s v="N/A"/>
    <x v="107"/>
    <x v="107"/>
    <x v="0"/>
    <x v="0"/>
  </r>
  <r>
    <n v="417"/>
    <x v="2"/>
    <s v="Expense"/>
    <s v="Total"/>
    <s v="N/A"/>
    <x v="108"/>
    <x v="108"/>
    <x v="0"/>
    <x v="45"/>
  </r>
  <r>
    <n v="418"/>
    <x v="2"/>
    <s v="Expense"/>
    <s v="Line Item"/>
    <s v="N/A"/>
    <x v="109"/>
    <x v="109"/>
    <x v="0"/>
    <x v="46"/>
  </r>
  <r>
    <n v="419"/>
    <x v="2"/>
    <s v="Expense"/>
    <s v="Line Item"/>
    <s v="N/A"/>
    <x v="110"/>
    <x v="110"/>
    <x v="0"/>
    <x v="0"/>
  </r>
  <r>
    <n v="420"/>
    <x v="2"/>
    <s v="Expense"/>
    <s v="Line Item"/>
    <s v="N/A"/>
    <x v="111"/>
    <x v="111"/>
    <x v="0"/>
    <x v="47"/>
  </r>
  <r>
    <n v="421"/>
    <x v="2"/>
    <s v="Expense"/>
    <s v="Line Item"/>
    <s v="N/A"/>
    <x v="112"/>
    <x v="112"/>
    <x v="0"/>
    <x v="0"/>
  </r>
  <r>
    <n v="422"/>
    <x v="2"/>
    <s v="Expense"/>
    <s v="Line Item"/>
    <s v="N/A"/>
    <x v="113"/>
    <x v="113"/>
    <x v="0"/>
    <x v="48"/>
  </r>
  <r>
    <n v="423"/>
    <x v="2"/>
    <s v="Expense"/>
    <s v="Line Item"/>
    <s v="N/A"/>
    <x v="114"/>
    <x v="114"/>
    <x v="0"/>
    <x v="49"/>
  </r>
  <r>
    <n v="424"/>
    <x v="2"/>
    <s v="Expense"/>
    <s v="Line Item"/>
    <s v="N/A"/>
    <x v="115"/>
    <x v="115"/>
    <x v="0"/>
    <x v="50"/>
  </r>
  <r>
    <n v="425"/>
    <x v="2"/>
    <s v="Expense"/>
    <s v="Line Item"/>
    <s v="N/A"/>
    <x v="116"/>
    <x v="116"/>
    <x v="0"/>
    <x v="51"/>
  </r>
  <r>
    <n v="426"/>
    <x v="2"/>
    <s v="Expense"/>
    <s v="Line Item"/>
    <s v="N/A"/>
    <x v="117"/>
    <x v="117"/>
    <x v="0"/>
    <x v="0"/>
  </r>
  <r>
    <n v="427"/>
    <x v="2"/>
    <s v="Expense"/>
    <s v="Line Item"/>
    <s v="N/A"/>
    <x v="118"/>
    <x v="118"/>
    <x v="0"/>
    <x v="0"/>
  </r>
  <r>
    <n v="428"/>
    <x v="2"/>
    <s v="Expense"/>
    <s v="Line Item"/>
    <s v="N/A"/>
    <x v="119"/>
    <x v="119"/>
    <x v="0"/>
    <x v="0"/>
  </r>
  <r>
    <n v="429"/>
    <x v="2"/>
    <s v="Expense"/>
    <s v="Line Item"/>
    <s v="N/A"/>
    <x v="120"/>
    <x v="120"/>
    <x v="0"/>
    <x v="0"/>
  </r>
  <r>
    <n v="430"/>
    <x v="2"/>
    <s v="Expense"/>
    <s v="Line Item"/>
    <s v="N/A"/>
    <x v="121"/>
    <x v="121"/>
    <x v="0"/>
    <x v="0"/>
  </r>
  <r>
    <n v="431"/>
    <x v="2"/>
    <s v="Expense"/>
    <s v="Line Item"/>
    <s v="N/A"/>
    <x v="122"/>
    <x v="122"/>
    <x v="0"/>
    <x v="0"/>
  </r>
  <r>
    <n v="432"/>
    <x v="2"/>
    <s v="Expense"/>
    <s v="Line Item"/>
    <s v="N/A"/>
    <x v="123"/>
    <x v="123"/>
    <x v="0"/>
    <x v="0"/>
  </r>
  <r>
    <n v="433"/>
    <x v="2"/>
    <s v="Expense"/>
    <s v="Line Item"/>
    <s v="N/A"/>
    <x v="124"/>
    <x v="124"/>
    <x v="0"/>
    <x v="52"/>
  </r>
  <r>
    <n v="434"/>
    <x v="2"/>
    <s v="Expense"/>
    <s v="Line Item"/>
    <s v="N/A"/>
    <x v="125"/>
    <x v="125"/>
    <x v="0"/>
    <x v="0"/>
  </r>
  <r>
    <n v="435"/>
    <x v="2"/>
    <s v="Expense"/>
    <s v="Line Item"/>
    <s v="N/A"/>
    <x v="126"/>
    <x v="126"/>
    <x v="0"/>
    <x v="0"/>
  </r>
  <r>
    <n v="436"/>
    <x v="2"/>
    <s v="Expense"/>
    <s v="Total"/>
    <s v="N/A"/>
    <x v="127"/>
    <x v="127"/>
    <x v="0"/>
    <x v="53"/>
  </r>
  <r>
    <n v="437"/>
    <x v="2"/>
    <s v="Expense"/>
    <s v="Line Item"/>
    <s v="N/A"/>
    <x v="128"/>
    <x v="128"/>
    <x v="0"/>
    <x v="0"/>
  </r>
  <r>
    <n v="438"/>
    <x v="2"/>
    <s v="Expense"/>
    <s v="Line Item"/>
    <s v="N/A"/>
    <x v="129"/>
    <x v="129"/>
    <x v="0"/>
    <x v="0"/>
  </r>
  <r>
    <n v="439"/>
    <x v="2"/>
    <s v="Expense"/>
    <s v="Line Item"/>
    <s v="N/A"/>
    <x v="130"/>
    <x v="130"/>
    <x v="0"/>
    <x v="0"/>
  </r>
  <r>
    <n v="440"/>
    <x v="2"/>
    <s v="Expense"/>
    <s v="Line Item"/>
    <s v="N/A"/>
    <x v="131"/>
    <x v="131"/>
    <x v="0"/>
    <x v="0"/>
  </r>
  <r>
    <n v="441"/>
    <x v="2"/>
    <s v="Expense"/>
    <s v="Line Item"/>
    <s v="N/A"/>
    <x v="132"/>
    <x v="132"/>
    <x v="0"/>
    <x v="0"/>
  </r>
  <r>
    <n v="442"/>
    <x v="2"/>
    <s v="Expense"/>
    <s v="Line Item"/>
    <s v="N/A"/>
    <x v="133"/>
    <x v="133"/>
    <x v="0"/>
    <x v="0"/>
  </r>
  <r>
    <n v="443"/>
    <x v="2"/>
    <s v="Expense"/>
    <s v="Total"/>
    <s v="N/A"/>
    <x v="134"/>
    <x v="134"/>
    <x v="0"/>
    <x v="1"/>
  </r>
  <r>
    <n v="444"/>
    <x v="2"/>
    <s v="Expense"/>
    <s v="Line Item"/>
    <s v="N/A"/>
    <x v="135"/>
    <x v="135"/>
    <x v="0"/>
    <x v="54"/>
  </r>
  <r>
    <n v="445"/>
    <x v="2"/>
    <s v="Expense"/>
    <s v="Total"/>
    <s v="N/A"/>
    <x v="136"/>
    <x v="136"/>
    <x v="0"/>
    <x v="55"/>
  </r>
  <r>
    <n v="446"/>
    <x v="2"/>
    <s v="Expense"/>
    <s v="Line Item"/>
    <s v="N/A"/>
    <x v="137"/>
    <x v="137"/>
    <x v="0"/>
    <x v="0"/>
  </r>
  <r>
    <n v="447"/>
    <x v="2"/>
    <s v="Expense"/>
    <s v="Line Item"/>
    <s v="N/A"/>
    <x v="138"/>
    <x v="138"/>
    <x v="0"/>
    <x v="0"/>
  </r>
  <r>
    <n v="448"/>
    <x v="2"/>
    <s v="Expense"/>
    <s v="Total"/>
    <s v="N/A"/>
    <x v="139"/>
    <x v="139"/>
    <x v="0"/>
    <x v="55"/>
  </r>
  <r>
    <n v="449"/>
    <x v="2"/>
    <s v="Expense"/>
    <s v="Total"/>
    <s v="N/A"/>
    <x v="140"/>
    <x v="140"/>
    <x v="0"/>
    <x v="35"/>
  </r>
  <r>
    <n v="450"/>
    <x v="2"/>
    <s v="Expense"/>
    <s v="Line Item"/>
    <s v="N/A"/>
    <x v="141"/>
    <x v="141"/>
    <x v="0"/>
    <x v="56"/>
  </r>
  <r>
    <n v="451"/>
    <x v="2"/>
    <s v="Non-Reimbursable"/>
    <s v="Line Item"/>
    <s v="N/A"/>
    <x v="142"/>
    <x v="142"/>
    <x v="0"/>
    <x v="0"/>
  </r>
  <r>
    <n v="452"/>
    <x v="2"/>
    <s v="Non-Reimbursable"/>
    <s v="Line Item"/>
    <s v="N/A"/>
    <x v="143"/>
    <x v="143"/>
    <x v="0"/>
    <x v="0"/>
  </r>
  <r>
    <n v="453"/>
    <x v="2"/>
    <s v="Non-Reimbursable"/>
    <s v="Line Item"/>
    <s v="N/A"/>
    <x v="144"/>
    <x v="144"/>
    <x v="0"/>
    <x v="0"/>
  </r>
  <r>
    <n v="454"/>
    <x v="2"/>
    <s v="Non-Reimbursable"/>
    <s v="Line Item"/>
    <s v="N/A"/>
    <x v="145"/>
    <x v="145"/>
    <x v="0"/>
    <x v="0"/>
  </r>
  <r>
    <n v="455"/>
    <x v="2"/>
    <s v="Non-Reimbursable"/>
    <s v="Line Item"/>
    <s v="N/A"/>
    <x v="146"/>
    <x v="146"/>
    <x v="0"/>
    <x v="0"/>
  </r>
  <r>
    <n v="456"/>
    <x v="2"/>
    <s v="Non-Reimbursable"/>
    <s v="Line Item"/>
    <s v="N/A"/>
    <x v="147"/>
    <x v="147"/>
    <x v="0"/>
    <x v="0"/>
  </r>
  <r>
    <n v="457"/>
    <x v="2"/>
    <s v="Non-Reimbursable"/>
    <s v="Line Item"/>
    <s v="N/A"/>
    <x v="148"/>
    <x v="148"/>
    <x v="0"/>
    <x v="0"/>
  </r>
  <r>
    <n v="458"/>
    <x v="2"/>
    <s v="Non-Reimbursable"/>
    <s v="Total"/>
    <s v="N/A"/>
    <x v="149"/>
    <x v="149"/>
    <x v="0"/>
    <x v="1"/>
  </r>
  <r>
    <n v="459"/>
    <x v="2"/>
    <s v="Non-Reimbursable"/>
    <s v="Total"/>
    <s v="N/A"/>
    <x v="150"/>
    <x v="150"/>
    <x v="0"/>
    <x v="1"/>
  </r>
  <r>
    <n v="460"/>
    <x v="2"/>
    <s v="Non-Reimbursable"/>
    <s v="Line Item"/>
    <s v="N/A"/>
    <x v="151"/>
    <x v="151"/>
    <x v="0"/>
    <x v="1"/>
  </r>
  <r>
    <n v="461"/>
    <x v="2"/>
    <s v="Non-Reimbursable"/>
    <s v="Line Item"/>
    <s v="N/A"/>
    <x v="152"/>
    <x v="152"/>
    <x v="0"/>
    <x v="0"/>
  </r>
  <r>
    <n v="462"/>
    <x v="2"/>
    <s v="Non-Reimbursable"/>
    <s v="Line Item"/>
    <s v="N/A"/>
    <x v="153"/>
    <x v="153"/>
    <x v="0"/>
    <x v="1"/>
  </r>
  <r>
    <n v="463"/>
    <x v="3"/>
    <s v="Revenue"/>
    <s v="Line Item"/>
    <s v="N/A"/>
    <x v="0"/>
    <x v="0"/>
    <x v="0"/>
    <x v="0"/>
  </r>
  <r>
    <n v="464"/>
    <x v="3"/>
    <s v="Revenue"/>
    <s v="Line Item"/>
    <s v="N/A"/>
    <x v="1"/>
    <x v="1"/>
    <x v="0"/>
    <x v="0"/>
  </r>
  <r>
    <n v="465"/>
    <x v="3"/>
    <s v="Revenue"/>
    <s v="Line Item"/>
    <s v="N/A"/>
    <x v="2"/>
    <x v="2"/>
    <x v="0"/>
    <x v="0"/>
  </r>
  <r>
    <n v="466"/>
    <x v="3"/>
    <s v="Revenue"/>
    <s v="Total"/>
    <s v="N/A"/>
    <x v="3"/>
    <x v="3"/>
    <x v="0"/>
    <x v="1"/>
  </r>
  <r>
    <n v="467"/>
    <x v="3"/>
    <s v="Revenue"/>
    <s v="Line Item"/>
    <s v="N/A"/>
    <x v="4"/>
    <x v="4"/>
    <x v="0"/>
    <x v="0"/>
  </r>
  <r>
    <n v="468"/>
    <x v="3"/>
    <s v="Revenue"/>
    <s v="Line Item"/>
    <s v="N/A"/>
    <x v="5"/>
    <x v="5"/>
    <x v="0"/>
    <x v="0"/>
  </r>
  <r>
    <n v="469"/>
    <x v="3"/>
    <s v="Revenue"/>
    <s v="Total"/>
    <s v="N/A"/>
    <x v="6"/>
    <x v="6"/>
    <x v="0"/>
    <x v="1"/>
  </r>
  <r>
    <n v="470"/>
    <x v="3"/>
    <s v="Revenue"/>
    <s v="Line Item"/>
    <s v="N/A"/>
    <x v="7"/>
    <x v="7"/>
    <x v="0"/>
    <x v="57"/>
  </r>
  <r>
    <n v="471"/>
    <x v="3"/>
    <s v="Revenue"/>
    <s v="Line Item"/>
    <s v="N/A"/>
    <x v="8"/>
    <x v="8"/>
    <x v="0"/>
    <x v="0"/>
  </r>
  <r>
    <n v="472"/>
    <x v="3"/>
    <s v="Revenue"/>
    <s v="Line Item"/>
    <s v="N/A"/>
    <x v="9"/>
    <x v="9"/>
    <x v="0"/>
    <x v="0"/>
  </r>
  <r>
    <n v="473"/>
    <x v="3"/>
    <s v="Revenue"/>
    <s v="Line Item"/>
    <s v="N/A"/>
    <x v="10"/>
    <x v="10"/>
    <x v="0"/>
    <x v="0"/>
  </r>
  <r>
    <n v="474"/>
    <x v="3"/>
    <s v="Revenue"/>
    <s v="Line Item"/>
    <s v="N/A"/>
    <x v="11"/>
    <x v="11"/>
    <x v="0"/>
    <x v="0"/>
  </r>
  <r>
    <n v="475"/>
    <x v="3"/>
    <s v="Revenue"/>
    <s v="Line Item"/>
    <s v="N/A"/>
    <x v="12"/>
    <x v="12"/>
    <x v="0"/>
    <x v="0"/>
  </r>
  <r>
    <n v="476"/>
    <x v="3"/>
    <s v="Revenue"/>
    <s v="Line Item"/>
    <s v="N/A"/>
    <x v="13"/>
    <x v="13"/>
    <x v="0"/>
    <x v="0"/>
  </r>
  <r>
    <n v="477"/>
    <x v="3"/>
    <s v="Revenue"/>
    <s v="Line Item"/>
    <s v="N/A"/>
    <x v="14"/>
    <x v="14"/>
    <x v="0"/>
    <x v="0"/>
  </r>
  <r>
    <n v="478"/>
    <x v="3"/>
    <s v="Revenue"/>
    <s v="Line Item"/>
    <s v="N/A"/>
    <x v="15"/>
    <x v="15"/>
    <x v="0"/>
    <x v="0"/>
  </r>
  <r>
    <n v="479"/>
    <x v="3"/>
    <s v="Revenue"/>
    <s v="Line Item"/>
    <s v="N/A"/>
    <x v="16"/>
    <x v="16"/>
    <x v="0"/>
    <x v="0"/>
  </r>
  <r>
    <n v="480"/>
    <x v="3"/>
    <s v="Revenue"/>
    <s v="Line Item"/>
    <s v="N/A"/>
    <x v="17"/>
    <x v="17"/>
    <x v="0"/>
    <x v="0"/>
  </r>
  <r>
    <n v="481"/>
    <x v="3"/>
    <s v="Revenue"/>
    <s v="Line Item"/>
    <s v="N/A"/>
    <x v="18"/>
    <x v="18"/>
    <x v="0"/>
    <x v="0"/>
  </r>
  <r>
    <n v="482"/>
    <x v="3"/>
    <s v="Revenue"/>
    <s v="Line Item"/>
    <s v="N/A"/>
    <x v="19"/>
    <x v="19"/>
    <x v="0"/>
    <x v="0"/>
  </r>
  <r>
    <n v="483"/>
    <x v="3"/>
    <s v="Revenue"/>
    <s v="Line Item"/>
    <s v="N/A"/>
    <x v="20"/>
    <x v="20"/>
    <x v="0"/>
    <x v="0"/>
  </r>
  <r>
    <n v="484"/>
    <x v="3"/>
    <s v="Revenue"/>
    <s v="Line Item"/>
    <s v="N/A"/>
    <x v="21"/>
    <x v="21"/>
    <x v="0"/>
    <x v="0"/>
  </r>
  <r>
    <n v="485"/>
    <x v="3"/>
    <s v="Revenue"/>
    <s v="Line Item"/>
    <s v="N/A"/>
    <x v="22"/>
    <x v="22"/>
    <x v="0"/>
    <x v="0"/>
  </r>
  <r>
    <n v="486"/>
    <x v="3"/>
    <s v="Revenue"/>
    <s v="Line Item"/>
    <s v="N/A"/>
    <x v="23"/>
    <x v="23"/>
    <x v="0"/>
    <x v="0"/>
  </r>
  <r>
    <n v="487"/>
    <x v="3"/>
    <s v="Revenue"/>
    <s v="Line Item"/>
    <s v="N/A"/>
    <x v="24"/>
    <x v="24"/>
    <x v="0"/>
    <x v="0"/>
  </r>
  <r>
    <n v="488"/>
    <x v="3"/>
    <s v="Revenue"/>
    <s v="Line Item"/>
    <s v="N/A"/>
    <x v="25"/>
    <x v="25"/>
    <x v="0"/>
    <x v="0"/>
  </r>
  <r>
    <n v="489"/>
    <x v="3"/>
    <s v="Revenue"/>
    <s v="Line Item"/>
    <s v="N/A"/>
    <x v="26"/>
    <x v="26"/>
    <x v="0"/>
    <x v="0"/>
  </r>
  <r>
    <n v="490"/>
    <x v="3"/>
    <s v="Revenue"/>
    <s v="Line Item"/>
    <s v="N/A"/>
    <x v="27"/>
    <x v="27"/>
    <x v="0"/>
    <x v="0"/>
  </r>
  <r>
    <n v="491"/>
    <x v="3"/>
    <s v="Revenue"/>
    <s v="Line Item"/>
    <s v="N/A"/>
    <x v="28"/>
    <x v="28"/>
    <x v="0"/>
    <x v="0"/>
  </r>
  <r>
    <n v="492"/>
    <x v="3"/>
    <s v="Revenue"/>
    <s v="Line Item"/>
    <s v="N/A"/>
    <x v="29"/>
    <x v="29"/>
    <x v="0"/>
    <x v="0"/>
  </r>
  <r>
    <n v="493"/>
    <x v="3"/>
    <s v="Revenue"/>
    <s v="Line Item"/>
    <s v="N/A"/>
    <x v="30"/>
    <x v="30"/>
    <x v="0"/>
    <x v="0"/>
  </r>
  <r>
    <n v="494"/>
    <x v="3"/>
    <s v="Revenue"/>
    <s v="Line Item"/>
    <s v="N/A"/>
    <x v="31"/>
    <x v="31"/>
    <x v="0"/>
    <x v="0"/>
  </r>
  <r>
    <n v="495"/>
    <x v="3"/>
    <s v="Revenue"/>
    <s v="Line Item"/>
    <s v="N/A"/>
    <x v="32"/>
    <x v="32"/>
    <x v="0"/>
    <x v="0"/>
  </r>
  <r>
    <n v="496"/>
    <x v="3"/>
    <s v="Revenue"/>
    <s v="Line Item"/>
    <s v="N/A"/>
    <x v="33"/>
    <x v="33"/>
    <x v="0"/>
    <x v="0"/>
  </r>
  <r>
    <n v="497"/>
    <x v="3"/>
    <s v="Revenue"/>
    <s v="Line Item"/>
    <s v="N/A"/>
    <x v="34"/>
    <x v="34"/>
    <x v="0"/>
    <x v="0"/>
  </r>
  <r>
    <n v="498"/>
    <x v="3"/>
    <s v="Revenue"/>
    <s v="Line Item"/>
    <s v="N/A"/>
    <x v="35"/>
    <x v="35"/>
    <x v="0"/>
    <x v="0"/>
  </r>
  <r>
    <n v="499"/>
    <x v="3"/>
    <s v="Revenue"/>
    <s v="Line Item"/>
    <s v="N/A"/>
    <x v="36"/>
    <x v="36"/>
    <x v="0"/>
    <x v="0"/>
  </r>
  <r>
    <n v="500"/>
    <x v="3"/>
    <s v="Revenue"/>
    <s v="Line Item"/>
    <s v="N/A"/>
    <x v="37"/>
    <x v="37"/>
    <x v="0"/>
    <x v="0"/>
  </r>
  <r>
    <n v="501"/>
    <x v="3"/>
    <s v="Revenue"/>
    <s v="Line Item"/>
    <s v="N/A"/>
    <x v="38"/>
    <x v="38"/>
    <x v="0"/>
    <x v="0"/>
  </r>
  <r>
    <n v="502"/>
    <x v="3"/>
    <s v="Revenue"/>
    <s v="Line Item"/>
    <s v="N/A"/>
    <x v="39"/>
    <x v="39"/>
    <x v="0"/>
    <x v="0"/>
  </r>
  <r>
    <n v="503"/>
    <x v="3"/>
    <s v="Revenue"/>
    <s v="Line Item"/>
    <s v="N/A"/>
    <x v="40"/>
    <x v="40"/>
    <x v="0"/>
    <x v="0"/>
  </r>
  <r>
    <n v="504"/>
    <x v="3"/>
    <s v="Revenue"/>
    <s v="Line Item"/>
    <s v="N/A"/>
    <x v="41"/>
    <x v="41"/>
    <x v="0"/>
    <x v="0"/>
  </r>
  <r>
    <n v="505"/>
    <x v="3"/>
    <s v="Revenue"/>
    <s v="Total"/>
    <s v="N/A"/>
    <x v="42"/>
    <x v="42"/>
    <x v="0"/>
    <x v="57"/>
  </r>
  <r>
    <n v="506"/>
    <x v="3"/>
    <s v="Revenue"/>
    <s v="Line Item"/>
    <s v="N/A"/>
    <x v="43"/>
    <x v="43"/>
    <x v="0"/>
    <x v="0"/>
  </r>
  <r>
    <n v="507"/>
    <x v="3"/>
    <s v="Revenue"/>
    <s v="Line Item"/>
    <s v="N/A"/>
    <x v="44"/>
    <x v="44"/>
    <x v="0"/>
    <x v="0"/>
  </r>
  <r>
    <n v="508"/>
    <x v="3"/>
    <s v="Revenue"/>
    <s v="Line Item"/>
    <s v="N/A"/>
    <x v="45"/>
    <x v="45"/>
    <x v="0"/>
    <x v="0"/>
  </r>
  <r>
    <n v="509"/>
    <x v="3"/>
    <s v="Revenue"/>
    <s v="Line Item"/>
    <s v="N/A"/>
    <x v="46"/>
    <x v="46"/>
    <x v="0"/>
    <x v="0"/>
  </r>
  <r>
    <n v="510"/>
    <x v="3"/>
    <s v="Revenue"/>
    <s v="Line Item"/>
    <s v="N/A"/>
    <x v="47"/>
    <x v="47"/>
    <x v="0"/>
    <x v="0"/>
  </r>
  <r>
    <n v="511"/>
    <x v="3"/>
    <s v="Revenue"/>
    <s v="Line Item"/>
    <s v="N/A"/>
    <x v="48"/>
    <x v="48"/>
    <x v="0"/>
    <x v="0"/>
  </r>
  <r>
    <n v="512"/>
    <x v="3"/>
    <s v="Revenue"/>
    <s v="Line Item"/>
    <s v="N/A"/>
    <x v="49"/>
    <x v="49"/>
    <x v="0"/>
    <x v="0"/>
  </r>
  <r>
    <n v="513"/>
    <x v="3"/>
    <s v="Revenue"/>
    <s v="Line Item"/>
    <s v="N/A"/>
    <x v="50"/>
    <x v="50"/>
    <x v="0"/>
    <x v="0"/>
  </r>
  <r>
    <n v="514"/>
    <x v="3"/>
    <s v="Revenue"/>
    <s v="Line Item"/>
    <s v="N/A"/>
    <x v="51"/>
    <x v="51"/>
    <x v="0"/>
    <x v="0"/>
  </r>
  <r>
    <n v="515"/>
    <x v="3"/>
    <s v="Revenue"/>
    <s v="Total"/>
    <s v="N/A"/>
    <x v="52"/>
    <x v="52"/>
    <x v="0"/>
    <x v="57"/>
  </r>
  <r>
    <n v="516"/>
    <x v="3"/>
    <s v="Salary Expense"/>
    <s v="Line Item"/>
    <s v="Management"/>
    <x v="53"/>
    <x v="53"/>
    <x v="0"/>
    <x v="0"/>
  </r>
  <r>
    <n v="517"/>
    <x v="3"/>
    <s v="Salary Expense"/>
    <s v="Line Item"/>
    <s v="Management"/>
    <x v="54"/>
    <x v="54"/>
    <x v="13"/>
    <x v="58"/>
  </r>
  <r>
    <n v="518"/>
    <x v="3"/>
    <s v="Salary Expense"/>
    <s v="Line Item"/>
    <s v="Management"/>
    <x v="55"/>
    <x v="55"/>
    <x v="0"/>
    <x v="0"/>
  </r>
  <r>
    <n v="519"/>
    <x v="3"/>
    <s v="Salary Expense"/>
    <s v="Line Item"/>
    <s v="Management"/>
    <x v="56"/>
    <x v="56"/>
    <x v="14"/>
    <x v="59"/>
  </r>
  <r>
    <n v="520"/>
    <x v="3"/>
    <s v="Salary Expense"/>
    <s v="Line Item"/>
    <s v="Direct Care"/>
    <x v="57"/>
    <x v="57"/>
    <x v="0"/>
    <x v="0"/>
  </r>
  <r>
    <n v="521"/>
    <x v="3"/>
    <s v="Salary Expense"/>
    <s v="Line Item"/>
    <s v="Direct Care"/>
    <x v="58"/>
    <x v="58"/>
    <x v="0"/>
    <x v="0"/>
  </r>
  <r>
    <n v="522"/>
    <x v="3"/>
    <s v="Salary Expense"/>
    <s v="Line Item"/>
    <s v="Direct Care"/>
    <x v="59"/>
    <x v="59"/>
    <x v="0"/>
    <x v="0"/>
  </r>
  <r>
    <n v="523"/>
    <x v="3"/>
    <s v="Salary Expense"/>
    <s v="Line Item"/>
    <s v="Direct Care"/>
    <x v="60"/>
    <x v="60"/>
    <x v="0"/>
    <x v="0"/>
  </r>
  <r>
    <n v="524"/>
    <x v="3"/>
    <s v="Salary Expense"/>
    <s v="Line Item"/>
    <s v="Direct Care"/>
    <x v="61"/>
    <x v="61"/>
    <x v="0"/>
    <x v="0"/>
  </r>
  <r>
    <n v="525"/>
    <x v="3"/>
    <s v="Salary Expense"/>
    <s v="Line Item"/>
    <s v="Direct Care"/>
    <x v="62"/>
    <x v="62"/>
    <x v="0"/>
    <x v="0"/>
  </r>
  <r>
    <n v="526"/>
    <x v="3"/>
    <s v="Salary Expense"/>
    <s v="Line Item"/>
    <s v="Direct Care"/>
    <x v="63"/>
    <x v="63"/>
    <x v="0"/>
    <x v="0"/>
  </r>
  <r>
    <n v="527"/>
    <x v="3"/>
    <s v="Salary Expense"/>
    <s v="Line Item"/>
    <s v="Direct Care"/>
    <x v="64"/>
    <x v="64"/>
    <x v="0"/>
    <x v="0"/>
  </r>
  <r>
    <n v="528"/>
    <x v="3"/>
    <s v="Salary Expense"/>
    <s v="Line Item"/>
    <s v="Direct Care"/>
    <x v="65"/>
    <x v="65"/>
    <x v="0"/>
    <x v="0"/>
  </r>
  <r>
    <n v="529"/>
    <x v="3"/>
    <s v="Salary Expense"/>
    <s v="Line Item"/>
    <s v="Direct Care"/>
    <x v="66"/>
    <x v="66"/>
    <x v="0"/>
    <x v="0"/>
  </r>
  <r>
    <n v="530"/>
    <x v="3"/>
    <s v="Salary Expense"/>
    <s v="Line Item"/>
    <s v="Direct Care"/>
    <x v="67"/>
    <x v="67"/>
    <x v="0"/>
    <x v="0"/>
  </r>
  <r>
    <n v="531"/>
    <x v="3"/>
    <s v="Salary Expense"/>
    <s v="Line Item"/>
    <s v="Direct Care"/>
    <x v="68"/>
    <x v="68"/>
    <x v="0"/>
    <x v="0"/>
  </r>
  <r>
    <n v="532"/>
    <x v="3"/>
    <s v="Salary Expense"/>
    <s v="Line Item"/>
    <s v="Direct Care"/>
    <x v="69"/>
    <x v="69"/>
    <x v="0"/>
    <x v="0"/>
  </r>
  <r>
    <n v="533"/>
    <x v="3"/>
    <s v="Salary Expense"/>
    <s v="Line Item"/>
    <s v="Direct Care"/>
    <x v="70"/>
    <x v="70"/>
    <x v="0"/>
    <x v="0"/>
  </r>
  <r>
    <n v="534"/>
    <x v="3"/>
    <s v="Salary Expense"/>
    <s v="Line Item"/>
    <s v="Direct Care"/>
    <x v="71"/>
    <x v="71"/>
    <x v="0"/>
    <x v="0"/>
  </r>
  <r>
    <n v="535"/>
    <x v="3"/>
    <s v="Salary Expense"/>
    <s v="Line Item"/>
    <s v="Direct Care"/>
    <x v="72"/>
    <x v="72"/>
    <x v="0"/>
    <x v="0"/>
  </r>
  <r>
    <n v="536"/>
    <x v="3"/>
    <s v="Salary Expense"/>
    <s v="Line Item"/>
    <s v="Direct Care"/>
    <x v="73"/>
    <x v="73"/>
    <x v="0"/>
    <x v="0"/>
  </r>
  <r>
    <n v="537"/>
    <x v="3"/>
    <s v="Salary Expense"/>
    <s v="Line Item"/>
    <s v="Direct Care"/>
    <x v="74"/>
    <x v="74"/>
    <x v="0"/>
    <x v="0"/>
  </r>
  <r>
    <n v="538"/>
    <x v="3"/>
    <s v="Salary Expense"/>
    <s v="Line Item"/>
    <s v="Direct Care"/>
    <x v="75"/>
    <x v="75"/>
    <x v="0"/>
    <x v="0"/>
  </r>
  <r>
    <n v="539"/>
    <x v="3"/>
    <s v="Salary Expense"/>
    <s v="Line Item"/>
    <s v="Direct Care"/>
    <x v="76"/>
    <x v="76"/>
    <x v="0"/>
    <x v="0"/>
  </r>
  <r>
    <n v="540"/>
    <x v="3"/>
    <s v="Salary Expense"/>
    <s v="Line Item"/>
    <s v="Direct Care"/>
    <x v="77"/>
    <x v="77"/>
    <x v="0"/>
    <x v="0"/>
  </r>
  <r>
    <n v="541"/>
    <x v="3"/>
    <s v="Salary Expense"/>
    <s v="Line Item"/>
    <s v="Direct Care"/>
    <x v="78"/>
    <x v="78"/>
    <x v="0"/>
    <x v="0"/>
  </r>
  <r>
    <n v="542"/>
    <x v="3"/>
    <s v="Salary Expense"/>
    <s v="Line Item"/>
    <s v="Direct Care"/>
    <x v="79"/>
    <x v="79"/>
    <x v="0"/>
    <x v="0"/>
  </r>
  <r>
    <n v="543"/>
    <x v="3"/>
    <s v="Salary Expense"/>
    <s v="Line Item"/>
    <s v="Direct Care"/>
    <x v="80"/>
    <x v="80"/>
    <x v="0"/>
    <x v="0"/>
  </r>
  <r>
    <n v="544"/>
    <x v="3"/>
    <s v="Salary Expense"/>
    <s v="Line Item"/>
    <s v="Direct Care"/>
    <x v="81"/>
    <x v="81"/>
    <x v="0"/>
    <x v="0"/>
  </r>
  <r>
    <n v="545"/>
    <x v="3"/>
    <s v="Salary Expense"/>
    <s v="Line Item"/>
    <s v="Direct Care"/>
    <x v="82"/>
    <x v="82"/>
    <x v="0"/>
    <x v="0"/>
  </r>
  <r>
    <n v="546"/>
    <x v="3"/>
    <s v="Salary Expense"/>
    <s v="Line Item"/>
    <s v="Direct Care"/>
    <x v="83"/>
    <x v="83"/>
    <x v="0"/>
    <x v="0"/>
  </r>
  <r>
    <n v="547"/>
    <x v="3"/>
    <s v="Salary Expense"/>
    <s v="Line Item"/>
    <s v="Direct Care"/>
    <x v="84"/>
    <x v="84"/>
    <x v="0"/>
    <x v="0"/>
  </r>
  <r>
    <n v="548"/>
    <x v="3"/>
    <s v="Salary Expense"/>
    <s v="Line Item"/>
    <s v="Direct Care"/>
    <x v="85"/>
    <x v="85"/>
    <x v="15"/>
    <x v="60"/>
  </r>
  <r>
    <n v="549"/>
    <x v="3"/>
    <s v="Salary Expense"/>
    <s v="Line Item"/>
    <s v="Direct Care"/>
    <x v="86"/>
    <x v="86"/>
    <x v="0"/>
    <x v="0"/>
  </r>
  <r>
    <n v="550"/>
    <x v="3"/>
    <s v="Salary Expense"/>
    <s v="Line Item"/>
    <s v="Clerical/Support"/>
    <x v="87"/>
    <x v="87"/>
    <x v="16"/>
    <x v="61"/>
  </r>
  <r>
    <n v="551"/>
    <x v="3"/>
    <s v="Salary Expense"/>
    <s v="Line Item"/>
    <s v="Clerical/Support"/>
    <x v="88"/>
    <x v="88"/>
    <x v="0"/>
    <x v="0"/>
  </r>
  <r>
    <n v="552"/>
    <x v="3"/>
    <s v="Salary Expense"/>
    <s v="Line Item"/>
    <s v="Clerical/Support"/>
    <x v="89"/>
    <x v="89"/>
    <x v="0"/>
    <x v="0"/>
  </r>
  <r>
    <n v="553"/>
    <x v="3"/>
    <s v="Salary Expense"/>
    <s v="Line Item"/>
    <s v="N/A"/>
    <x v="90"/>
    <x v="90"/>
    <x v="0"/>
    <x v="0"/>
  </r>
  <r>
    <n v="554"/>
    <x v="3"/>
    <s v="Salary Expense"/>
    <s v="Total"/>
    <s v="N/A"/>
    <x v="91"/>
    <x v="91"/>
    <x v="17"/>
    <x v="62"/>
  </r>
  <r>
    <n v="555"/>
    <x v="3"/>
    <s v="Expense"/>
    <s v="Total"/>
    <s v="N/A"/>
    <x v="92"/>
    <x v="92"/>
    <x v="17"/>
    <x v="62"/>
  </r>
  <r>
    <n v="556"/>
    <x v="3"/>
    <s v="Expense"/>
    <s v="Line Item"/>
    <s v="N/A"/>
    <x v="93"/>
    <x v="93"/>
    <x v="0"/>
    <x v="0"/>
  </r>
  <r>
    <n v="557"/>
    <x v="3"/>
    <s v="Expense"/>
    <s v="Line Item"/>
    <s v="N/A"/>
    <x v="94"/>
    <x v="94"/>
    <x v="0"/>
    <x v="0"/>
  </r>
  <r>
    <n v="558"/>
    <x v="3"/>
    <s v="Expense"/>
    <s v="Line Item"/>
    <s v="N/A"/>
    <x v="95"/>
    <x v="95"/>
    <x v="0"/>
    <x v="0"/>
  </r>
  <r>
    <n v="559"/>
    <x v="3"/>
    <s v="Expense"/>
    <s v="Line Item"/>
    <s v="N/A"/>
    <x v="96"/>
    <x v="96"/>
    <x v="0"/>
    <x v="0"/>
  </r>
  <r>
    <n v="560"/>
    <x v="3"/>
    <s v="Expense"/>
    <s v="Total"/>
    <s v="N/A"/>
    <x v="97"/>
    <x v="97"/>
    <x v="5"/>
    <x v="1"/>
  </r>
  <r>
    <n v="561"/>
    <x v="3"/>
    <s v="Expense"/>
    <s v="Line Item"/>
    <s v="N/A"/>
    <x v="98"/>
    <x v="98"/>
    <x v="0"/>
    <x v="0"/>
  </r>
  <r>
    <n v="562"/>
    <x v="3"/>
    <s v="Expense"/>
    <s v="Total"/>
    <s v="N/A"/>
    <x v="99"/>
    <x v="99"/>
    <x v="17"/>
    <x v="62"/>
  </r>
  <r>
    <n v="563"/>
    <x v="3"/>
    <s v="Expense"/>
    <s v="Line Item"/>
    <s v="N/A"/>
    <x v="100"/>
    <x v="100"/>
    <x v="0"/>
    <x v="63"/>
  </r>
  <r>
    <n v="564"/>
    <x v="3"/>
    <s v="Expense"/>
    <s v="Line Item"/>
    <s v="N/A"/>
    <x v="101"/>
    <x v="101"/>
    <x v="0"/>
    <x v="64"/>
  </r>
  <r>
    <n v="565"/>
    <x v="3"/>
    <s v="Expense"/>
    <s v="Line Item"/>
    <s v="N/A"/>
    <x v="102"/>
    <x v="102"/>
    <x v="0"/>
    <x v="0"/>
  </r>
  <r>
    <n v="566"/>
    <x v="3"/>
    <s v="Expense"/>
    <s v="Total"/>
    <s v="N/A"/>
    <x v="103"/>
    <x v="103"/>
    <x v="0"/>
    <x v="65"/>
  </r>
  <r>
    <n v="567"/>
    <x v="3"/>
    <s v="Expense"/>
    <s v="Line Item"/>
    <s v="N/A"/>
    <x v="104"/>
    <x v="104"/>
    <x v="0"/>
    <x v="66"/>
  </r>
  <r>
    <n v="568"/>
    <x v="3"/>
    <s v="Expense"/>
    <s v="Line Item"/>
    <s v="N/A"/>
    <x v="105"/>
    <x v="105"/>
    <x v="0"/>
    <x v="0"/>
  </r>
  <r>
    <n v="569"/>
    <x v="3"/>
    <s v="Expense"/>
    <s v="Line Item"/>
    <s v="N/A"/>
    <x v="106"/>
    <x v="106"/>
    <x v="0"/>
    <x v="67"/>
  </r>
  <r>
    <n v="570"/>
    <x v="3"/>
    <s v="Expense"/>
    <s v="Line Item"/>
    <s v="N/A"/>
    <x v="107"/>
    <x v="107"/>
    <x v="0"/>
    <x v="0"/>
  </r>
  <r>
    <n v="571"/>
    <x v="3"/>
    <s v="Expense"/>
    <s v="Total"/>
    <s v="N/A"/>
    <x v="108"/>
    <x v="108"/>
    <x v="0"/>
    <x v="68"/>
  </r>
  <r>
    <n v="572"/>
    <x v="3"/>
    <s v="Expense"/>
    <s v="Line Item"/>
    <s v="N/A"/>
    <x v="109"/>
    <x v="109"/>
    <x v="0"/>
    <x v="69"/>
  </r>
  <r>
    <n v="573"/>
    <x v="3"/>
    <s v="Expense"/>
    <s v="Line Item"/>
    <s v="N/A"/>
    <x v="110"/>
    <x v="110"/>
    <x v="0"/>
    <x v="70"/>
  </r>
  <r>
    <n v="574"/>
    <x v="3"/>
    <s v="Expense"/>
    <s v="Line Item"/>
    <s v="N/A"/>
    <x v="111"/>
    <x v="111"/>
    <x v="0"/>
    <x v="0"/>
  </r>
  <r>
    <n v="575"/>
    <x v="3"/>
    <s v="Expense"/>
    <s v="Line Item"/>
    <s v="N/A"/>
    <x v="112"/>
    <x v="112"/>
    <x v="0"/>
    <x v="0"/>
  </r>
  <r>
    <n v="576"/>
    <x v="3"/>
    <s v="Expense"/>
    <s v="Line Item"/>
    <s v="N/A"/>
    <x v="113"/>
    <x v="113"/>
    <x v="0"/>
    <x v="71"/>
  </r>
  <r>
    <n v="577"/>
    <x v="3"/>
    <s v="Expense"/>
    <s v="Line Item"/>
    <s v="N/A"/>
    <x v="114"/>
    <x v="114"/>
    <x v="0"/>
    <x v="72"/>
  </r>
  <r>
    <n v="578"/>
    <x v="3"/>
    <s v="Expense"/>
    <s v="Line Item"/>
    <s v="N/A"/>
    <x v="115"/>
    <x v="115"/>
    <x v="0"/>
    <x v="73"/>
  </r>
  <r>
    <n v="579"/>
    <x v="3"/>
    <s v="Expense"/>
    <s v="Line Item"/>
    <s v="N/A"/>
    <x v="116"/>
    <x v="116"/>
    <x v="0"/>
    <x v="74"/>
  </r>
  <r>
    <n v="580"/>
    <x v="3"/>
    <s v="Expense"/>
    <s v="Line Item"/>
    <s v="N/A"/>
    <x v="117"/>
    <x v="117"/>
    <x v="0"/>
    <x v="0"/>
  </r>
  <r>
    <n v="581"/>
    <x v="3"/>
    <s v="Expense"/>
    <s v="Line Item"/>
    <s v="N/A"/>
    <x v="118"/>
    <x v="118"/>
    <x v="0"/>
    <x v="0"/>
  </r>
  <r>
    <n v="582"/>
    <x v="3"/>
    <s v="Expense"/>
    <s v="Line Item"/>
    <s v="N/A"/>
    <x v="119"/>
    <x v="119"/>
    <x v="0"/>
    <x v="0"/>
  </r>
  <r>
    <n v="583"/>
    <x v="3"/>
    <s v="Expense"/>
    <s v="Line Item"/>
    <s v="N/A"/>
    <x v="120"/>
    <x v="120"/>
    <x v="0"/>
    <x v="0"/>
  </r>
  <r>
    <n v="584"/>
    <x v="3"/>
    <s v="Expense"/>
    <s v="Line Item"/>
    <s v="N/A"/>
    <x v="121"/>
    <x v="121"/>
    <x v="0"/>
    <x v="0"/>
  </r>
  <r>
    <n v="585"/>
    <x v="3"/>
    <s v="Expense"/>
    <s v="Line Item"/>
    <s v="N/A"/>
    <x v="122"/>
    <x v="122"/>
    <x v="0"/>
    <x v="0"/>
  </r>
  <r>
    <n v="586"/>
    <x v="3"/>
    <s v="Expense"/>
    <s v="Line Item"/>
    <s v="N/A"/>
    <x v="123"/>
    <x v="123"/>
    <x v="0"/>
    <x v="0"/>
  </r>
  <r>
    <n v="587"/>
    <x v="3"/>
    <s v="Expense"/>
    <s v="Line Item"/>
    <s v="N/A"/>
    <x v="124"/>
    <x v="124"/>
    <x v="0"/>
    <x v="75"/>
  </r>
  <r>
    <n v="588"/>
    <x v="3"/>
    <s v="Expense"/>
    <s v="Line Item"/>
    <s v="N/A"/>
    <x v="125"/>
    <x v="125"/>
    <x v="0"/>
    <x v="0"/>
  </r>
  <r>
    <n v="589"/>
    <x v="3"/>
    <s v="Expense"/>
    <s v="Line Item"/>
    <s v="N/A"/>
    <x v="126"/>
    <x v="126"/>
    <x v="0"/>
    <x v="0"/>
  </r>
  <r>
    <n v="590"/>
    <x v="3"/>
    <s v="Expense"/>
    <s v="Total"/>
    <s v="N/A"/>
    <x v="127"/>
    <x v="127"/>
    <x v="0"/>
    <x v="76"/>
  </r>
  <r>
    <n v="591"/>
    <x v="3"/>
    <s v="Expense"/>
    <s v="Line Item"/>
    <s v="N/A"/>
    <x v="128"/>
    <x v="128"/>
    <x v="0"/>
    <x v="77"/>
  </r>
  <r>
    <n v="592"/>
    <x v="3"/>
    <s v="Expense"/>
    <s v="Line Item"/>
    <s v="N/A"/>
    <x v="129"/>
    <x v="129"/>
    <x v="0"/>
    <x v="0"/>
  </r>
  <r>
    <n v="593"/>
    <x v="3"/>
    <s v="Expense"/>
    <s v="Line Item"/>
    <s v="N/A"/>
    <x v="130"/>
    <x v="130"/>
    <x v="0"/>
    <x v="0"/>
  </r>
  <r>
    <n v="594"/>
    <x v="3"/>
    <s v="Expense"/>
    <s v="Line Item"/>
    <s v="N/A"/>
    <x v="131"/>
    <x v="131"/>
    <x v="0"/>
    <x v="78"/>
  </r>
  <r>
    <n v="595"/>
    <x v="3"/>
    <s v="Expense"/>
    <s v="Line Item"/>
    <s v="N/A"/>
    <x v="132"/>
    <x v="132"/>
    <x v="0"/>
    <x v="0"/>
  </r>
  <r>
    <n v="596"/>
    <x v="3"/>
    <s v="Expense"/>
    <s v="Line Item"/>
    <s v="N/A"/>
    <x v="133"/>
    <x v="133"/>
    <x v="0"/>
    <x v="0"/>
  </r>
  <r>
    <n v="597"/>
    <x v="3"/>
    <s v="Expense"/>
    <s v="Total"/>
    <s v="N/A"/>
    <x v="134"/>
    <x v="134"/>
    <x v="0"/>
    <x v="79"/>
  </r>
  <r>
    <n v="598"/>
    <x v="3"/>
    <s v="Expense"/>
    <s v="Line Item"/>
    <s v="N/A"/>
    <x v="135"/>
    <x v="135"/>
    <x v="0"/>
    <x v="80"/>
  </r>
  <r>
    <n v="599"/>
    <x v="3"/>
    <s v="Expense"/>
    <s v="Total"/>
    <s v="N/A"/>
    <x v="136"/>
    <x v="136"/>
    <x v="0"/>
    <x v="81"/>
  </r>
  <r>
    <n v="600"/>
    <x v="3"/>
    <s v="Expense"/>
    <s v="Line Item"/>
    <s v="N/A"/>
    <x v="137"/>
    <x v="137"/>
    <x v="0"/>
    <x v="0"/>
  </r>
  <r>
    <n v="601"/>
    <x v="3"/>
    <s v="Expense"/>
    <s v="Line Item"/>
    <s v="N/A"/>
    <x v="138"/>
    <x v="138"/>
    <x v="0"/>
    <x v="0"/>
  </r>
  <r>
    <n v="602"/>
    <x v="3"/>
    <s v="Expense"/>
    <s v="Total"/>
    <s v="N/A"/>
    <x v="139"/>
    <x v="139"/>
    <x v="0"/>
    <x v="81"/>
  </r>
  <r>
    <n v="603"/>
    <x v="3"/>
    <s v="Expense"/>
    <s v="Total"/>
    <s v="N/A"/>
    <x v="140"/>
    <x v="140"/>
    <x v="0"/>
    <x v="57"/>
  </r>
  <r>
    <n v="604"/>
    <x v="3"/>
    <s v="Expense"/>
    <s v="Line Item"/>
    <s v="N/A"/>
    <x v="141"/>
    <x v="141"/>
    <x v="0"/>
    <x v="82"/>
  </r>
  <r>
    <n v="605"/>
    <x v="3"/>
    <s v="Non-Reimbursable"/>
    <s v="Line Item"/>
    <s v="N/A"/>
    <x v="142"/>
    <x v="142"/>
    <x v="0"/>
    <x v="0"/>
  </r>
  <r>
    <n v="606"/>
    <x v="3"/>
    <s v="Non-Reimbursable"/>
    <s v="Line Item"/>
    <s v="N/A"/>
    <x v="143"/>
    <x v="143"/>
    <x v="0"/>
    <x v="0"/>
  </r>
  <r>
    <n v="607"/>
    <x v="3"/>
    <s v="Non-Reimbursable"/>
    <s v="Line Item"/>
    <s v="N/A"/>
    <x v="144"/>
    <x v="144"/>
    <x v="0"/>
    <x v="0"/>
  </r>
  <r>
    <n v="608"/>
    <x v="3"/>
    <s v="Non-Reimbursable"/>
    <s v="Line Item"/>
    <s v="N/A"/>
    <x v="145"/>
    <x v="145"/>
    <x v="0"/>
    <x v="0"/>
  </r>
  <r>
    <n v="609"/>
    <x v="3"/>
    <s v="Non-Reimbursable"/>
    <s v="Line Item"/>
    <s v="N/A"/>
    <x v="146"/>
    <x v="146"/>
    <x v="0"/>
    <x v="0"/>
  </r>
  <r>
    <n v="610"/>
    <x v="3"/>
    <s v="Non-Reimbursable"/>
    <s v="Line Item"/>
    <s v="N/A"/>
    <x v="147"/>
    <x v="147"/>
    <x v="0"/>
    <x v="0"/>
  </r>
  <r>
    <n v="611"/>
    <x v="3"/>
    <s v="Non-Reimbursable"/>
    <s v="Line Item"/>
    <s v="N/A"/>
    <x v="148"/>
    <x v="148"/>
    <x v="0"/>
    <x v="0"/>
  </r>
  <r>
    <n v="612"/>
    <x v="3"/>
    <s v="Non-Reimbursable"/>
    <s v="Total"/>
    <s v="N/A"/>
    <x v="149"/>
    <x v="149"/>
    <x v="0"/>
    <x v="1"/>
  </r>
  <r>
    <n v="613"/>
    <x v="3"/>
    <s v="Non-Reimbursable"/>
    <s v="Total"/>
    <s v="N/A"/>
    <x v="150"/>
    <x v="150"/>
    <x v="0"/>
    <x v="1"/>
  </r>
  <r>
    <n v="614"/>
    <x v="3"/>
    <s v="Non-Reimbursable"/>
    <s v="Line Item"/>
    <s v="N/A"/>
    <x v="151"/>
    <x v="151"/>
    <x v="0"/>
    <x v="1"/>
  </r>
  <r>
    <n v="615"/>
    <x v="3"/>
    <s v="Non-Reimbursable"/>
    <s v="Line Item"/>
    <s v="N/A"/>
    <x v="152"/>
    <x v="152"/>
    <x v="0"/>
    <x v="0"/>
  </r>
  <r>
    <n v="616"/>
    <x v="3"/>
    <s v="Non-Reimbursable"/>
    <s v="Line Item"/>
    <s v="N/A"/>
    <x v="153"/>
    <x v="153"/>
    <x v="0"/>
    <x v="1"/>
  </r>
  <r>
    <n v="617"/>
    <x v="4"/>
    <s v="Revenue"/>
    <s v="Line Item"/>
    <s v="N/A"/>
    <x v="0"/>
    <x v="0"/>
    <x v="0"/>
    <x v="0"/>
  </r>
  <r>
    <n v="618"/>
    <x v="4"/>
    <s v="Revenue"/>
    <s v="Line Item"/>
    <s v="N/A"/>
    <x v="1"/>
    <x v="1"/>
    <x v="0"/>
    <x v="0"/>
  </r>
  <r>
    <n v="619"/>
    <x v="4"/>
    <s v="Revenue"/>
    <s v="Line Item"/>
    <s v="N/A"/>
    <x v="2"/>
    <x v="2"/>
    <x v="0"/>
    <x v="0"/>
  </r>
  <r>
    <n v="620"/>
    <x v="4"/>
    <s v="Revenue"/>
    <s v="Total"/>
    <s v="N/A"/>
    <x v="3"/>
    <x v="3"/>
    <x v="0"/>
    <x v="1"/>
  </r>
  <r>
    <n v="621"/>
    <x v="4"/>
    <s v="Revenue"/>
    <s v="Line Item"/>
    <s v="N/A"/>
    <x v="4"/>
    <x v="4"/>
    <x v="0"/>
    <x v="0"/>
  </r>
  <r>
    <n v="622"/>
    <x v="4"/>
    <s v="Revenue"/>
    <s v="Line Item"/>
    <s v="N/A"/>
    <x v="5"/>
    <x v="5"/>
    <x v="0"/>
    <x v="0"/>
  </r>
  <r>
    <n v="623"/>
    <x v="4"/>
    <s v="Revenue"/>
    <s v="Total"/>
    <s v="N/A"/>
    <x v="6"/>
    <x v="6"/>
    <x v="0"/>
    <x v="1"/>
  </r>
  <r>
    <n v="624"/>
    <x v="4"/>
    <s v="Revenue"/>
    <s v="Line Item"/>
    <s v="N/A"/>
    <x v="7"/>
    <x v="7"/>
    <x v="0"/>
    <x v="83"/>
  </r>
  <r>
    <n v="625"/>
    <x v="4"/>
    <s v="Revenue"/>
    <s v="Line Item"/>
    <s v="N/A"/>
    <x v="8"/>
    <x v="8"/>
    <x v="0"/>
    <x v="0"/>
  </r>
  <r>
    <n v="626"/>
    <x v="4"/>
    <s v="Revenue"/>
    <s v="Line Item"/>
    <s v="N/A"/>
    <x v="9"/>
    <x v="9"/>
    <x v="0"/>
    <x v="0"/>
  </r>
  <r>
    <n v="627"/>
    <x v="4"/>
    <s v="Revenue"/>
    <s v="Line Item"/>
    <s v="N/A"/>
    <x v="10"/>
    <x v="10"/>
    <x v="0"/>
    <x v="0"/>
  </r>
  <r>
    <n v="628"/>
    <x v="4"/>
    <s v="Revenue"/>
    <s v="Line Item"/>
    <s v="N/A"/>
    <x v="11"/>
    <x v="11"/>
    <x v="0"/>
    <x v="0"/>
  </r>
  <r>
    <n v="629"/>
    <x v="4"/>
    <s v="Revenue"/>
    <s v="Line Item"/>
    <s v="N/A"/>
    <x v="12"/>
    <x v="12"/>
    <x v="0"/>
    <x v="0"/>
  </r>
  <r>
    <n v="630"/>
    <x v="4"/>
    <s v="Revenue"/>
    <s v="Line Item"/>
    <s v="N/A"/>
    <x v="13"/>
    <x v="13"/>
    <x v="0"/>
    <x v="0"/>
  </r>
  <r>
    <n v="631"/>
    <x v="4"/>
    <s v="Revenue"/>
    <s v="Line Item"/>
    <s v="N/A"/>
    <x v="14"/>
    <x v="14"/>
    <x v="0"/>
    <x v="0"/>
  </r>
  <r>
    <n v="632"/>
    <x v="4"/>
    <s v="Revenue"/>
    <s v="Line Item"/>
    <s v="N/A"/>
    <x v="15"/>
    <x v="15"/>
    <x v="0"/>
    <x v="0"/>
  </r>
  <r>
    <n v="633"/>
    <x v="4"/>
    <s v="Revenue"/>
    <s v="Line Item"/>
    <s v="N/A"/>
    <x v="16"/>
    <x v="16"/>
    <x v="0"/>
    <x v="0"/>
  </r>
  <r>
    <n v="634"/>
    <x v="4"/>
    <s v="Revenue"/>
    <s v="Line Item"/>
    <s v="N/A"/>
    <x v="17"/>
    <x v="17"/>
    <x v="0"/>
    <x v="0"/>
  </r>
  <r>
    <n v="635"/>
    <x v="4"/>
    <s v="Revenue"/>
    <s v="Line Item"/>
    <s v="N/A"/>
    <x v="18"/>
    <x v="18"/>
    <x v="0"/>
    <x v="0"/>
  </r>
  <r>
    <n v="636"/>
    <x v="4"/>
    <s v="Revenue"/>
    <s v="Line Item"/>
    <s v="N/A"/>
    <x v="19"/>
    <x v="19"/>
    <x v="0"/>
    <x v="0"/>
  </r>
  <r>
    <n v="637"/>
    <x v="4"/>
    <s v="Revenue"/>
    <s v="Line Item"/>
    <s v="N/A"/>
    <x v="20"/>
    <x v="20"/>
    <x v="0"/>
    <x v="0"/>
  </r>
  <r>
    <n v="638"/>
    <x v="4"/>
    <s v="Revenue"/>
    <s v="Line Item"/>
    <s v="N/A"/>
    <x v="21"/>
    <x v="21"/>
    <x v="0"/>
    <x v="0"/>
  </r>
  <r>
    <n v="639"/>
    <x v="4"/>
    <s v="Revenue"/>
    <s v="Line Item"/>
    <s v="N/A"/>
    <x v="22"/>
    <x v="22"/>
    <x v="0"/>
    <x v="0"/>
  </r>
  <r>
    <n v="640"/>
    <x v="4"/>
    <s v="Revenue"/>
    <s v="Line Item"/>
    <s v="N/A"/>
    <x v="23"/>
    <x v="23"/>
    <x v="0"/>
    <x v="0"/>
  </r>
  <r>
    <n v="641"/>
    <x v="4"/>
    <s v="Revenue"/>
    <s v="Line Item"/>
    <s v="N/A"/>
    <x v="24"/>
    <x v="24"/>
    <x v="0"/>
    <x v="0"/>
  </r>
  <r>
    <n v="642"/>
    <x v="4"/>
    <s v="Revenue"/>
    <s v="Line Item"/>
    <s v="N/A"/>
    <x v="25"/>
    <x v="25"/>
    <x v="0"/>
    <x v="0"/>
  </r>
  <r>
    <n v="643"/>
    <x v="4"/>
    <s v="Revenue"/>
    <s v="Line Item"/>
    <s v="N/A"/>
    <x v="26"/>
    <x v="26"/>
    <x v="0"/>
    <x v="0"/>
  </r>
  <r>
    <n v="644"/>
    <x v="4"/>
    <s v="Revenue"/>
    <s v="Line Item"/>
    <s v="N/A"/>
    <x v="27"/>
    <x v="27"/>
    <x v="0"/>
    <x v="0"/>
  </r>
  <r>
    <n v="645"/>
    <x v="4"/>
    <s v="Revenue"/>
    <s v="Line Item"/>
    <s v="N/A"/>
    <x v="28"/>
    <x v="28"/>
    <x v="0"/>
    <x v="0"/>
  </r>
  <r>
    <n v="646"/>
    <x v="4"/>
    <s v="Revenue"/>
    <s v="Line Item"/>
    <s v="N/A"/>
    <x v="29"/>
    <x v="29"/>
    <x v="0"/>
    <x v="0"/>
  </r>
  <r>
    <n v="647"/>
    <x v="4"/>
    <s v="Revenue"/>
    <s v="Line Item"/>
    <s v="N/A"/>
    <x v="30"/>
    <x v="30"/>
    <x v="0"/>
    <x v="0"/>
  </r>
  <r>
    <n v="648"/>
    <x v="4"/>
    <s v="Revenue"/>
    <s v="Line Item"/>
    <s v="N/A"/>
    <x v="31"/>
    <x v="31"/>
    <x v="0"/>
    <x v="0"/>
  </r>
  <r>
    <n v="649"/>
    <x v="4"/>
    <s v="Revenue"/>
    <s v="Line Item"/>
    <s v="N/A"/>
    <x v="32"/>
    <x v="32"/>
    <x v="0"/>
    <x v="0"/>
  </r>
  <r>
    <n v="650"/>
    <x v="4"/>
    <s v="Revenue"/>
    <s v="Line Item"/>
    <s v="N/A"/>
    <x v="33"/>
    <x v="33"/>
    <x v="0"/>
    <x v="0"/>
  </r>
  <r>
    <n v="651"/>
    <x v="4"/>
    <s v="Revenue"/>
    <s v="Line Item"/>
    <s v="N/A"/>
    <x v="34"/>
    <x v="34"/>
    <x v="0"/>
    <x v="0"/>
  </r>
  <r>
    <n v="652"/>
    <x v="4"/>
    <s v="Revenue"/>
    <s v="Line Item"/>
    <s v="N/A"/>
    <x v="35"/>
    <x v="35"/>
    <x v="0"/>
    <x v="0"/>
  </r>
  <r>
    <n v="653"/>
    <x v="4"/>
    <s v="Revenue"/>
    <s v="Line Item"/>
    <s v="N/A"/>
    <x v="36"/>
    <x v="36"/>
    <x v="0"/>
    <x v="0"/>
  </r>
  <r>
    <n v="654"/>
    <x v="4"/>
    <s v="Revenue"/>
    <s v="Line Item"/>
    <s v="N/A"/>
    <x v="37"/>
    <x v="37"/>
    <x v="0"/>
    <x v="0"/>
  </r>
  <r>
    <n v="655"/>
    <x v="4"/>
    <s v="Revenue"/>
    <s v="Line Item"/>
    <s v="N/A"/>
    <x v="38"/>
    <x v="38"/>
    <x v="0"/>
    <x v="0"/>
  </r>
  <r>
    <n v="656"/>
    <x v="4"/>
    <s v="Revenue"/>
    <s v="Line Item"/>
    <s v="N/A"/>
    <x v="39"/>
    <x v="39"/>
    <x v="0"/>
    <x v="0"/>
  </r>
  <r>
    <n v="657"/>
    <x v="4"/>
    <s v="Revenue"/>
    <s v="Line Item"/>
    <s v="N/A"/>
    <x v="40"/>
    <x v="40"/>
    <x v="0"/>
    <x v="0"/>
  </r>
  <r>
    <n v="658"/>
    <x v="4"/>
    <s v="Revenue"/>
    <s v="Line Item"/>
    <s v="N/A"/>
    <x v="41"/>
    <x v="41"/>
    <x v="0"/>
    <x v="0"/>
  </r>
  <r>
    <n v="659"/>
    <x v="4"/>
    <s v="Revenue"/>
    <s v="Total"/>
    <s v="N/A"/>
    <x v="42"/>
    <x v="42"/>
    <x v="0"/>
    <x v="83"/>
  </r>
  <r>
    <n v="660"/>
    <x v="4"/>
    <s v="Revenue"/>
    <s v="Line Item"/>
    <s v="N/A"/>
    <x v="43"/>
    <x v="43"/>
    <x v="0"/>
    <x v="0"/>
  </r>
  <r>
    <n v="661"/>
    <x v="4"/>
    <s v="Revenue"/>
    <s v="Line Item"/>
    <s v="N/A"/>
    <x v="44"/>
    <x v="44"/>
    <x v="0"/>
    <x v="0"/>
  </r>
  <r>
    <n v="662"/>
    <x v="4"/>
    <s v="Revenue"/>
    <s v="Line Item"/>
    <s v="N/A"/>
    <x v="45"/>
    <x v="45"/>
    <x v="0"/>
    <x v="0"/>
  </r>
  <r>
    <n v="663"/>
    <x v="4"/>
    <s v="Revenue"/>
    <s v="Line Item"/>
    <s v="N/A"/>
    <x v="46"/>
    <x v="46"/>
    <x v="0"/>
    <x v="0"/>
  </r>
  <r>
    <n v="664"/>
    <x v="4"/>
    <s v="Revenue"/>
    <s v="Line Item"/>
    <s v="N/A"/>
    <x v="47"/>
    <x v="47"/>
    <x v="0"/>
    <x v="0"/>
  </r>
  <r>
    <n v="665"/>
    <x v="4"/>
    <s v="Revenue"/>
    <s v="Line Item"/>
    <s v="N/A"/>
    <x v="48"/>
    <x v="48"/>
    <x v="0"/>
    <x v="0"/>
  </r>
  <r>
    <n v="666"/>
    <x v="4"/>
    <s v="Revenue"/>
    <s v="Line Item"/>
    <s v="N/A"/>
    <x v="49"/>
    <x v="49"/>
    <x v="0"/>
    <x v="0"/>
  </r>
  <r>
    <n v="667"/>
    <x v="4"/>
    <s v="Revenue"/>
    <s v="Line Item"/>
    <s v="N/A"/>
    <x v="50"/>
    <x v="50"/>
    <x v="0"/>
    <x v="0"/>
  </r>
  <r>
    <n v="668"/>
    <x v="4"/>
    <s v="Revenue"/>
    <s v="Line Item"/>
    <s v="N/A"/>
    <x v="51"/>
    <x v="51"/>
    <x v="0"/>
    <x v="0"/>
  </r>
  <r>
    <n v="669"/>
    <x v="4"/>
    <s v="Revenue"/>
    <s v="Total"/>
    <s v="N/A"/>
    <x v="52"/>
    <x v="52"/>
    <x v="0"/>
    <x v="83"/>
  </r>
  <r>
    <n v="670"/>
    <x v="4"/>
    <s v="Salary Expense"/>
    <s v="Line Item"/>
    <s v="Management"/>
    <x v="53"/>
    <x v="53"/>
    <x v="0"/>
    <x v="0"/>
  </r>
  <r>
    <n v="671"/>
    <x v="4"/>
    <s v="Salary Expense"/>
    <s v="Line Item"/>
    <s v="Management"/>
    <x v="54"/>
    <x v="54"/>
    <x v="18"/>
    <x v="84"/>
  </r>
  <r>
    <n v="672"/>
    <x v="4"/>
    <s v="Salary Expense"/>
    <s v="Line Item"/>
    <s v="Management"/>
    <x v="55"/>
    <x v="55"/>
    <x v="0"/>
    <x v="0"/>
  </r>
  <r>
    <n v="673"/>
    <x v="4"/>
    <s v="Salary Expense"/>
    <s v="Line Item"/>
    <s v="Management"/>
    <x v="56"/>
    <x v="56"/>
    <x v="0"/>
    <x v="0"/>
  </r>
  <r>
    <n v="674"/>
    <x v="4"/>
    <s v="Salary Expense"/>
    <s v="Line Item"/>
    <s v="Direct Care"/>
    <x v="57"/>
    <x v="57"/>
    <x v="0"/>
    <x v="0"/>
  </r>
  <r>
    <n v="675"/>
    <x v="4"/>
    <s v="Salary Expense"/>
    <s v="Line Item"/>
    <s v="Direct Care"/>
    <x v="58"/>
    <x v="58"/>
    <x v="0"/>
    <x v="0"/>
  </r>
  <r>
    <n v="676"/>
    <x v="4"/>
    <s v="Salary Expense"/>
    <s v="Line Item"/>
    <s v="Direct Care"/>
    <x v="59"/>
    <x v="59"/>
    <x v="0"/>
    <x v="0"/>
  </r>
  <r>
    <n v="677"/>
    <x v="4"/>
    <s v="Salary Expense"/>
    <s v="Line Item"/>
    <s v="Direct Care"/>
    <x v="60"/>
    <x v="60"/>
    <x v="0"/>
    <x v="0"/>
  </r>
  <r>
    <n v="678"/>
    <x v="4"/>
    <s v="Salary Expense"/>
    <s v="Line Item"/>
    <s v="Direct Care"/>
    <x v="61"/>
    <x v="61"/>
    <x v="0"/>
    <x v="0"/>
  </r>
  <r>
    <n v="679"/>
    <x v="4"/>
    <s v="Salary Expense"/>
    <s v="Line Item"/>
    <s v="Direct Care"/>
    <x v="62"/>
    <x v="62"/>
    <x v="0"/>
    <x v="0"/>
  </r>
  <r>
    <n v="680"/>
    <x v="4"/>
    <s v="Salary Expense"/>
    <s v="Line Item"/>
    <s v="Direct Care"/>
    <x v="63"/>
    <x v="63"/>
    <x v="0"/>
    <x v="0"/>
  </r>
  <r>
    <n v="681"/>
    <x v="4"/>
    <s v="Salary Expense"/>
    <s v="Line Item"/>
    <s v="Direct Care"/>
    <x v="64"/>
    <x v="64"/>
    <x v="0"/>
    <x v="0"/>
  </r>
  <r>
    <n v="682"/>
    <x v="4"/>
    <s v="Salary Expense"/>
    <s v="Line Item"/>
    <s v="Direct Care"/>
    <x v="65"/>
    <x v="65"/>
    <x v="0"/>
    <x v="0"/>
  </r>
  <r>
    <n v="683"/>
    <x v="4"/>
    <s v="Salary Expense"/>
    <s v="Line Item"/>
    <s v="Direct Care"/>
    <x v="66"/>
    <x v="66"/>
    <x v="0"/>
    <x v="0"/>
  </r>
  <r>
    <n v="684"/>
    <x v="4"/>
    <s v="Salary Expense"/>
    <s v="Line Item"/>
    <s v="Direct Care"/>
    <x v="67"/>
    <x v="67"/>
    <x v="0"/>
    <x v="0"/>
  </r>
  <r>
    <n v="685"/>
    <x v="4"/>
    <s v="Salary Expense"/>
    <s v="Line Item"/>
    <s v="Direct Care"/>
    <x v="68"/>
    <x v="68"/>
    <x v="0"/>
    <x v="0"/>
  </r>
  <r>
    <n v="686"/>
    <x v="4"/>
    <s v="Salary Expense"/>
    <s v="Line Item"/>
    <s v="Direct Care"/>
    <x v="69"/>
    <x v="69"/>
    <x v="0"/>
    <x v="0"/>
  </r>
  <r>
    <n v="687"/>
    <x v="4"/>
    <s v="Salary Expense"/>
    <s v="Line Item"/>
    <s v="Direct Care"/>
    <x v="70"/>
    <x v="70"/>
    <x v="0"/>
    <x v="0"/>
  </r>
  <r>
    <n v="688"/>
    <x v="4"/>
    <s v="Salary Expense"/>
    <s v="Line Item"/>
    <s v="Direct Care"/>
    <x v="71"/>
    <x v="71"/>
    <x v="0"/>
    <x v="0"/>
  </r>
  <r>
    <n v="689"/>
    <x v="4"/>
    <s v="Salary Expense"/>
    <s v="Line Item"/>
    <s v="Direct Care"/>
    <x v="72"/>
    <x v="72"/>
    <x v="0"/>
    <x v="0"/>
  </r>
  <r>
    <n v="690"/>
    <x v="4"/>
    <s v="Salary Expense"/>
    <s v="Line Item"/>
    <s v="Direct Care"/>
    <x v="73"/>
    <x v="73"/>
    <x v="0"/>
    <x v="0"/>
  </r>
  <r>
    <n v="691"/>
    <x v="4"/>
    <s v="Salary Expense"/>
    <s v="Line Item"/>
    <s v="Direct Care"/>
    <x v="74"/>
    <x v="74"/>
    <x v="0"/>
    <x v="0"/>
  </r>
  <r>
    <n v="692"/>
    <x v="4"/>
    <s v="Salary Expense"/>
    <s v="Line Item"/>
    <s v="Direct Care"/>
    <x v="75"/>
    <x v="75"/>
    <x v="0"/>
    <x v="0"/>
  </r>
  <r>
    <n v="693"/>
    <x v="4"/>
    <s v="Salary Expense"/>
    <s v="Line Item"/>
    <s v="Direct Care"/>
    <x v="76"/>
    <x v="76"/>
    <x v="0"/>
    <x v="0"/>
  </r>
  <r>
    <n v="694"/>
    <x v="4"/>
    <s v="Salary Expense"/>
    <s v="Line Item"/>
    <s v="Direct Care"/>
    <x v="77"/>
    <x v="77"/>
    <x v="0"/>
    <x v="0"/>
  </r>
  <r>
    <n v="695"/>
    <x v="4"/>
    <s v="Salary Expense"/>
    <s v="Line Item"/>
    <s v="Direct Care"/>
    <x v="78"/>
    <x v="78"/>
    <x v="0"/>
    <x v="0"/>
  </r>
  <r>
    <n v="696"/>
    <x v="4"/>
    <s v="Salary Expense"/>
    <s v="Line Item"/>
    <s v="Direct Care"/>
    <x v="79"/>
    <x v="79"/>
    <x v="0"/>
    <x v="0"/>
  </r>
  <r>
    <n v="697"/>
    <x v="4"/>
    <s v="Salary Expense"/>
    <s v="Line Item"/>
    <s v="Direct Care"/>
    <x v="80"/>
    <x v="80"/>
    <x v="0"/>
    <x v="0"/>
  </r>
  <r>
    <n v="698"/>
    <x v="4"/>
    <s v="Salary Expense"/>
    <s v="Line Item"/>
    <s v="Direct Care"/>
    <x v="81"/>
    <x v="81"/>
    <x v="0"/>
    <x v="0"/>
  </r>
  <r>
    <n v="699"/>
    <x v="4"/>
    <s v="Salary Expense"/>
    <s v="Line Item"/>
    <s v="Direct Care"/>
    <x v="82"/>
    <x v="82"/>
    <x v="0"/>
    <x v="0"/>
  </r>
  <r>
    <n v="700"/>
    <x v="4"/>
    <s v="Salary Expense"/>
    <s v="Line Item"/>
    <s v="Direct Care"/>
    <x v="83"/>
    <x v="83"/>
    <x v="0"/>
    <x v="0"/>
  </r>
  <r>
    <n v="701"/>
    <x v="4"/>
    <s v="Salary Expense"/>
    <s v="Line Item"/>
    <s v="Direct Care"/>
    <x v="84"/>
    <x v="84"/>
    <x v="19"/>
    <x v="85"/>
  </r>
  <r>
    <n v="702"/>
    <x v="4"/>
    <s v="Salary Expense"/>
    <s v="Line Item"/>
    <s v="Direct Care"/>
    <x v="85"/>
    <x v="85"/>
    <x v="20"/>
    <x v="86"/>
  </r>
  <r>
    <n v="703"/>
    <x v="4"/>
    <s v="Salary Expense"/>
    <s v="Line Item"/>
    <s v="Direct Care"/>
    <x v="86"/>
    <x v="86"/>
    <x v="0"/>
    <x v="0"/>
  </r>
  <r>
    <n v="704"/>
    <x v="4"/>
    <s v="Salary Expense"/>
    <s v="Line Item"/>
    <s v="Clerical/Support"/>
    <x v="87"/>
    <x v="87"/>
    <x v="0"/>
    <x v="0"/>
  </r>
  <r>
    <n v="705"/>
    <x v="4"/>
    <s v="Salary Expense"/>
    <s v="Line Item"/>
    <s v="Clerical/Support"/>
    <x v="88"/>
    <x v="88"/>
    <x v="0"/>
    <x v="0"/>
  </r>
  <r>
    <n v="706"/>
    <x v="4"/>
    <s v="Salary Expense"/>
    <s v="Line Item"/>
    <s v="Clerical/Support"/>
    <x v="89"/>
    <x v="89"/>
    <x v="0"/>
    <x v="0"/>
  </r>
  <r>
    <n v="707"/>
    <x v="4"/>
    <s v="Salary Expense"/>
    <s v="Line Item"/>
    <s v="N/A"/>
    <x v="90"/>
    <x v="90"/>
    <x v="0"/>
    <x v="0"/>
  </r>
  <r>
    <n v="708"/>
    <x v="4"/>
    <s v="Salary Expense"/>
    <s v="Total"/>
    <s v="N/A"/>
    <x v="91"/>
    <x v="91"/>
    <x v="21"/>
    <x v="87"/>
  </r>
  <r>
    <n v="709"/>
    <x v="4"/>
    <s v="Expense"/>
    <s v="Total"/>
    <s v="N/A"/>
    <x v="92"/>
    <x v="92"/>
    <x v="21"/>
    <x v="87"/>
  </r>
  <r>
    <n v="710"/>
    <x v="4"/>
    <s v="Expense"/>
    <s v="Line Item"/>
    <s v="N/A"/>
    <x v="93"/>
    <x v="93"/>
    <x v="0"/>
    <x v="0"/>
  </r>
  <r>
    <n v="711"/>
    <x v="4"/>
    <s v="Expense"/>
    <s v="Line Item"/>
    <s v="N/A"/>
    <x v="94"/>
    <x v="94"/>
    <x v="0"/>
    <x v="0"/>
  </r>
  <r>
    <n v="712"/>
    <x v="4"/>
    <s v="Expense"/>
    <s v="Line Item"/>
    <s v="N/A"/>
    <x v="95"/>
    <x v="95"/>
    <x v="22"/>
    <x v="88"/>
  </r>
  <r>
    <n v="713"/>
    <x v="4"/>
    <s v="Expense"/>
    <s v="Line Item"/>
    <s v="N/A"/>
    <x v="96"/>
    <x v="96"/>
    <x v="0"/>
    <x v="0"/>
  </r>
  <r>
    <n v="714"/>
    <x v="4"/>
    <s v="Expense"/>
    <s v="Total"/>
    <s v="N/A"/>
    <x v="97"/>
    <x v="97"/>
    <x v="22"/>
    <x v="88"/>
  </r>
  <r>
    <n v="715"/>
    <x v="4"/>
    <s v="Expense"/>
    <s v="Line Item"/>
    <s v="N/A"/>
    <x v="98"/>
    <x v="98"/>
    <x v="0"/>
    <x v="0"/>
  </r>
  <r>
    <n v="716"/>
    <x v="4"/>
    <s v="Expense"/>
    <s v="Total"/>
    <s v="N/A"/>
    <x v="99"/>
    <x v="99"/>
    <x v="23"/>
    <x v="89"/>
  </r>
  <r>
    <n v="717"/>
    <x v="4"/>
    <s v="Expense"/>
    <s v="Line Item"/>
    <s v="N/A"/>
    <x v="100"/>
    <x v="100"/>
    <x v="0"/>
    <x v="90"/>
  </r>
  <r>
    <n v="718"/>
    <x v="4"/>
    <s v="Expense"/>
    <s v="Line Item"/>
    <s v="N/A"/>
    <x v="101"/>
    <x v="101"/>
    <x v="0"/>
    <x v="91"/>
  </r>
  <r>
    <n v="719"/>
    <x v="4"/>
    <s v="Expense"/>
    <s v="Line Item"/>
    <s v="N/A"/>
    <x v="102"/>
    <x v="102"/>
    <x v="0"/>
    <x v="0"/>
  </r>
  <r>
    <n v="720"/>
    <x v="4"/>
    <s v="Expense"/>
    <s v="Total"/>
    <s v="N/A"/>
    <x v="103"/>
    <x v="103"/>
    <x v="0"/>
    <x v="92"/>
  </r>
  <r>
    <n v="721"/>
    <x v="4"/>
    <s v="Expense"/>
    <s v="Line Item"/>
    <s v="N/A"/>
    <x v="104"/>
    <x v="104"/>
    <x v="0"/>
    <x v="0"/>
  </r>
  <r>
    <n v="722"/>
    <x v="4"/>
    <s v="Expense"/>
    <s v="Line Item"/>
    <s v="N/A"/>
    <x v="105"/>
    <x v="105"/>
    <x v="0"/>
    <x v="0"/>
  </r>
  <r>
    <n v="723"/>
    <x v="4"/>
    <s v="Expense"/>
    <s v="Line Item"/>
    <s v="N/A"/>
    <x v="106"/>
    <x v="106"/>
    <x v="0"/>
    <x v="0"/>
  </r>
  <r>
    <n v="724"/>
    <x v="4"/>
    <s v="Expense"/>
    <s v="Line Item"/>
    <s v="N/A"/>
    <x v="107"/>
    <x v="107"/>
    <x v="0"/>
    <x v="93"/>
  </r>
  <r>
    <n v="725"/>
    <x v="4"/>
    <s v="Expense"/>
    <s v="Total"/>
    <s v="N/A"/>
    <x v="108"/>
    <x v="108"/>
    <x v="0"/>
    <x v="93"/>
  </r>
  <r>
    <n v="726"/>
    <x v="4"/>
    <s v="Expense"/>
    <s v="Line Item"/>
    <s v="N/A"/>
    <x v="109"/>
    <x v="109"/>
    <x v="0"/>
    <x v="94"/>
  </r>
  <r>
    <n v="727"/>
    <x v="4"/>
    <s v="Expense"/>
    <s v="Line Item"/>
    <s v="N/A"/>
    <x v="110"/>
    <x v="110"/>
    <x v="0"/>
    <x v="95"/>
  </r>
  <r>
    <n v="728"/>
    <x v="4"/>
    <s v="Expense"/>
    <s v="Line Item"/>
    <s v="N/A"/>
    <x v="111"/>
    <x v="111"/>
    <x v="0"/>
    <x v="96"/>
  </r>
  <r>
    <n v="729"/>
    <x v="4"/>
    <s v="Expense"/>
    <s v="Line Item"/>
    <s v="N/A"/>
    <x v="112"/>
    <x v="112"/>
    <x v="0"/>
    <x v="0"/>
  </r>
  <r>
    <n v="730"/>
    <x v="4"/>
    <s v="Expense"/>
    <s v="Line Item"/>
    <s v="N/A"/>
    <x v="113"/>
    <x v="113"/>
    <x v="0"/>
    <x v="97"/>
  </r>
  <r>
    <n v="731"/>
    <x v="4"/>
    <s v="Expense"/>
    <s v="Line Item"/>
    <s v="N/A"/>
    <x v="114"/>
    <x v="114"/>
    <x v="0"/>
    <x v="98"/>
  </r>
  <r>
    <n v="732"/>
    <x v="4"/>
    <s v="Expense"/>
    <s v="Line Item"/>
    <s v="N/A"/>
    <x v="115"/>
    <x v="115"/>
    <x v="0"/>
    <x v="99"/>
  </r>
  <r>
    <n v="733"/>
    <x v="4"/>
    <s v="Expense"/>
    <s v="Line Item"/>
    <s v="N/A"/>
    <x v="116"/>
    <x v="116"/>
    <x v="0"/>
    <x v="100"/>
  </r>
  <r>
    <n v="734"/>
    <x v="4"/>
    <s v="Expense"/>
    <s v="Line Item"/>
    <s v="N/A"/>
    <x v="117"/>
    <x v="117"/>
    <x v="0"/>
    <x v="0"/>
  </r>
  <r>
    <n v="735"/>
    <x v="4"/>
    <s v="Expense"/>
    <s v="Line Item"/>
    <s v="N/A"/>
    <x v="118"/>
    <x v="118"/>
    <x v="0"/>
    <x v="0"/>
  </r>
  <r>
    <n v="736"/>
    <x v="4"/>
    <s v="Expense"/>
    <s v="Line Item"/>
    <s v="N/A"/>
    <x v="119"/>
    <x v="119"/>
    <x v="0"/>
    <x v="0"/>
  </r>
  <r>
    <n v="737"/>
    <x v="4"/>
    <s v="Expense"/>
    <s v="Line Item"/>
    <s v="N/A"/>
    <x v="120"/>
    <x v="120"/>
    <x v="0"/>
    <x v="0"/>
  </r>
  <r>
    <n v="738"/>
    <x v="4"/>
    <s v="Expense"/>
    <s v="Line Item"/>
    <s v="N/A"/>
    <x v="121"/>
    <x v="121"/>
    <x v="0"/>
    <x v="0"/>
  </r>
  <r>
    <n v="739"/>
    <x v="4"/>
    <s v="Expense"/>
    <s v="Line Item"/>
    <s v="N/A"/>
    <x v="122"/>
    <x v="122"/>
    <x v="0"/>
    <x v="0"/>
  </r>
  <r>
    <n v="740"/>
    <x v="4"/>
    <s v="Expense"/>
    <s v="Line Item"/>
    <s v="N/A"/>
    <x v="123"/>
    <x v="123"/>
    <x v="0"/>
    <x v="0"/>
  </r>
  <r>
    <n v="741"/>
    <x v="4"/>
    <s v="Expense"/>
    <s v="Line Item"/>
    <s v="N/A"/>
    <x v="124"/>
    <x v="124"/>
    <x v="0"/>
    <x v="101"/>
  </r>
  <r>
    <n v="742"/>
    <x v="4"/>
    <s v="Expense"/>
    <s v="Line Item"/>
    <s v="N/A"/>
    <x v="125"/>
    <x v="125"/>
    <x v="0"/>
    <x v="0"/>
  </r>
  <r>
    <n v="743"/>
    <x v="4"/>
    <s v="Expense"/>
    <s v="Line Item"/>
    <s v="N/A"/>
    <x v="126"/>
    <x v="126"/>
    <x v="0"/>
    <x v="0"/>
  </r>
  <r>
    <n v="744"/>
    <x v="4"/>
    <s v="Expense"/>
    <s v="Total"/>
    <s v="N/A"/>
    <x v="127"/>
    <x v="127"/>
    <x v="0"/>
    <x v="102"/>
  </r>
  <r>
    <n v="745"/>
    <x v="4"/>
    <s v="Expense"/>
    <s v="Line Item"/>
    <s v="N/A"/>
    <x v="128"/>
    <x v="128"/>
    <x v="0"/>
    <x v="103"/>
  </r>
  <r>
    <n v="746"/>
    <x v="4"/>
    <s v="Expense"/>
    <s v="Line Item"/>
    <s v="N/A"/>
    <x v="129"/>
    <x v="129"/>
    <x v="0"/>
    <x v="0"/>
  </r>
  <r>
    <n v="747"/>
    <x v="4"/>
    <s v="Expense"/>
    <s v="Line Item"/>
    <s v="N/A"/>
    <x v="130"/>
    <x v="130"/>
    <x v="0"/>
    <x v="0"/>
  </r>
  <r>
    <n v="748"/>
    <x v="4"/>
    <s v="Expense"/>
    <s v="Line Item"/>
    <s v="N/A"/>
    <x v="131"/>
    <x v="131"/>
    <x v="0"/>
    <x v="104"/>
  </r>
  <r>
    <n v="749"/>
    <x v="4"/>
    <s v="Expense"/>
    <s v="Line Item"/>
    <s v="N/A"/>
    <x v="132"/>
    <x v="132"/>
    <x v="0"/>
    <x v="0"/>
  </r>
  <r>
    <n v="750"/>
    <x v="4"/>
    <s v="Expense"/>
    <s v="Line Item"/>
    <s v="N/A"/>
    <x v="133"/>
    <x v="133"/>
    <x v="0"/>
    <x v="0"/>
  </r>
  <r>
    <n v="751"/>
    <x v="4"/>
    <s v="Expense"/>
    <s v="Total"/>
    <s v="N/A"/>
    <x v="134"/>
    <x v="134"/>
    <x v="0"/>
    <x v="105"/>
  </r>
  <r>
    <n v="752"/>
    <x v="4"/>
    <s v="Expense"/>
    <s v="Line Item"/>
    <s v="N/A"/>
    <x v="135"/>
    <x v="135"/>
    <x v="0"/>
    <x v="106"/>
  </r>
  <r>
    <n v="753"/>
    <x v="4"/>
    <s v="Expense"/>
    <s v="Total"/>
    <s v="N/A"/>
    <x v="136"/>
    <x v="136"/>
    <x v="0"/>
    <x v="107"/>
  </r>
  <r>
    <n v="754"/>
    <x v="4"/>
    <s v="Expense"/>
    <s v="Line Item"/>
    <s v="N/A"/>
    <x v="137"/>
    <x v="137"/>
    <x v="0"/>
    <x v="0"/>
  </r>
  <r>
    <n v="755"/>
    <x v="4"/>
    <s v="Expense"/>
    <s v="Line Item"/>
    <s v="N/A"/>
    <x v="138"/>
    <x v="138"/>
    <x v="0"/>
    <x v="0"/>
  </r>
  <r>
    <n v="756"/>
    <x v="4"/>
    <s v="Expense"/>
    <s v="Total"/>
    <s v="N/A"/>
    <x v="139"/>
    <x v="139"/>
    <x v="0"/>
    <x v="107"/>
  </r>
  <r>
    <n v="757"/>
    <x v="4"/>
    <s v="Expense"/>
    <s v="Total"/>
    <s v="N/A"/>
    <x v="140"/>
    <x v="140"/>
    <x v="0"/>
    <x v="83"/>
  </r>
  <r>
    <n v="758"/>
    <x v="4"/>
    <s v="Expense"/>
    <s v="Line Item"/>
    <s v="N/A"/>
    <x v="141"/>
    <x v="141"/>
    <x v="0"/>
    <x v="108"/>
  </r>
  <r>
    <n v="759"/>
    <x v="4"/>
    <s v="Non-Reimbursable"/>
    <s v="Line Item"/>
    <s v="N/A"/>
    <x v="142"/>
    <x v="142"/>
    <x v="0"/>
    <x v="0"/>
  </r>
  <r>
    <n v="760"/>
    <x v="4"/>
    <s v="Non-Reimbursable"/>
    <s v="Line Item"/>
    <s v="N/A"/>
    <x v="143"/>
    <x v="143"/>
    <x v="0"/>
    <x v="0"/>
  </r>
  <r>
    <n v="761"/>
    <x v="4"/>
    <s v="Non-Reimbursable"/>
    <s v="Line Item"/>
    <s v="N/A"/>
    <x v="144"/>
    <x v="144"/>
    <x v="0"/>
    <x v="0"/>
  </r>
  <r>
    <n v="762"/>
    <x v="4"/>
    <s v="Non-Reimbursable"/>
    <s v="Line Item"/>
    <s v="N/A"/>
    <x v="145"/>
    <x v="145"/>
    <x v="0"/>
    <x v="0"/>
  </r>
  <r>
    <n v="763"/>
    <x v="4"/>
    <s v="Non-Reimbursable"/>
    <s v="Line Item"/>
    <s v="N/A"/>
    <x v="146"/>
    <x v="146"/>
    <x v="0"/>
    <x v="0"/>
  </r>
  <r>
    <n v="764"/>
    <x v="4"/>
    <s v="Non-Reimbursable"/>
    <s v="Line Item"/>
    <s v="N/A"/>
    <x v="147"/>
    <x v="147"/>
    <x v="0"/>
    <x v="0"/>
  </r>
  <r>
    <n v="765"/>
    <x v="4"/>
    <s v="Non-Reimbursable"/>
    <s v="Line Item"/>
    <s v="N/A"/>
    <x v="148"/>
    <x v="148"/>
    <x v="0"/>
    <x v="0"/>
  </r>
  <r>
    <n v="766"/>
    <x v="4"/>
    <s v="Non-Reimbursable"/>
    <s v="Total"/>
    <s v="N/A"/>
    <x v="149"/>
    <x v="149"/>
    <x v="0"/>
    <x v="1"/>
  </r>
  <r>
    <n v="767"/>
    <x v="4"/>
    <s v="Non-Reimbursable"/>
    <s v="Total"/>
    <s v="N/A"/>
    <x v="150"/>
    <x v="150"/>
    <x v="0"/>
    <x v="1"/>
  </r>
  <r>
    <n v="768"/>
    <x v="4"/>
    <s v="Non-Reimbursable"/>
    <s v="Line Item"/>
    <s v="N/A"/>
    <x v="151"/>
    <x v="151"/>
    <x v="0"/>
    <x v="1"/>
  </r>
  <r>
    <n v="769"/>
    <x v="4"/>
    <s v="Non-Reimbursable"/>
    <s v="Line Item"/>
    <s v="N/A"/>
    <x v="152"/>
    <x v="152"/>
    <x v="0"/>
    <x v="0"/>
  </r>
  <r>
    <n v="770"/>
    <x v="4"/>
    <s v="Non-Reimbursable"/>
    <s v="Line Item"/>
    <s v="N/A"/>
    <x v="153"/>
    <x v="153"/>
    <x v="0"/>
    <x v="1"/>
  </r>
  <r>
    <n v="771"/>
    <x v="5"/>
    <s v="Revenue"/>
    <s v="Line Item"/>
    <s v="N/A"/>
    <x v="0"/>
    <x v="0"/>
    <x v="0"/>
    <x v="0"/>
  </r>
  <r>
    <n v="772"/>
    <x v="5"/>
    <s v="Revenue"/>
    <s v="Line Item"/>
    <s v="N/A"/>
    <x v="1"/>
    <x v="1"/>
    <x v="0"/>
    <x v="0"/>
  </r>
  <r>
    <n v="773"/>
    <x v="5"/>
    <s v="Revenue"/>
    <s v="Line Item"/>
    <s v="N/A"/>
    <x v="2"/>
    <x v="2"/>
    <x v="0"/>
    <x v="0"/>
  </r>
  <r>
    <n v="774"/>
    <x v="5"/>
    <s v="Revenue"/>
    <s v="Total"/>
    <s v="N/A"/>
    <x v="3"/>
    <x v="3"/>
    <x v="0"/>
    <x v="1"/>
  </r>
  <r>
    <n v="775"/>
    <x v="5"/>
    <s v="Revenue"/>
    <s v="Line Item"/>
    <s v="N/A"/>
    <x v="4"/>
    <x v="4"/>
    <x v="0"/>
    <x v="0"/>
  </r>
  <r>
    <n v="776"/>
    <x v="5"/>
    <s v="Revenue"/>
    <s v="Line Item"/>
    <s v="N/A"/>
    <x v="5"/>
    <x v="5"/>
    <x v="0"/>
    <x v="0"/>
  </r>
  <r>
    <n v="777"/>
    <x v="5"/>
    <s v="Revenue"/>
    <s v="Total"/>
    <s v="N/A"/>
    <x v="6"/>
    <x v="6"/>
    <x v="0"/>
    <x v="1"/>
  </r>
  <r>
    <n v="778"/>
    <x v="5"/>
    <s v="Revenue"/>
    <s v="Line Item"/>
    <s v="N/A"/>
    <x v="7"/>
    <x v="7"/>
    <x v="0"/>
    <x v="109"/>
  </r>
  <r>
    <n v="779"/>
    <x v="5"/>
    <s v="Revenue"/>
    <s v="Line Item"/>
    <s v="N/A"/>
    <x v="8"/>
    <x v="8"/>
    <x v="0"/>
    <x v="0"/>
  </r>
  <r>
    <n v="780"/>
    <x v="5"/>
    <s v="Revenue"/>
    <s v="Line Item"/>
    <s v="N/A"/>
    <x v="9"/>
    <x v="9"/>
    <x v="0"/>
    <x v="0"/>
  </r>
  <r>
    <n v="781"/>
    <x v="5"/>
    <s v="Revenue"/>
    <s v="Line Item"/>
    <s v="N/A"/>
    <x v="10"/>
    <x v="10"/>
    <x v="0"/>
    <x v="0"/>
  </r>
  <r>
    <n v="782"/>
    <x v="5"/>
    <s v="Revenue"/>
    <s v="Line Item"/>
    <s v="N/A"/>
    <x v="11"/>
    <x v="11"/>
    <x v="0"/>
    <x v="0"/>
  </r>
  <r>
    <n v="783"/>
    <x v="5"/>
    <s v="Revenue"/>
    <s v="Line Item"/>
    <s v="N/A"/>
    <x v="12"/>
    <x v="12"/>
    <x v="0"/>
    <x v="0"/>
  </r>
  <r>
    <n v="784"/>
    <x v="5"/>
    <s v="Revenue"/>
    <s v="Line Item"/>
    <s v="N/A"/>
    <x v="13"/>
    <x v="13"/>
    <x v="0"/>
    <x v="0"/>
  </r>
  <r>
    <n v="785"/>
    <x v="5"/>
    <s v="Revenue"/>
    <s v="Line Item"/>
    <s v="N/A"/>
    <x v="14"/>
    <x v="14"/>
    <x v="0"/>
    <x v="0"/>
  </r>
  <r>
    <n v="786"/>
    <x v="5"/>
    <s v="Revenue"/>
    <s v="Line Item"/>
    <s v="N/A"/>
    <x v="15"/>
    <x v="15"/>
    <x v="0"/>
    <x v="0"/>
  </r>
  <r>
    <n v="787"/>
    <x v="5"/>
    <s v="Revenue"/>
    <s v="Line Item"/>
    <s v="N/A"/>
    <x v="16"/>
    <x v="16"/>
    <x v="0"/>
    <x v="0"/>
  </r>
  <r>
    <n v="788"/>
    <x v="5"/>
    <s v="Revenue"/>
    <s v="Line Item"/>
    <s v="N/A"/>
    <x v="17"/>
    <x v="17"/>
    <x v="0"/>
    <x v="0"/>
  </r>
  <r>
    <n v="789"/>
    <x v="5"/>
    <s v="Revenue"/>
    <s v="Line Item"/>
    <s v="N/A"/>
    <x v="18"/>
    <x v="18"/>
    <x v="0"/>
    <x v="0"/>
  </r>
  <r>
    <n v="790"/>
    <x v="5"/>
    <s v="Revenue"/>
    <s v="Line Item"/>
    <s v="N/A"/>
    <x v="19"/>
    <x v="19"/>
    <x v="0"/>
    <x v="0"/>
  </r>
  <r>
    <n v="791"/>
    <x v="5"/>
    <s v="Revenue"/>
    <s v="Line Item"/>
    <s v="N/A"/>
    <x v="20"/>
    <x v="20"/>
    <x v="0"/>
    <x v="0"/>
  </r>
  <r>
    <n v="792"/>
    <x v="5"/>
    <s v="Revenue"/>
    <s v="Line Item"/>
    <s v="N/A"/>
    <x v="21"/>
    <x v="21"/>
    <x v="0"/>
    <x v="0"/>
  </r>
  <r>
    <n v="793"/>
    <x v="5"/>
    <s v="Revenue"/>
    <s v="Line Item"/>
    <s v="N/A"/>
    <x v="22"/>
    <x v="22"/>
    <x v="0"/>
    <x v="0"/>
  </r>
  <r>
    <n v="794"/>
    <x v="5"/>
    <s v="Revenue"/>
    <s v="Line Item"/>
    <s v="N/A"/>
    <x v="23"/>
    <x v="23"/>
    <x v="0"/>
    <x v="0"/>
  </r>
  <r>
    <n v="795"/>
    <x v="5"/>
    <s v="Revenue"/>
    <s v="Line Item"/>
    <s v="N/A"/>
    <x v="24"/>
    <x v="24"/>
    <x v="0"/>
    <x v="0"/>
  </r>
  <r>
    <n v="796"/>
    <x v="5"/>
    <s v="Revenue"/>
    <s v="Line Item"/>
    <s v="N/A"/>
    <x v="25"/>
    <x v="25"/>
    <x v="0"/>
    <x v="0"/>
  </r>
  <r>
    <n v="797"/>
    <x v="5"/>
    <s v="Revenue"/>
    <s v="Line Item"/>
    <s v="N/A"/>
    <x v="26"/>
    <x v="26"/>
    <x v="0"/>
    <x v="0"/>
  </r>
  <r>
    <n v="798"/>
    <x v="5"/>
    <s v="Revenue"/>
    <s v="Line Item"/>
    <s v="N/A"/>
    <x v="27"/>
    <x v="27"/>
    <x v="0"/>
    <x v="0"/>
  </r>
  <r>
    <n v="799"/>
    <x v="5"/>
    <s v="Revenue"/>
    <s v="Line Item"/>
    <s v="N/A"/>
    <x v="28"/>
    <x v="28"/>
    <x v="0"/>
    <x v="0"/>
  </r>
  <r>
    <n v="800"/>
    <x v="5"/>
    <s v="Revenue"/>
    <s v="Line Item"/>
    <s v="N/A"/>
    <x v="29"/>
    <x v="29"/>
    <x v="0"/>
    <x v="0"/>
  </r>
  <r>
    <n v="801"/>
    <x v="5"/>
    <s v="Revenue"/>
    <s v="Line Item"/>
    <s v="N/A"/>
    <x v="30"/>
    <x v="30"/>
    <x v="0"/>
    <x v="0"/>
  </r>
  <r>
    <n v="802"/>
    <x v="5"/>
    <s v="Revenue"/>
    <s v="Line Item"/>
    <s v="N/A"/>
    <x v="31"/>
    <x v="31"/>
    <x v="0"/>
    <x v="0"/>
  </r>
  <r>
    <n v="803"/>
    <x v="5"/>
    <s v="Revenue"/>
    <s v="Line Item"/>
    <s v="N/A"/>
    <x v="32"/>
    <x v="32"/>
    <x v="0"/>
    <x v="0"/>
  </r>
  <r>
    <n v="804"/>
    <x v="5"/>
    <s v="Revenue"/>
    <s v="Line Item"/>
    <s v="N/A"/>
    <x v="33"/>
    <x v="33"/>
    <x v="0"/>
    <x v="0"/>
  </r>
  <r>
    <n v="805"/>
    <x v="5"/>
    <s v="Revenue"/>
    <s v="Line Item"/>
    <s v="N/A"/>
    <x v="34"/>
    <x v="34"/>
    <x v="0"/>
    <x v="0"/>
  </r>
  <r>
    <n v="806"/>
    <x v="5"/>
    <s v="Revenue"/>
    <s v="Line Item"/>
    <s v="N/A"/>
    <x v="35"/>
    <x v="35"/>
    <x v="0"/>
    <x v="0"/>
  </r>
  <r>
    <n v="807"/>
    <x v="5"/>
    <s v="Revenue"/>
    <s v="Line Item"/>
    <s v="N/A"/>
    <x v="36"/>
    <x v="36"/>
    <x v="0"/>
    <x v="0"/>
  </r>
  <r>
    <n v="808"/>
    <x v="5"/>
    <s v="Revenue"/>
    <s v="Line Item"/>
    <s v="N/A"/>
    <x v="37"/>
    <x v="37"/>
    <x v="0"/>
    <x v="0"/>
  </r>
  <r>
    <n v="809"/>
    <x v="5"/>
    <s v="Revenue"/>
    <s v="Line Item"/>
    <s v="N/A"/>
    <x v="38"/>
    <x v="38"/>
    <x v="0"/>
    <x v="0"/>
  </r>
  <r>
    <n v="810"/>
    <x v="5"/>
    <s v="Revenue"/>
    <s v="Line Item"/>
    <s v="N/A"/>
    <x v="39"/>
    <x v="39"/>
    <x v="0"/>
    <x v="0"/>
  </r>
  <r>
    <n v="811"/>
    <x v="5"/>
    <s v="Revenue"/>
    <s v="Line Item"/>
    <s v="N/A"/>
    <x v="40"/>
    <x v="40"/>
    <x v="0"/>
    <x v="0"/>
  </r>
  <r>
    <n v="812"/>
    <x v="5"/>
    <s v="Revenue"/>
    <s v="Line Item"/>
    <s v="N/A"/>
    <x v="41"/>
    <x v="41"/>
    <x v="0"/>
    <x v="0"/>
  </r>
  <r>
    <n v="813"/>
    <x v="5"/>
    <s v="Revenue"/>
    <s v="Total"/>
    <s v="N/A"/>
    <x v="42"/>
    <x v="42"/>
    <x v="0"/>
    <x v="109"/>
  </r>
  <r>
    <n v="814"/>
    <x v="5"/>
    <s v="Revenue"/>
    <s v="Line Item"/>
    <s v="N/A"/>
    <x v="43"/>
    <x v="43"/>
    <x v="0"/>
    <x v="0"/>
  </r>
  <r>
    <n v="815"/>
    <x v="5"/>
    <s v="Revenue"/>
    <s v="Line Item"/>
    <s v="N/A"/>
    <x v="44"/>
    <x v="44"/>
    <x v="0"/>
    <x v="0"/>
  </r>
  <r>
    <n v="816"/>
    <x v="5"/>
    <s v="Revenue"/>
    <s v="Line Item"/>
    <s v="N/A"/>
    <x v="45"/>
    <x v="45"/>
    <x v="0"/>
    <x v="0"/>
  </r>
  <r>
    <n v="817"/>
    <x v="5"/>
    <s v="Revenue"/>
    <s v="Line Item"/>
    <s v="N/A"/>
    <x v="46"/>
    <x v="46"/>
    <x v="0"/>
    <x v="0"/>
  </r>
  <r>
    <n v="818"/>
    <x v="5"/>
    <s v="Revenue"/>
    <s v="Line Item"/>
    <s v="N/A"/>
    <x v="47"/>
    <x v="47"/>
    <x v="0"/>
    <x v="0"/>
  </r>
  <r>
    <n v="819"/>
    <x v="5"/>
    <s v="Revenue"/>
    <s v="Line Item"/>
    <s v="N/A"/>
    <x v="48"/>
    <x v="48"/>
    <x v="0"/>
    <x v="0"/>
  </r>
  <r>
    <n v="820"/>
    <x v="5"/>
    <s v="Revenue"/>
    <s v="Line Item"/>
    <s v="N/A"/>
    <x v="49"/>
    <x v="49"/>
    <x v="0"/>
    <x v="0"/>
  </r>
  <r>
    <n v="821"/>
    <x v="5"/>
    <s v="Revenue"/>
    <s v="Line Item"/>
    <s v="N/A"/>
    <x v="50"/>
    <x v="50"/>
    <x v="0"/>
    <x v="0"/>
  </r>
  <r>
    <n v="822"/>
    <x v="5"/>
    <s v="Revenue"/>
    <s v="Line Item"/>
    <s v="N/A"/>
    <x v="51"/>
    <x v="51"/>
    <x v="0"/>
    <x v="0"/>
  </r>
  <r>
    <n v="823"/>
    <x v="5"/>
    <s v="Revenue"/>
    <s v="Total"/>
    <s v="N/A"/>
    <x v="52"/>
    <x v="52"/>
    <x v="0"/>
    <x v="109"/>
  </r>
  <r>
    <n v="824"/>
    <x v="5"/>
    <s v="Salary Expense"/>
    <s v="Line Item"/>
    <s v="Management"/>
    <x v="53"/>
    <x v="53"/>
    <x v="24"/>
    <x v="110"/>
  </r>
  <r>
    <n v="825"/>
    <x v="5"/>
    <s v="Salary Expense"/>
    <s v="Line Item"/>
    <s v="Management"/>
    <x v="54"/>
    <x v="54"/>
    <x v="0"/>
    <x v="0"/>
  </r>
  <r>
    <n v="826"/>
    <x v="5"/>
    <s v="Salary Expense"/>
    <s v="Line Item"/>
    <s v="Management"/>
    <x v="55"/>
    <x v="55"/>
    <x v="9"/>
    <x v="111"/>
  </r>
  <r>
    <n v="827"/>
    <x v="5"/>
    <s v="Salary Expense"/>
    <s v="Line Item"/>
    <s v="Management"/>
    <x v="56"/>
    <x v="56"/>
    <x v="0"/>
    <x v="0"/>
  </r>
  <r>
    <n v="828"/>
    <x v="5"/>
    <s v="Salary Expense"/>
    <s v="Line Item"/>
    <s v="Direct Care"/>
    <x v="57"/>
    <x v="57"/>
    <x v="0"/>
    <x v="0"/>
  </r>
  <r>
    <n v="829"/>
    <x v="5"/>
    <s v="Salary Expense"/>
    <s v="Line Item"/>
    <s v="Direct Care"/>
    <x v="58"/>
    <x v="58"/>
    <x v="0"/>
    <x v="0"/>
  </r>
  <r>
    <n v="830"/>
    <x v="5"/>
    <s v="Salary Expense"/>
    <s v="Line Item"/>
    <s v="Direct Care"/>
    <x v="59"/>
    <x v="59"/>
    <x v="0"/>
    <x v="0"/>
  </r>
  <r>
    <n v="831"/>
    <x v="5"/>
    <s v="Salary Expense"/>
    <s v="Line Item"/>
    <s v="Direct Care"/>
    <x v="60"/>
    <x v="60"/>
    <x v="0"/>
    <x v="0"/>
  </r>
  <r>
    <n v="832"/>
    <x v="5"/>
    <s v="Salary Expense"/>
    <s v="Line Item"/>
    <s v="Direct Care"/>
    <x v="61"/>
    <x v="61"/>
    <x v="0"/>
    <x v="0"/>
  </r>
  <r>
    <n v="833"/>
    <x v="5"/>
    <s v="Salary Expense"/>
    <s v="Line Item"/>
    <s v="Direct Care"/>
    <x v="62"/>
    <x v="62"/>
    <x v="0"/>
    <x v="0"/>
  </r>
  <r>
    <n v="834"/>
    <x v="5"/>
    <s v="Salary Expense"/>
    <s v="Line Item"/>
    <s v="Direct Care"/>
    <x v="63"/>
    <x v="63"/>
    <x v="0"/>
    <x v="0"/>
  </r>
  <r>
    <n v="835"/>
    <x v="5"/>
    <s v="Salary Expense"/>
    <s v="Line Item"/>
    <s v="Direct Care"/>
    <x v="64"/>
    <x v="64"/>
    <x v="0"/>
    <x v="0"/>
  </r>
  <r>
    <n v="836"/>
    <x v="5"/>
    <s v="Salary Expense"/>
    <s v="Line Item"/>
    <s v="Direct Care"/>
    <x v="65"/>
    <x v="65"/>
    <x v="0"/>
    <x v="0"/>
  </r>
  <r>
    <n v="837"/>
    <x v="5"/>
    <s v="Salary Expense"/>
    <s v="Line Item"/>
    <s v="Direct Care"/>
    <x v="66"/>
    <x v="66"/>
    <x v="0"/>
    <x v="0"/>
  </r>
  <r>
    <n v="838"/>
    <x v="5"/>
    <s v="Salary Expense"/>
    <s v="Line Item"/>
    <s v="Direct Care"/>
    <x v="67"/>
    <x v="67"/>
    <x v="0"/>
    <x v="0"/>
  </r>
  <r>
    <n v="839"/>
    <x v="5"/>
    <s v="Salary Expense"/>
    <s v="Line Item"/>
    <s v="Direct Care"/>
    <x v="68"/>
    <x v="68"/>
    <x v="0"/>
    <x v="0"/>
  </r>
  <r>
    <n v="840"/>
    <x v="5"/>
    <s v="Salary Expense"/>
    <s v="Line Item"/>
    <s v="Direct Care"/>
    <x v="69"/>
    <x v="69"/>
    <x v="0"/>
    <x v="0"/>
  </r>
  <r>
    <n v="841"/>
    <x v="5"/>
    <s v="Salary Expense"/>
    <s v="Line Item"/>
    <s v="Direct Care"/>
    <x v="70"/>
    <x v="70"/>
    <x v="0"/>
    <x v="0"/>
  </r>
  <r>
    <n v="842"/>
    <x v="5"/>
    <s v="Salary Expense"/>
    <s v="Line Item"/>
    <s v="Direct Care"/>
    <x v="71"/>
    <x v="71"/>
    <x v="0"/>
    <x v="0"/>
  </r>
  <r>
    <n v="843"/>
    <x v="5"/>
    <s v="Salary Expense"/>
    <s v="Line Item"/>
    <s v="Direct Care"/>
    <x v="72"/>
    <x v="72"/>
    <x v="0"/>
    <x v="0"/>
  </r>
  <r>
    <n v="844"/>
    <x v="5"/>
    <s v="Salary Expense"/>
    <s v="Line Item"/>
    <s v="Direct Care"/>
    <x v="73"/>
    <x v="73"/>
    <x v="0"/>
    <x v="0"/>
  </r>
  <r>
    <n v="845"/>
    <x v="5"/>
    <s v="Salary Expense"/>
    <s v="Line Item"/>
    <s v="Direct Care"/>
    <x v="74"/>
    <x v="74"/>
    <x v="0"/>
    <x v="0"/>
  </r>
  <r>
    <n v="846"/>
    <x v="5"/>
    <s v="Salary Expense"/>
    <s v="Line Item"/>
    <s v="Direct Care"/>
    <x v="75"/>
    <x v="75"/>
    <x v="0"/>
    <x v="0"/>
  </r>
  <r>
    <n v="847"/>
    <x v="5"/>
    <s v="Salary Expense"/>
    <s v="Line Item"/>
    <s v="Direct Care"/>
    <x v="76"/>
    <x v="76"/>
    <x v="0"/>
    <x v="0"/>
  </r>
  <r>
    <n v="848"/>
    <x v="5"/>
    <s v="Salary Expense"/>
    <s v="Line Item"/>
    <s v="Direct Care"/>
    <x v="77"/>
    <x v="77"/>
    <x v="0"/>
    <x v="0"/>
  </r>
  <r>
    <n v="849"/>
    <x v="5"/>
    <s v="Salary Expense"/>
    <s v="Line Item"/>
    <s v="Direct Care"/>
    <x v="78"/>
    <x v="78"/>
    <x v="0"/>
    <x v="0"/>
  </r>
  <r>
    <n v="850"/>
    <x v="5"/>
    <s v="Salary Expense"/>
    <s v="Line Item"/>
    <s v="Direct Care"/>
    <x v="79"/>
    <x v="79"/>
    <x v="0"/>
    <x v="0"/>
  </r>
  <r>
    <n v="851"/>
    <x v="5"/>
    <s v="Salary Expense"/>
    <s v="Line Item"/>
    <s v="Direct Care"/>
    <x v="80"/>
    <x v="80"/>
    <x v="0"/>
    <x v="0"/>
  </r>
  <r>
    <n v="852"/>
    <x v="5"/>
    <s v="Salary Expense"/>
    <s v="Line Item"/>
    <s v="Direct Care"/>
    <x v="81"/>
    <x v="81"/>
    <x v="0"/>
    <x v="0"/>
  </r>
  <r>
    <n v="853"/>
    <x v="5"/>
    <s v="Salary Expense"/>
    <s v="Line Item"/>
    <s v="Direct Care"/>
    <x v="82"/>
    <x v="82"/>
    <x v="0"/>
    <x v="0"/>
  </r>
  <r>
    <n v="854"/>
    <x v="5"/>
    <s v="Salary Expense"/>
    <s v="Line Item"/>
    <s v="Direct Care"/>
    <x v="83"/>
    <x v="83"/>
    <x v="0"/>
    <x v="0"/>
  </r>
  <r>
    <n v="855"/>
    <x v="5"/>
    <s v="Salary Expense"/>
    <s v="Line Item"/>
    <s v="Direct Care"/>
    <x v="84"/>
    <x v="84"/>
    <x v="0"/>
    <x v="0"/>
  </r>
  <r>
    <n v="856"/>
    <x v="5"/>
    <s v="Salary Expense"/>
    <s v="Line Item"/>
    <s v="Direct Care"/>
    <x v="85"/>
    <x v="85"/>
    <x v="25"/>
    <x v="112"/>
  </r>
  <r>
    <n v="857"/>
    <x v="5"/>
    <s v="Salary Expense"/>
    <s v="Line Item"/>
    <s v="Direct Care"/>
    <x v="86"/>
    <x v="86"/>
    <x v="26"/>
    <x v="113"/>
  </r>
  <r>
    <n v="858"/>
    <x v="5"/>
    <s v="Salary Expense"/>
    <s v="Line Item"/>
    <s v="Clerical/Support"/>
    <x v="87"/>
    <x v="87"/>
    <x v="27"/>
    <x v="114"/>
  </r>
  <r>
    <n v="859"/>
    <x v="5"/>
    <s v="Salary Expense"/>
    <s v="Line Item"/>
    <s v="Clerical/Support"/>
    <x v="88"/>
    <x v="88"/>
    <x v="0"/>
    <x v="0"/>
  </r>
  <r>
    <n v="860"/>
    <x v="5"/>
    <s v="Salary Expense"/>
    <s v="Line Item"/>
    <s v="Clerical/Support"/>
    <x v="89"/>
    <x v="89"/>
    <x v="0"/>
    <x v="0"/>
  </r>
  <r>
    <n v="861"/>
    <x v="5"/>
    <s v="Salary Expense"/>
    <s v="Line Item"/>
    <s v="N/A"/>
    <x v="90"/>
    <x v="90"/>
    <x v="0"/>
    <x v="115"/>
  </r>
  <r>
    <n v="862"/>
    <x v="5"/>
    <s v="Salary Expense"/>
    <s v="Total"/>
    <s v="N/A"/>
    <x v="91"/>
    <x v="91"/>
    <x v="28"/>
    <x v="116"/>
  </r>
  <r>
    <n v="863"/>
    <x v="5"/>
    <s v="Expense"/>
    <s v="Total"/>
    <s v="N/A"/>
    <x v="92"/>
    <x v="92"/>
    <x v="28"/>
    <x v="116"/>
  </r>
  <r>
    <n v="864"/>
    <x v="5"/>
    <s v="Expense"/>
    <s v="Line Item"/>
    <s v="N/A"/>
    <x v="93"/>
    <x v="93"/>
    <x v="0"/>
    <x v="0"/>
  </r>
  <r>
    <n v="865"/>
    <x v="5"/>
    <s v="Expense"/>
    <s v="Line Item"/>
    <s v="N/A"/>
    <x v="94"/>
    <x v="94"/>
    <x v="0"/>
    <x v="0"/>
  </r>
  <r>
    <n v="866"/>
    <x v="5"/>
    <s v="Expense"/>
    <s v="Line Item"/>
    <s v="N/A"/>
    <x v="95"/>
    <x v="95"/>
    <x v="0"/>
    <x v="0"/>
  </r>
  <r>
    <n v="867"/>
    <x v="5"/>
    <s v="Expense"/>
    <s v="Line Item"/>
    <s v="N/A"/>
    <x v="96"/>
    <x v="96"/>
    <x v="0"/>
    <x v="0"/>
  </r>
  <r>
    <n v="868"/>
    <x v="5"/>
    <s v="Expense"/>
    <s v="Total"/>
    <s v="N/A"/>
    <x v="97"/>
    <x v="97"/>
    <x v="5"/>
    <x v="1"/>
  </r>
  <r>
    <n v="869"/>
    <x v="5"/>
    <s v="Expense"/>
    <s v="Line Item"/>
    <s v="N/A"/>
    <x v="98"/>
    <x v="98"/>
    <x v="0"/>
    <x v="0"/>
  </r>
  <r>
    <n v="870"/>
    <x v="5"/>
    <s v="Expense"/>
    <s v="Total"/>
    <s v="N/A"/>
    <x v="99"/>
    <x v="99"/>
    <x v="28"/>
    <x v="116"/>
  </r>
  <r>
    <n v="871"/>
    <x v="5"/>
    <s v="Expense"/>
    <s v="Line Item"/>
    <s v="N/A"/>
    <x v="100"/>
    <x v="100"/>
    <x v="0"/>
    <x v="117"/>
  </r>
  <r>
    <n v="872"/>
    <x v="5"/>
    <s v="Expense"/>
    <s v="Line Item"/>
    <s v="N/A"/>
    <x v="101"/>
    <x v="101"/>
    <x v="0"/>
    <x v="118"/>
  </r>
  <r>
    <n v="873"/>
    <x v="5"/>
    <s v="Expense"/>
    <s v="Line Item"/>
    <s v="N/A"/>
    <x v="102"/>
    <x v="102"/>
    <x v="0"/>
    <x v="0"/>
  </r>
  <r>
    <n v="874"/>
    <x v="5"/>
    <s v="Expense"/>
    <s v="Total"/>
    <s v="N/A"/>
    <x v="103"/>
    <x v="103"/>
    <x v="0"/>
    <x v="119"/>
  </r>
  <r>
    <n v="875"/>
    <x v="5"/>
    <s v="Expense"/>
    <s v="Line Item"/>
    <s v="N/A"/>
    <x v="104"/>
    <x v="104"/>
    <x v="0"/>
    <x v="120"/>
  </r>
  <r>
    <n v="876"/>
    <x v="5"/>
    <s v="Expense"/>
    <s v="Line Item"/>
    <s v="N/A"/>
    <x v="105"/>
    <x v="105"/>
    <x v="0"/>
    <x v="0"/>
  </r>
  <r>
    <n v="877"/>
    <x v="5"/>
    <s v="Expense"/>
    <s v="Line Item"/>
    <s v="N/A"/>
    <x v="106"/>
    <x v="106"/>
    <x v="0"/>
    <x v="121"/>
  </r>
  <r>
    <n v="878"/>
    <x v="5"/>
    <s v="Expense"/>
    <s v="Line Item"/>
    <s v="N/A"/>
    <x v="107"/>
    <x v="107"/>
    <x v="0"/>
    <x v="0"/>
  </r>
  <r>
    <n v="879"/>
    <x v="5"/>
    <s v="Expense"/>
    <s v="Total"/>
    <s v="N/A"/>
    <x v="108"/>
    <x v="108"/>
    <x v="0"/>
    <x v="122"/>
  </r>
  <r>
    <n v="880"/>
    <x v="5"/>
    <s v="Expense"/>
    <s v="Line Item"/>
    <s v="N/A"/>
    <x v="109"/>
    <x v="109"/>
    <x v="0"/>
    <x v="123"/>
  </r>
  <r>
    <n v="881"/>
    <x v="5"/>
    <s v="Expense"/>
    <s v="Line Item"/>
    <s v="N/A"/>
    <x v="110"/>
    <x v="110"/>
    <x v="0"/>
    <x v="0"/>
  </r>
  <r>
    <n v="882"/>
    <x v="5"/>
    <s v="Expense"/>
    <s v="Line Item"/>
    <s v="N/A"/>
    <x v="111"/>
    <x v="111"/>
    <x v="0"/>
    <x v="124"/>
  </r>
  <r>
    <n v="883"/>
    <x v="5"/>
    <s v="Expense"/>
    <s v="Line Item"/>
    <s v="N/A"/>
    <x v="112"/>
    <x v="112"/>
    <x v="0"/>
    <x v="0"/>
  </r>
  <r>
    <n v="884"/>
    <x v="5"/>
    <s v="Expense"/>
    <s v="Line Item"/>
    <s v="N/A"/>
    <x v="113"/>
    <x v="113"/>
    <x v="0"/>
    <x v="125"/>
  </r>
  <r>
    <n v="885"/>
    <x v="5"/>
    <s v="Expense"/>
    <s v="Line Item"/>
    <s v="N/A"/>
    <x v="114"/>
    <x v="114"/>
    <x v="0"/>
    <x v="126"/>
  </r>
  <r>
    <n v="886"/>
    <x v="5"/>
    <s v="Expense"/>
    <s v="Line Item"/>
    <s v="N/A"/>
    <x v="115"/>
    <x v="115"/>
    <x v="0"/>
    <x v="127"/>
  </r>
  <r>
    <n v="887"/>
    <x v="5"/>
    <s v="Expense"/>
    <s v="Line Item"/>
    <s v="N/A"/>
    <x v="116"/>
    <x v="116"/>
    <x v="0"/>
    <x v="0"/>
  </r>
  <r>
    <n v="888"/>
    <x v="5"/>
    <s v="Expense"/>
    <s v="Line Item"/>
    <s v="N/A"/>
    <x v="117"/>
    <x v="117"/>
    <x v="0"/>
    <x v="0"/>
  </r>
  <r>
    <n v="889"/>
    <x v="5"/>
    <s v="Expense"/>
    <s v="Line Item"/>
    <s v="N/A"/>
    <x v="118"/>
    <x v="118"/>
    <x v="0"/>
    <x v="0"/>
  </r>
  <r>
    <n v="890"/>
    <x v="5"/>
    <s v="Expense"/>
    <s v="Line Item"/>
    <s v="N/A"/>
    <x v="119"/>
    <x v="119"/>
    <x v="0"/>
    <x v="0"/>
  </r>
  <r>
    <n v="891"/>
    <x v="5"/>
    <s v="Expense"/>
    <s v="Line Item"/>
    <s v="N/A"/>
    <x v="120"/>
    <x v="120"/>
    <x v="0"/>
    <x v="0"/>
  </r>
  <r>
    <n v="892"/>
    <x v="5"/>
    <s v="Expense"/>
    <s v="Line Item"/>
    <s v="N/A"/>
    <x v="121"/>
    <x v="121"/>
    <x v="0"/>
    <x v="128"/>
  </r>
  <r>
    <n v="893"/>
    <x v="5"/>
    <s v="Expense"/>
    <s v="Line Item"/>
    <s v="N/A"/>
    <x v="122"/>
    <x v="122"/>
    <x v="0"/>
    <x v="0"/>
  </r>
  <r>
    <n v="894"/>
    <x v="5"/>
    <s v="Expense"/>
    <s v="Line Item"/>
    <s v="N/A"/>
    <x v="123"/>
    <x v="123"/>
    <x v="0"/>
    <x v="0"/>
  </r>
  <r>
    <n v="895"/>
    <x v="5"/>
    <s v="Expense"/>
    <s v="Line Item"/>
    <s v="N/A"/>
    <x v="124"/>
    <x v="124"/>
    <x v="0"/>
    <x v="0"/>
  </r>
  <r>
    <n v="896"/>
    <x v="5"/>
    <s v="Expense"/>
    <s v="Line Item"/>
    <s v="N/A"/>
    <x v="125"/>
    <x v="125"/>
    <x v="0"/>
    <x v="0"/>
  </r>
  <r>
    <n v="897"/>
    <x v="5"/>
    <s v="Expense"/>
    <s v="Line Item"/>
    <s v="N/A"/>
    <x v="126"/>
    <x v="126"/>
    <x v="0"/>
    <x v="0"/>
  </r>
  <r>
    <n v="898"/>
    <x v="5"/>
    <s v="Expense"/>
    <s v="Total"/>
    <s v="N/A"/>
    <x v="127"/>
    <x v="127"/>
    <x v="0"/>
    <x v="129"/>
  </r>
  <r>
    <n v="899"/>
    <x v="5"/>
    <s v="Expense"/>
    <s v="Line Item"/>
    <s v="N/A"/>
    <x v="128"/>
    <x v="128"/>
    <x v="0"/>
    <x v="0"/>
  </r>
  <r>
    <n v="900"/>
    <x v="5"/>
    <s v="Expense"/>
    <s v="Line Item"/>
    <s v="N/A"/>
    <x v="129"/>
    <x v="129"/>
    <x v="0"/>
    <x v="130"/>
  </r>
  <r>
    <n v="901"/>
    <x v="5"/>
    <s v="Expense"/>
    <s v="Line Item"/>
    <s v="N/A"/>
    <x v="130"/>
    <x v="130"/>
    <x v="0"/>
    <x v="131"/>
  </r>
  <r>
    <n v="902"/>
    <x v="5"/>
    <s v="Expense"/>
    <s v="Line Item"/>
    <s v="N/A"/>
    <x v="131"/>
    <x v="131"/>
    <x v="0"/>
    <x v="0"/>
  </r>
  <r>
    <n v="903"/>
    <x v="5"/>
    <s v="Expense"/>
    <s v="Line Item"/>
    <s v="N/A"/>
    <x v="132"/>
    <x v="132"/>
    <x v="0"/>
    <x v="0"/>
  </r>
  <r>
    <n v="904"/>
    <x v="5"/>
    <s v="Expense"/>
    <s v="Line Item"/>
    <s v="N/A"/>
    <x v="133"/>
    <x v="133"/>
    <x v="0"/>
    <x v="0"/>
  </r>
  <r>
    <n v="905"/>
    <x v="5"/>
    <s v="Expense"/>
    <s v="Total"/>
    <s v="N/A"/>
    <x v="134"/>
    <x v="134"/>
    <x v="0"/>
    <x v="132"/>
  </r>
  <r>
    <n v="906"/>
    <x v="5"/>
    <s v="Expense"/>
    <s v="Line Item"/>
    <s v="N/A"/>
    <x v="135"/>
    <x v="135"/>
    <x v="0"/>
    <x v="133"/>
  </r>
  <r>
    <n v="907"/>
    <x v="5"/>
    <s v="Expense"/>
    <s v="Total"/>
    <s v="N/A"/>
    <x v="136"/>
    <x v="136"/>
    <x v="0"/>
    <x v="134"/>
  </r>
  <r>
    <n v="908"/>
    <x v="5"/>
    <s v="Expense"/>
    <s v="Line Item"/>
    <s v="N/A"/>
    <x v="137"/>
    <x v="137"/>
    <x v="0"/>
    <x v="0"/>
  </r>
  <r>
    <n v="909"/>
    <x v="5"/>
    <s v="Expense"/>
    <s v="Line Item"/>
    <s v="N/A"/>
    <x v="138"/>
    <x v="138"/>
    <x v="0"/>
    <x v="0"/>
  </r>
  <r>
    <n v="910"/>
    <x v="5"/>
    <s v="Expense"/>
    <s v="Total"/>
    <s v="N/A"/>
    <x v="139"/>
    <x v="139"/>
    <x v="0"/>
    <x v="134"/>
  </r>
  <r>
    <n v="911"/>
    <x v="5"/>
    <s v="Expense"/>
    <s v="Total"/>
    <s v="N/A"/>
    <x v="140"/>
    <x v="140"/>
    <x v="0"/>
    <x v="109"/>
  </r>
  <r>
    <n v="912"/>
    <x v="5"/>
    <s v="Expense"/>
    <s v="Line Item"/>
    <s v="N/A"/>
    <x v="141"/>
    <x v="141"/>
    <x v="0"/>
    <x v="135"/>
  </r>
  <r>
    <n v="913"/>
    <x v="5"/>
    <s v="Non-Reimbursable"/>
    <s v="Line Item"/>
    <s v="N/A"/>
    <x v="142"/>
    <x v="142"/>
    <x v="0"/>
    <x v="0"/>
  </r>
  <r>
    <n v="914"/>
    <x v="5"/>
    <s v="Non-Reimbursable"/>
    <s v="Line Item"/>
    <s v="N/A"/>
    <x v="143"/>
    <x v="143"/>
    <x v="0"/>
    <x v="0"/>
  </r>
  <r>
    <n v="915"/>
    <x v="5"/>
    <s v="Non-Reimbursable"/>
    <s v="Line Item"/>
    <s v="N/A"/>
    <x v="144"/>
    <x v="144"/>
    <x v="0"/>
    <x v="0"/>
  </r>
  <r>
    <n v="916"/>
    <x v="5"/>
    <s v="Non-Reimbursable"/>
    <s v="Line Item"/>
    <s v="N/A"/>
    <x v="145"/>
    <x v="145"/>
    <x v="0"/>
    <x v="0"/>
  </r>
  <r>
    <n v="917"/>
    <x v="5"/>
    <s v="Non-Reimbursable"/>
    <s v="Line Item"/>
    <s v="N/A"/>
    <x v="146"/>
    <x v="146"/>
    <x v="0"/>
    <x v="0"/>
  </r>
  <r>
    <n v="918"/>
    <x v="5"/>
    <s v="Non-Reimbursable"/>
    <s v="Line Item"/>
    <s v="N/A"/>
    <x v="147"/>
    <x v="147"/>
    <x v="0"/>
    <x v="0"/>
  </r>
  <r>
    <n v="919"/>
    <x v="5"/>
    <s v="Non-Reimbursable"/>
    <s v="Line Item"/>
    <s v="N/A"/>
    <x v="148"/>
    <x v="148"/>
    <x v="0"/>
    <x v="0"/>
  </r>
  <r>
    <n v="920"/>
    <x v="5"/>
    <s v="Non-Reimbursable"/>
    <s v="Total"/>
    <s v="N/A"/>
    <x v="149"/>
    <x v="149"/>
    <x v="0"/>
    <x v="1"/>
  </r>
  <r>
    <n v="921"/>
    <x v="5"/>
    <s v="Non-Reimbursable"/>
    <s v="Total"/>
    <s v="N/A"/>
    <x v="150"/>
    <x v="150"/>
    <x v="0"/>
    <x v="1"/>
  </r>
  <r>
    <n v="922"/>
    <x v="5"/>
    <s v="Non-Reimbursable"/>
    <s v="Line Item"/>
    <s v="N/A"/>
    <x v="151"/>
    <x v="151"/>
    <x v="0"/>
    <x v="1"/>
  </r>
  <r>
    <n v="923"/>
    <x v="5"/>
    <s v="Non-Reimbursable"/>
    <s v="Line Item"/>
    <s v="N/A"/>
    <x v="152"/>
    <x v="152"/>
    <x v="0"/>
    <x v="0"/>
  </r>
  <r>
    <n v="924"/>
    <x v="5"/>
    <s v="Non-Reimbursable"/>
    <s v="Line Item"/>
    <s v="N/A"/>
    <x v="153"/>
    <x v="153"/>
    <x v="0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pivotTable1.xml><?xml version="1.0" encoding="utf-8"?>
<pivotTableDefinition xmlns="http://schemas.openxmlformats.org/spreadsheetml/2006/main" name="PivotTable1" cacheId="4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>
  <location ref="A3:H11" firstHeaderRow="1" firstDataRow="2" firstDataCol="1" rowPageCount="1" colPageCount="1"/>
  <pivotFields count="9">
    <pivotField showAll="0"/>
    <pivotField axis="axisRow" showAll="0">
      <items count="7">
        <item x="0"/>
        <item x="1"/>
        <item x="2"/>
        <item x="3"/>
        <item x="4"/>
        <item x="5"/>
        <item t="default"/>
      </items>
    </pivotField>
    <pivotField showAll="0"/>
    <pivotField showAll="0"/>
    <pivotField showAll="0"/>
    <pivotField axis="axisPage" multipleItemSelectionAllowed="1" showAll="0">
      <items count="155">
        <item x="101"/>
        <item h="1" x="151"/>
        <item h="1" x="9"/>
        <item h="1" x="62"/>
        <item h="1" x="102"/>
        <item h="1" x="152"/>
        <item h="1" x="10"/>
        <item h="1" x="63"/>
        <item h="1" x="103"/>
        <item h="1" x="153"/>
        <item h="1" x="11"/>
        <item h="1" x="64"/>
        <item h="1" x="104"/>
        <item h="1" x="12"/>
        <item h="1" x="65"/>
        <item h="1" x="105"/>
        <item h="1" x="13"/>
        <item h="1" x="66"/>
        <item h="1" x="106"/>
        <item h="1" x="14"/>
        <item h="1" x="67"/>
        <item h="1" x="107"/>
        <item h="1" x="15"/>
        <item h="1" x="68"/>
        <item x="108"/>
        <item h="1" x="16"/>
        <item h="1" x="69"/>
        <item h="1" x="109"/>
        <item h="1" x="17"/>
        <item h="1" x="70"/>
        <item h="1" x="110"/>
        <item h="1" x="18"/>
        <item h="1" x="71"/>
        <item x="92"/>
        <item h="1" x="142"/>
        <item h="1" x="0"/>
        <item h="1" x="53"/>
        <item h="1" x="111"/>
        <item h="1" x="19"/>
        <item h="1" x="72"/>
        <item h="1" x="112"/>
        <item h="1" x="20"/>
        <item h="1" x="73"/>
        <item h="1" x="113"/>
        <item h="1" x="21"/>
        <item h="1" x="74"/>
        <item h="1" x="114"/>
        <item h="1" x="22"/>
        <item h="1" x="75"/>
        <item h="1" x="115"/>
        <item h="1" x="23"/>
        <item h="1" x="76"/>
        <item h="1" x="116"/>
        <item h="1" x="24"/>
        <item h="1" x="77"/>
        <item h="1" x="117"/>
        <item h="1" x="25"/>
        <item h="1" x="78"/>
        <item h="1" x="118"/>
        <item h="1" x="26"/>
        <item h="1" x="79"/>
        <item h="1" x="119"/>
        <item h="1" x="27"/>
        <item h="1" x="80"/>
        <item h="1" x="120"/>
        <item h="1" x="28"/>
        <item h="1" x="81"/>
        <item h="1" x="93"/>
        <item h="1" x="143"/>
        <item h="1" x="1"/>
        <item h="1" x="54"/>
        <item h="1" x="121"/>
        <item h="1" x="29"/>
        <item h="1" x="82"/>
        <item h="1" x="122"/>
        <item h="1" x="30"/>
        <item h="1" x="83"/>
        <item h="1" x="123"/>
        <item h="1" x="31"/>
        <item h="1" x="84"/>
        <item h="1" x="124"/>
        <item h="1" x="32"/>
        <item h="1" x="85"/>
        <item h="1" x="125"/>
        <item h="1" x="33"/>
        <item h="1" x="86"/>
        <item h="1" x="126"/>
        <item h="1" x="34"/>
        <item h="1" x="87"/>
        <item x="127"/>
        <item h="1" x="35"/>
        <item h="1" x="88"/>
        <item h="1" x="36"/>
        <item h="1" x="89"/>
        <item h="1" x="37"/>
        <item h="1" x="90"/>
        <item h="1" x="38"/>
        <item h="1" x="91"/>
        <item h="1" x="94"/>
        <item h="1" x="144"/>
        <item h="1" x="2"/>
        <item h="1" x="55"/>
        <item h="1" x="39"/>
        <item h="1" x="40"/>
        <item h="1" x="128"/>
        <item h="1" x="41"/>
        <item h="1" x="129"/>
        <item h="1" x="42"/>
        <item h="1" x="130"/>
        <item h="1" x="43"/>
        <item h="1" x="44"/>
        <item h="1" x="45"/>
        <item h="1" x="46"/>
        <item h="1" x="131"/>
        <item h="1" x="47"/>
        <item h="1" x="132"/>
        <item h="1" x="48"/>
        <item h="1" x="95"/>
        <item h="1" x="145"/>
        <item h="1" x="3"/>
        <item h="1" x="56"/>
        <item h="1" x="133"/>
        <item h="1" x="49"/>
        <item h="1" x="134"/>
        <item h="1" x="50"/>
        <item x="135"/>
        <item h="1" x="51"/>
        <item h="1" x="136"/>
        <item h="1" x="52"/>
        <item h="1" x="137"/>
        <item h="1" x="138"/>
        <item h="1" x="139"/>
        <item h="1" x="140"/>
        <item h="1" x="141"/>
        <item h="1" x="96"/>
        <item h="1" x="146"/>
        <item h="1" x="4"/>
        <item h="1" x="57"/>
        <item h="1" x="97"/>
        <item h="1" x="147"/>
        <item h="1" x="5"/>
        <item h="1" x="58"/>
        <item h="1" x="98"/>
        <item h="1" x="148"/>
        <item h="1" x="6"/>
        <item h="1" x="59"/>
        <item h="1" x="99"/>
        <item h="1" x="149"/>
        <item h="1" x="7"/>
        <item h="1" x="60"/>
        <item x="100"/>
        <item h="1" x="150"/>
        <item h="1" x="8"/>
        <item h="1" x="61"/>
        <item t="default"/>
      </items>
    </pivotField>
    <pivotField axis="axisCol" showAll="0">
      <items count="155">
        <item x="102"/>
        <item x="95"/>
        <item x="135"/>
        <item x="96"/>
        <item x="48"/>
        <item x="138"/>
        <item x="55"/>
        <item x="152"/>
        <item x="81"/>
        <item x="82"/>
        <item x="79"/>
        <item x="78"/>
        <item x="93"/>
        <item x="94"/>
        <item x="120"/>
        <item x="37"/>
        <item x="116"/>
        <item x="111"/>
        <item x="74"/>
        <item x="44"/>
        <item x="98"/>
        <item x="0"/>
        <item x="80"/>
        <item x="72"/>
        <item x="69"/>
        <item x="70"/>
        <item x="71"/>
        <item x="21"/>
        <item x="22"/>
        <item x="7"/>
        <item x="9"/>
        <item x="11"/>
        <item x="12"/>
        <item x="10"/>
        <item x="8"/>
        <item x="19"/>
        <item x="20"/>
        <item x="66"/>
        <item x="146"/>
        <item x="89"/>
        <item x="86"/>
        <item x="85"/>
        <item x="84"/>
        <item x="83"/>
        <item x="109"/>
        <item x="90"/>
        <item x="122"/>
        <item x="148"/>
        <item x="142"/>
        <item x="32"/>
        <item x="143"/>
        <item x="147"/>
        <item x="144"/>
        <item x="137"/>
        <item x="145"/>
        <item x="26"/>
        <item x="151"/>
        <item x="25"/>
        <item x="153"/>
        <item x="105"/>
        <item x="104"/>
        <item x="107"/>
        <item x="106"/>
        <item x="43"/>
        <item x="101"/>
        <item x="1"/>
        <item x="13"/>
        <item x="14"/>
        <item x="119"/>
        <item x="46"/>
        <item x="61"/>
        <item x="129"/>
        <item x="77"/>
        <item x="16"/>
        <item x="15"/>
        <item x="18"/>
        <item x="17"/>
        <item x="88"/>
        <item x="4"/>
        <item x="29"/>
        <item x="36"/>
        <item x="30"/>
        <item x="38"/>
        <item x="115"/>
        <item x="33"/>
        <item x="34"/>
        <item x="35"/>
        <item x="59"/>
        <item x="125"/>
        <item x="45"/>
        <item x="31"/>
        <item x="63"/>
        <item x="130"/>
        <item x="141"/>
        <item x="123"/>
        <item x="126"/>
        <item x="5"/>
        <item x="28"/>
        <item x="128"/>
        <item x="39"/>
        <item x="47"/>
        <item x="23"/>
        <item x="100"/>
        <item x="62"/>
        <item x="64"/>
        <item x="57"/>
        <item x="58"/>
        <item x="27"/>
        <item x="41"/>
        <item x="40"/>
        <item x="2"/>
        <item x="132"/>
        <item x="87"/>
        <item x="53"/>
        <item x="54"/>
        <item x="124"/>
        <item x="131"/>
        <item x="121"/>
        <item x="73"/>
        <item x="60"/>
        <item x="50"/>
        <item x="49"/>
        <item x="51"/>
        <item x="76"/>
        <item x="75"/>
        <item x="67"/>
        <item x="65"/>
        <item x="114"/>
        <item x="113"/>
        <item x="112"/>
        <item x="56"/>
        <item x="68"/>
        <item x="110"/>
        <item x="97"/>
        <item x="42"/>
        <item x="3"/>
        <item x="134"/>
        <item x="150"/>
        <item x="149"/>
        <item x="91"/>
        <item x="92"/>
        <item x="103"/>
        <item x="139"/>
        <item x="99"/>
        <item x="6"/>
        <item x="108"/>
        <item x="127"/>
        <item x="136"/>
        <item x="140"/>
        <item x="52"/>
        <item x="118"/>
        <item x="117"/>
        <item x="24"/>
        <item x="133"/>
        <item t="default"/>
      </items>
    </pivotField>
    <pivotField showAll="0"/>
    <pivotField dataField="1" showAll="0"/>
  </pivotFields>
  <rowFields count="1">
    <field x="1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Fields count="1">
    <field x="6"/>
  </colFields>
  <colItems count="7">
    <i>
      <x v="2"/>
    </i>
    <i>
      <x v="64"/>
    </i>
    <i>
      <x v="102"/>
    </i>
    <i>
      <x v="140"/>
    </i>
    <i>
      <x v="145"/>
    </i>
    <i>
      <x v="146"/>
    </i>
    <i t="grand">
      <x/>
    </i>
  </colItems>
  <pageFields count="1">
    <pageField fld="5" hier="-1"/>
  </pageFields>
  <dataFields count="1">
    <dataField name="Sum of Actual" fld="8" baseField="1" baseItem="0" numFmtId="164"/>
  </dataFields>
  <formats count="13">
    <format dxfId="23">
      <pivotArea outline="0" collapsedLevelsAreSubtotals="1" fieldPosition="0"/>
    </format>
    <format dxfId="22">
      <pivotArea field="1" type="button" dataOnly="0" labelOnly="1" outline="0" axis="axisRow" fieldPosition="0"/>
    </format>
    <format dxfId="21">
      <pivotArea dataOnly="0" labelOnly="1" fieldPosition="0">
        <references count="1">
          <reference field="6" count="6">
            <x v="2"/>
            <x v="64"/>
            <x v="102"/>
            <x v="140"/>
            <x v="145"/>
            <x v="146"/>
          </reference>
        </references>
      </pivotArea>
    </format>
    <format dxfId="20">
      <pivotArea dataOnly="0" labelOnly="1" grandCol="1" outline="0" fieldPosition="0"/>
    </format>
    <format dxfId="19">
      <pivotArea collapsedLevelsAreSubtotals="1" fieldPosition="0">
        <references count="1">
          <reference field="1" count="0"/>
        </references>
      </pivotArea>
    </format>
    <format dxfId="18">
      <pivotArea dataOnly="0" labelOnly="1" fieldPosition="0">
        <references count="1">
          <reference field="6" count="6">
            <x v="2"/>
            <x v="64"/>
            <x v="102"/>
            <x v="140"/>
            <x v="145"/>
            <x v="146"/>
          </reference>
        </references>
      </pivotArea>
    </format>
    <format dxfId="17">
      <pivotArea dataOnly="0" labelOnly="1" grandCol="1" outline="0" fieldPosition="0"/>
    </format>
    <format dxfId="16">
      <pivotArea type="all" dataOnly="0" outline="0" fieldPosition="0"/>
    </format>
    <format dxfId="15">
      <pivotArea outline="0" collapsedLevelsAreSubtotals="1" fieldPosition="0"/>
    </format>
    <format dxfId="14">
      <pivotArea dataOnly="0" labelOnly="1" fieldPosition="0">
        <references count="1">
          <reference field="1" count="0"/>
        </references>
      </pivotArea>
    </format>
    <format dxfId="13">
      <pivotArea dataOnly="0" labelOnly="1" grandRow="1" outline="0" fieldPosition="0"/>
    </format>
    <format dxfId="12">
      <pivotArea dataOnly="0" labelOnly="1" fieldPosition="0">
        <references count="1">
          <reference field="6" count="6">
            <x v="2"/>
            <x v="64"/>
            <x v="102"/>
            <x v="140"/>
            <x v="145"/>
            <x v="146"/>
          </reference>
        </references>
      </pivotArea>
    </format>
    <format dxfId="11">
      <pivotArea dataOnly="0" labelOnly="1" grandCol="1" outline="0" fieldPosition="0"/>
    </format>
  </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PivotTable4" cacheId="4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>
  <location ref="A44:D47" firstHeaderRow="1" firstDataRow="2" firstDataCol="1" rowPageCount="2" colPageCount="1"/>
  <pivotFields count="9">
    <pivotField showAll="0"/>
    <pivotField axis="axisCol" showAll="0">
      <items count="7">
        <item x="0"/>
        <item x="1"/>
        <item x="2"/>
        <item x="3"/>
        <item x="4"/>
        <item x="5"/>
        <item t="default"/>
      </items>
    </pivotField>
    <pivotField showAll="0"/>
    <pivotField showAll="0"/>
    <pivotField axis="axisPage" multipleItemSelectionAllowed="1" showAll="0">
      <items count="5">
        <item x="3"/>
        <item h="1" x="2"/>
        <item h="1" x="1"/>
        <item h="1" x="0"/>
        <item t="default"/>
      </items>
    </pivotField>
    <pivotField showAll="0"/>
    <pivotField axis="axisRow" showAll="0">
      <items count="155">
        <item x="102"/>
        <item x="95"/>
        <item x="135"/>
        <item x="96"/>
        <item x="48"/>
        <item x="138"/>
        <item x="55"/>
        <item x="152"/>
        <item x="81"/>
        <item x="82"/>
        <item x="79"/>
        <item x="78"/>
        <item x="93"/>
        <item x="94"/>
        <item x="120"/>
        <item x="37"/>
        <item x="116"/>
        <item x="111"/>
        <item x="74"/>
        <item x="44"/>
        <item x="98"/>
        <item x="0"/>
        <item x="80"/>
        <item x="72"/>
        <item x="69"/>
        <item x="70"/>
        <item x="71"/>
        <item x="21"/>
        <item x="22"/>
        <item x="7"/>
        <item x="9"/>
        <item x="11"/>
        <item x="12"/>
        <item x="10"/>
        <item x="8"/>
        <item x="19"/>
        <item x="20"/>
        <item x="66"/>
        <item x="146"/>
        <item x="89"/>
        <item x="86"/>
        <item x="85"/>
        <item x="84"/>
        <item x="83"/>
        <item x="109"/>
        <item x="90"/>
        <item x="122"/>
        <item x="148"/>
        <item x="142"/>
        <item x="32"/>
        <item x="143"/>
        <item x="147"/>
        <item x="144"/>
        <item x="137"/>
        <item x="145"/>
        <item x="26"/>
        <item x="151"/>
        <item x="25"/>
        <item x="153"/>
        <item x="105"/>
        <item x="104"/>
        <item x="107"/>
        <item x="106"/>
        <item x="43"/>
        <item x="101"/>
        <item x="1"/>
        <item x="13"/>
        <item x="14"/>
        <item x="119"/>
        <item x="46"/>
        <item x="61"/>
        <item x="129"/>
        <item x="77"/>
        <item x="16"/>
        <item x="15"/>
        <item x="18"/>
        <item x="17"/>
        <item x="88"/>
        <item x="4"/>
        <item x="29"/>
        <item x="36"/>
        <item x="30"/>
        <item x="38"/>
        <item x="115"/>
        <item x="33"/>
        <item x="34"/>
        <item x="35"/>
        <item x="59"/>
        <item x="125"/>
        <item x="45"/>
        <item x="31"/>
        <item x="63"/>
        <item x="130"/>
        <item x="141"/>
        <item x="123"/>
        <item x="126"/>
        <item x="5"/>
        <item x="28"/>
        <item x="128"/>
        <item x="39"/>
        <item x="47"/>
        <item x="23"/>
        <item x="100"/>
        <item x="62"/>
        <item x="64"/>
        <item x="57"/>
        <item x="58"/>
        <item x="27"/>
        <item x="41"/>
        <item x="40"/>
        <item x="2"/>
        <item x="132"/>
        <item x="87"/>
        <item x="53"/>
        <item x="54"/>
        <item x="124"/>
        <item x="131"/>
        <item x="121"/>
        <item x="73"/>
        <item x="60"/>
        <item x="50"/>
        <item x="49"/>
        <item x="51"/>
        <item x="76"/>
        <item x="75"/>
        <item x="67"/>
        <item x="65"/>
        <item x="114"/>
        <item x="113"/>
        <item x="112"/>
        <item x="56"/>
        <item x="68"/>
        <item x="110"/>
        <item x="97"/>
        <item x="42"/>
        <item x="3"/>
        <item x="134"/>
        <item x="150"/>
        <item x="149"/>
        <item x="91"/>
        <item x="92"/>
        <item x="103"/>
        <item x="139"/>
        <item x="99"/>
        <item x="6"/>
        <item x="108"/>
        <item x="127"/>
        <item x="136"/>
        <item x="140"/>
        <item x="52"/>
        <item x="118"/>
        <item x="117"/>
        <item x="24"/>
        <item x="133"/>
        <item t="default"/>
      </items>
    </pivotField>
    <pivotField dataField="1" showAll="0"/>
    <pivotField axis="axisPage" multipleItemSelectionAllowed="1" showAll="0">
      <items count="137">
        <item x="108"/>
        <item x="18"/>
        <item x="135"/>
        <item x="34"/>
        <item x="82"/>
        <item h="1" x="1"/>
        <item x="56"/>
        <item x="28"/>
        <item x="12"/>
        <item x="127"/>
        <item x="115"/>
        <item x="96"/>
        <item x="74"/>
        <item x="93"/>
        <item x="51"/>
        <item x="71"/>
        <item x="77"/>
        <item x="23"/>
        <item x="48"/>
        <item x="32"/>
        <item x="13"/>
        <item x="130"/>
        <item x="50"/>
        <item x="30"/>
        <item x="125"/>
        <item x="99"/>
        <item x="16"/>
        <item x="70"/>
        <item x="43"/>
        <item x="7"/>
        <item x="98"/>
        <item x="73"/>
        <item x="26"/>
        <item x="52"/>
        <item x="114"/>
        <item x="67"/>
        <item x="104"/>
        <item x="121"/>
        <item x="44"/>
        <item x="124"/>
        <item x="49"/>
        <item x="128"/>
        <item x="72"/>
        <item x="101"/>
        <item x="29"/>
        <item x="97"/>
        <item x="46"/>
        <item x="75"/>
        <item x="88"/>
        <item x="45"/>
        <item x="103"/>
        <item x="24"/>
        <item x="3"/>
        <item x="14"/>
        <item x="126"/>
        <item x="40"/>
        <item x="90"/>
        <item x="61"/>
        <item x="78"/>
        <item x="5"/>
        <item x="63"/>
        <item x="21"/>
        <item x="79"/>
        <item x="105"/>
        <item x="91"/>
        <item x="117"/>
        <item x="36"/>
        <item x="64"/>
        <item x="66"/>
        <item x="59"/>
        <item x="4"/>
        <item x="85"/>
        <item x="118"/>
        <item x="20"/>
        <item x="69"/>
        <item x="111"/>
        <item x="106"/>
        <item x="41"/>
        <item x="47"/>
        <item x="58"/>
        <item x="68"/>
        <item x="80"/>
        <item x="37"/>
        <item x="84"/>
        <item x="123"/>
        <item x="95"/>
        <item x="112"/>
        <item x="8"/>
        <item x="131"/>
        <item x="22"/>
        <item x="132"/>
        <item x="120"/>
        <item x="133"/>
        <item x="6"/>
        <item x="76"/>
        <item x="100"/>
        <item x="53"/>
        <item x="122"/>
        <item x="86"/>
        <item x="110"/>
        <item x="25"/>
        <item x="54"/>
        <item x="129"/>
        <item x="94"/>
        <item x="60"/>
        <item x="10"/>
        <item x="113"/>
        <item x="9"/>
        <item x="87"/>
        <item x="38"/>
        <item x="89"/>
        <item x="62"/>
        <item x="92"/>
        <item x="39"/>
        <item x="65"/>
        <item x="102"/>
        <item x="42"/>
        <item x="27"/>
        <item x="116"/>
        <item x="31"/>
        <item x="11"/>
        <item x="119"/>
        <item x="19"/>
        <item x="33"/>
        <item x="57"/>
        <item x="81"/>
        <item x="55"/>
        <item x="35"/>
        <item x="83"/>
        <item x="15"/>
        <item x="107"/>
        <item x="2"/>
        <item x="17"/>
        <item x="109"/>
        <item x="134"/>
        <item h="1" x="0"/>
        <item t="default"/>
      </items>
    </pivotField>
  </pivotFields>
  <rowFields count="1">
    <field x="6"/>
  </rowFields>
  <rowItems count="2">
    <i>
      <x v="112"/>
    </i>
    <i t="grand">
      <x/>
    </i>
  </rowItems>
  <colFields count="1">
    <field x="1"/>
  </colFields>
  <colItems count="3">
    <i>
      <x v="3"/>
    </i>
    <i>
      <x v="5"/>
    </i>
    <i t="grand">
      <x/>
    </i>
  </colItems>
  <pageFields count="2">
    <pageField fld="8" hier="-1"/>
    <pageField fld="4" hier="-1"/>
  </pageFields>
  <dataFields count="1">
    <dataField name="Sum of FTE" fld="7" baseField="6" baseItem="0" numFmtId="2"/>
  </dataFields>
  <formats count="12">
    <format dxfId="35">
      <pivotArea collapsedLevelsAreSubtotals="1" fieldPosition="0">
        <references count="1">
          <reference field="6" count="1">
            <x v="112"/>
          </reference>
        </references>
      </pivotArea>
    </format>
    <format dxfId="34">
      <pivotArea outline="0" collapsedLevelsAreSubtotals="1" fieldPosition="0"/>
    </format>
    <format dxfId="33">
      <pivotArea dataOnly="0" labelOnly="1" fieldPosition="0">
        <references count="1">
          <reference field="1" count="2">
            <x v="3"/>
            <x v="5"/>
          </reference>
        </references>
      </pivotArea>
    </format>
    <format dxfId="32">
      <pivotArea dataOnly="0" labelOnly="1" grandCol="1" outline="0" fieldPosition="0"/>
    </format>
    <format dxfId="31">
      <pivotArea dataOnly="0" labelOnly="1" fieldPosition="0">
        <references count="1">
          <reference field="1" count="2">
            <x v="3"/>
            <x v="5"/>
          </reference>
        </references>
      </pivotArea>
    </format>
    <format dxfId="30">
      <pivotArea dataOnly="0" labelOnly="1" grandCol="1" outline="0" fieldPosition="0"/>
    </format>
    <format dxfId="29">
      <pivotArea type="all" dataOnly="0" outline="0" fieldPosition="0"/>
    </format>
    <format dxfId="28">
      <pivotArea outline="0" collapsedLevelsAreSubtotals="1" fieldPosition="0"/>
    </format>
    <format dxfId="27">
      <pivotArea dataOnly="0" labelOnly="1" fieldPosition="0">
        <references count="1">
          <reference field="6" count="1">
            <x v="112"/>
          </reference>
        </references>
      </pivotArea>
    </format>
    <format dxfId="26">
      <pivotArea dataOnly="0" labelOnly="1" grandRow="1" outline="0" fieldPosition="0"/>
    </format>
    <format dxfId="25">
      <pivotArea dataOnly="0" labelOnly="1" fieldPosition="0">
        <references count="1">
          <reference field="1" count="2">
            <x v="3"/>
            <x v="5"/>
          </reference>
        </references>
      </pivotArea>
    </format>
    <format dxfId="24">
      <pivotArea dataOnly="0" labelOnly="1" grandCol="1" outline="0" fieldPosition="0"/>
    </format>
  </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3.xml><?xml version="1.0" encoding="utf-8"?>
<pivotTableDefinition xmlns="http://schemas.openxmlformats.org/spreadsheetml/2006/main" name="PivotTable5" cacheId="5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>
  <location ref="A53:K61" firstHeaderRow="1" firstDataRow="2" firstDataCol="1" rowPageCount="2" colPageCount="1"/>
  <pivotFields count="9">
    <pivotField showAll="0"/>
    <pivotField axis="axisRow" showAll="0">
      <items count="7">
        <item x="0"/>
        <item x="1"/>
        <item x="2"/>
        <item x="3"/>
        <item x="4"/>
        <item x="5"/>
        <item t="default"/>
      </items>
    </pivotField>
    <pivotField showAll="0"/>
    <pivotField showAll="0"/>
    <pivotField axis="axisPage" multipleItemSelectionAllowed="1" showAll="0">
      <items count="5">
        <item x="3"/>
        <item x="2"/>
        <item x="1"/>
        <item h="1" x="0"/>
        <item t="default"/>
      </items>
    </pivotField>
    <pivotField showAll="0">
      <items count="155">
        <item x="101"/>
        <item x="151"/>
        <item x="9"/>
        <item x="62"/>
        <item x="102"/>
        <item x="152"/>
        <item x="10"/>
        <item x="63"/>
        <item x="103"/>
        <item x="153"/>
        <item x="11"/>
        <item x="64"/>
        <item x="104"/>
        <item x="12"/>
        <item x="65"/>
        <item x="105"/>
        <item x="13"/>
        <item x="66"/>
        <item x="106"/>
        <item x="14"/>
        <item x="67"/>
        <item x="107"/>
        <item x="15"/>
        <item x="68"/>
        <item x="108"/>
        <item x="16"/>
        <item x="69"/>
        <item x="109"/>
        <item x="17"/>
        <item x="70"/>
        <item x="110"/>
        <item x="18"/>
        <item x="71"/>
        <item x="92"/>
        <item x="142"/>
        <item x="0"/>
        <item x="53"/>
        <item x="111"/>
        <item x="19"/>
        <item x="72"/>
        <item x="112"/>
        <item x="20"/>
        <item x="73"/>
        <item x="113"/>
        <item x="21"/>
        <item x="74"/>
        <item x="114"/>
        <item x="22"/>
        <item x="75"/>
        <item x="115"/>
        <item x="23"/>
        <item x="76"/>
        <item x="116"/>
        <item x="24"/>
        <item x="77"/>
        <item x="117"/>
        <item x="25"/>
        <item x="78"/>
        <item x="118"/>
        <item x="26"/>
        <item x="79"/>
        <item x="119"/>
        <item x="27"/>
        <item x="80"/>
        <item x="120"/>
        <item x="28"/>
        <item x="81"/>
        <item x="93"/>
        <item x="143"/>
        <item x="1"/>
        <item x="54"/>
        <item x="121"/>
        <item x="29"/>
        <item x="82"/>
        <item x="122"/>
        <item x="30"/>
        <item x="83"/>
        <item x="123"/>
        <item x="31"/>
        <item x="84"/>
        <item x="124"/>
        <item x="32"/>
        <item x="85"/>
        <item x="125"/>
        <item x="33"/>
        <item x="86"/>
        <item x="126"/>
        <item x="34"/>
        <item x="87"/>
        <item x="127"/>
        <item x="35"/>
        <item x="88"/>
        <item x="36"/>
        <item x="89"/>
        <item x="37"/>
        <item x="90"/>
        <item x="38"/>
        <item x="91"/>
        <item x="94"/>
        <item x="144"/>
        <item x="2"/>
        <item x="55"/>
        <item x="39"/>
        <item x="40"/>
        <item x="128"/>
        <item x="41"/>
        <item x="129"/>
        <item x="42"/>
        <item x="130"/>
        <item x="43"/>
        <item x="44"/>
        <item x="45"/>
        <item x="46"/>
        <item x="131"/>
        <item x="47"/>
        <item x="132"/>
        <item x="48"/>
        <item x="95"/>
        <item x="145"/>
        <item x="3"/>
        <item x="56"/>
        <item x="133"/>
        <item x="49"/>
        <item x="134"/>
        <item x="50"/>
        <item x="135"/>
        <item x="51"/>
        <item x="136"/>
        <item x="52"/>
        <item x="137"/>
        <item x="138"/>
        <item x="139"/>
        <item x="140"/>
        <item x="141"/>
        <item x="96"/>
        <item x="146"/>
        <item x="4"/>
        <item x="57"/>
        <item x="97"/>
        <item x="147"/>
        <item x="5"/>
        <item x="58"/>
        <item x="98"/>
        <item x="148"/>
        <item x="6"/>
        <item x="59"/>
        <item x="99"/>
        <item x="149"/>
        <item x="7"/>
        <item x="60"/>
        <item x="100"/>
        <item x="150"/>
        <item x="8"/>
        <item x="61"/>
        <item t="default"/>
      </items>
    </pivotField>
    <pivotField axis="axisCol" showAll="0">
      <items count="155">
        <item x="102"/>
        <item x="95"/>
        <item x="135"/>
        <item x="96"/>
        <item x="48"/>
        <item x="138"/>
        <item x="55"/>
        <item x="152"/>
        <item x="81"/>
        <item x="82"/>
        <item x="79"/>
        <item x="78"/>
        <item x="93"/>
        <item x="94"/>
        <item x="120"/>
        <item x="37"/>
        <item x="116"/>
        <item x="111"/>
        <item x="74"/>
        <item x="44"/>
        <item x="98"/>
        <item x="0"/>
        <item x="80"/>
        <item x="72"/>
        <item x="69"/>
        <item x="70"/>
        <item x="71"/>
        <item x="21"/>
        <item x="22"/>
        <item x="7"/>
        <item x="9"/>
        <item x="11"/>
        <item x="12"/>
        <item x="10"/>
        <item x="8"/>
        <item x="19"/>
        <item x="20"/>
        <item x="66"/>
        <item x="146"/>
        <item x="89"/>
        <item x="86"/>
        <item x="85"/>
        <item x="84"/>
        <item x="83"/>
        <item x="109"/>
        <item x="90"/>
        <item x="122"/>
        <item x="148"/>
        <item x="142"/>
        <item x="32"/>
        <item x="143"/>
        <item x="147"/>
        <item x="144"/>
        <item x="137"/>
        <item x="145"/>
        <item x="26"/>
        <item x="151"/>
        <item x="25"/>
        <item x="153"/>
        <item x="105"/>
        <item x="104"/>
        <item x="107"/>
        <item x="106"/>
        <item x="43"/>
        <item x="101"/>
        <item x="1"/>
        <item x="13"/>
        <item x="14"/>
        <item x="119"/>
        <item x="46"/>
        <item x="61"/>
        <item x="129"/>
        <item x="77"/>
        <item x="16"/>
        <item x="15"/>
        <item x="18"/>
        <item x="17"/>
        <item x="88"/>
        <item x="4"/>
        <item x="29"/>
        <item x="36"/>
        <item x="30"/>
        <item x="38"/>
        <item x="115"/>
        <item x="33"/>
        <item x="34"/>
        <item x="35"/>
        <item x="59"/>
        <item x="125"/>
        <item x="45"/>
        <item x="31"/>
        <item x="63"/>
        <item x="130"/>
        <item x="141"/>
        <item x="123"/>
        <item x="126"/>
        <item x="5"/>
        <item x="28"/>
        <item x="128"/>
        <item x="39"/>
        <item x="47"/>
        <item x="23"/>
        <item x="100"/>
        <item x="62"/>
        <item x="64"/>
        <item x="57"/>
        <item x="58"/>
        <item x="27"/>
        <item x="41"/>
        <item x="40"/>
        <item x="2"/>
        <item x="132"/>
        <item x="87"/>
        <item x="53"/>
        <item x="54"/>
        <item x="124"/>
        <item x="131"/>
        <item x="121"/>
        <item x="73"/>
        <item x="60"/>
        <item x="50"/>
        <item x="49"/>
        <item x="51"/>
        <item x="76"/>
        <item x="75"/>
        <item x="67"/>
        <item x="65"/>
        <item x="114"/>
        <item x="113"/>
        <item x="112"/>
        <item x="56"/>
        <item x="68"/>
        <item x="110"/>
        <item x="97"/>
        <item x="42"/>
        <item x="3"/>
        <item x="134"/>
        <item x="150"/>
        <item x="149"/>
        <item x="91"/>
        <item x="92"/>
        <item x="103"/>
        <item x="139"/>
        <item x="99"/>
        <item x="6"/>
        <item x="108"/>
        <item x="127"/>
        <item x="136"/>
        <item x="140"/>
        <item x="52"/>
        <item x="118"/>
        <item x="117"/>
        <item x="24"/>
        <item x="133"/>
        <item t="default"/>
      </items>
    </pivotField>
    <pivotField axis="axisPage" dataField="1" multipleItemSelectionAllowed="1" showAll="0">
      <items count="30">
        <item h="1" x="5"/>
        <item x="2"/>
        <item x="7"/>
        <item x="27"/>
        <item x="22"/>
        <item x="1"/>
        <item x="14"/>
        <item x="13"/>
        <item x="19"/>
        <item x="3"/>
        <item x="6"/>
        <item x="18"/>
        <item x="16"/>
        <item x="9"/>
        <item x="8"/>
        <item x="4"/>
        <item x="25"/>
        <item x="24"/>
        <item x="10"/>
        <item x="20"/>
        <item x="15"/>
        <item x="21"/>
        <item x="23"/>
        <item x="26"/>
        <item x="11"/>
        <item x="17"/>
        <item x="12"/>
        <item x="28"/>
        <item h="1" x="0"/>
        <item t="default"/>
      </items>
    </pivotField>
    <pivotField showAll="0"/>
  </pivotFields>
  <rowFields count="1">
    <field x="1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Fields count="1">
    <field x="6"/>
  </colFields>
  <colItems count="10">
    <i>
      <x v="6"/>
    </i>
    <i>
      <x v="40"/>
    </i>
    <i>
      <x v="41"/>
    </i>
    <i>
      <x v="42"/>
    </i>
    <i>
      <x v="43"/>
    </i>
    <i>
      <x v="112"/>
    </i>
    <i>
      <x v="113"/>
    </i>
    <i>
      <x v="114"/>
    </i>
    <i>
      <x v="130"/>
    </i>
    <i t="grand">
      <x/>
    </i>
  </colItems>
  <pageFields count="2">
    <pageField fld="7" hier="-1"/>
    <pageField fld="4" hier="-1"/>
  </pageFields>
  <dataFields count="1">
    <dataField name="Sum of FTE" fld="7" baseField="1" baseItem="0"/>
  </dataFields>
  <formats count="6">
    <format dxfId="41">
      <pivotArea type="all" dataOnly="0" outline="0" fieldPosition="0"/>
    </format>
    <format dxfId="40">
      <pivotArea outline="0" collapsedLevelsAreSubtotals="1" fieldPosition="0"/>
    </format>
    <format dxfId="39">
      <pivotArea dataOnly="0" labelOnly="1" fieldPosition="0">
        <references count="1">
          <reference field="1" count="0"/>
        </references>
      </pivotArea>
    </format>
    <format dxfId="38">
      <pivotArea dataOnly="0" labelOnly="1" grandRow="1" outline="0" fieldPosition="0"/>
    </format>
    <format dxfId="37">
      <pivotArea dataOnly="0" labelOnly="1" fieldPosition="0">
        <references count="1">
          <reference field="6" count="9">
            <x v="6"/>
            <x v="40"/>
            <x v="41"/>
            <x v="42"/>
            <x v="43"/>
            <x v="112"/>
            <x v="113"/>
            <x v="114"/>
            <x v="130"/>
          </reference>
        </references>
      </pivotArea>
    </format>
    <format dxfId="36">
      <pivotArea dataOnly="0" labelOnly="1" grandCol="1" outline="0" fieldPosition="0"/>
    </format>
  </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4.xml><?xml version="1.0" encoding="utf-8"?>
<pivotTableDefinition xmlns="http://schemas.openxmlformats.org/spreadsheetml/2006/main" name="PivotTable6" cacheId="6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>
  <location ref="A67:K75" firstHeaderRow="1" firstDataRow="2" firstDataCol="1" rowPageCount="2" colPageCount="1"/>
  <pivotFields count="9">
    <pivotField showAll="0"/>
    <pivotField axis="axisRow" showAll="0">
      <items count="7">
        <item x="0"/>
        <item x="1"/>
        <item x="2"/>
        <item x="3"/>
        <item x="4"/>
        <item x="5"/>
        <item t="default"/>
      </items>
    </pivotField>
    <pivotField showAll="0"/>
    <pivotField showAll="0"/>
    <pivotField showAll="0"/>
    <pivotField axis="axisPage" multipleItemSelectionAllowed="1" showAll="0">
      <items count="155">
        <item h="1" x="101"/>
        <item h="1" x="151"/>
        <item h="1" x="9"/>
        <item h="1" x="62"/>
        <item h="1" x="102"/>
        <item h="1" x="152"/>
        <item h="1" x="10"/>
        <item h="1" x="63"/>
        <item h="1" x="103"/>
        <item h="1" x="153"/>
        <item h="1" x="11"/>
        <item h="1" x="64"/>
        <item h="1" x="104"/>
        <item h="1" x="12"/>
        <item h="1" x="65"/>
        <item h="1" x="105"/>
        <item h="1" x="13"/>
        <item h="1" x="66"/>
        <item h="1" x="106"/>
        <item h="1" x="14"/>
        <item h="1" x="67"/>
        <item h="1" x="107"/>
        <item h="1" x="15"/>
        <item h="1" x="68"/>
        <item h="1" x="108"/>
        <item h="1" x="16"/>
        <item h="1" x="69"/>
        <item x="109"/>
        <item h="1" x="17"/>
        <item h="1" x="70"/>
        <item x="110"/>
        <item h="1" x="18"/>
        <item h="1" x="71"/>
        <item h="1" x="92"/>
        <item h="1" x="142"/>
        <item h="1" x="0"/>
        <item h="1" x="53"/>
        <item x="111"/>
        <item h="1" x="19"/>
        <item h="1" x="72"/>
        <item x="112"/>
        <item h="1" x="20"/>
        <item h="1" x="73"/>
        <item x="113"/>
        <item h="1" x="21"/>
        <item h="1" x="74"/>
        <item x="114"/>
        <item h="1" x="22"/>
        <item h="1" x="75"/>
        <item x="115"/>
        <item h="1" x="23"/>
        <item h="1" x="76"/>
        <item x="116"/>
        <item h="1" x="24"/>
        <item h="1" x="77"/>
        <item x="117"/>
        <item h="1" x="25"/>
        <item h="1" x="78"/>
        <item x="118"/>
        <item h="1" x="26"/>
        <item h="1" x="79"/>
        <item x="119"/>
        <item h="1" x="27"/>
        <item h="1" x="80"/>
        <item x="120"/>
        <item h="1" x="28"/>
        <item h="1" x="81"/>
        <item h="1" x="93"/>
        <item h="1" x="143"/>
        <item h="1" x="1"/>
        <item h="1" x="54"/>
        <item h="1" x="121"/>
        <item h="1" x="29"/>
        <item h="1" x="82"/>
        <item x="122"/>
        <item h="1" x="30"/>
        <item h="1" x="83"/>
        <item x="123"/>
        <item h="1" x="31"/>
        <item h="1" x="84"/>
        <item x="124"/>
        <item h="1" x="32"/>
        <item h="1" x="85"/>
        <item x="125"/>
        <item h="1" x="33"/>
        <item h="1" x="86"/>
        <item x="126"/>
        <item h="1" x="34"/>
        <item h="1" x="87"/>
        <item h="1" x="127"/>
        <item h="1" x="35"/>
        <item h="1" x="88"/>
        <item h="1" x="36"/>
        <item h="1" x="89"/>
        <item h="1" x="37"/>
        <item h="1" x="90"/>
        <item h="1" x="38"/>
        <item h="1" x="91"/>
        <item h="1" x="94"/>
        <item h="1" x="144"/>
        <item h="1" x="2"/>
        <item h="1" x="55"/>
        <item h="1" x="39"/>
        <item h="1" x="40"/>
        <item h="1" x="128"/>
        <item h="1" x="41"/>
        <item h="1" x="129"/>
        <item h="1" x="42"/>
        <item h="1" x="130"/>
        <item h="1" x="43"/>
        <item h="1" x="44"/>
        <item h="1" x="45"/>
        <item h="1" x="46"/>
        <item h="1" x="131"/>
        <item h="1" x="47"/>
        <item h="1" x="132"/>
        <item h="1" x="48"/>
        <item h="1" x="95"/>
        <item h="1" x="145"/>
        <item h="1" x="3"/>
        <item h="1" x="56"/>
        <item h="1" x="133"/>
        <item h="1" x="49"/>
        <item h="1" x="134"/>
        <item h="1" x="50"/>
        <item h="1" x="135"/>
        <item h="1" x="51"/>
        <item h="1" x="136"/>
        <item h="1" x="52"/>
        <item h="1" x="137"/>
        <item h="1" x="138"/>
        <item h="1" x="139"/>
        <item h="1" x="140"/>
        <item h="1" x="141"/>
        <item h="1" x="96"/>
        <item h="1" x="146"/>
        <item h="1" x="4"/>
        <item h="1" x="57"/>
        <item h="1" x="97"/>
        <item h="1" x="147"/>
        <item h="1" x="5"/>
        <item h="1" x="58"/>
        <item h="1" x="98"/>
        <item h="1" x="148"/>
        <item h="1" x="6"/>
        <item h="1" x="59"/>
        <item h="1" x="99"/>
        <item h="1" x="149"/>
        <item h="1" x="7"/>
        <item h="1" x="60"/>
        <item h="1" x="100"/>
        <item h="1" x="150"/>
        <item h="1" x="8"/>
        <item h="1" x="61"/>
        <item t="default"/>
      </items>
    </pivotField>
    <pivotField axis="axisCol" showAll="0">
      <items count="155">
        <item x="102"/>
        <item x="95"/>
        <item x="135"/>
        <item x="96"/>
        <item x="48"/>
        <item x="138"/>
        <item x="55"/>
        <item x="152"/>
        <item x="81"/>
        <item x="82"/>
        <item x="79"/>
        <item x="78"/>
        <item x="93"/>
        <item x="94"/>
        <item x="120"/>
        <item x="37"/>
        <item x="116"/>
        <item x="111"/>
        <item x="74"/>
        <item x="44"/>
        <item x="98"/>
        <item x="0"/>
        <item x="80"/>
        <item x="72"/>
        <item x="69"/>
        <item x="70"/>
        <item x="71"/>
        <item x="21"/>
        <item x="22"/>
        <item x="7"/>
        <item x="9"/>
        <item x="11"/>
        <item x="12"/>
        <item x="10"/>
        <item x="8"/>
        <item x="19"/>
        <item x="20"/>
        <item x="66"/>
        <item x="146"/>
        <item x="89"/>
        <item x="86"/>
        <item x="85"/>
        <item x="84"/>
        <item x="83"/>
        <item x="109"/>
        <item x="90"/>
        <item x="122"/>
        <item x="148"/>
        <item x="142"/>
        <item x="32"/>
        <item x="143"/>
        <item x="147"/>
        <item x="144"/>
        <item x="137"/>
        <item x="145"/>
        <item x="26"/>
        <item x="151"/>
        <item x="25"/>
        <item x="153"/>
        <item x="105"/>
        <item x="104"/>
        <item x="107"/>
        <item x="106"/>
        <item x="43"/>
        <item x="101"/>
        <item x="1"/>
        <item x="13"/>
        <item x="14"/>
        <item x="119"/>
        <item x="46"/>
        <item x="61"/>
        <item x="129"/>
        <item x="77"/>
        <item x="16"/>
        <item x="15"/>
        <item x="18"/>
        <item x="17"/>
        <item x="88"/>
        <item x="4"/>
        <item x="29"/>
        <item x="36"/>
        <item x="30"/>
        <item x="38"/>
        <item x="115"/>
        <item x="33"/>
        <item x="34"/>
        <item x="35"/>
        <item x="59"/>
        <item x="125"/>
        <item x="45"/>
        <item x="31"/>
        <item x="63"/>
        <item x="130"/>
        <item x="141"/>
        <item x="123"/>
        <item x="126"/>
        <item x="5"/>
        <item x="28"/>
        <item x="128"/>
        <item x="39"/>
        <item x="47"/>
        <item x="23"/>
        <item x="100"/>
        <item x="62"/>
        <item x="64"/>
        <item x="57"/>
        <item x="58"/>
        <item x="27"/>
        <item x="41"/>
        <item x="40"/>
        <item x="2"/>
        <item x="132"/>
        <item x="87"/>
        <item x="53"/>
        <item x="54"/>
        <item x="124"/>
        <item x="131"/>
        <item x="121"/>
        <item x="73"/>
        <item x="60"/>
        <item x="50"/>
        <item x="49"/>
        <item x="51"/>
        <item x="76"/>
        <item x="75"/>
        <item x="67"/>
        <item x="65"/>
        <item x="114"/>
        <item x="113"/>
        <item x="112"/>
        <item x="56"/>
        <item x="68"/>
        <item x="110"/>
        <item x="97"/>
        <item x="42"/>
        <item x="3"/>
        <item x="134"/>
        <item x="150"/>
        <item x="149"/>
        <item x="91"/>
        <item x="92"/>
        <item x="103"/>
        <item x="139"/>
        <item x="99"/>
        <item x="6"/>
        <item x="108"/>
        <item x="127"/>
        <item x="136"/>
        <item x="140"/>
        <item x="52"/>
        <item x="118"/>
        <item x="117"/>
        <item x="24"/>
        <item x="133"/>
        <item t="default"/>
      </items>
    </pivotField>
    <pivotField multipleItemSelectionAllowed="1" showAll="0">
      <items count="30">
        <item h="1" x="5"/>
        <item x="2"/>
        <item x="7"/>
        <item x="27"/>
        <item x="22"/>
        <item x="1"/>
        <item x="14"/>
        <item x="13"/>
        <item x="19"/>
        <item x="3"/>
        <item x="6"/>
        <item x="18"/>
        <item x="16"/>
        <item x="9"/>
        <item x="8"/>
        <item x="4"/>
        <item x="25"/>
        <item x="24"/>
        <item x="10"/>
        <item x="20"/>
        <item x="15"/>
        <item x="21"/>
        <item x="23"/>
        <item x="26"/>
        <item x="11"/>
        <item x="17"/>
        <item x="12"/>
        <item x="28"/>
        <item h="1" x="0"/>
        <item t="default"/>
      </items>
    </pivotField>
    <pivotField axis="axisPage" dataField="1" multipleItemSelectionAllowed="1" showAll="0">
      <items count="137">
        <item x="108"/>
        <item x="18"/>
        <item x="135"/>
        <item x="34"/>
        <item x="82"/>
        <item h="1" x="1"/>
        <item x="56"/>
        <item x="28"/>
        <item x="12"/>
        <item x="127"/>
        <item x="115"/>
        <item x="96"/>
        <item x="74"/>
        <item x="93"/>
        <item x="51"/>
        <item x="71"/>
        <item x="77"/>
        <item x="23"/>
        <item x="48"/>
        <item x="32"/>
        <item x="13"/>
        <item x="130"/>
        <item x="50"/>
        <item x="30"/>
        <item x="125"/>
        <item x="99"/>
        <item x="16"/>
        <item x="70"/>
        <item x="43"/>
        <item x="7"/>
        <item x="98"/>
        <item x="73"/>
        <item x="26"/>
        <item x="52"/>
        <item x="114"/>
        <item x="67"/>
        <item x="104"/>
        <item x="121"/>
        <item x="44"/>
        <item x="124"/>
        <item x="49"/>
        <item x="128"/>
        <item x="72"/>
        <item x="101"/>
        <item x="29"/>
        <item x="97"/>
        <item x="46"/>
        <item x="75"/>
        <item x="88"/>
        <item x="45"/>
        <item x="103"/>
        <item x="24"/>
        <item x="3"/>
        <item x="14"/>
        <item x="126"/>
        <item x="40"/>
        <item x="90"/>
        <item x="61"/>
        <item x="78"/>
        <item x="5"/>
        <item x="63"/>
        <item x="21"/>
        <item x="79"/>
        <item x="105"/>
        <item x="91"/>
        <item x="117"/>
        <item x="36"/>
        <item x="64"/>
        <item x="66"/>
        <item x="59"/>
        <item x="4"/>
        <item x="85"/>
        <item x="118"/>
        <item x="20"/>
        <item x="69"/>
        <item x="111"/>
        <item x="106"/>
        <item x="41"/>
        <item x="47"/>
        <item x="58"/>
        <item x="68"/>
        <item x="80"/>
        <item x="37"/>
        <item x="84"/>
        <item x="123"/>
        <item x="95"/>
        <item x="112"/>
        <item x="8"/>
        <item x="131"/>
        <item x="22"/>
        <item x="132"/>
        <item x="120"/>
        <item x="133"/>
        <item x="6"/>
        <item x="76"/>
        <item x="100"/>
        <item x="53"/>
        <item x="122"/>
        <item x="86"/>
        <item x="110"/>
        <item x="25"/>
        <item x="54"/>
        <item x="129"/>
        <item x="94"/>
        <item x="60"/>
        <item x="10"/>
        <item x="113"/>
        <item x="9"/>
        <item x="87"/>
        <item x="38"/>
        <item x="89"/>
        <item x="62"/>
        <item x="92"/>
        <item x="39"/>
        <item x="65"/>
        <item x="102"/>
        <item x="42"/>
        <item x="27"/>
        <item x="116"/>
        <item x="31"/>
        <item x="11"/>
        <item x="119"/>
        <item x="19"/>
        <item x="33"/>
        <item x="57"/>
        <item x="81"/>
        <item x="55"/>
        <item x="35"/>
        <item x="83"/>
        <item x="15"/>
        <item x="107"/>
        <item x="2"/>
        <item x="17"/>
        <item x="109"/>
        <item x="134"/>
        <item h="1" x="0"/>
        <item t="default"/>
      </items>
    </pivotField>
  </pivotFields>
  <rowFields count="1">
    <field x="1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Fields count="1">
    <field x="6"/>
  </colFields>
  <colItems count="10">
    <i>
      <x v="16"/>
    </i>
    <i>
      <x v="17"/>
    </i>
    <i>
      <x v="44"/>
    </i>
    <i>
      <x v="83"/>
    </i>
    <i>
      <x v="115"/>
    </i>
    <i>
      <x v="127"/>
    </i>
    <i>
      <x v="128"/>
    </i>
    <i>
      <x v="129"/>
    </i>
    <i>
      <x v="132"/>
    </i>
    <i t="grand">
      <x/>
    </i>
  </colItems>
  <pageFields count="2">
    <pageField fld="5" hier="-1"/>
    <pageField fld="8" hier="-1"/>
  </pageFields>
  <dataFields count="1">
    <dataField name="Sum of Actual" fld="8" baseField="1" baseItem="0" numFmtId="44"/>
  </dataFields>
  <formats count="7">
    <format dxfId="48">
      <pivotArea outline="0" collapsedLevelsAreSubtotals="1" fieldPosition="0"/>
    </format>
    <format dxfId="47">
      <pivotArea type="all" dataOnly="0" outline="0" fieldPosition="0"/>
    </format>
    <format dxfId="46">
      <pivotArea outline="0" collapsedLevelsAreSubtotals="1" fieldPosition="0"/>
    </format>
    <format dxfId="45">
      <pivotArea dataOnly="0" labelOnly="1" fieldPosition="0">
        <references count="1">
          <reference field="1" count="0"/>
        </references>
      </pivotArea>
    </format>
    <format dxfId="44">
      <pivotArea dataOnly="0" labelOnly="1" grandRow="1" outline="0" fieldPosition="0"/>
    </format>
    <format dxfId="43">
      <pivotArea dataOnly="0" labelOnly="1" fieldPosition="0">
        <references count="1">
          <reference field="6" count="10">
            <x v="16"/>
            <x v="17"/>
            <x v="44"/>
            <x v="83"/>
            <x v="115"/>
            <x v="117"/>
            <x v="127"/>
            <x v="128"/>
            <x v="129"/>
            <x v="132"/>
          </reference>
        </references>
      </pivotArea>
    </format>
    <format dxfId="42">
      <pivotArea dataOnly="0" labelOnly="1" grandCol="1" outline="0" fieldPosition="0"/>
    </format>
  </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5.xml><?xml version="1.0" encoding="utf-8"?>
<pivotTableDefinition xmlns="http://schemas.openxmlformats.org/spreadsheetml/2006/main" name="PivotTable3" cacheId="4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>
  <location ref="A31:G37" firstHeaderRow="1" firstDataRow="2" firstDataCol="1" rowPageCount="2" colPageCount="1"/>
  <pivotFields count="9">
    <pivotField showAll="0"/>
    <pivotField axis="axisCol" showAll="0">
      <items count="7">
        <item x="0"/>
        <item x="1"/>
        <item x="2"/>
        <item x="3"/>
        <item x="4"/>
        <item x="5"/>
        <item t="default"/>
      </items>
    </pivotField>
    <pivotField showAll="0"/>
    <pivotField showAll="0"/>
    <pivotField axis="axisPage" multipleItemSelectionAllowed="1" showAll="0">
      <items count="5">
        <item h="1" x="3"/>
        <item x="2"/>
        <item h="1" x="1"/>
        <item h="1" x="0"/>
        <item t="default"/>
      </items>
    </pivotField>
    <pivotField showAll="0"/>
    <pivotField axis="axisRow" showAll="0">
      <items count="155">
        <item x="102"/>
        <item x="95"/>
        <item x="135"/>
        <item x="96"/>
        <item x="48"/>
        <item x="138"/>
        <item x="55"/>
        <item x="152"/>
        <item x="81"/>
        <item x="82"/>
        <item x="79"/>
        <item x="78"/>
        <item x="93"/>
        <item x="94"/>
        <item x="120"/>
        <item x="37"/>
        <item x="116"/>
        <item x="111"/>
        <item x="74"/>
        <item x="44"/>
        <item x="98"/>
        <item x="0"/>
        <item x="80"/>
        <item x="72"/>
        <item x="69"/>
        <item x="70"/>
        <item x="71"/>
        <item x="21"/>
        <item x="22"/>
        <item x="7"/>
        <item x="9"/>
        <item x="11"/>
        <item x="12"/>
        <item x="10"/>
        <item x="8"/>
        <item x="19"/>
        <item x="20"/>
        <item x="66"/>
        <item x="146"/>
        <item x="89"/>
        <item x="86"/>
        <item x="85"/>
        <item x="84"/>
        <item x="83"/>
        <item x="109"/>
        <item x="90"/>
        <item x="122"/>
        <item x="148"/>
        <item x="142"/>
        <item x="32"/>
        <item x="143"/>
        <item x="147"/>
        <item x="144"/>
        <item x="137"/>
        <item x="145"/>
        <item x="26"/>
        <item x="151"/>
        <item x="25"/>
        <item x="153"/>
        <item x="105"/>
        <item x="104"/>
        <item x="107"/>
        <item x="106"/>
        <item x="43"/>
        <item x="101"/>
        <item x="1"/>
        <item x="13"/>
        <item x="14"/>
        <item x="119"/>
        <item x="46"/>
        <item x="61"/>
        <item x="129"/>
        <item x="77"/>
        <item x="16"/>
        <item x="15"/>
        <item x="18"/>
        <item x="17"/>
        <item x="88"/>
        <item x="4"/>
        <item x="29"/>
        <item x="36"/>
        <item x="30"/>
        <item x="38"/>
        <item x="115"/>
        <item x="33"/>
        <item x="34"/>
        <item x="35"/>
        <item x="59"/>
        <item x="125"/>
        <item x="45"/>
        <item x="31"/>
        <item x="63"/>
        <item x="130"/>
        <item x="141"/>
        <item x="123"/>
        <item x="126"/>
        <item x="5"/>
        <item x="28"/>
        <item x="128"/>
        <item x="39"/>
        <item x="47"/>
        <item x="23"/>
        <item x="100"/>
        <item x="62"/>
        <item x="64"/>
        <item x="57"/>
        <item x="58"/>
        <item x="27"/>
        <item x="41"/>
        <item x="40"/>
        <item x="2"/>
        <item x="132"/>
        <item x="87"/>
        <item x="53"/>
        <item x="54"/>
        <item x="124"/>
        <item x="131"/>
        <item x="121"/>
        <item x="73"/>
        <item x="60"/>
        <item x="50"/>
        <item x="49"/>
        <item x="51"/>
        <item x="76"/>
        <item x="75"/>
        <item x="67"/>
        <item x="65"/>
        <item x="114"/>
        <item x="113"/>
        <item x="112"/>
        <item x="56"/>
        <item x="68"/>
        <item x="110"/>
        <item x="97"/>
        <item x="42"/>
        <item x="3"/>
        <item x="134"/>
        <item x="150"/>
        <item x="149"/>
        <item x="91"/>
        <item x="92"/>
        <item x="103"/>
        <item x="139"/>
        <item x="99"/>
        <item x="6"/>
        <item x="108"/>
        <item x="127"/>
        <item x="136"/>
        <item x="140"/>
        <item x="52"/>
        <item x="118"/>
        <item x="117"/>
        <item x="24"/>
        <item x="133"/>
        <item t="default"/>
      </items>
    </pivotField>
    <pivotField dataField="1" showAll="0"/>
    <pivotField axis="axisPage" multipleItemSelectionAllowed="1" showAll="0">
      <items count="137">
        <item x="108"/>
        <item x="18"/>
        <item x="135"/>
        <item x="34"/>
        <item x="82"/>
        <item h="1" x="1"/>
        <item x="56"/>
        <item x="28"/>
        <item x="12"/>
        <item x="127"/>
        <item x="115"/>
        <item x="96"/>
        <item x="74"/>
        <item x="93"/>
        <item x="51"/>
        <item x="71"/>
        <item x="77"/>
        <item x="23"/>
        <item x="48"/>
        <item x="32"/>
        <item x="13"/>
        <item x="130"/>
        <item x="50"/>
        <item x="30"/>
        <item x="125"/>
        <item x="99"/>
        <item x="16"/>
        <item x="70"/>
        <item x="43"/>
        <item x="7"/>
        <item x="98"/>
        <item x="73"/>
        <item x="26"/>
        <item x="52"/>
        <item x="114"/>
        <item x="67"/>
        <item x="104"/>
        <item x="121"/>
        <item x="44"/>
        <item x="124"/>
        <item x="49"/>
        <item x="128"/>
        <item x="72"/>
        <item x="101"/>
        <item x="29"/>
        <item x="97"/>
        <item x="46"/>
        <item x="75"/>
        <item x="88"/>
        <item x="45"/>
        <item x="103"/>
        <item x="24"/>
        <item x="3"/>
        <item x="14"/>
        <item x="126"/>
        <item x="40"/>
        <item x="90"/>
        <item x="61"/>
        <item x="78"/>
        <item x="5"/>
        <item x="63"/>
        <item x="21"/>
        <item x="79"/>
        <item x="105"/>
        <item x="91"/>
        <item x="117"/>
        <item x="36"/>
        <item x="64"/>
        <item x="66"/>
        <item x="59"/>
        <item x="4"/>
        <item x="85"/>
        <item x="118"/>
        <item x="20"/>
        <item x="69"/>
        <item x="111"/>
        <item x="106"/>
        <item x="41"/>
        <item x="47"/>
        <item x="58"/>
        <item x="68"/>
        <item x="80"/>
        <item x="37"/>
        <item x="84"/>
        <item x="123"/>
        <item x="95"/>
        <item x="112"/>
        <item x="8"/>
        <item x="131"/>
        <item x="22"/>
        <item x="132"/>
        <item x="120"/>
        <item x="133"/>
        <item x="6"/>
        <item x="76"/>
        <item x="100"/>
        <item x="53"/>
        <item x="122"/>
        <item x="86"/>
        <item x="110"/>
        <item x="25"/>
        <item x="54"/>
        <item x="129"/>
        <item x="94"/>
        <item x="60"/>
        <item x="10"/>
        <item x="113"/>
        <item x="9"/>
        <item x="87"/>
        <item x="38"/>
        <item x="89"/>
        <item x="62"/>
        <item x="92"/>
        <item x="39"/>
        <item x="65"/>
        <item x="102"/>
        <item x="42"/>
        <item x="27"/>
        <item x="116"/>
        <item x="31"/>
        <item x="11"/>
        <item x="119"/>
        <item x="19"/>
        <item x="33"/>
        <item x="57"/>
        <item x="81"/>
        <item x="55"/>
        <item x="35"/>
        <item x="83"/>
        <item x="15"/>
        <item x="107"/>
        <item x="2"/>
        <item x="17"/>
        <item x="109"/>
        <item x="134"/>
        <item h="1" x="0"/>
        <item t="default"/>
      </items>
    </pivotField>
  </pivotFields>
  <rowFields count="1">
    <field x="6"/>
  </rowFields>
  <rowItems count="5">
    <i>
      <x v="40"/>
    </i>
    <i>
      <x v="41"/>
    </i>
    <i>
      <x v="42"/>
    </i>
    <i>
      <x v="43"/>
    </i>
    <i t="grand">
      <x/>
    </i>
  </rowItems>
  <colFields count="1">
    <field x="1"/>
  </colFields>
  <colItems count="6">
    <i>
      <x/>
    </i>
    <i>
      <x v="2"/>
    </i>
    <i>
      <x v="3"/>
    </i>
    <i>
      <x v="4"/>
    </i>
    <i>
      <x v="5"/>
    </i>
    <i t="grand">
      <x/>
    </i>
  </colItems>
  <pageFields count="2">
    <pageField fld="4" hier="-1"/>
    <pageField fld="8" hier="-1"/>
  </pageFields>
  <dataFields count="1">
    <dataField name="Sum of FTE" fld="7" baseField="6" baseItem="8" numFmtId="2"/>
  </dataFields>
  <formats count="12">
    <format dxfId="60">
      <pivotArea collapsedLevelsAreSubtotals="1" fieldPosition="0">
        <references count="1">
          <reference field="6" count="4">
            <x v="40"/>
            <x v="41"/>
            <x v="42"/>
            <x v="43"/>
          </reference>
        </references>
      </pivotArea>
    </format>
    <format dxfId="59">
      <pivotArea outline="0" collapsedLevelsAreSubtotals="1" fieldPosition="0"/>
    </format>
    <format dxfId="58">
      <pivotArea dataOnly="0" labelOnly="1" fieldPosition="0">
        <references count="1">
          <reference field="1" count="5">
            <x v="0"/>
            <x v="2"/>
            <x v="3"/>
            <x v="4"/>
            <x v="5"/>
          </reference>
        </references>
      </pivotArea>
    </format>
    <format dxfId="57">
      <pivotArea dataOnly="0" labelOnly="1" grandCol="1" outline="0" fieldPosition="0"/>
    </format>
    <format dxfId="56">
      <pivotArea dataOnly="0" labelOnly="1" fieldPosition="0">
        <references count="1">
          <reference field="1" count="5">
            <x v="0"/>
            <x v="2"/>
            <x v="3"/>
            <x v="4"/>
            <x v="5"/>
          </reference>
        </references>
      </pivotArea>
    </format>
    <format dxfId="55">
      <pivotArea dataOnly="0" labelOnly="1" grandCol="1" outline="0" fieldPosition="0"/>
    </format>
    <format dxfId="54">
      <pivotArea type="all" dataOnly="0" outline="0" fieldPosition="0"/>
    </format>
    <format dxfId="53">
      <pivotArea outline="0" collapsedLevelsAreSubtotals="1" fieldPosition="0"/>
    </format>
    <format dxfId="52">
      <pivotArea dataOnly="0" labelOnly="1" fieldPosition="0">
        <references count="1">
          <reference field="6" count="4">
            <x v="40"/>
            <x v="41"/>
            <x v="42"/>
            <x v="43"/>
          </reference>
        </references>
      </pivotArea>
    </format>
    <format dxfId="51">
      <pivotArea dataOnly="0" labelOnly="1" grandRow="1" outline="0" fieldPosition="0"/>
    </format>
    <format dxfId="50">
      <pivotArea dataOnly="0" labelOnly="1" fieldPosition="0">
        <references count="1">
          <reference field="1" count="5">
            <x v="0"/>
            <x v="2"/>
            <x v="3"/>
            <x v="4"/>
            <x v="5"/>
          </reference>
        </references>
      </pivotArea>
    </format>
    <format dxfId="49">
      <pivotArea dataOnly="0" labelOnly="1" grandCol="1" outline="0" fieldPosition="0"/>
    </format>
  </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6.xml><?xml version="1.0" encoding="utf-8"?>
<pivotTableDefinition xmlns="http://schemas.openxmlformats.org/spreadsheetml/2006/main" name="PivotTable2" cacheId="4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>
  <location ref="A18:H24" firstHeaderRow="1" firstDataRow="2" firstDataCol="1" rowPageCount="2" colPageCount="1"/>
  <pivotFields count="9">
    <pivotField showAll="0"/>
    <pivotField axis="axisCol" showAll="0">
      <items count="7">
        <item x="0"/>
        <item x="1"/>
        <item x="2"/>
        <item x="3"/>
        <item x="4"/>
        <item x="5"/>
        <item t="default"/>
      </items>
    </pivotField>
    <pivotField showAll="0"/>
    <pivotField showAll="0"/>
    <pivotField axis="axisPage" multipleItemSelectionAllowed="1" showAll="0">
      <items count="5">
        <item h="1" x="3"/>
        <item h="1" x="2"/>
        <item x="1"/>
        <item h="1" x="0"/>
        <item t="default"/>
      </items>
    </pivotField>
    <pivotField showAll="0"/>
    <pivotField axis="axisRow" showAll="0">
      <items count="155">
        <item x="102"/>
        <item x="95"/>
        <item x="135"/>
        <item x="96"/>
        <item x="48"/>
        <item x="138"/>
        <item x="55"/>
        <item x="152"/>
        <item x="81"/>
        <item x="82"/>
        <item x="79"/>
        <item x="78"/>
        <item x="93"/>
        <item x="94"/>
        <item x="120"/>
        <item x="37"/>
        <item x="116"/>
        <item x="111"/>
        <item x="74"/>
        <item x="44"/>
        <item x="98"/>
        <item x="0"/>
        <item x="80"/>
        <item x="72"/>
        <item x="69"/>
        <item x="70"/>
        <item x="71"/>
        <item x="21"/>
        <item x="22"/>
        <item x="7"/>
        <item x="9"/>
        <item x="11"/>
        <item x="12"/>
        <item x="10"/>
        <item x="8"/>
        <item x="19"/>
        <item x="20"/>
        <item x="66"/>
        <item x="146"/>
        <item x="89"/>
        <item x="86"/>
        <item x="85"/>
        <item x="84"/>
        <item x="83"/>
        <item x="109"/>
        <item x="90"/>
        <item x="122"/>
        <item x="148"/>
        <item x="142"/>
        <item x="32"/>
        <item x="143"/>
        <item x="147"/>
        <item x="144"/>
        <item x="137"/>
        <item x="145"/>
        <item x="26"/>
        <item x="151"/>
        <item x="25"/>
        <item x="153"/>
        <item x="105"/>
        <item x="104"/>
        <item x="107"/>
        <item x="106"/>
        <item x="43"/>
        <item x="101"/>
        <item x="1"/>
        <item x="13"/>
        <item x="14"/>
        <item x="119"/>
        <item x="46"/>
        <item x="61"/>
        <item x="129"/>
        <item x="77"/>
        <item x="16"/>
        <item x="15"/>
        <item x="18"/>
        <item x="17"/>
        <item x="88"/>
        <item x="4"/>
        <item x="29"/>
        <item x="36"/>
        <item x="30"/>
        <item x="38"/>
        <item x="115"/>
        <item x="33"/>
        <item x="34"/>
        <item x="35"/>
        <item x="59"/>
        <item x="125"/>
        <item x="45"/>
        <item x="31"/>
        <item x="63"/>
        <item x="130"/>
        <item x="141"/>
        <item x="123"/>
        <item x="126"/>
        <item x="5"/>
        <item x="28"/>
        <item x="128"/>
        <item x="39"/>
        <item x="47"/>
        <item x="23"/>
        <item x="100"/>
        <item x="62"/>
        <item x="64"/>
        <item x="57"/>
        <item x="58"/>
        <item x="27"/>
        <item x="41"/>
        <item x="40"/>
        <item x="2"/>
        <item x="132"/>
        <item x="87"/>
        <item x="53"/>
        <item x="54"/>
        <item x="124"/>
        <item x="131"/>
        <item x="121"/>
        <item x="73"/>
        <item x="60"/>
        <item x="50"/>
        <item x="49"/>
        <item x="51"/>
        <item x="76"/>
        <item x="75"/>
        <item x="67"/>
        <item x="65"/>
        <item x="114"/>
        <item x="113"/>
        <item x="112"/>
        <item x="56"/>
        <item x="68"/>
        <item x="110"/>
        <item x="97"/>
        <item x="42"/>
        <item x="3"/>
        <item x="134"/>
        <item x="150"/>
        <item x="149"/>
        <item x="91"/>
        <item x="92"/>
        <item x="103"/>
        <item x="139"/>
        <item x="99"/>
        <item x="6"/>
        <item x="108"/>
        <item x="127"/>
        <item x="136"/>
        <item x="140"/>
        <item x="52"/>
        <item x="118"/>
        <item x="117"/>
        <item x="24"/>
        <item x="133"/>
        <item t="default"/>
      </items>
    </pivotField>
    <pivotField dataField="1" showAll="0"/>
    <pivotField axis="axisPage" multipleItemSelectionAllowed="1" showAll="0">
      <items count="137">
        <item x="108"/>
        <item x="18"/>
        <item x="135"/>
        <item x="34"/>
        <item x="82"/>
        <item h="1" x="1"/>
        <item x="56"/>
        <item x="28"/>
        <item x="12"/>
        <item x="127"/>
        <item x="115"/>
        <item x="96"/>
        <item x="74"/>
        <item x="93"/>
        <item x="51"/>
        <item x="71"/>
        <item x="77"/>
        <item x="23"/>
        <item x="48"/>
        <item x="32"/>
        <item x="13"/>
        <item x="130"/>
        <item x="50"/>
        <item x="30"/>
        <item x="125"/>
        <item x="99"/>
        <item x="16"/>
        <item x="70"/>
        <item x="43"/>
        <item x="7"/>
        <item x="98"/>
        <item x="73"/>
        <item x="26"/>
        <item x="52"/>
        <item x="114"/>
        <item x="67"/>
        <item x="104"/>
        <item x="121"/>
        <item x="44"/>
        <item x="124"/>
        <item x="49"/>
        <item x="128"/>
        <item x="72"/>
        <item x="101"/>
        <item x="29"/>
        <item x="97"/>
        <item x="46"/>
        <item x="75"/>
        <item x="88"/>
        <item x="45"/>
        <item x="103"/>
        <item x="24"/>
        <item x="3"/>
        <item x="14"/>
        <item x="126"/>
        <item x="40"/>
        <item x="90"/>
        <item x="61"/>
        <item x="78"/>
        <item x="5"/>
        <item x="63"/>
        <item x="21"/>
        <item x="79"/>
        <item x="105"/>
        <item x="91"/>
        <item x="117"/>
        <item x="36"/>
        <item x="64"/>
        <item x="66"/>
        <item x="59"/>
        <item x="4"/>
        <item x="85"/>
        <item x="118"/>
        <item x="20"/>
        <item x="69"/>
        <item x="111"/>
        <item x="106"/>
        <item x="41"/>
        <item x="47"/>
        <item x="58"/>
        <item x="68"/>
        <item x="80"/>
        <item x="37"/>
        <item x="84"/>
        <item x="123"/>
        <item x="95"/>
        <item x="112"/>
        <item x="8"/>
        <item x="131"/>
        <item x="22"/>
        <item x="132"/>
        <item x="120"/>
        <item x="133"/>
        <item x="6"/>
        <item x="76"/>
        <item x="100"/>
        <item x="53"/>
        <item x="122"/>
        <item x="86"/>
        <item x="110"/>
        <item x="25"/>
        <item x="54"/>
        <item x="129"/>
        <item x="94"/>
        <item x="60"/>
        <item x="10"/>
        <item x="113"/>
        <item x="9"/>
        <item x="87"/>
        <item x="38"/>
        <item x="89"/>
        <item x="62"/>
        <item x="92"/>
        <item x="39"/>
        <item x="65"/>
        <item x="102"/>
        <item x="42"/>
        <item x="27"/>
        <item x="116"/>
        <item x="31"/>
        <item x="11"/>
        <item x="119"/>
        <item x="19"/>
        <item x="33"/>
        <item x="57"/>
        <item x="81"/>
        <item x="55"/>
        <item x="35"/>
        <item x="83"/>
        <item x="15"/>
        <item x="107"/>
        <item x="2"/>
        <item x="17"/>
        <item x="109"/>
        <item x="134"/>
        <item h="1" x="0"/>
        <item t="default"/>
      </items>
    </pivotField>
  </pivotFields>
  <rowFields count="1">
    <field x="6"/>
  </rowFields>
  <rowItems count="5">
    <i>
      <x v="6"/>
    </i>
    <i>
      <x v="113"/>
    </i>
    <i>
      <x v="114"/>
    </i>
    <i>
      <x v="130"/>
    </i>
    <i t="grand">
      <x/>
    </i>
  </rowItems>
  <colFields count="1">
    <field x="1"/>
  </colFields>
  <colItems count="7">
    <i>
      <x/>
    </i>
    <i>
      <x v="1"/>
    </i>
    <i>
      <x v="2"/>
    </i>
    <i>
      <x v="3"/>
    </i>
    <i>
      <x v="4"/>
    </i>
    <i>
      <x v="5"/>
    </i>
    <i t="grand">
      <x/>
    </i>
  </colItems>
  <pageFields count="2">
    <pageField fld="4" hier="-1"/>
    <pageField fld="8" hier="-1"/>
  </pageFields>
  <dataFields count="1">
    <dataField name="Sum of FTE" fld="7" baseField="4" baseItem="0"/>
  </dataFields>
  <formats count="17">
    <format dxfId="77">
      <pivotArea collapsedLevelsAreSubtotals="1" fieldPosition="0">
        <references count="1">
          <reference field="6" count="4">
            <x v="6"/>
            <x v="113"/>
            <x v="114"/>
            <x v="130"/>
          </reference>
        </references>
      </pivotArea>
    </format>
    <format dxfId="76">
      <pivotArea collapsedLevelsAreSubtotals="1" fieldPosition="0">
        <references count="2">
          <reference field="1" count="1" selected="0">
            <x v="3"/>
          </reference>
          <reference field="6" count="2">
            <x v="114"/>
            <x v="130"/>
          </reference>
        </references>
      </pivotArea>
    </format>
    <format dxfId="75">
      <pivotArea field="1" grandRow="1" outline="0" collapsedLevelsAreSubtotals="1" axis="axisCol" fieldPosition="0">
        <references count="1">
          <reference field="1" count="1" selected="0">
            <x v="3"/>
          </reference>
        </references>
      </pivotArea>
    </format>
    <format dxfId="74">
      <pivotArea collapsedLevelsAreSubtotals="1" fieldPosition="0">
        <references count="2">
          <reference field="1" count="1" selected="0">
            <x v="4"/>
          </reference>
          <reference field="6" count="2">
            <x v="114"/>
            <x v="130"/>
          </reference>
        </references>
      </pivotArea>
    </format>
    <format dxfId="73">
      <pivotArea field="1" grandRow="1" outline="0" collapsedLevelsAreSubtotals="1" axis="axisCol" fieldPosition="0">
        <references count="1">
          <reference field="1" count="1" selected="0">
            <x v="4"/>
          </reference>
        </references>
      </pivotArea>
    </format>
    <format dxfId="72">
      <pivotArea field="6" grandCol="1" collapsedLevelsAreSubtotals="1" axis="axisRow" fieldPosition="0">
        <references count="1">
          <reference field="6" count="2">
            <x v="114"/>
            <x v="130"/>
          </reference>
        </references>
      </pivotArea>
    </format>
    <format dxfId="71">
      <pivotArea grandRow="1" grandCol="1" outline="0" collapsedLevelsAreSubtotals="1" fieldPosition="0"/>
    </format>
    <format dxfId="70">
      <pivotArea dataOnly="0" labelOnly="1" fieldPosition="0">
        <references count="1">
          <reference field="1" count="0"/>
        </references>
      </pivotArea>
    </format>
    <format dxfId="69">
      <pivotArea dataOnly="0" labelOnly="1" grandCol="1" outline="0" fieldPosition="0"/>
    </format>
    <format dxfId="68">
      <pivotArea dataOnly="0" labelOnly="1" fieldPosition="0">
        <references count="1">
          <reference field="1" count="0"/>
        </references>
      </pivotArea>
    </format>
    <format dxfId="67">
      <pivotArea dataOnly="0" labelOnly="1" grandCol="1" outline="0" fieldPosition="0"/>
    </format>
    <format dxfId="66">
      <pivotArea type="all" dataOnly="0" outline="0" fieldPosition="0"/>
    </format>
    <format dxfId="65">
      <pivotArea outline="0" collapsedLevelsAreSubtotals="1" fieldPosition="0"/>
    </format>
    <format dxfId="64">
      <pivotArea dataOnly="0" labelOnly="1" fieldPosition="0">
        <references count="1">
          <reference field="6" count="4">
            <x v="6"/>
            <x v="113"/>
            <x v="114"/>
            <x v="130"/>
          </reference>
        </references>
      </pivotArea>
    </format>
    <format dxfId="63">
      <pivotArea dataOnly="0" labelOnly="1" grandRow="1" outline="0" fieldPosition="0"/>
    </format>
    <format dxfId="62">
      <pivotArea dataOnly="0" labelOnly="1" fieldPosition="0">
        <references count="1">
          <reference field="1" count="0"/>
        </references>
      </pivotArea>
    </format>
    <format dxfId="61">
      <pivotArea dataOnly="0" labelOnly="1" grandCol="1" outline="0" fieldPosition="0"/>
    </format>
  </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7.xml><?xml version="1.0" encoding="utf-8"?>
<pivotTableDefinition xmlns="http://schemas.openxmlformats.org/spreadsheetml/2006/main" name="PivotTable1" cacheId="4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>
  <location ref="A48:B55" firstHeaderRow="1" firstDataRow="1" firstDataCol="1" rowPageCount="1" colPageCount="1"/>
  <pivotFields count="9">
    <pivotField showAll="0"/>
    <pivotField showAll="0"/>
    <pivotField showAll="0"/>
    <pivotField showAll="0"/>
    <pivotField showAll="0"/>
    <pivotField axis="axisPage" multipleItemSelectionAllowed="1" showAll="0">
      <items count="155">
        <item x="101"/>
        <item h="1" x="151"/>
        <item h="1" x="9"/>
        <item h="1" x="62"/>
        <item h="1" x="102"/>
        <item h="1" x="152"/>
        <item h="1" x="10"/>
        <item h="1" x="63"/>
        <item h="1" x="103"/>
        <item h="1" x="153"/>
        <item h="1" x="11"/>
        <item h="1" x="64"/>
        <item h="1" x="104"/>
        <item h="1" x="12"/>
        <item h="1" x="65"/>
        <item h="1" x="105"/>
        <item h="1" x="13"/>
        <item h="1" x="66"/>
        <item h="1" x="106"/>
        <item h="1" x="14"/>
        <item h="1" x="67"/>
        <item h="1" x="107"/>
        <item h="1" x="15"/>
        <item h="1" x="68"/>
        <item x="108"/>
        <item h="1" x="16"/>
        <item h="1" x="69"/>
        <item h="1" x="109"/>
        <item h="1" x="17"/>
        <item h="1" x="70"/>
        <item h="1" x="110"/>
        <item h="1" x="18"/>
        <item h="1" x="71"/>
        <item x="92"/>
        <item h="1" x="142"/>
        <item h="1" x="0"/>
        <item h="1" x="53"/>
        <item h="1" x="111"/>
        <item h="1" x="19"/>
        <item h="1" x="72"/>
        <item h="1" x="112"/>
        <item h="1" x="20"/>
        <item h="1" x="73"/>
        <item h="1" x="113"/>
        <item h="1" x="21"/>
        <item h="1" x="74"/>
        <item h="1" x="114"/>
        <item h="1" x="22"/>
        <item h="1" x="75"/>
        <item h="1" x="115"/>
        <item h="1" x="23"/>
        <item h="1" x="76"/>
        <item h="1" x="116"/>
        <item h="1" x="24"/>
        <item h="1" x="77"/>
        <item h="1" x="117"/>
        <item h="1" x="25"/>
        <item h="1" x="78"/>
        <item h="1" x="118"/>
        <item h="1" x="26"/>
        <item h="1" x="79"/>
        <item h="1" x="119"/>
        <item h="1" x="27"/>
        <item h="1" x="80"/>
        <item h="1" x="120"/>
        <item h="1" x="28"/>
        <item h="1" x="81"/>
        <item h="1" x="93"/>
        <item h="1" x="143"/>
        <item h="1" x="1"/>
        <item h="1" x="54"/>
        <item h="1" x="121"/>
        <item h="1" x="29"/>
        <item h="1" x="82"/>
        <item h="1" x="122"/>
        <item h="1" x="30"/>
        <item h="1" x="83"/>
        <item h="1" x="123"/>
        <item h="1" x="31"/>
        <item h="1" x="84"/>
        <item h="1" x="124"/>
        <item h="1" x="32"/>
        <item h="1" x="85"/>
        <item h="1" x="125"/>
        <item h="1" x="33"/>
        <item h="1" x="86"/>
        <item h="1" x="126"/>
        <item h="1" x="34"/>
        <item h="1" x="87"/>
        <item x="127"/>
        <item h="1" x="35"/>
        <item h="1" x="88"/>
        <item h="1" x="36"/>
        <item h="1" x="89"/>
        <item h="1" x="37"/>
        <item h="1" x="90"/>
        <item h="1" x="38"/>
        <item h="1" x="91"/>
        <item h="1" x="94"/>
        <item h="1" x="144"/>
        <item h="1" x="2"/>
        <item h="1" x="55"/>
        <item h="1" x="39"/>
        <item h="1" x="40"/>
        <item h="1" x="128"/>
        <item h="1" x="41"/>
        <item h="1" x="129"/>
        <item h="1" x="42"/>
        <item h="1" x="130"/>
        <item h="1" x="43"/>
        <item h="1" x="44"/>
        <item h="1" x="45"/>
        <item h="1" x="46"/>
        <item h="1" x="131"/>
        <item h="1" x="47"/>
        <item h="1" x="132"/>
        <item h="1" x="48"/>
        <item h="1" x="95"/>
        <item h="1" x="145"/>
        <item h="1" x="3"/>
        <item h="1" x="56"/>
        <item h="1" x="133"/>
        <item h="1" x="49"/>
        <item h="1" x="134"/>
        <item h="1" x="50"/>
        <item x="135"/>
        <item h="1" x="51"/>
        <item h="1" x="136"/>
        <item h="1" x="52"/>
        <item h="1" x="137"/>
        <item h="1" x="138"/>
        <item h="1" x="139"/>
        <item h="1" x="140"/>
        <item h="1" x="141"/>
        <item h="1" x="96"/>
        <item h="1" x="146"/>
        <item h="1" x="4"/>
        <item h="1" x="57"/>
        <item h="1" x="97"/>
        <item h="1" x="147"/>
        <item h="1" x="5"/>
        <item h="1" x="58"/>
        <item h="1" x="98"/>
        <item h="1" x="148"/>
        <item h="1" x="6"/>
        <item h="1" x="59"/>
        <item h="1" x="99"/>
        <item h="1" x="149"/>
        <item h="1" x="7"/>
        <item h="1" x="60"/>
        <item x="100"/>
        <item h="1" x="150"/>
        <item h="1" x="8"/>
        <item h="1" x="61"/>
        <item t="default"/>
      </items>
    </pivotField>
    <pivotField axis="axisRow" showAll="0">
      <items count="155">
        <item x="102"/>
        <item x="95"/>
        <item x="135"/>
        <item x="96"/>
        <item x="48"/>
        <item x="138"/>
        <item x="55"/>
        <item x="152"/>
        <item x="81"/>
        <item x="82"/>
        <item x="79"/>
        <item x="78"/>
        <item x="93"/>
        <item x="94"/>
        <item x="120"/>
        <item x="37"/>
        <item x="116"/>
        <item x="111"/>
        <item x="74"/>
        <item x="44"/>
        <item x="98"/>
        <item x="0"/>
        <item x="80"/>
        <item x="72"/>
        <item x="69"/>
        <item x="70"/>
        <item x="71"/>
        <item x="21"/>
        <item x="22"/>
        <item x="7"/>
        <item x="9"/>
        <item x="11"/>
        <item x="12"/>
        <item x="10"/>
        <item x="8"/>
        <item x="19"/>
        <item x="20"/>
        <item x="66"/>
        <item x="146"/>
        <item x="89"/>
        <item x="86"/>
        <item x="85"/>
        <item x="84"/>
        <item x="83"/>
        <item x="109"/>
        <item x="90"/>
        <item x="122"/>
        <item x="148"/>
        <item x="142"/>
        <item x="32"/>
        <item x="143"/>
        <item x="147"/>
        <item x="144"/>
        <item x="137"/>
        <item x="145"/>
        <item x="26"/>
        <item x="151"/>
        <item x="25"/>
        <item x="153"/>
        <item x="105"/>
        <item x="104"/>
        <item x="107"/>
        <item x="106"/>
        <item x="43"/>
        <item x="101"/>
        <item x="1"/>
        <item x="13"/>
        <item x="14"/>
        <item x="119"/>
        <item x="46"/>
        <item x="61"/>
        <item x="129"/>
        <item x="77"/>
        <item x="16"/>
        <item x="15"/>
        <item x="18"/>
        <item x="17"/>
        <item x="88"/>
        <item x="4"/>
        <item x="29"/>
        <item x="36"/>
        <item x="30"/>
        <item x="38"/>
        <item x="115"/>
        <item x="33"/>
        <item x="34"/>
        <item x="35"/>
        <item x="59"/>
        <item x="125"/>
        <item x="45"/>
        <item x="31"/>
        <item x="63"/>
        <item x="130"/>
        <item x="141"/>
        <item x="123"/>
        <item x="126"/>
        <item x="5"/>
        <item x="28"/>
        <item x="128"/>
        <item x="39"/>
        <item x="47"/>
        <item x="23"/>
        <item x="100"/>
        <item x="62"/>
        <item x="64"/>
        <item x="57"/>
        <item x="58"/>
        <item x="27"/>
        <item x="41"/>
        <item x="40"/>
        <item x="2"/>
        <item x="132"/>
        <item x="87"/>
        <item x="53"/>
        <item x="54"/>
        <item x="124"/>
        <item x="131"/>
        <item x="121"/>
        <item x="73"/>
        <item x="60"/>
        <item x="50"/>
        <item x="49"/>
        <item x="51"/>
        <item x="76"/>
        <item x="75"/>
        <item x="67"/>
        <item x="65"/>
        <item x="114"/>
        <item x="113"/>
        <item x="112"/>
        <item x="56"/>
        <item x="68"/>
        <item x="110"/>
        <item x="97"/>
        <item x="42"/>
        <item x="3"/>
        <item x="134"/>
        <item x="150"/>
        <item x="149"/>
        <item x="91"/>
        <item x="92"/>
        <item x="103"/>
        <item x="139"/>
        <item x="99"/>
        <item x="6"/>
        <item x="108"/>
        <item x="127"/>
        <item x="136"/>
        <item x="140"/>
        <item x="52"/>
        <item x="118"/>
        <item x="117"/>
        <item x="24"/>
        <item x="133"/>
        <item t="default"/>
      </items>
    </pivotField>
    <pivotField showAll="0"/>
    <pivotField dataField="1" showAll="0"/>
  </pivotFields>
  <rowFields count="1">
    <field x="6"/>
  </rowFields>
  <rowItems count="7">
    <i>
      <x v="2"/>
    </i>
    <i>
      <x v="64"/>
    </i>
    <i>
      <x v="102"/>
    </i>
    <i>
      <x v="140"/>
    </i>
    <i>
      <x v="145"/>
    </i>
    <i>
      <x v="146"/>
    </i>
    <i t="grand">
      <x/>
    </i>
  </rowItems>
  <colItems count="1">
    <i/>
  </colItems>
  <pageFields count="1">
    <pageField fld="5" hier="-1"/>
  </pageFields>
  <dataFields count="1">
    <dataField name="Sum of Actual" fld="8" baseField="6" baseItem="0" numFmtId="164"/>
  </dataFields>
  <formats count="4">
    <format dxfId="3">
      <pivotArea outline="0" collapsedLevelsAreSubtotals="1" fieldPosition="0"/>
    </format>
    <format dxfId="2">
      <pivotArea outline="0" collapsedLevelsAreSubtotals="1" fieldPosition="0"/>
    </format>
    <format dxfId="1">
      <pivotArea dataOnly="0" labelOnly="1" fieldPosition="0">
        <references count="1">
          <reference field="6" count="6">
            <x v="2"/>
            <x v="64"/>
            <x v="102"/>
            <x v="140"/>
            <x v="145"/>
            <x v="146"/>
          </reference>
        </references>
      </pivotArea>
    </format>
    <format dxfId="0">
      <pivotArea dataOnly="0" labelOnly="1" grandRow="1" outline="0" fieldPosition="0"/>
    </format>
  </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8.xml><?xml version="1.0" encoding="utf-8"?>
<pivotTableDefinition xmlns="http://schemas.openxmlformats.org/spreadsheetml/2006/main" name="PivotTable2" cacheId="6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>
  <location ref="A61:K69" firstHeaderRow="1" firstDataRow="2" firstDataCol="1" rowPageCount="2" colPageCount="1"/>
  <pivotFields count="9">
    <pivotField showAll="0"/>
    <pivotField axis="axisRow" showAll="0">
      <items count="7">
        <item x="0"/>
        <item x="1"/>
        <item x="2"/>
        <item x="3"/>
        <item x="4"/>
        <item x="5"/>
        <item t="default"/>
      </items>
    </pivotField>
    <pivotField showAll="0"/>
    <pivotField showAll="0"/>
    <pivotField showAll="0"/>
    <pivotField axis="axisPage" multipleItemSelectionAllowed="1" showAll="0">
      <items count="155">
        <item h="1" x="101"/>
        <item h="1" x="151"/>
        <item h="1" x="9"/>
        <item h="1" x="62"/>
        <item h="1" x="102"/>
        <item h="1" x="152"/>
        <item h="1" x="10"/>
        <item h="1" x="63"/>
        <item h="1" x="103"/>
        <item h="1" x="153"/>
        <item h="1" x="11"/>
        <item h="1" x="64"/>
        <item h="1" x="104"/>
        <item h="1" x="12"/>
        <item h="1" x="65"/>
        <item h="1" x="105"/>
        <item h="1" x="13"/>
        <item h="1" x="66"/>
        <item h="1" x="106"/>
        <item h="1" x="14"/>
        <item h="1" x="67"/>
        <item h="1" x="107"/>
        <item h="1" x="15"/>
        <item h="1" x="68"/>
        <item h="1" x="108"/>
        <item h="1" x="16"/>
        <item h="1" x="69"/>
        <item x="109"/>
        <item h="1" x="17"/>
        <item h="1" x="70"/>
        <item x="110"/>
        <item h="1" x="18"/>
        <item h="1" x="71"/>
        <item h="1" x="92"/>
        <item h="1" x="142"/>
        <item h="1" x="0"/>
        <item h="1" x="53"/>
        <item x="111"/>
        <item h="1" x="19"/>
        <item h="1" x="72"/>
        <item x="112"/>
        <item h="1" x="20"/>
        <item h="1" x="73"/>
        <item x="113"/>
        <item h="1" x="21"/>
        <item h="1" x="74"/>
        <item x="114"/>
        <item h="1" x="22"/>
        <item h="1" x="75"/>
        <item x="115"/>
        <item h="1" x="23"/>
        <item h="1" x="76"/>
        <item x="116"/>
        <item h="1" x="24"/>
        <item h="1" x="77"/>
        <item x="117"/>
        <item h="1" x="25"/>
        <item h="1" x="78"/>
        <item x="118"/>
        <item h="1" x="26"/>
        <item h="1" x="79"/>
        <item x="119"/>
        <item h="1" x="27"/>
        <item h="1" x="80"/>
        <item x="120"/>
        <item h="1" x="28"/>
        <item h="1" x="81"/>
        <item h="1" x="93"/>
        <item h="1" x="143"/>
        <item h="1" x="1"/>
        <item h="1" x="54"/>
        <item h="1" x="121"/>
        <item h="1" x="29"/>
        <item h="1" x="82"/>
        <item x="122"/>
        <item h="1" x="30"/>
        <item h="1" x="83"/>
        <item x="123"/>
        <item h="1" x="31"/>
        <item h="1" x="84"/>
        <item x="124"/>
        <item h="1" x="32"/>
        <item h="1" x="85"/>
        <item x="125"/>
        <item h="1" x="33"/>
        <item h="1" x="86"/>
        <item x="126"/>
        <item h="1" x="34"/>
        <item h="1" x="87"/>
        <item h="1" x="127"/>
        <item h="1" x="35"/>
        <item h="1" x="88"/>
        <item h="1" x="36"/>
        <item h="1" x="89"/>
        <item h="1" x="37"/>
        <item h="1" x="90"/>
        <item h="1" x="38"/>
        <item h="1" x="91"/>
        <item h="1" x="94"/>
        <item h="1" x="144"/>
        <item h="1" x="2"/>
        <item h="1" x="55"/>
        <item h="1" x="39"/>
        <item h="1" x="40"/>
        <item h="1" x="128"/>
        <item h="1" x="41"/>
        <item h="1" x="129"/>
        <item h="1" x="42"/>
        <item h="1" x="130"/>
        <item h="1" x="43"/>
        <item h="1" x="44"/>
        <item h="1" x="45"/>
        <item h="1" x="46"/>
        <item h="1" x="131"/>
        <item h="1" x="47"/>
        <item h="1" x="132"/>
        <item h="1" x="48"/>
        <item h="1" x="95"/>
        <item h="1" x="145"/>
        <item h="1" x="3"/>
        <item h="1" x="56"/>
        <item h="1" x="133"/>
        <item h="1" x="49"/>
        <item h="1" x="134"/>
        <item h="1" x="50"/>
        <item h="1" x="135"/>
        <item h="1" x="51"/>
        <item h="1" x="136"/>
        <item h="1" x="52"/>
        <item h="1" x="137"/>
        <item h="1" x="138"/>
        <item h="1" x="139"/>
        <item h="1" x="140"/>
        <item h="1" x="141"/>
        <item h="1" x="96"/>
        <item h="1" x="146"/>
        <item h="1" x="4"/>
        <item h="1" x="57"/>
        <item h="1" x="97"/>
        <item h="1" x="147"/>
        <item h="1" x="5"/>
        <item h="1" x="58"/>
        <item h="1" x="98"/>
        <item h="1" x="148"/>
        <item h="1" x="6"/>
        <item h="1" x="59"/>
        <item h="1" x="99"/>
        <item h="1" x="149"/>
        <item h="1" x="7"/>
        <item h="1" x="60"/>
        <item h="1" x="100"/>
        <item h="1" x="150"/>
        <item h="1" x="8"/>
        <item h="1" x="61"/>
        <item t="default"/>
      </items>
    </pivotField>
    <pivotField axis="axisCol" showAll="0">
      <items count="155">
        <item x="102"/>
        <item x="95"/>
        <item x="135"/>
        <item x="96"/>
        <item x="48"/>
        <item x="138"/>
        <item x="55"/>
        <item x="152"/>
        <item x="81"/>
        <item x="82"/>
        <item x="79"/>
        <item x="78"/>
        <item x="93"/>
        <item x="94"/>
        <item x="120"/>
        <item x="37"/>
        <item x="116"/>
        <item x="111"/>
        <item x="74"/>
        <item x="44"/>
        <item x="98"/>
        <item x="0"/>
        <item x="80"/>
        <item x="72"/>
        <item x="69"/>
        <item x="70"/>
        <item x="71"/>
        <item x="21"/>
        <item x="22"/>
        <item x="7"/>
        <item x="9"/>
        <item x="11"/>
        <item x="12"/>
        <item x="10"/>
        <item x="8"/>
        <item x="19"/>
        <item x="20"/>
        <item x="66"/>
        <item x="146"/>
        <item x="89"/>
        <item x="86"/>
        <item x="85"/>
        <item x="84"/>
        <item x="83"/>
        <item x="109"/>
        <item x="90"/>
        <item x="122"/>
        <item x="148"/>
        <item x="142"/>
        <item x="32"/>
        <item x="143"/>
        <item x="147"/>
        <item x="144"/>
        <item x="137"/>
        <item x="145"/>
        <item x="26"/>
        <item x="151"/>
        <item x="25"/>
        <item x="153"/>
        <item x="105"/>
        <item x="104"/>
        <item x="107"/>
        <item x="106"/>
        <item x="43"/>
        <item x="101"/>
        <item x="1"/>
        <item x="13"/>
        <item x="14"/>
        <item x="119"/>
        <item x="46"/>
        <item x="61"/>
        <item x="129"/>
        <item x="77"/>
        <item x="16"/>
        <item x="15"/>
        <item x="18"/>
        <item x="17"/>
        <item x="88"/>
        <item x="4"/>
        <item x="29"/>
        <item x="36"/>
        <item x="30"/>
        <item x="38"/>
        <item x="115"/>
        <item x="33"/>
        <item x="34"/>
        <item x="35"/>
        <item x="59"/>
        <item x="125"/>
        <item x="45"/>
        <item x="31"/>
        <item x="63"/>
        <item x="130"/>
        <item x="141"/>
        <item x="123"/>
        <item x="126"/>
        <item x="5"/>
        <item x="28"/>
        <item x="128"/>
        <item x="39"/>
        <item x="47"/>
        <item x="23"/>
        <item x="100"/>
        <item x="62"/>
        <item x="64"/>
        <item x="57"/>
        <item x="58"/>
        <item x="27"/>
        <item x="41"/>
        <item x="40"/>
        <item x="2"/>
        <item x="132"/>
        <item x="87"/>
        <item x="53"/>
        <item x="54"/>
        <item x="124"/>
        <item x="131"/>
        <item x="121"/>
        <item x="73"/>
        <item x="60"/>
        <item x="50"/>
        <item x="49"/>
        <item x="51"/>
        <item x="76"/>
        <item x="75"/>
        <item x="67"/>
        <item x="65"/>
        <item x="114"/>
        <item x="113"/>
        <item x="112"/>
        <item x="56"/>
        <item x="68"/>
        <item x="110"/>
        <item x="97"/>
        <item x="42"/>
        <item x="3"/>
        <item x="134"/>
        <item x="150"/>
        <item x="149"/>
        <item x="91"/>
        <item x="92"/>
        <item x="103"/>
        <item x="139"/>
        <item x="99"/>
        <item x="6"/>
        <item x="108"/>
        <item x="127"/>
        <item x="136"/>
        <item x="140"/>
        <item x="52"/>
        <item x="118"/>
        <item x="117"/>
        <item x="24"/>
        <item x="133"/>
        <item t="default"/>
      </items>
    </pivotField>
    <pivotField multipleItemSelectionAllowed="1" showAll="0">
      <items count="30">
        <item h="1" x="5"/>
        <item x="2"/>
        <item x="7"/>
        <item x="27"/>
        <item x="22"/>
        <item x="1"/>
        <item x="14"/>
        <item x="13"/>
        <item x="19"/>
        <item x="3"/>
        <item x="6"/>
        <item x="18"/>
        <item x="16"/>
        <item x="9"/>
        <item x="8"/>
        <item x="4"/>
        <item x="25"/>
        <item x="24"/>
        <item x="10"/>
        <item x="20"/>
        <item x="15"/>
        <item x="21"/>
        <item x="23"/>
        <item x="26"/>
        <item x="11"/>
        <item x="17"/>
        <item x="12"/>
        <item x="28"/>
        <item h="1" x="0"/>
        <item t="default"/>
      </items>
    </pivotField>
    <pivotField axis="axisPage" dataField="1" multipleItemSelectionAllowed="1" showAll="0">
      <items count="137">
        <item x="108"/>
        <item x="18"/>
        <item x="135"/>
        <item x="34"/>
        <item x="82"/>
        <item h="1" x="1"/>
        <item x="56"/>
        <item x="28"/>
        <item x="12"/>
        <item x="127"/>
        <item x="115"/>
        <item x="96"/>
        <item x="74"/>
        <item x="93"/>
        <item x="51"/>
        <item x="71"/>
        <item x="77"/>
        <item x="23"/>
        <item x="48"/>
        <item x="32"/>
        <item x="13"/>
        <item x="130"/>
        <item x="50"/>
        <item x="30"/>
        <item x="125"/>
        <item x="99"/>
        <item x="16"/>
        <item x="70"/>
        <item x="43"/>
        <item x="7"/>
        <item x="98"/>
        <item x="73"/>
        <item x="26"/>
        <item x="52"/>
        <item x="114"/>
        <item x="67"/>
        <item x="104"/>
        <item x="121"/>
        <item x="44"/>
        <item x="124"/>
        <item x="49"/>
        <item x="128"/>
        <item x="72"/>
        <item x="101"/>
        <item x="29"/>
        <item x="97"/>
        <item x="46"/>
        <item x="75"/>
        <item x="88"/>
        <item x="45"/>
        <item x="103"/>
        <item x="24"/>
        <item x="3"/>
        <item x="14"/>
        <item x="126"/>
        <item x="40"/>
        <item x="90"/>
        <item x="61"/>
        <item x="78"/>
        <item x="5"/>
        <item x="63"/>
        <item x="21"/>
        <item x="79"/>
        <item x="105"/>
        <item x="91"/>
        <item x="117"/>
        <item x="36"/>
        <item x="64"/>
        <item x="66"/>
        <item x="59"/>
        <item x="4"/>
        <item x="85"/>
        <item x="118"/>
        <item x="20"/>
        <item x="69"/>
        <item x="111"/>
        <item x="106"/>
        <item x="41"/>
        <item x="47"/>
        <item x="58"/>
        <item x="68"/>
        <item x="80"/>
        <item x="37"/>
        <item x="84"/>
        <item x="123"/>
        <item x="95"/>
        <item x="112"/>
        <item x="8"/>
        <item x="131"/>
        <item x="22"/>
        <item x="132"/>
        <item x="120"/>
        <item x="133"/>
        <item x="6"/>
        <item x="76"/>
        <item x="100"/>
        <item x="53"/>
        <item x="122"/>
        <item x="86"/>
        <item x="110"/>
        <item x="25"/>
        <item x="54"/>
        <item x="129"/>
        <item x="94"/>
        <item x="60"/>
        <item x="10"/>
        <item x="113"/>
        <item x="9"/>
        <item x="87"/>
        <item x="38"/>
        <item x="89"/>
        <item x="62"/>
        <item x="92"/>
        <item x="39"/>
        <item x="65"/>
        <item x="102"/>
        <item x="42"/>
        <item x="27"/>
        <item x="116"/>
        <item x="31"/>
        <item x="11"/>
        <item x="119"/>
        <item x="19"/>
        <item x="33"/>
        <item x="57"/>
        <item x="81"/>
        <item x="55"/>
        <item x="35"/>
        <item x="83"/>
        <item x="15"/>
        <item x="107"/>
        <item x="2"/>
        <item x="17"/>
        <item x="109"/>
        <item x="134"/>
        <item h="1" x="0"/>
        <item t="default"/>
      </items>
    </pivotField>
  </pivotFields>
  <rowFields count="1">
    <field x="1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Fields count="1">
    <field x="6"/>
  </colFields>
  <colItems count="10">
    <i>
      <x v="16"/>
    </i>
    <i>
      <x v="17"/>
    </i>
    <i>
      <x v="44"/>
    </i>
    <i>
      <x v="83"/>
    </i>
    <i>
      <x v="115"/>
    </i>
    <i>
      <x v="127"/>
    </i>
    <i>
      <x v="128"/>
    </i>
    <i>
      <x v="129"/>
    </i>
    <i>
      <x v="132"/>
    </i>
    <i t="grand">
      <x/>
    </i>
  </colItems>
  <pageFields count="2">
    <pageField fld="5" hier="-1"/>
    <pageField fld="8" hier="-1"/>
  </pageFields>
  <dataFields count="1">
    <dataField name="Sum of Actual" fld="8" baseField="1" baseItem="0" numFmtId="44"/>
  </dataFields>
  <formats count="7">
    <format dxfId="10">
      <pivotArea outline="0" collapsedLevelsAreSubtotals="1" fieldPosition="0"/>
    </format>
    <format dxfId="9">
      <pivotArea type="all" dataOnly="0" outline="0" fieldPosition="0"/>
    </format>
    <format dxfId="8">
      <pivotArea outline="0" collapsedLevelsAreSubtotals="1" fieldPosition="0"/>
    </format>
    <format dxfId="7">
      <pivotArea dataOnly="0" labelOnly="1" fieldPosition="0">
        <references count="1">
          <reference field="1" count="0"/>
        </references>
      </pivotArea>
    </format>
    <format dxfId="6">
      <pivotArea dataOnly="0" labelOnly="1" grandRow="1" outline="0" fieldPosition="0"/>
    </format>
    <format dxfId="5">
      <pivotArea dataOnly="0" labelOnly="1" fieldPosition="0">
        <references count="1">
          <reference field="6" count="10">
            <x v="16"/>
            <x v="17"/>
            <x v="44"/>
            <x v="83"/>
            <x v="115"/>
            <x v="117"/>
            <x v="127"/>
            <x v="128"/>
            <x v="129"/>
            <x v="132"/>
          </reference>
        </references>
      </pivotArea>
    </format>
    <format dxfId="4">
      <pivotArea dataOnly="0" labelOnly="1" grandCol="1" outline="0" fieldPosition="0"/>
    </format>
  </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1" name="Table1" displayName="Table1" ref="A1:I925" totalsRowShown="0" headerRowDxfId="90" dataDxfId="88" headerRowBorderDxfId="89" tableBorderDxfId="87">
  <autoFilter ref="A1:I925"/>
  <tableColumns count="9">
    <tableColumn id="1" name="Order" dataDxfId="86"/>
    <tableColumn id="2" name="Program " dataDxfId="85"/>
    <tableColumn id="3" name="Type" dataDxfId="84"/>
    <tableColumn id="4" name="Line Item or Expense" dataDxfId="83"/>
    <tableColumn id="5" name="Staffing " dataDxfId="82"/>
    <tableColumn id="6" name="ScheduleBExpLineNumber" dataDxfId="81"/>
    <tableColumn id="7" name="LineDescription" dataDxfId="80"/>
    <tableColumn id="8" name="FTE" dataDxfId="79"/>
    <tableColumn id="9" name="Actual" dataDxfId="78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3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6" Type="http://schemas.openxmlformats.org/officeDocument/2006/relationships/pivotTable" Target="../pivotTables/pivotTable6.xml"/><Relationship Id="rId5" Type="http://schemas.openxmlformats.org/officeDocument/2006/relationships/pivotTable" Target="../pivotTables/pivotTable5.xml"/><Relationship Id="rId4" Type="http://schemas.openxmlformats.org/officeDocument/2006/relationships/pivotTable" Target="../pivotTables/pivotTable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ivotTable" Target="../pivotTables/pivotTable8.xml"/><Relationship Id="rId1" Type="http://schemas.openxmlformats.org/officeDocument/2006/relationships/pivotTable" Target="../pivotTables/pivotTable7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E24"/>
  <sheetViews>
    <sheetView tabSelected="1" topLeftCell="BA1" workbookViewId="0">
      <selection activeCell="BU17" sqref="BU17"/>
    </sheetView>
  </sheetViews>
  <sheetFormatPr defaultRowHeight="12.75" x14ac:dyDescent="0.2"/>
  <cols>
    <col min="1" max="1" width="38.42578125" style="346" customWidth="1"/>
    <col min="2" max="2" width="12.85546875" style="351" customWidth="1"/>
    <col min="3" max="58" width="7.7109375" style="346" customWidth="1"/>
    <col min="59" max="59" width="13" style="346" customWidth="1"/>
    <col min="60" max="60" width="8.42578125" style="346" customWidth="1"/>
    <col min="61" max="61" width="8.140625" style="346" customWidth="1"/>
    <col min="62" max="67" width="8.140625" style="346" bestFit="1" customWidth="1"/>
    <col min="68" max="68" width="7.42578125" style="346" bestFit="1" customWidth="1"/>
    <col min="69" max="69" width="9" style="346" bestFit="1" customWidth="1"/>
    <col min="70" max="82" width="7.7109375" style="346" customWidth="1"/>
    <col min="83" max="256" width="8.85546875" style="346"/>
    <col min="257" max="257" width="38.42578125" style="346" customWidth="1"/>
    <col min="258" max="258" width="12.85546875" style="346" customWidth="1"/>
    <col min="259" max="314" width="7.7109375" style="346" customWidth="1"/>
    <col min="315" max="315" width="13" style="346" customWidth="1"/>
    <col min="316" max="316" width="8.42578125" style="346" customWidth="1"/>
    <col min="317" max="317" width="8.140625" style="346" customWidth="1"/>
    <col min="318" max="323" width="8.140625" style="346" bestFit="1" customWidth="1"/>
    <col min="324" max="324" width="7.42578125" style="346" bestFit="1" customWidth="1"/>
    <col min="325" max="325" width="9" style="346" bestFit="1" customWidth="1"/>
    <col min="326" max="338" width="7.7109375" style="346" customWidth="1"/>
    <col min="339" max="512" width="8.85546875" style="346"/>
    <col min="513" max="513" width="38.42578125" style="346" customWidth="1"/>
    <col min="514" max="514" width="12.85546875" style="346" customWidth="1"/>
    <col min="515" max="570" width="7.7109375" style="346" customWidth="1"/>
    <col min="571" max="571" width="13" style="346" customWidth="1"/>
    <col min="572" max="572" width="8.42578125" style="346" customWidth="1"/>
    <col min="573" max="573" width="8.140625" style="346" customWidth="1"/>
    <col min="574" max="579" width="8.140625" style="346" bestFit="1" customWidth="1"/>
    <col min="580" max="580" width="7.42578125" style="346" bestFit="1" customWidth="1"/>
    <col min="581" max="581" width="9" style="346" bestFit="1" customWidth="1"/>
    <col min="582" max="594" width="7.7109375" style="346" customWidth="1"/>
    <col min="595" max="768" width="8.85546875" style="346"/>
    <col min="769" max="769" width="38.42578125" style="346" customWidth="1"/>
    <col min="770" max="770" width="12.85546875" style="346" customWidth="1"/>
    <col min="771" max="826" width="7.7109375" style="346" customWidth="1"/>
    <col min="827" max="827" width="13" style="346" customWidth="1"/>
    <col min="828" max="828" width="8.42578125" style="346" customWidth="1"/>
    <col min="829" max="829" width="8.140625" style="346" customWidth="1"/>
    <col min="830" max="835" width="8.140625" style="346" bestFit="1" customWidth="1"/>
    <col min="836" max="836" width="7.42578125" style="346" bestFit="1" customWidth="1"/>
    <col min="837" max="837" width="9" style="346" bestFit="1" customWidth="1"/>
    <col min="838" max="850" width="7.7109375" style="346" customWidth="1"/>
    <col min="851" max="1024" width="8.85546875" style="346"/>
    <col min="1025" max="1025" width="38.42578125" style="346" customWidth="1"/>
    <col min="1026" max="1026" width="12.85546875" style="346" customWidth="1"/>
    <col min="1027" max="1082" width="7.7109375" style="346" customWidth="1"/>
    <col min="1083" max="1083" width="13" style="346" customWidth="1"/>
    <col min="1084" max="1084" width="8.42578125" style="346" customWidth="1"/>
    <col min="1085" max="1085" width="8.140625" style="346" customWidth="1"/>
    <col min="1086" max="1091" width="8.140625" style="346" bestFit="1" customWidth="1"/>
    <col min="1092" max="1092" width="7.42578125" style="346" bestFit="1" customWidth="1"/>
    <col min="1093" max="1093" width="9" style="346" bestFit="1" customWidth="1"/>
    <col min="1094" max="1106" width="7.7109375" style="346" customWidth="1"/>
    <col min="1107" max="1280" width="8.85546875" style="346"/>
    <col min="1281" max="1281" width="38.42578125" style="346" customWidth="1"/>
    <col min="1282" max="1282" width="12.85546875" style="346" customWidth="1"/>
    <col min="1283" max="1338" width="7.7109375" style="346" customWidth="1"/>
    <col min="1339" max="1339" width="13" style="346" customWidth="1"/>
    <col min="1340" max="1340" width="8.42578125" style="346" customWidth="1"/>
    <col min="1341" max="1341" width="8.140625" style="346" customWidth="1"/>
    <col min="1342" max="1347" width="8.140625" style="346" bestFit="1" customWidth="1"/>
    <col min="1348" max="1348" width="7.42578125" style="346" bestFit="1" customWidth="1"/>
    <col min="1349" max="1349" width="9" style="346" bestFit="1" customWidth="1"/>
    <col min="1350" max="1362" width="7.7109375" style="346" customWidth="1"/>
    <col min="1363" max="1536" width="8.85546875" style="346"/>
    <col min="1537" max="1537" width="38.42578125" style="346" customWidth="1"/>
    <col min="1538" max="1538" width="12.85546875" style="346" customWidth="1"/>
    <col min="1539" max="1594" width="7.7109375" style="346" customWidth="1"/>
    <col min="1595" max="1595" width="13" style="346" customWidth="1"/>
    <col min="1596" max="1596" width="8.42578125" style="346" customWidth="1"/>
    <col min="1597" max="1597" width="8.140625" style="346" customWidth="1"/>
    <col min="1598" max="1603" width="8.140625" style="346" bestFit="1" customWidth="1"/>
    <col min="1604" max="1604" width="7.42578125" style="346" bestFit="1" customWidth="1"/>
    <col min="1605" max="1605" width="9" style="346" bestFit="1" customWidth="1"/>
    <col min="1606" max="1618" width="7.7109375" style="346" customWidth="1"/>
    <col min="1619" max="1792" width="8.85546875" style="346"/>
    <col min="1793" max="1793" width="38.42578125" style="346" customWidth="1"/>
    <col min="1794" max="1794" width="12.85546875" style="346" customWidth="1"/>
    <col min="1795" max="1850" width="7.7109375" style="346" customWidth="1"/>
    <col min="1851" max="1851" width="13" style="346" customWidth="1"/>
    <col min="1852" max="1852" width="8.42578125" style="346" customWidth="1"/>
    <col min="1853" max="1853" width="8.140625" style="346" customWidth="1"/>
    <col min="1854" max="1859" width="8.140625" style="346" bestFit="1" customWidth="1"/>
    <col min="1860" max="1860" width="7.42578125" style="346" bestFit="1" customWidth="1"/>
    <col min="1861" max="1861" width="9" style="346" bestFit="1" customWidth="1"/>
    <col min="1862" max="1874" width="7.7109375" style="346" customWidth="1"/>
    <col min="1875" max="2048" width="8.85546875" style="346"/>
    <col min="2049" max="2049" width="38.42578125" style="346" customWidth="1"/>
    <col min="2050" max="2050" width="12.85546875" style="346" customWidth="1"/>
    <col min="2051" max="2106" width="7.7109375" style="346" customWidth="1"/>
    <col min="2107" max="2107" width="13" style="346" customWidth="1"/>
    <col min="2108" max="2108" width="8.42578125" style="346" customWidth="1"/>
    <col min="2109" max="2109" width="8.140625" style="346" customWidth="1"/>
    <col min="2110" max="2115" width="8.140625" style="346" bestFit="1" customWidth="1"/>
    <col min="2116" max="2116" width="7.42578125" style="346" bestFit="1" customWidth="1"/>
    <col min="2117" max="2117" width="9" style="346" bestFit="1" customWidth="1"/>
    <col min="2118" max="2130" width="7.7109375" style="346" customWidth="1"/>
    <col min="2131" max="2304" width="8.85546875" style="346"/>
    <col min="2305" max="2305" width="38.42578125" style="346" customWidth="1"/>
    <col min="2306" max="2306" width="12.85546875" style="346" customWidth="1"/>
    <col min="2307" max="2362" width="7.7109375" style="346" customWidth="1"/>
    <col min="2363" max="2363" width="13" style="346" customWidth="1"/>
    <col min="2364" max="2364" width="8.42578125" style="346" customWidth="1"/>
    <col min="2365" max="2365" width="8.140625" style="346" customWidth="1"/>
    <col min="2366" max="2371" width="8.140625" style="346" bestFit="1" customWidth="1"/>
    <col min="2372" max="2372" width="7.42578125" style="346" bestFit="1" customWidth="1"/>
    <col min="2373" max="2373" width="9" style="346" bestFit="1" customWidth="1"/>
    <col min="2374" max="2386" width="7.7109375" style="346" customWidth="1"/>
    <col min="2387" max="2560" width="8.85546875" style="346"/>
    <col min="2561" max="2561" width="38.42578125" style="346" customWidth="1"/>
    <col min="2562" max="2562" width="12.85546875" style="346" customWidth="1"/>
    <col min="2563" max="2618" width="7.7109375" style="346" customWidth="1"/>
    <col min="2619" max="2619" width="13" style="346" customWidth="1"/>
    <col min="2620" max="2620" width="8.42578125" style="346" customWidth="1"/>
    <col min="2621" max="2621" width="8.140625" style="346" customWidth="1"/>
    <col min="2622" max="2627" width="8.140625" style="346" bestFit="1" customWidth="1"/>
    <col min="2628" max="2628" width="7.42578125" style="346" bestFit="1" customWidth="1"/>
    <col min="2629" max="2629" width="9" style="346" bestFit="1" customWidth="1"/>
    <col min="2630" max="2642" width="7.7109375" style="346" customWidth="1"/>
    <col min="2643" max="2816" width="8.85546875" style="346"/>
    <col min="2817" max="2817" width="38.42578125" style="346" customWidth="1"/>
    <col min="2818" max="2818" width="12.85546875" style="346" customWidth="1"/>
    <col min="2819" max="2874" width="7.7109375" style="346" customWidth="1"/>
    <col min="2875" max="2875" width="13" style="346" customWidth="1"/>
    <col min="2876" max="2876" width="8.42578125" style="346" customWidth="1"/>
    <col min="2877" max="2877" width="8.140625" style="346" customWidth="1"/>
    <col min="2878" max="2883" width="8.140625" style="346" bestFit="1" customWidth="1"/>
    <col min="2884" max="2884" width="7.42578125" style="346" bestFit="1" customWidth="1"/>
    <col min="2885" max="2885" width="9" style="346" bestFit="1" customWidth="1"/>
    <col min="2886" max="2898" width="7.7109375" style="346" customWidth="1"/>
    <col min="2899" max="3072" width="8.85546875" style="346"/>
    <col min="3073" max="3073" width="38.42578125" style="346" customWidth="1"/>
    <col min="3074" max="3074" width="12.85546875" style="346" customWidth="1"/>
    <col min="3075" max="3130" width="7.7109375" style="346" customWidth="1"/>
    <col min="3131" max="3131" width="13" style="346" customWidth="1"/>
    <col min="3132" max="3132" width="8.42578125" style="346" customWidth="1"/>
    <col min="3133" max="3133" width="8.140625" style="346" customWidth="1"/>
    <col min="3134" max="3139" width="8.140625" style="346" bestFit="1" customWidth="1"/>
    <col min="3140" max="3140" width="7.42578125" style="346" bestFit="1" customWidth="1"/>
    <col min="3141" max="3141" width="9" style="346" bestFit="1" customWidth="1"/>
    <col min="3142" max="3154" width="7.7109375" style="346" customWidth="1"/>
    <col min="3155" max="3328" width="8.85546875" style="346"/>
    <col min="3329" max="3329" width="38.42578125" style="346" customWidth="1"/>
    <col min="3330" max="3330" width="12.85546875" style="346" customWidth="1"/>
    <col min="3331" max="3386" width="7.7109375" style="346" customWidth="1"/>
    <col min="3387" max="3387" width="13" style="346" customWidth="1"/>
    <col min="3388" max="3388" width="8.42578125" style="346" customWidth="1"/>
    <col min="3389" max="3389" width="8.140625" style="346" customWidth="1"/>
    <col min="3390" max="3395" width="8.140625" style="346" bestFit="1" customWidth="1"/>
    <col min="3396" max="3396" width="7.42578125" style="346" bestFit="1" customWidth="1"/>
    <col min="3397" max="3397" width="9" style="346" bestFit="1" customWidth="1"/>
    <col min="3398" max="3410" width="7.7109375" style="346" customWidth="1"/>
    <col min="3411" max="3584" width="8.85546875" style="346"/>
    <col min="3585" max="3585" width="38.42578125" style="346" customWidth="1"/>
    <col min="3586" max="3586" width="12.85546875" style="346" customWidth="1"/>
    <col min="3587" max="3642" width="7.7109375" style="346" customWidth="1"/>
    <col min="3643" max="3643" width="13" style="346" customWidth="1"/>
    <col min="3644" max="3644" width="8.42578125" style="346" customWidth="1"/>
    <col min="3645" max="3645" width="8.140625" style="346" customWidth="1"/>
    <col min="3646" max="3651" width="8.140625" style="346" bestFit="1" customWidth="1"/>
    <col min="3652" max="3652" width="7.42578125" style="346" bestFit="1" customWidth="1"/>
    <col min="3653" max="3653" width="9" style="346" bestFit="1" customWidth="1"/>
    <col min="3654" max="3666" width="7.7109375" style="346" customWidth="1"/>
    <col min="3667" max="3840" width="8.85546875" style="346"/>
    <col min="3841" max="3841" width="38.42578125" style="346" customWidth="1"/>
    <col min="3842" max="3842" width="12.85546875" style="346" customWidth="1"/>
    <col min="3843" max="3898" width="7.7109375" style="346" customWidth="1"/>
    <col min="3899" max="3899" width="13" style="346" customWidth="1"/>
    <col min="3900" max="3900" width="8.42578125" style="346" customWidth="1"/>
    <col min="3901" max="3901" width="8.140625" style="346" customWidth="1"/>
    <col min="3902" max="3907" width="8.140625" style="346" bestFit="1" customWidth="1"/>
    <col min="3908" max="3908" width="7.42578125" style="346" bestFit="1" customWidth="1"/>
    <col min="3909" max="3909" width="9" style="346" bestFit="1" customWidth="1"/>
    <col min="3910" max="3922" width="7.7109375" style="346" customWidth="1"/>
    <col min="3923" max="4096" width="8.85546875" style="346"/>
    <col min="4097" max="4097" width="38.42578125" style="346" customWidth="1"/>
    <col min="4098" max="4098" width="12.85546875" style="346" customWidth="1"/>
    <col min="4099" max="4154" width="7.7109375" style="346" customWidth="1"/>
    <col min="4155" max="4155" width="13" style="346" customWidth="1"/>
    <col min="4156" max="4156" width="8.42578125" style="346" customWidth="1"/>
    <col min="4157" max="4157" width="8.140625" style="346" customWidth="1"/>
    <col min="4158" max="4163" width="8.140625" style="346" bestFit="1" customWidth="1"/>
    <col min="4164" max="4164" width="7.42578125" style="346" bestFit="1" customWidth="1"/>
    <col min="4165" max="4165" width="9" style="346" bestFit="1" customWidth="1"/>
    <col min="4166" max="4178" width="7.7109375" style="346" customWidth="1"/>
    <col min="4179" max="4352" width="8.85546875" style="346"/>
    <col min="4353" max="4353" width="38.42578125" style="346" customWidth="1"/>
    <col min="4354" max="4354" width="12.85546875" style="346" customWidth="1"/>
    <col min="4355" max="4410" width="7.7109375" style="346" customWidth="1"/>
    <col min="4411" max="4411" width="13" style="346" customWidth="1"/>
    <col min="4412" max="4412" width="8.42578125" style="346" customWidth="1"/>
    <col min="4413" max="4413" width="8.140625" style="346" customWidth="1"/>
    <col min="4414" max="4419" width="8.140625" style="346" bestFit="1" customWidth="1"/>
    <col min="4420" max="4420" width="7.42578125" style="346" bestFit="1" customWidth="1"/>
    <col min="4421" max="4421" width="9" style="346" bestFit="1" customWidth="1"/>
    <col min="4422" max="4434" width="7.7109375" style="346" customWidth="1"/>
    <col min="4435" max="4608" width="8.85546875" style="346"/>
    <col min="4609" max="4609" width="38.42578125" style="346" customWidth="1"/>
    <col min="4610" max="4610" width="12.85546875" style="346" customWidth="1"/>
    <col min="4611" max="4666" width="7.7109375" style="346" customWidth="1"/>
    <col min="4667" max="4667" width="13" style="346" customWidth="1"/>
    <col min="4668" max="4668" width="8.42578125" style="346" customWidth="1"/>
    <col min="4669" max="4669" width="8.140625" style="346" customWidth="1"/>
    <col min="4670" max="4675" width="8.140625" style="346" bestFit="1" customWidth="1"/>
    <col min="4676" max="4676" width="7.42578125" style="346" bestFit="1" customWidth="1"/>
    <col min="4677" max="4677" width="9" style="346" bestFit="1" customWidth="1"/>
    <col min="4678" max="4690" width="7.7109375" style="346" customWidth="1"/>
    <col min="4691" max="4864" width="8.85546875" style="346"/>
    <col min="4865" max="4865" width="38.42578125" style="346" customWidth="1"/>
    <col min="4866" max="4866" width="12.85546875" style="346" customWidth="1"/>
    <col min="4867" max="4922" width="7.7109375" style="346" customWidth="1"/>
    <col min="4923" max="4923" width="13" style="346" customWidth="1"/>
    <col min="4924" max="4924" width="8.42578125" style="346" customWidth="1"/>
    <col min="4925" max="4925" width="8.140625" style="346" customWidth="1"/>
    <col min="4926" max="4931" width="8.140625" style="346" bestFit="1" customWidth="1"/>
    <col min="4932" max="4932" width="7.42578125" style="346" bestFit="1" customWidth="1"/>
    <col min="4933" max="4933" width="9" style="346" bestFit="1" customWidth="1"/>
    <col min="4934" max="4946" width="7.7109375" style="346" customWidth="1"/>
    <col min="4947" max="5120" width="8.85546875" style="346"/>
    <col min="5121" max="5121" width="38.42578125" style="346" customWidth="1"/>
    <col min="5122" max="5122" width="12.85546875" style="346" customWidth="1"/>
    <col min="5123" max="5178" width="7.7109375" style="346" customWidth="1"/>
    <col min="5179" max="5179" width="13" style="346" customWidth="1"/>
    <col min="5180" max="5180" width="8.42578125" style="346" customWidth="1"/>
    <col min="5181" max="5181" width="8.140625" style="346" customWidth="1"/>
    <col min="5182" max="5187" width="8.140625" style="346" bestFit="1" customWidth="1"/>
    <col min="5188" max="5188" width="7.42578125" style="346" bestFit="1" customWidth="1"/>
    <col min="5189" max="5189" width="9" style="346" bestFit="1" customWidth="1"/>
    <col min="5190" max="5202" width="7.7109375" style="346" customWidth="1"/>
    <col min="5203" max="5376" width="8.85546875" style="346"/>
    <col min="5377" max="5377" width="38.42578125" style="346" customWidth="1"/>
    <col min="5378" max="5378" width="12.85546875" style="346" customWidth="1"/>
    <col min="5379" max="5434" width="7.7109375" style="346" customWidth="1"/>
    <col min="5435" max="5435" width="13" style="346" customWidth="1"/>
    <col min="5436" max="5436" width="8.42578125" style="346" customWidth="1"/>
    <col min="5437" max="5437" width="8.140625" style="346" customWidth="1"/>
    <col min="5438" max="5443" width="8.140625" style="346" bestFit="1" customWidth="1"/>
    <col min="5444" max="5444" width="7.42578125" style="346" bestFit="1" customWidth="1"/>
    <col min="5445" max="5445" width="9" style="346" bestFit="1" customWidth="1"/>
    <col min="5446" max="5458" width="7.7109375" style="346" customWidth="1"/>
    <col min="5459" max="5632" width="8.85546875" style="346"/>
    <col min="5633" max="5633" width="38.42578125" style="346" customWidth="1"/>
    <col min="5634" max="5634" width="12.85546875" style="346" customWidth="1"/>
    <col min="5635" max="5690" width="7.7109375" style="346" customWidth="1"/>
    <col min="5691" max="5691" width="13" style="346" customWidth="1"/>
    <col min="5692" max="5692" width="8.42578125" style="346" customWidth="1"/>
    <col min="5693" max="5693" width="8.140625" style="346" customWidth="1"/>
    <col min="5694" max="5699" width="8.140625" style="346" bestFit="1" customWidth="1"/>
    <col min="5700" max="5700" width="7.42578125" style="346" bestFit="1" customWidth="1"/>
    <col min="5701" max="5701" width="9" style="346" bestFit="1" customWidth="1"/>
    <col min="5702" max="5714" width="7.7109375" style="346" customWidth="1"/>
    <col min="5715" max="5888" width="8.85546875" style="346"/>
    <col min="5889" max="5889" width="38.42578125" style="346" customWidth="1"/>
    <col min="5890" max="5890" width="12.85546875" style="346" customWidth="1"/>
    <col min="5891" max="5946" width="7.7109375" style="346" customWidth="1"/>
    <col min="5947" max="5947" width="13" style="346" customWidth="1"/>
    <col min="5948" max="5948" width="8.42578125" style="346" customWidth="1"/>
    <col min="5949" max="5949" width="8.140625" style="346" customWidth="1"/>
    <col min="5950" max="5955" width="8.140625" style="346" bestFit="1" customWidth="1"/>
    <col min="5956" max="5956" width="7.42578125" style="346" bestFit="1" customWidth="1"/>
    <col min="5957" max="5957" width="9" style="346" bestFit="1" customWidth="1"/>
    <col min="5958" max="5970" width="7.7109375" style="346" customWidth="1"/>
    <col min="5971" max="6144" width="8.85546875" style="346"/>
    <col min="6145" max="6145" width="38.42578125" style="346" customWidth="1"/>
    <col min="6146" max="6146" width="12.85546875" style="346" customWidth="1"/>
    <col min="6147" max="6202" width="7.7109375" style="346" customWidth="1"/>
    <col min="6203" max="6203" width="13" style="346" customWidth="1"/>
    <col min="6204" max="6204" width="8.42578125" style="346" customWidth="1"/>
    <col min="6205" max="6205" width="8.140625" style="346" customWidth="1"/>
    <col min="6206" max="6211" width="8.140625" style="346" bestFit="1" customWidth="1"/>
    <col min="6212" max="6212" width="7.42578125" style="346" bestFit="1" customWidth="1"/>
    <col min="6213" max="6213" width="9" style="346" bestFit="1" customWidth="1"/>
    <col min="6214" max="6226" width="7.7109375" style="346" customWidth="1"/>
    <col min="6227" max="6400" width="8.85546875" style="346"/>
    <col min="6401" max="6401" width="38.42578125" style="346" customWidth="1"/>
    <col min="6402" max="6402" width="12.85546875" style="346" customWidth="1"/>
    <col min="6403" max="6458" width="7.7109375" style="346" customWidth="1"/>
    <col min="6459" max="6459" width="13" style="346" customWidth="1"/>
    <col min="6460" max="6460" width="8.42578125" style="346" customWidth="1"/>
    <col min="6461" max="6461" width="8.140625" style="346" customWidth="1"/>
    <col min="6462" max="6467" width="8.140625" style="346" bestFit="1" customWidth="1"/>
    <col min="6468" max="6468" width="7.42578125" style="346" bestFit="1" customWidth="1"/>
    <col min="6469" max="6469" width="9" style="346" bestFit="1" customWidth="1"/>
    <col min="6470" max="6482" width="7.7109375" style="346" customWidth="1"/>
    <col min="6483" max="6656" width="8.85546875" style="346"/>
    <col min="6657" max="6657" width="38.42578125" style="346" customWidth="1"/>
    <col min="6658" max="6658" width="12.85546875" style="346" customWidth="1"/>
    <col min="6659" max="6714" width="7.7109375" style="346" customWidth="1"/>
    <col min="6715" max="6715" width="13" style="346" customWidth="1"/>
    <col min="6716" max="6716" width="8.42578125" style="346" customWidth="1"/>
    <col min="6717" max="6717" width="8.140625" style="346" customWidth="1"/>
    <col min="6718" max="6723" width="8.140625" style="346" bestFit="1" customWidth="1"/>
    <col min="6724" max="6724" width="7.42578125" style="346" bestFit="1" customWidth="1"/>
    <col min="6725" max="6725" width="9" style="346" bestFit="1" customWidth="1"/>
    <col min="6726" max="6738" width="7.7109375" style="346" customWidth="1"/>
    <col min="6739" max="6912" width="8.85546875" style="346"/>
    <col min="6913" max="6913" width="38.42578125" style="346" customWidth="1"/>
    <col min="6914" max="6914" width="12.85546875" style="346" customWidth="1"/>
    <col min="6915" max="6970" width="7.7109375" style="346" customWidth="1"/>
    <col min="6971" max="6971" width="13" style="346" customWidth="1"/>
    <col min="6972" max="6972" width="8.42578125" style="346" customWidth="1"/>
    <col min="6973" max="6973" width="8.140625" style="346" customWidth="1"/>
    <col min="6974" max="6979" width="8.140625" style="346" bestFit="1" customWidth="1"/>
    <col min="6980" max="6980" width="7.42578125" style="346" bestFit="1" customWidth="1"/>
    <col min="6981" max="6981" width="9" style="346" bestFit="1" customWidth="1"/>
    <col min="6982" max="6994" width="7.7109375" style="346" customWidth="1"/>
    <col min="6995" max="7168" width="8.85546875" style="346"/>
    <col min="7169" max="7169" width="38.42578125" style="346" customWidth="1"/>
    <col min="7170" max="7170" width="12.85546875" style="346" customWidth="1"/>
    <col min="7171" max="7226" width="7.7109375" style="346" customWidth="1"/>
    <col min="7227" max="7227" width="13" style="346" customWidth="1"/>
    <col min="7228" max="7228" width="8.42578125" style="346" customWidth="1"/>
    <col min="7229" max="7229" width="8.140625" style="346" customWidth="1"/>
    <col min="7230" max="7235" width="8.140625" style="346" bestFit="1" customWidth="1"/>
    <col min="7236" max="7236" width="7.42578125" style="346" bestFit="1" customWidth="1"/>
    <col min="7237" max="7237" width="9" style="346" bestFit="1" customWidth="1"/>
    <col min="7238" max="7250" width="7.7109375" style="346" customWidth="1"/>
    <col min="7251" max="7424" width="8.85546875" style="346"/>
    <col min="7425" max="7425" width="38.42578125" style="346" customWidth="1"/>
    <col min="7426" max="7426" width="12.85546875" style="346" customWidth="1"/>
    <col min="7427" max="7482" width="7.7109375" style="346" customWidth="1"/>
    <col min="7483" max="7483" width="13" style="346" customWidth="1"/>
    <col min="7484" max="7484" width="8.42578125" style="346" customWidth="1"/>
    <col min="7485" max="7485" width="8.140625" style="346" customWidth="1"/>
    <col min="7486" max="7491" width="8.140625" style="346" bestFit="1" customWidth="1"/>
    <col min="7492" max="7492" width="7.42578125" style="346" bestFit="1" customWidth="1"/>
    <col min="7493" max="7493" width="9" style="346" bestFit="1" customWidth="1"/>
    <col min="7494" max="7506" width="7.7109375" style="346" customWidth="1"/>
    <col min="7507" max="7680" width="8.85546875" style="346"/>
    <col min="7681" max="7681" width="38.42578125" style="346" customWidth="1"/>
    <col min="7682" max="7682" width="12.85546875" style="346" customWidth="1"/>
    <col min="7683" max="7738" width="7.7109375" style="346" customWidth="1"/>
    <col min="7739" max="7739" width="13" style="346" customWidth="1"/>
    <col min="7740" max="7740" width="8.42578125" style="346" customWidth="1"/>
    <col min="7741" max="7741" width="8.140625" style="346" customWidth="1"/>
    <col min="7742" max="7747" width="8.140625" style="346" bestFit="1" customWidth="1"/>
    <col min="7748" max="7748" width="7.42578125" style="346" bestFit="1" customWidth="1"/>
    <col min="7749" max="7749" width="9" style="346" bestFit="1" customWidth="1"/>
    <col min="7750" max="7762" width="7.7109375" style="346" customWidth="1"/>
    <col min="7763" max="7936" width="8.85546875" style="346"/>
    <col min="7937" max="7937" width="38.42578125" style="346" customWidth="1"/>
    <col min="7938" max="7938" width="12.85546875" style="346" customWidth="1"/>
    <col min="7939" max="7994" width="7.7109375" style="346" customWidth="1"/>
    <col min="7995" max="7995" width="13" style="346" customWidth="1"/>
    <col min="7996" max="7996" width="8.42578125" style="346" customWidth="1"/>
    <col min="7997" max="7997" width="8.140625" style="346" customWidth="1"/>
    <col min="7998" max="8003" width="8.140625" style="346" bestFit="1" customWidth="1"/>
    <col min="8004" max="8004" width="7.42578125" style="346" bestFit="1" customWidth="1"/>
    <col min="8005" max="8005" width="9" style="346" bestFit="1" customWidth="1"/>
    <col min="8006" max="8018" width="7.7109375" style="346" customWidth="1"/>
    <col min="8019" max="8192" width="8.85546875" style="346"/>
    <col min="8193" max="8193" width="38.42578125" style="346" customWidth="1"/>
    <col min="8194" max="8194" width="12.85546875" style="346" customWidth="1"/>
    <col min="8195" max="8250" width="7.7109375" style="346" customWidth="1"/>
    <col min="8251" max="8251" width="13" style="346" customWidth="1"/>
    <col min="8252" max="8252" width="8.42578125" style="346" customWidth="1"/>
    <col min="8253" max="8253" width="8.140625" style="346" customWidth="1"/>
    <col min="8254" max="8259" width="8.140625" style="346" bestFit="1" customWidth="1"/>
    <col min="8260" max="8260" width="7.42578125" style="346" bestFit="1" customWidth="1"/>
    <col min="8261" max="8261" width="9" style="346" bestFit="1" customWidth="1"/>
    <col min="8262" max="8274" width="7.7109375" style="346" customWidth="1"/>
    <col min="8275" max="8448" width="8.85546875" style="346"/>
    <col min="8449" max="8449" width="38.42578125" style="346" customWidth="1"/>
    <col min="8450" max="8450" width="12.85546875" style="346" customWidth="1"/>
    <col min="8451" max="8506" width="7.7109375" style="346" customWidth="1"/>
    <col min="8507" max="8507" width="13" style="346" customWidth="1"/>
    <col min="8508" max="8508" width="8.42578125" style="346" customWidth="1"/>
    <col min="8509" max="8509" width="8.140625" style="346" customWidth="1"/>
    <col min="8510" max="8515" width="8.140625" style="346" bestFit="1" customWidth="1"/>
    <col min="8516" max="8516" width="7.42578125" style="346" bestFit="1" customWidth="1"/>
    <col min="8517" max="8517" width="9" style="346" bestFit="1" customWidth="1"/>
    <col min="8518" max="8530" width="7.7109375" style="346" customWidth="1"/>
    <col min="8531" max="8704" width="8.85546875" style="346"/>
    <col min="8705" max="8705" width="38.42578125" style="346" customWidth="1"/>
    <col min="8706" max="8706" width="12.85546875" style="346" customWidth="1"/>
    <col min="8707" max="8762" width="7.7109375" style="346" customWidth="1"/>
    <col min="8763" max="8763" width="13" style="346" customWidth="1"/>
    <col min="8764" max="8764" width="8.42578125" style="346" customWidth="1"/>
    <col min="8765" max="8765" width="8.140625" style="346" customWidth="1"/>
    <col min="8766" max="8771" width="8.140625" style="346" bestFit="1" customWidth="1"/>
    <col min="8772" max="8772" width="7.42578125" style="346" bestFit="1" customWidth="1"/>
    <col min="8773" max="8773" width="9" style="346" bestFit="1" customWidth="1"/>
    <col min="8774" max="8786" width="7.7109375" style="346" customWidth="1"/>
    <col min="8787" max="8960" width="8.85546875" style="346"/>
    <col min="8961" max="8961" width="38.42578125" style="346" customWidth="1"/>
    <col min="8962" max="8962" width="12.85546875" style="346" customWidth="1"/>
    <col min="8963" max="9018" width="7.7109375" style="346" customWidth="1"/>
    <col min="9019" max="9019" width="13" style="346" customWidth="1"/>
    <col min="9020" max="9020" width="8.42578125" style="346" customWidth="1"/>
    <col min="9021" max="9021" width="8.140625" style="346" customWidth="1"/>
    <col min="9022" max="9027" width="8.140625" style="346" bestFit="1" customWidth="1"/>
    <col min="9028" max="9028" width="7.42578125" style="346" bestFit="1" customWidth="1"/>
    <col min="9029" max="9029" width="9" style="346" bestFit="1" customWidth="1"/>
    <col min="9030" max="9042" width="7.7109375" style="346" customWidth="1"/>
    <col min="9043" max="9216" width="8.85546875" style="346"/>
    <col min="9217" max="9217" width="38.42578125" style="346" customWidth="1"/>
    <col min="9218" max="9218" width="12.85546875" style="346" customWidth="1"/>
    <col min="9219" max="9274" width="7.7109375" style="346" customWidth="1"/>
    <col min="9275" max="9275" width="13" style="346" customWidth="1"/>
    <col min="9276" max="9276" width="8.42578125" style="346" customWidth="1"/>
    <col min="9277" max="9277" width="8.140625" style="346" customWidth="1"/>
    <col min="9278" max="9283" width="8.140625" style="346" bestFit="1" customWidth="1"/>
    <col min="9284" max="9284" width="7.42578125" style="346" bestFit="1" customWidth="1"/>
    <col min="9285" max="9285" width="9" style="346" bestFit="1" customWidth="1"/>
    <col min="9286" max="9298" width="7.7109375" style="346" customWidth="1"/>
    <col min="9299" max="9472" width="8.85546875" style="346"/>
    <col min="9473" max="9473" width="38.42578125" style="346" customWidth="1"/>
    <col min="9474" max="9474" width="12.85546875" style="346" customWidth="1"/>
    <col min="9475" max="9530" width="7.7109375" style="346" customWidth="1"/>
    <col min="9531" max="9531" width="13" style="346" customWidth="1"/>
    <col min="9532" max="9532" width="8.42578125" style="346" customWidth="1"/>
    <col min="9533" max="9533" width="8.140625" style="346" customWidth="1"/>
    <col min="9534" max="9539" width="8.140625" style="346" bestFit="1" customWidth="1"/>
    <col min="9540" max="9540" width="7.42578125" style="346" bestFit="1" customWidth="1"/>
    <col min="9541" max="9541" width="9" style="346" bestFit="1" customWidth="1"/>
    <col min="9542" max="9554" width="7.7109375" style="346" customWidth="1"/>
    <col min="9555" max="9728" width="8.85546875" style="346"/>
    <col min="9729" max="9729" width="38.42578125" style="346" customWidth="1"/>
    <col min="9730" max="9730" width="12.85546875" style="346" customWidth="1"/>
    <col min="9731" max="9786" width="7.7109375" style="346" customWidth="1"/>
    <col min="9787" max="9787" width="13" style="346" customWidth="1"/>
    <col min="9788" max="9788" width="8.42578125" style="346" customWidth="1"/>
    <col min="9789" max="9789" width="8.140625" style="346" customWidth="1"/>
    <col min="9790" max="9795" width="8.140625" style="346" bestFit="1" customWidth="1"/>
    <col min="9796" max="9796" width="7.42578125" style="346" bestFit="1" customWidth="1"/>
    <col min="9797" max="9797" width="9" style="346" bestFit="1" customWidth="1"/>
    <col min="9798" max="9810" width="7.7109375" style="346" customWidth="1"/>
    <col min="9811" max="9984" width="8.85546875" style="346"/>
    <col min="9985" max="9985" width="38.42578125" style="346" customWidth="1"/>
    <col min="9986" max="9986" width="12.85546875" style="346" customWidth="1"/>
    <col min="9987" max="10042" width="7.7109375" style="346" customWidth="1"/>
    <col min="10043" max="10043" width="13" style="346" customWidth="1"/>
    <col min="10044" max="10044" width="8.42578125" style="346" customWidth="1"/>
    <col min="10045" max="10045" width="8.140625" style="346" customWidth="1"/>
    <col min="10046" max="10051" width="8.140625" style="346" bestFit="1" customWidth="1"/>
    <col min="10052" max="10052" width="7.42578125" style="346" bestFit="1" customWidth="1"/>
    <col min="10053" max="10053" width="9" style="346" bestFit="1" customWidth="1"/>
    <col min="10054" max="10066" width="7.7109375" style="346" customWidth="1"/>
    <col min="10067" max="10240" width="8.85546875" style="346"/>
    <col min="10241" max="10241" width="38.42578125" style="346" customWidth="1"/>
    <col min="10242" max="10242" width="12.85546875" style="346" customWidth="1"/>
    <col min="10243" max="10298" width="7.7109375" style="346" customWidth="1"/>
    <col min="10299" max="10299" width="13" style="346" customWidth="1"/>
    <col min="10300" max="10300" width="8.42578125" style="346" customWidth="1"/>
    <col min="10301" max="10301" width="8.140625" style="346" customWidth="1"/>
    <col min="10302" max="10307" width="8.140625" style="346" bestFit="1" customWidth="1"/>
    <col min="10308" max="10308" width="7.42578125" style="346" bestFit="1" customWidth="1"/>
    <col min="10309" max="10309" width="9" style="346" bestFit="1" customWidth="1"/>
    <col min="10310" max="10322" width="7.7109375" style="346" customWidth="1"/>
    <col min="10323" max="10496" width="8.85546875" style="346"/>
    <col min="10497" max="10497" width="38.42578125" style="346" customWidth="1"/>
    <col min="10498" max="10498" width="12.85546875" style="346" customWidth="1"/>
    <col min="10499" max="10554" width="7.7109375" style="346" customWidth="1"/>
    <col min="10555" max="10555" width="13" style="346" customWidth="1"/>
    <col min="10556" max="10556" width="8.42578125" style="346" customWidth="1"/>
    <col min="10557" max="10557" width="8.140625" style="346" customWidth="1"/>
    <col min="10558" max="10563" width="8.140625" style="346" bestFit="1" customWidth="1"/>
    <col min="10564" max="10564" width="7.42578125" style="346" bestFit="1" customWidth="1"/>
    <col min="10565" max="10565" width="9" style="346" bestFit="1" customWidth="1"/>
    <col min="10566" max="10578" width="7.7109375" style="346" customWidth="1"/>
    <col min="10579" max="10752" width="8.85546875" style="346"/>
    <col min="10753" max="10753" width="38.42578125" style="346" customWidth="1"/>
    <col min="10754" max="10754" width="12.85546875" style="346" customWidth="1"/>
    <col min="10755" max="10810" width="7.7109375" style="346" customWidth="1"/>
    <col min="10811" max="10811" width="13" style="346" customWidth="1"/>
    <col min="10812" max="10812" width="8.42578125" style="346" customWidth="1"/>
    <col min="10813" max="10813" width="8.140625" style="346" customWidth="1"/>
    <col min="10814" max="10819" width="8.140625" style="346" bestFit="1" customWidth="1"/>
    <col min="10820" max="10820" width="7.42578125" style="346" bestFit="1" customWidth="1"/>
    <col min="10821" max="10821" width="9" style="346" bestFit="1" customWidth="1"/>
    <col min="10822" max="10834" width="7.7109375" style="346" customWidth="1"/>
    <col min="10835" max="11008" width="8.85546875" style="346"/>
    <col min="11009" max="11009" width="38.42578125" style="346" customWidth="1"/>
    <col min="11010" max="11010" width="12.85546875" style="346" customWidth="1"/>
    <col min="11011" max="11066" width="7.7109375" style="346" customWidth="1"/>
    <col min="11067" max="11067" width="13" style="346" customWidth="1"/>
    <col min="11068" max="11068" width="8.42578125" style="346" customWidth="1"/>
    <col min="11069" max="11069" width="8.140625" style="346" customWidth="1"/>
    <col min="11070" max="11075" width="8.140625" style="346" bestFit="1" customWidth="1"/>
    <col min="11076" max="11076" width="7.42578125" style="346" bestFit="1" customWidth="1"/>
    <col min="11077" max="11077" width="9" style="346" bestFit="1" customWidth="1"/>
    <col min="11078" max="11090" width="7.7109375" style="346" customWidth="1"/>
    <col min="11091" max="11264" width="8.85546875" style="346"/>
    <col min="11265" max="11265" width="38.42578125" style="346" customWidth="1"/>
    <col min="11266" max="11266" width="12.85546875" style="346" customWidth="1"/>
    <col min="11267" max="11322" width="7.7109375" style="346" customWidth="1"/>
    <col min="11323" max="11323" width="13" style="346" customWidth="1"/>
    <col min="11324" max="11324" width="8.42578125" style="346" customWidth="1"/>
    <col min="11325" max="11325" width="8.140625" style="346" customWidth="1"/>
    <col min="11326" max="11331" width="8.140625" style="346" bestFit="1" customWidth="1"/>
    <col min="11332" max="11332" width="7.42578125" style="346" bestFit="1" customWidth="1"/>
    <col min="11333" max="11333" width="9" style="346" bestFit="1" customWidth="1"/>
    <col min="11334" max="11346" width="7.7109375" style="346" customWidth="1"/>
    <col min="11347" max="11520" width="8.85546875" style="346"/>
    <col min="11521" max="11521" width="38.42578125" style="346" customWidth="1"/>
    <col min="11522" max="11522" width="12.85546875" style="346" customWidth="1"/>
    <col min="11523" max="11578" width="7.7109375" style="346" customWidth="1"/>
    <col min="11579" max="11579" width="13" style="346" customWidth="1"/>
    <col min="11580" max="11580" width="8.42578125" style="346" customWidth="1"/>
    <col min="11581" max="11581" width="8.140625" style="346" customWidth="1"/>
    <col min="11582" max="11587" width="8.140625" style="346" bestFit="1" customWidth="1"/>
    <col min="11588" max="11588" width="7.42578125" style="346" bestFit="1" customWidth="1"/>
    <col min="11589" max="11589" width="9" style="346" bestFit="1" customWidth="1"/>
    <col min="11590" max="11602" width="7.7109375" style="346" customWidth="1"/>
    <col min="11603" max="11776" width="8.85546875" style="346"/>
    <col min="11777" max="11777" width="38.42578125" style="346" customWidth="1"/>
    <col min="11778" max="11778" width="12.85546875" style="346" customWidth="1"/>
    <col min="11779" max="11834" width="7.7109375" style="346" customWidth="1"/>
    <col min="11835" max="11835" width="13" style="346" customWidth="1"/>
    <col min="11836" max="11836" width="8.42578125" style="346" customWidth="1"/>
    <col min="11837" max="11837" width="8.140625" style="346" customWidth="1"/>
    <col min="11838" max="11843" width="8.140625" style="346" bestFit="1" customWidth="1"/>
    <col min="11844" max="11844" width="7.42578125" style="346" bestFit="1" customWidth="1"/>
    <col min="11845" max="11845" width="9" style="346" bestFit="1" customWidth="1"/>
    <col min="11846" max="11858" width="7.7109375" style="346" customWidth="1"/>
    <col min="11859" max="12032" width="8.85546875" style="346"/>
    <col min="12033" max="12033" width="38.42578125" style="346" customWidth="1"/>
    <col min="12034" max="12034" width="12.85546875" style="346" customWidth="1"/>
    <col min="12035" max="12090" width="7.7109375" style="346" customWidth="1"/>
    <col min="12091" max="12091" width="13" style="346" customWidth="1"/>
    <col min="12092" max="12092" width="8.42578125" style="346" customWidth="1"/>
    <col min="12093" max="12093" width="8.140625" style="346" customWidth="1"/>
    <col min="12094" max="12099" width="8.140625" style="346" bestFit="1" customWidth="1"/>
    <col min="12100" max="12100" width="7.42578125" style="346" bestFit="1" customWidth="1"/>
    <col min="12101" max="12101" width="9" style="346" bestFit="1" customWidth="1"/>
    <col min="12102" max="12114" width="7.7109375" style="346" customWidth="1"/>
    <col min="12115" max="12288" width="8.85546875" style="346"/>
    <col min="12289" max="12289" width="38.42578125" style="346" customWidth="1"/>
    <col min="12290" max="12290" width="12.85546875" style="346" customWidth="1"/>
    <col min="12291" max="12346" width="7.7109375" style="346" customWidth="1"/>
    <col min="12347" max="12347" width="13" style="346" customWidth="1"/>
    <col min="12348" max="12348" width="8.42578125" style="346" customWidth="1"/>
    <col min="12349" max="12349" width="8.140625" style="346" customWidth="1"/>
    <col min="12350" max="12355" width="8.140625" style="346" bestFit="1" customWidth="1"/>
    <col min="12356" max="12356" width="7.42578125" style="346" bestFit="1" customWidth="1"/>
    <col min="12357" max="12357" width="9" style="346" bestFit="1" customWidth="1"/>
    <col min="12358" max="12370" width="7.7109375" style="346" customWidth="1"/>
    <col min="12371" max="12544" width="8.85546875" style="346"/>
    <col min="12545" max="12545" width="38.42578125" style="346" customWidth="1"/>
    <col min="12546" max="12546" width="12.85546875" style="346" customWidth="1"/>
    <col min="12547" max="12602" width="7.7109375" style="346" customWidth="1"/>
    <col min="12603" max="12603" width="13" style="346" customWidth="1"/>
    <col min="12604" max="12604" width="8.42578125" style="346" customWidth="1"/>
    <col min="12605" max="12605" width="8.140625" style="346" customWidth="1"/>
    <col min="12606" max="12611" width="8.140625" style="346" bestFit="1" customWidth="1"/>
    <col min="12612" max="12612" width="7.42578125" style="346" bestFit="1" customWidth="1"/>
    <col min="12613" max="12613" width="9" style="346" bestFit="1" customWidth="1"/>
    <col min="12614" max="12626" width="7.7109375" style="346" customWidth="1"/>
    <col min="12627" max="12800" width="8.85546875" style="346"/>
    <col min="12801" max="12801" width="38.42578125" style="346" customWidth="1"/>
    <col min="12802" max="12802" width="12.85546875" style="346" customWidth="1"/>
    <col min="12803" max="12858" width="7.7109375" style="346" customWidth="1"/>
    <col min="12859" max="12859" width="13" style="346" customWidth="1"/>
    <col min="12860" max="12860" width="8.42578125" style="346" customWidth="1"/>
    <col min="12861" max="12861" width="8.140625" style="346" customWidth="1"/>
    <col min="12862" max="12867" width="8.140625" style="346" bestFit="1" customWidth="1"/>
    <col min="12868" max="12868" width="7.42578125" style="346" bestFit="1" customWidth="1"/>
    <col min="12869" max="12869" width="9" style="346" bestFit="1" customWidth="1"/>
    <col min="12870" max="12882" width="7.7109375" style="346" customWidth="1"/>
    <col min="12883" max="13056" width="8.85546875" style="346"/>
    <col min="13057" max="13057" width="38.42578125" style="346" customWidth="1"/>
    <col min="13058" max="13058" width="12.85546875" style="346" customWidth="1"/>
    <col min="13059" max="13114" width="7.7109375" style="346" customWidth="1"/>
    <col min="13115" max="13115" width="13" style="346" customWidth="1"/>
    <col min="13116" max="13116" width="8.42578125" style="346" customWidth="1"/>
    <col min="13117" max="13117" width="8.140625" style="346" customWidth="1"/>
    <col min="13118" max="13123" width="8.140625" style="346" bestFit="1" customWidth="1"/>
    <col min="13124" max="13124" width="7.42578125" style="346" bestFit="1" customWidth="1"/>
    <col min="13125" max="13125" width="9" style="346" bestFit="1" customWidth="1"/>
    <col min="13126" max="13138" width="7.7109375" style="346" customWidth="1"/>
    <col min="13139" max="13312" width="8.85546875" style="346"/>
    <col min="13313" max="13313" width="38.42578125" style="346" customWidth="1"/>
    <col min="13314" max="13314" width="12.85546875" style="346" customWidth="1"/>
    <col min="13315" max="13370" width="7.7109375" style="346" customWidth="1"/>
    <col min="13371" max="13371" width="13" style="346" customWidth="1"/>
    <col min="13372" max="13372" width="8.42578125" style="346" customWidth="1"/>
    <col min="13373" max="13373" width="8.140625" style="346" customWidth="1"/>
    <col min="13374" max="13379" width="8.140625" style="346" bestFit="1" customWidth="1"/>
    <col min="13380" max="13380" width="7.42578125" style="346" bestFit="1" customWidth="1"/>
    <col min="13381" max="13381" width="9" style="346" bestFit="1" customWidth="1"/>
    <col min="13382" max="13394" width="7.7109375" style="346" customWidth="1"/>
    <col min="13395" max="13568" width="8.85546875" style="346"/>
    <col min="13569" max="13569" width="38.42578125" style="346" customWidth="1"/>
    <col min="13570" max="13570" width="12.85546875" style="346" customWidth="1"/>
    <col min="13571" max="13626" width="7.7109375" style="346" customWidth="1"/>
    <col min="13627" max="13627" width="13" style="346" customWidth="1"/>
    <col min="13628" max="13628" width="8.42578125" style="346" customWidth="1"/>
    <col min="13629" max="13629" width="8.140625" style="346" customWidth="1"/>
    <col min="13630" max="13635" width="8.140625" style="346" bestFit="1" customWidth="1"/>
    <col min="13636" max="13636" width="7.42578125" style="346" bestFit="1" customWidth="1"/>
    <col min="13637" max="13637" width="9" style="346" bestFit="1" customWidth="1"/>
    <col min="13638" max="13650" width="7.7109375" style="346" customWidth="1"/>
    <col min="13651" max="13824" width="8.85546875" style="346"/>
    <col min="13825" max="13825" width="38.42578125" style="346" customWidth="1"/>
    <col min="13826" max="13826" width="12.85546875" style="346" customWidth="1"/>
    <col min="13827" max="13882" width="7.7109375" style="346" customWidth="1"/>
    <col min="13883" max="13883" width="13" style="346" customWidth="1"/>
    <col min="13884" max="13884" width="8.42578125" style="346" customWidth="1"/>
    <col min="13885" max="13885" width="8.140625" style="346" customWidth="1"/>
    <col min="13886" max="13891" width="8.140625" style="346" bestFit="1" customWidth="1"/>
    <col min="13892" max="13892" width="7.42578125" style="346" bestFit="1" customWidth="1"/>
    <col min="13893" max="13893" width="9" style="346" bestFit="1" customWidth="1"/>
    <col min="13894" max="13906" width="7.7109375" style="346" customWidth="1"/>
    <col min="13907" max="14080" width="8.85546875" style="346"/>
    <col min="14081" max="14081" width="38.42578125" style="346" customWidth="1"/>
    <col min="14082" max="14082" width="12.85546875" style="346" customWidth="1"/>
    <col min="14083" max="14138" width="7.7109375" style="346" customWidth="1"/>
    <col min="14139" max="14139" width="13" style="346" customWidth="1"/>
    <col min="14140" max="14140" width="8.42578125" style="346" customWidth="1"/>
    <col min="14141" max="14141" width="8.140625" style="346" customWidth="1"/>
    <col min="14142" max="14147" width="8.140625" style="346" bestFit="1" customWidth="1"/>
    <col min="14148" max="14148" width="7.42578125" style="346" bestFit="1" customWidth="1"/>
    <col min="14149" max="14149" width="9" style="346" bestFit="1" customWidth="1"/>
    <col min="14150" max="14162" width="7.7109375" style="346" customWidth="1"/>
    <col min="14163" max="14336" width="8.85546875" style="346"/>
    <col min="14337" max="14337" width="38.42578125" style="346" customWidth="1"/>
    <col min="14338" max="14338" width="12.85546875" style="346" customWidth="1"/>
    <col min="14339" max="14394" width="7.7109375" style="346" customWidth="1"/>
    <col min="14395" max="14395" width="13" style="346" customWidth="1"/>
    <col min="14396" max="14396" width="8.42578125" style="346" customWidth="1"/>
    <col min="14397" max="14397" width="8.140625" style="346" customWidth="1"/>
    <col min="14398" max="14403" width="8.140625" style="346" bestFit="1" customWidth="1"/>
    <col min="14404" max="14404" width="7.42578125" style="346" bestFit="1" customWidth="1"/>
    <col min="14405" max="14405" width="9" style="346" bestFit="1" customWidth="1"/>
    <col min="14406" max="14418" width="7.7109375" style="346" customWidth="1"/>
    <col min="14419" max="14592" width="8.85546875" style="346"/>
    <col min="14593" max="14593" width="38.42578125" style="346" customWidth="1"/>
    <col min="14594" max="14594" width="12.85546875" style="346" customWidth="1"/>
    <col min="14595" max="14650" width="7.7109375" style="346" customWidth="1"/>
    <col min="14651" max="14651" width="13" style="346" customWidth="1"/>
    <col min="14652" max="14652" width="8.42578125" style="346" customWidth="1"/>
    <col min="14653" max="14653" width="8.140625" style="346" customWidth="1"/>
    <col min="14654" max="14659" width="8.140625" style="346" bestFit="1" customWidth="1"/>
    <col min="14660" max="14660" width="7.42578125" style="346" bestFit="1" customWidth="1"/>
    <col min="14661" max="14661" width="9" style="346" bestFit="1" customWidth="1"/>
    <col min="14662" max="14674" width="7.7109375" style="346" customWidth="1"/>
    <col min="14675" max="14848" width="8.85546875" style="346"/>
    <col min="14849" max="14849" width="38.42578125" style="346" customWidth="1"/>
    <col min="14850" max="14850" width="12.85546875" style="346" customWidth="1"/>
    <col min="14851" max="14906" width="7.7109375" style="346" customWidth="1"/>
    <col min="14907" max="14907" width="13" style="346" customWidth="1"/>
    <col min="14908" max="14908" width="8.42578125" style="346" customWidth="1"/>
    <col min="14909" max="14909" width="8.140625" style="346" customWidth="1"/>
    <col min="14910" max="14915" width="8.140625" style="346" bestFit="1" customWidth="1"/>
    <col min="14916" max="14916" width="7.42578125" style="346" bestFit="1" customWidth="1"/>
    <col min="14917" max="14917" width="9" style="346" bestFit="1" customWidth="1"/>
    <col min="14918" max="14930" width="7.7109375" style="346" customWidth="1"/>
    <col min="14931" max="15104" width="8.85546875" style="346"/>
    <col min="15105" max="15105" width="38.42578125" style="346" customWidth="1"/>
    <col min="15106" max="15106" width="12.85546875" style="346" customWidth="1"/>
    <col min="15107" max="15162" width="7.7109375" style="346" customWidth="1"/>
    <col min="15163" max="15163" width="13" style="346" customWidth="1"/>
    <col min="15164" max="15164" width="8.42578125" style="346" customWidth="1"/>
    <col min="15165" max="15165" width="8.140625" style="346" customWidth="1"/>
    <col min="15166" max="15171" width="8.140625" style="346" bestFit="1" customWidth="1"/>
    <col min="15172" max="15172" width="7.42578125" style="346" bestFit="1" customWidth="1"/>
    <col min="15173" max="15173" width="9" style="346" bestFit="1" customWidth="1"/>
    <col min="15174" max="15186" width="7.7109375" style="346" customWidth="1"/>
    <col min="15187" max="15360" width="8.85546875" style="346"/>
    <col min="15361" max="15361" width="38.42578125" style="346" customWidth="1"/>
    <col min="15362" max="15362" width="12.85546875" style="346" customWidth="1"/>
    <col min="15363" max="15418" width="7.7109375" style="346" customWidth="1"/>
    <col min="15419" max="15419" width="13" style="346" customWidth="1"/>
    <col min="15420" max="15420" width="8.42578125" style="346" customWidth="1"/>
    <col min="15421" max="15421" width="8.140625" style="346" customWidth="1"/>
    <col min="15422" max="15427" width="8.140625" style="346" bestFit="1" customWidth="1"/>
    <col min="15428" max="15428" width="7.42578125" style="346" bestFit="1" customWidth="1"/>
    <col min="15429" max="15429" width="9" style="346" bestFit="1" customWidth="1"/>
    <col min="15430" max="15442" width="7.7109375" style="346" customWidth="1"/>
    <col min="15443" max="15616" width="8.85546875" style="346"/>
    <col min="15617" max="15617" width="38.42578125" style="346" customWidth="1"/>
    <col min="15618" max="15618" width="12.85546875" style="346" customWidth="1"/>
    <col min="15619" max="15674" width="7.7109375" style="346" customWidth="1"/>
    <col min="15675" max="15675" width="13" style="346" customWidth="1"/>
    <col min="15676" max="15676" width="8.42578125" style="346" customWidth="1"/>
    <col min="15677" max="15677" width="8.140625" style="346" customWidth="1"/>
    <col min="15678" max="15683" width="8.140625" style="346" bestFit="1" customWidth="1"/>
    <col min="15684" max="15684" width="7.42578125" style="346" bestFit="1" customWidth="1"/>
    <col min="15685" max="15685" width="9" style="346" bestFit="1" customWidth="1"/>
    <col min="15686" max="15698" width="7.7109375" style="346" customWidth="1"/>
    <col min="15699" max="15872" width="8.85546875" style="346"/>
    <col min="15873" max="15873" width="38.42578125" style="346" customWidth="1"/>
    <col min="15874" max="15874" width="12.85546875" style="346" customWidth="1"/>
    <col min="15875" max="15930" width="7.7109375" style="346" customWidth="1"/>
    <col min="15931" max="15931" width="13" style="346" customWidth="1"/>
    <col min="15932" max="15932" width="8.42578125" style="346" customWidth="1"/>
    <col min="15933" max="15933" width="8.140625" style="346" customWidth="1"/>
    <col min="15934" max="15939" width="8.140625" style="346" bestFit="1" customWidth="1"/>
    <col min="15940" max="15940" width="7.42578125" style="346" bestFit="1" customWidth="1"/>
    <col min="15941" max="15941" width="9" style="346" bestFit="1" customWidth="1"/>
    <col min="15942" max="15954" width="7.7109375" style="346" customWidth="1"/>
    <col min="15955" max="16128" width="8.85546875" style="346"/>
    <col min="16129" max="16129" width="38.42578125" style="346" customWidth="1"/>
    <col min="16130" max="16130" width="12.85546875" style="346" customWidth="1"/>
    <col min="16131" max="16186" width="7.7109375" style="346" customWidth="1"/>
    <col min="16187" max="16187" width="13" style="346" customWidth="1"/>
    <col min="16188" max="16188" width="8.42578125" style="346" customWidth="1"/>
    <col min="16189" max="16189" width="8.140625" style="346" customWidth="1"/>
    <col min="16190" max="16195" width="8.140625" style="346" bestFit="1" customWidth="1"/>
    <col min="16196" max="16196" width="7.42578125" style="346" bestFit="1" customWidth="1"/>
    <col min="16197" max="16197" width="9" style="346" bestFit="1" customWidth="1"/>
    <col min="16198" max="16210" width="7.7109375" style="346" customWidth="1"/>
    <col min="16211" max="16384" width="8.85546875" style="346"/>
  </cols>
  <sheetData>
    <row r="1" spans="1:83" ht="17.45" x14ac:dyDescent="0.3">
      <c r="A1" s="344" t="s">
        <v>428</v>
      </c>
      <c r="B1" s="345"/>
    </row>
    <row r="2" spans="1:83" ht="15.6" x14ac:dyDescent="0.3">
      <c r="A2" s="347" t="s">
        <v>573</v>
      </c>
      <c r="B2" s="348"/>
    </row>
    <row r="3" spans="1:83" ht="14.45" thickBot="1" x14ac:dyDescent="0.3">
      <c r="A3" s="349" t="s">
        <v>429</v>
      </c>
      <c r="B3" s="350"/>
    </row>
    <row r="6" spans="1:83" ht="13.15" x14ac:dyDescent="0.25">
      <c r="BI6" s="320" t="s">
        <v>430</v>
      </c>
      <c r="BJ6" s="320" t="s">
        <v>430</v>
      </c>
      <c r="BK6" s="320" t="s">
        <v>430</v>
      </c>
      <c r="BL6" s="320" t="s">
        <v>430</v>
      </c>
      <c r="BM6" s="321" t="s">
        <v>559</v>
      </c>
      <c r="BN6" s="321" t="s">
        <v>559</v>
      </c>
      <c r="BO6" s="321" t="s">
        <v>559</v>
      </c>
      <c r="BP6" s="321" t="s">
        <v>559</v>
      </c>
      <c r="BQ6" s="322" t="s">
        <v>560</v>
      </c>
      <c r="BR6" s="322" t="s">
        <v>560</v>
      </c>
      <c r="BS6" s="322" t="s">
        <v>560</v>
      </c>
      <c r="BT6" s="322" t="s">
        <v>560</v>
      </c>
      <c r="BU6" s="323" t="s">
        <v>561</v>
      </c>
      <c r="BV6" s="323" t="s">
        <v>561</v>
      </c>
      <c r="BW6" s="323" t="s">
        <v>561</v>
      </c>
      <c r="BX6" s="323" t="s">
        <v>561</v>
      </c>
      <c r="BY6" s="324" t="s">
        <v>562</v>
      </c>
      <c r="BZ6" s="324" t="s">
        <v>562</v>
      </c>
      <c r="CA6" s="324" t="s">
        <v>562</v>
      </c>
      <c r="CB6" s="324" t="s">
        <v>562</v>
      </c>
    </row>
    <row r="7" spans="1:83" s="351" customFormat="1" ht="13.15" x14ac:dyDescent="0.25">
      <c r="B7" s="351" t="s">
        <v>431</v>
      </c>
      <c r="C7" s="352" t="s">
        <v>432</v>
      </c>
      <c r="D7" s="352" t="s">
        <v>433</v>
      </c>
      <c r="E7" s="352" t="s">
        <v>434</v>
      </c>
      <c r="F7" s="352" t="s">
        <v>435</v>
      </c>
      <c r="G7" s="352" t="s">
        <v>436</v>
      </c>
      <c r="H7" s="352" t="s">
        <v>437</v>
      </c>
      <c r="I7" s="352" t="s">
        <v>438</v>
      </c>
      <c r="J7" s="352" t="s">
        <v>439</v>
      </c>
      <c r="K7" s="352" t="s">
        <v>440</v>
      </c>
      <c r="L7" s="352" t="s">
        <v>441</v>
      </c>
      <c r="M7" s="352" t="s">
        <v>442</v>
      </c>
      <c r="N7" s="352" t="s">
        <v>443</v>
      </c>
      <c r="O7" s="352" t="s">
        <v>444</v>
      </c>
      <c r="P7" s="352" t="s">
        <v>445</v>
      </c>
      <c r="Q7" s="352" t="s">
        <v>446</v>
      </c>
      <c r="R7" s="352" t="s">
        <v>447</v>
      </c>
      <c r="S7" s="352" t="s">
        <v>448</v>
      </c>
      <c r="T7" s="352" t="s">
        <v>449</v>
      </c>
      <c r="U7" s="352" t="s">
        <v>450</v>
      </c>
      <c r="V7" s="352" t="s">
        <v>451</v>
      </c>
      <c r="W7" s="352" t="s">
        <v>452</v>
      </c>
      <c r="X7" s="352" t="s">
        <v>453</v>
      </c>
      <c r="Y7" s="352" t="s">
        <v>454</v>
      </c>
      <c r="Z7" s="352" t="s">
        <v>455</v>
      </c>
      <c r="AA7" s="352" t="s">
        <v>456</v>
      </c>
      <c r="AB7" s="352" t="s">
        <v>457</v>
      </c>
      <c r="AC7" s="352" t="s">
        <v>458</v>
      </c>
      <c r="AD7" s="352" t="s">
        <v>459</v>
      </c>
      <c r="AE7" s="352" t="s">
        <v>460</v>
      </c>
      <c r="AF7" s="352" t="s">
        <v>461</v>
      </c>
      <c r="AG7" s="352" t="s">
        <v>462</v>
      </c>
      <c r="AH7" s="352" t="s">
        <v>463</v>
      </c>
      <c r="AI7" s="352" t="s">
        <v>464</v>
      </c>
      <c r="AJ7" s="352" t="s">
        <v>465</v>
      </c>
      <c r="AK7" s="352" t="s">
        <v>466</v>
      </c>
      <c r="AL7" s="352" t="s">
        <v>467</v>
      </c>
      <c r="AM7" s="352" t="s">
        <v>468</v>
      </c>
      <c r="AN7" s="352" t="s">
        <v>469</v>
      </c>
      <c r="AO7" s="352" t="s">
        <v>470</v>
      </c>
      <c r="AP7" s="352" t="s">
        <v>471</v>
      </c>
      <c r="AQ7" s="352" t="s">
        <v>472</v>
      </c>
      <c r="AR7" s="352" t="s">
        <v>473</v>
      </c>
      <c r="AS7" s="352" t="s">
        <v>474</v>
      </c>
      <c r="AT7" s="352" t="s">
        <v>475</v>
      </c>
      <c r="AU7" s="351" t="s">
        <v>476</v>
      </c>
      <c r="AV7" s="351" t="s">
        <v>477</v>
      </c>
      <c r="AW7" s="351" t="s">
        <v>478</v>
      </c>
      <c r="AX7" s="351" t="s">
        <v>479</v>
      </c>
      <c r="AY7" s="351" t="s">
        <v>480</v>
      </c>
      <c r="AZ7" s="351" t="s">
        <v>481</v>
      </c>
      <c r="BA7" s="351" t="s">
        <v>482</v>
      </c>
      <c r="BB7" s="351" t="s">
        <v>483</v>
      </c>
      <c r="BC7" s="351" t="s">
        <v>484</v>
      </c>
      <c r="BD7" s="351" t="s">
        <v>485</v>
      </c>
      <c r="BE7" s="351" t="s">
        <v>486</v>
      </c>
      <c r="BF7" s="351" t="s">
        <v>487</v>
      </c>
      <c r="BG7" s="351" t="s">
        <v>488</v>
      </c>
      <c r="BH7" s="351" t="s">
        <v>489</v>
      </c>
      <c r="BI7" s="351" t="s">
        <v>490</v>
      </c>
      <c r="BJ7" s="351" t="s">
        <v>491</v>
      </c>
      <c r="BK7" s="351" t="s">
        <v>492</v>
      </c>
      <c r="BL7" s="351" t="s">
        <v>493</v>
      </c>
      <c r="BM7" s="351" t="s">
        <v>494</v>
      </c>
      <c r="BN7" s="351" t="s">
        <v>495</v>
      </c>
      <c r="BO7" s="351" t="s">
        <v>496</v>
      </c>
      <c r="BP7" s="351" t="s">
        <v>497</v>
      </c>
      <c r="BQ7" s="351" t="s">
        <v>498</v>
      </c>
      <c r="BR7" s="351" t="s">
        <v>499</v>
      </c>
      <c r="BS7" s="351" t="s">
        <v>500</v>
      </c>
      <c r="BT7" s="351" t="s">
        <v>501</v>
      </c>
      <c r="BU7" s="351" t="s">
        <v>502</v>
      </c>
      <c r="BV7" s="351" t="s">
        <v>503</v>
      </c>
      <c r="BW7" s="351" t="s">
        <v>563</v>
      </c>
      <c r="BX7" s="351" t="s">
        <v>564</v>
      </c>
      <c r="BY7" s="351" t="s">
        <v>565</v>
      </c>
      <c r="BZ7" s="351" t="s">
        <v>566</v>
      </c>
      <c r="CA7" s="351" t="s">
        <v>567</v>
      </c>
      <c r="CB7" s="351" t="s">
        <v>568</v>
      </c>
      <c r="CC7" s="351" t="s">
        <v>569</v>
      </c>
      <c r="CD7" s="351" t="s">
        <v>570</v>
      </c>
      <c r="CE7" s="351" t="s">
        <v>504</v>
      </c>
    </row>
    <row r="8" spans="1:83" ht="13.15" x14ac:dyDescent="0.25">
      <c r="A8" s="351" t="s">
        <v>505</v>
      </c>
      <c r="B8" s="351" t="s">
        <v>506</v>
      </c>
      <c r="C8" s="353">
        <v>2.0339999999999998</v>
      </c>
      <c r="D8" s="353">
        <v>2.0590000000000002</v>
      </c>
      <c r="E8" s="353">
        <v>2.0640000000000001</v>
      </c>
      <c r="F8" s="353">
        <v>2.0870000000000002</v>
      </c>
      <c r="G8" s="353">
        <v>2.1040000000000001</v>
      </c>
      <c r="H8" s="353">
        <v>2.1150000000000002</v>
      </c>
      <c r="I8" s="353">
        <v>2.15</v>
      </c>
      <c r="J8" s="353">
        <v>2.169</v>
      </c>
      <c r="K8" s="353">
        <v>2.1880000000000002</v>
      </c>
      <c r="L8" s="353">
        <v>2.2130000000000001</v>
      </c>
      <c r="M8" s="353">
        <v>2.234</v>
      </c>
      <c r="N8" s="353">
        <v>2.2200000000000002</v>
      </c>
      <c r="O8" s="353">
        <v>2.234</v>
      </c>
      <c r="P8" s="353">
        <v>2.2589999999999999</v>
      </c>
      <c r="Q8" s="353">
        <v>2.2749999999999999</v>
      </c>
      <c r="R8" s="353">
        <v>2.3010000000000002</v>
      </c>
      <c r="S8" s="353">
        <v>2.3220000000000001</v>
      </c>
      <c r="T8" s="353">
        <v>2.363</v>
      </c>
      <c r="U8" s="353">
        <v>2.4039999999999999</v>
      </c>
      <c r="V8" s="353">
        <v>2.35</v>
      </c>
      <c r="W8" s="353">
        <v>2.3420000000000001</v>
      </c>
      <c r="X8" s="353">
        <v>2.347</v>
      </c>
      <c r="Y8" s="353">
        <v>2.367</v>
      </c>
      <c r="Z8" s="353">
        <v>2.38</v>
      </c>
      <c r="AA8" s="353">
        <v>2.3809999999999998</v>
      </c>
      <c r="AB8" s="353">
        <v>2.3839999999999999</v>
      </c>
      <c r="AC8" s="353">
        <v>2.3980000000000001</v>
      </c>
      <c r="AD8" s="353">
        <v>2.42</v>
      </c>
      <c r="AE8" s="353">
        <v>2.4340000000000002</v>
      </c>
      <c r="AF8" s="353">
        <v>2.4769999999999999</v>
      </c>
      <c r="AG8" s="353">
        <v>2.488</v>
      </c>
      <c r="AH8" s="353">
        <v>2.4950000000000001</v>
      </c>
      <c r="AI8" s="353">
        <v>2.5150000000000001</v>
      </c>
      <c r="AJ8" s="353">
        <v>2.5190000000000001</v>
      </c>
      <c r="AK8" s="353">
        <v>2.5289999999999999</v>
      </c>
      <c r="AL8" s="353">
        <v>2.5470000000000002</v>
      </c>
      <c r="AM8" s="353">
        <v>2.5569999999999999</v>
      </c>
      <c r="AN8" s="353">
        <v>2.5539999999999998</v>
      </c>
      <c r="AO8" s="353">
        <v>2.573</v>
      </c>
      <c r="AP8" s="353">
        <v>2.5870000000000002</v>
      </c>
      <c r="AQ8" s="353">
        <v>2.5979999999999999</v>
      </c>
      <c r="AR8" s="353">
        <v>2.6080000000000001</v>
      </c>
      <c r="AS8" s="353">
        <v>2.6139999999999999</v>
      </c>
      <c r="AT8" s="353">
        <v>2.6139999999999999</v>
      </c>
      <c r="AU8" s="346">
        <v>2.613</v>
      </c>
      <c r="AV8" s="346">
        <v>2.6230000000000002</v>
      </c>
      <c r="AW8" s="346">
        <v>2.6190000000000002</v>
      </c>
      <c r="AX8" s="346">
        <v>2.6240000000000001</v>
      </c>
      <c r="AY8" s="346">
        <v>2.6240000000000001</v>
      </c>
      <c r="AZ8" s="346">
        <v>2.6429999999999998</v>
      </c>
      <c r="BA8" s="346">
        <v>2.6640000000000001</v>
      </c>
      <c r="BB8" s="346">
        <v>2.6739999999999999</v>
      </c>
      <c r="BC8" s="346">
        <v>2.6949999999999998</v>
      </c>
      <c r="BD8" s="346">
        <v>2.694</v>
      </c>
      <c r="BE8" s="346">
        <v>2.706</v>
      </c>
      <c r="BF8" s="346">
        <v>2.714</v>
      </c>
      <c r="BG8" s="346">
        <v>2.746</v>
      </c>
      <c r="BH8" s="346">
        <v>2.7650000000000001</v>
      </c>
      <c r="BI8" s="346">
        <v>2.78</v>
      </c>
      <c r="BJ8" s="346">
        <v>2.8050000000000002</v>
      </c>
      <c r="BK8" s="346">
        <v>2.8250000000000002</v>
      </c>
      <c r="BL8" s="346">
        <v>2.8380000000000001</v>
      </c>
      <c r="BM8" s="346">
        <v>2.8479999999999999</v>
      </c>
      <c r="BN8" s="346">
        <v>2.8690000000000002</v>
      </c>
      <c r="BO8" s="346">
        <v>2.895</v>
      </c>
      <c r="BP8" s="346">
        <v>2.91</v>
      </c>
      <c r="BQ8" s="346">
        <v>2.9239999999999999</v>
      </c>
      <c r="BR8" s="346">
        <v>2.94</v>
      </c>
      <c r="BS8" s="346">
        <v>2.96</v>
      </c>
      <c r="BT8" s="346">
        <v>2.9790000000000001</v>
      </c>
      <c r="BU8" s="346">
        <v>2.9990000000000001</v>
      </c>
      <c r="BV8" s="346">
        <v>3.0169999999999999</v>
      </c>
      <c r="BW8" s="346">
        <v>3.0339999999999998</v>
      </c>
      <c r="BX8" s="346">
        <v>3.0510000000000002</v>
      </c>
      <c r="BY8" s="346">
        <v>3.07</v>
      </c>
      <c r="BZ8" s="346">
        <v>3.0880000000000001</v>
      </c>
      <c r="CA8" s="346">
        <v>3.1059999999999999</v>
      </c>
      <c r="CB8" s="346">
        <v>3.1219999999999999</v>
      </c>
      <c r="CC8" s="346">
        <v>3.14</v>
      </c>
      <c r="CD8" s="346">
        <v>3.1579999999999999</v>
      </c>
    </row>
    <row r="9" spans="1:83" ht="13.15" x14ac:dyDescent="0.25">
      <c r="A9" s="351" t="s">
        <v>507</v>
      </c>
      <c r="B9" s="351" t="s">
        <v>508</v>
      </c>
      <c r="C9" s="353">
        <v>2.0339999999999998</v>
      </c>
      <c r="D9" s="353">
        <v>2.0590000000000002</v>
      </c>
      <c r="E9" s="353">
        <v>2.0640000000000001</v>
      </c>
      <c r="F9" s="353">
        <v>2.0870000000000002</v>
      </c>
      <c r="G9" s="353">
        <v>2.1040000000000001</v>
      </c>
      <c r="H9" s="353">
        <v>2.1150000000000002</v>
      </c>
      <c r="I9" s="353">
        <v>2.15</v>
      </c>
      <c r="J9" s="353">
        <v>2.169</v>
      </c>
      <c r="K9" s="353">
        <v>2.1880000000000002</v>
      </c>
      <c r="L9" s="353">
        <v>2.2130000000000001</v>
      </c>
      <c r="M9" s="353">
        <v>2.234</v>
      </c>
      <c r="N9" s="353">
        <v>2.2200000000000002</v>
      </c>
      <c r="O9" s="353">
        <v>2.234</v>
      </c>
      <c r="P9" s="353">
        <v>2.2589999999999999</v>
      </c>
      <c r="Q9" s="353">
        <v>2.2749999999999999</v>
      </c>
      <c r="R9" s="353">
        <v>2.3010000000000002</v>
      </c>
      <c r="S9" s="353">
        <v>2.3220000000000001</v>
      </c>
      <c r="T9" s="353">
        <v>2.363</v>
      </c>
      <c r="U9" s="353">
        <v>2.4039999999999999</v>
      </c>
      <c r="V9" s="353">
        <v>2.35</v>
      </c>
      <c r="W9" s="353">
        <v>2.3420000000000001</v>
      </c>
      <c r="X9" s="353">
        <v>2.347</v>
      </c>
      <c r="Y9" s="353">
        <v>2.367</v>
      </c>
      <c r="Z9" s="353">
        <v>2.38</v>
      </c>
      <c r="AA9" s="353">
        <v>2.3809999999999998</v>
      </c>
      <c r="AB9" s="353">
        <v>2.3839999999999999</v>
      </c>
      <c r="AC9" s="353">
        <v>2.3980000000000001</v>
      </c>
      <c r="AD9" s="353">
        <v>2.42</v>
      </c>
      <c r="AE9" s="353">
        <v>2.4340000000000002</v>
      </c>
      <c r="AF9" s="353">
        <v>2.4769999999999999</v>
      </c>
      <c r="AG9" s="353">
        <v>2.488</v>
      </c>
      <c r="AH9" s="353">
        <v>2.4950000000000001</v>
      </c>
      <c r="AI9" s="353">
        <v>2.5150000000000001</v>
      </c>
      <c r="AJ9" s="353">
        <v>2.5190000000000001</v>
      </c>
      <c r="AK9" s="353">
        <v>2.5289999999999999</v>
      </c>
      <c r="AL9" s="353">
        <v>2.5470000000000002</v>
      </c>
      <c r="AM9" s="353">
        <v>2.5569999999999999</v>
      </c>
      <c r="AN9" s="353">
        <v>2.5539999999999998</v>
      </c>
      <c r="AO9" s="353">
        <v>2.573</v>
      </c>
      <c r="AP9" s="353">
        <v>2.5870000000000002</v>
      </c>
      <c r="AQ9" s="353">
        <v>2.5979999999999999</v>
      </c>
      <c r="AR9" s="353">
        <v>2.6080000000000001</v>
      </c>
      <c r="AS9" s="353">
        <v>2.6139999999999999</v>
      </c>
      <c r="AT9" s="353">
        <v>2.6139999999999999</v>
      </c>
      <c r="AU9" s="346">
        <v>2.613</v>
      </c>
      <c r="AV9" s="346">
        <v>2.6230000000000002</v>
      </c>
      <c r="AW9" s="346">
        <v>2.6190000000000002</v>
      </c>
      <c r="AX9" s="346">
        <v>2.6240000000000001</v>
      </c>
      <c r="AY9" s="346">
        <v>2.6240000000000001</v>
      </c>
      <c r="AZ9" s="346">
        <v>2.6429999999999998</v>
      </c>
      <c r="BA9" s="346">
        <v>2.6640000000000001</v>
      </c>
      <c r="BB9" s="346">
        <v>2.6739999999999999</v>
      </c>
      <c r="BC9" s="346">
        <v>2.6949999999999998</v>
      </c>
      <c r="BD9" s="346">
        <v>2.694</v>
      </c>
      <c r="BE9" s="346">
        <v>2.706</v>
      </c>
      <c r="BF9" s="346">
        <v>2.714</v>
      </c>
      <c r="BG9" s="346">
        <v>2.746</v>
      </c>
      <c r="BH9" s="346">
        <v>2.7650000000000001</v>
      </c>
      <c r="BI9" s="346">
        <v>2.78</v>
      </c>
      <c r="BJ9" s="346">
        <v>2.8010000000000002</v>
      </c>
      <c r="BK9" s="346">
        <v>2.8170000000000002</v>
      </c>
      <c r="BL9" s="346">
        <v>2.8260000000000001</v>
      </c>
      <c r="BM9" s="346">
        <v>2.8330000000000002</v>
      </c>
      <c r="BN9" s="346">
        <v>2.8519999999999999</v>
      </c>
      <c r="BO9" s="346">
        <v>2.8759999999999999</v>
      </c>
      <c r="BP9" s="346">
        <v>2.8879999999999999</v>
      </c>
      <c r="BQ9" s="346">
        <v>2.9</v>
      </c>
      <c r="BR9" s="346">
        <v>2.9129999999999998</v>
      </c>
      <c r="BS9" s="346">
        <v>2.931</v>
      </c>
      <c r="BT9" s="346">
        <v>2.9470000000000001</v>
      </c>
      <c r="BU9" s="346">
        <v>2.9630000000000001</v>
      </c>
      <c r="BV9" s="346">
        <v>2.9769999999999999</v>
      </c>
      <c r="BW9" s="346">
        <v>2.99</v>
      </c>
      <c r="BX9" s="346">
        <v>3.004</v>
      </c>
      <c r="BY9" s="346">
        <v>3.0190000000000001</v>
      </c>
      <c r="BZ9" s="346">
        <v>3.0339999999999998</v>
      </c>
      <c r="CA9" s="346">
        <v>3.0489999999999999</v>
      </c>
      <c r="CB9" s="346">
        <v>3.0619999999999998</v>
      </c>
      <c r="CC9" s="346">
        <v>3.0790000000000002</v>
      </c>
      <c r="CD9" s="346">
        <v>3.0950000000000002</v>
      </c>
    </row>
    <row r="10" spans="1:83" ht="13.15" x14ac:dyDescent="0.25">
      <c r="A10" s="351" t="s">
        <v>509</v>
      </c>
      <c r="B10" s="351" t="s">
        <v>510</v>
      </c>
      <c r="C10" s="353">
        <v>2.0339999999999998</v>
      </c>
      <c r="D10" s="353">
        <v>2.0590000000000002</v>
      </c>
      <c r="E10" s="353">
        <v>2.0640000000000001</v>
      </c>
      <c r="F10" s="353">
        <v>2.0870000000000002</v>
      </c>
      <c r="G10" s="353">
        <v>2.1040000000000001</v>
      </c>
      <c r="H10" s="353">
        <v>2.1150000000000002</v>
      </c>
      <c r="I10" s="353">
        <v>2.15</v>
      </c>
      <c r="J10" s="353">
        <v>2.169</v>
      </c>
      <c r="K10" s="353">
        <v>2.1880000000000002</v>
      </c>
      <c r="L10" s="353">
        <v>2.2130000000000001</v>
      </c>
      <c r="M10" s="353">
        <v>2.234</v>
      </c>
      <c r="N10" s="353">
        <v>2.2200000000000002</v>
      </c>
      <c r="O10" s="353">
        <v>2.234</v>
      </c>
      <c r="P10" s="353">
        <v>2.2589999999999999</v>
      </c>
      <c r="Q10" s="353">
        <v>2.2749999999999999</v>
      </c>
      <c r="R10" s="353">
        <v>2.3010000000000002</v>
      </c>
      <c r="S10" s="353">
        <v>2.3220000000000001</v>
      </c>
      <c r="T10" s="353">
        <v>2.363</v>
      </c>
      <c r="U10" s="353">
        <v>2.4039999999999999</v>
      </c>
      <c r="V10" s="353">
        <v>2.35</v>
      </c>
      <c r="W10" s="353">
        <v>2.3420000000000001</v>
      </c>
      <c r="X10" s="353">
        <v>2.347</v>
      </c>
      <c r="Y10" s="353">
        <v>2.367</v>
      </c>
      <c r="Z10" s="353">
        <v>2.38</v>
      </c>
      <c r="AA10" s="353">
        <v>2.3809999999999998</v>
      </c>
      <c r="AB10" s="353">
        <v>2.3839999999999999</v>
      </c>
      <c r="AC10" s="353">
        <v>2.3980000000000001</v>
      </c>
      <c r="AD10" s="353">
        <v>2.42</v>
      </c>
      <c r="AE10" s="353">
        <v>2.4340000000000002</v>
      </c>
      <c r="AF10" s="353">
        <v>2.4769999999999999</v>
      </c>
      <c r="AG10" s="353">
        <v>2.488</v>
      </c>
      <c r="AH10" s="353">
        <v>2.4950000000000001</v>
      </c>
      <c r="AI10" s="353">
        <v>2.5150000000000001</v>
      </c>
      <c r="AJ10" s="353">
        <v>2.5190000000000001</v>
      </c>
      <c r="AK10" s="353">
        <v>2.5289999999999999</v>
      </c>
      <c r="AL10" s="353">
        <v>2.5470000000000002</v>
      </c>
      <c r="AM10" s="353">
        <v>2.5569999999999999</v>
      </c>
      <c r="AN10" s="353">
        <v>2.5539999999999998</v>
      </c>
      <c r="AO10" s="353">
        <v>2.573</v>
      </c>
      <c r="AP10" s="353">
        <v>2.5870000000000002</v>
      </c>
      <c r="AQ10" s="353">
        <v>2.5979999999999999</v>
      </c>
      <c r="AR10" s="353">
        <v>2.6080000000000001</v>
      </c>
      <c r="AS10" s="353">
        <v>2.6139999999999999</v>
      </c>
      <c r="AT10" s="353">
        <v>2.6139999999999999</v>
      </c>
      <c r="AU10" s="346">
        <v>2.613</v>
      </c>
      <c r="AV10" s="346">
        <v>2.6230000000000002</v>
      </c>
      <c r="AW10" s="346">
        <v>2.6190000000000002</v>
      </c>
      <c r="AX10" s="346">
        <v>2.6240000000000001</v>
      </c>
      <c r="AY10" s="346">
        <v>2.6240000000000001</v>
      </c>
      <c r="AZ10" s="346">
        <v>2.6429999999999998</v>
      </c>
      <c r="BA10" s="346">
        <v>2.6640000000000001</v>
      </c>
      <c r="BB10" s="346">
        <v>2.6739999999999999</v>
      </c>
      <c r="BC10" s="346">
        <v>2.6949999999999998</v>
      </c>
      <c r="BD10" s="346">
        <v>2.694</v>
      </c>
      <c r="BE10" s="346">
        <v>2.706</v>
      </c>
      <c r="BF10" s="346">
        <v>2.714</v>
      </c>
      <c r="BG10" s="346">
        <v>2.746</v>
      </c>
      <c r="BH10" s="346">
        <v>2.7650000000000001</v>
      </c>
      <c r="BI10" s="346">
        <v>2.78</v>
      </c>
      <c r="BJ10" s="346">
        <v>2.806</v>
      </c>
      <c r="BK10" s="346">
        <v>2.827</v>
      </c>
      <c r="BL10" s="346">
        <v>2.8420000000000001</v>
      </c>
      <c r="BM10" s="346">
        <v>2.855</v>
      </c>
      <c r="BN10" s="346">
        <v>2.88</v>
      </c>
      <c r="BO10" s="346">
        <v>2.911</v>
      </c>
      <c r="BP10" s="346">
        <v>2.931</v>
      </c>
      <c r="BQ10" s="346">
        <v>2.95</v>
      </c>
      <c r="BR10" s="346">
        <v>2.972</v>
      </c>
      <c r="BS10" s="346">
        <v>2.9980000000000002</v>
      </c>
      <c r="BT10" s="346">
        <v>3.0230000000000001</v>
      </c>
      <c r="BU10" s="346">
        <v>3.0489999999999999</v>
      </c>
      <c r="BV10" s="346">
        <v>3.073</v>
      </c>
      <c r="BW10" s="346">
        <v>3.0979999999999999</v>
      </c>
      <c r="BX10" s="346">
        <v>3.1219999999999999</v>
      </c>
      <c r="BY10" s="346">
        <v>3.149</v>
      </c>
      <c r="BZ10" s="346">
        <v>3.1749999999999998</v>
      </c>
      <c r="CA10" s="346">
        <v>3.2010000000000001</v>
      </c>
      <c r="CB10" s="346">
        <v>3.2250000000000001</v>
      </c>
      <c r="CC10" s="346">
        <v>3.2519999999999998</v>
      </c>
      <c r="CD10" s="346">
        <v>3.278</v>
      </c>
    </row>
    <row r="13" spans="1:83" ht="13.15" x14ac:dyDescent="0.25">
      <c r="BF13" s="325" t="s">
        <v>511</v>
      </c>
      <c r="BG13" s="326"/>
      <c r="BH13" s="326"/>
      <c r="BI13" s="327" t="s">
        <v>571</v>
      </c>
      <c r="BJ13" s="328"/>
      <c r="BK13" s="328"/>
      <c r="BL13" s="328"/>
      <c r="BM13" s="328"/>
      <c r="BN13" s="328"/>
      <c r="BO13" s="326"/>
      <c r="BP13" s="326"/>
      <c r="BQ13" s="326"/>
    </row>
    <row r="14" spans="1:83" ht="13.15" x14ac:dyDescent="0.25">
      <c r="BF14" s="329"/>
      <c r="BG14" s="330"/>
      <c r="BH14" s="330"/>
      <c r="BI14" s="330"/>
      <c r="BJ14" s="330"/>
      <c r="BK14" s="330"/>
      <c r="BL14" s="330"/>
      <c r="BM14" s="330"/>
      <c r="BN14" s="330"/>
      <c r="BO14" s="330"/>
      <c r="BP14" s="330"/>
      <c r="BQ14" s="331"/>
    </row>
    <row r="15" spans="1:83" ht="13.15" x14ac:dyDescent="0.25">
      <c r="BF15" s="332"/>
      <c r="BG15" s="333" t="s">
        <v>512</v>
      </c>
      <c r="BH15" s="334" t="s">
        <v>572</v>
      </c>
      <c r="BI15" s="334"/>
      <c r="BJ15" s="334"/>
      <c r="BK15" s="334"/>
      <c r="BL15" s="334"/>
      <c r="BM15" s="334"/>
      <c r="BN15" s="334"/>
      <c r="BO15" s="334"/>
      <c r="BP15" s="334"/>
      <c r="BQ15" s="335"/>
    </row>
    <row r="16" spans="1:83" ht="13.15" x14ac:dyDescent="0.25">
      <c r="BF16" s="332"/>
      <c r="BG16" s="334"/>
      <c r="BH16" s="351" t="s">
        <v>493</v>
      </c>
      <c r="BI16" s="334"/>
      <c r="BJ16" s="334"/>
      <c r="BK16" s="334"/>
      <c r="BL16" s="334"/>
      <c r="BM16" s="334"/>
      <c r="BN16" s="334"/>
      <c r="BO16" s="334"/>
      <c r="BP16" s="334"/>
      <c r="BQ16" s="336" t="s">
        <v>402</v>
      </c>
    </row>
    <row r="17" spans="58:69" ht="13.15" x14ac:dyDescent="0.25">
      <c r="BF17" s="332"/>
      <c r="BG17" s="334"/>
      <c r="BH17" s="354">
        <f>BL9</f>
        <v>2.8260000000000001</v>
      </c>
      <c r="BI17" s="334"/>
      <c r="BJ17" s="334"/>
      <c r="BK17" s="334"/>
      <c r="BL17" s="334"/>
      <c r="BM17" s="334"/>
      <c r="BN17" s="334"/>
      <c r="BO17" s="334"/>
      <c r="BP17" s="334"/>
      <c r="BQ17" s="343">
        <f>BH17</f>
        <v>2.8260000000000001</v>
      </c>
    </row>
    <row r="18" spans="58:69" ht="13.15" x14ac:dyDescent="0.25">
      <c r="BF18" s="332"/>
      <c r="BG18" s="334"/>
      <c r="BH18" s="334"/>
      <c r="BI18" s="334"/>
      <c r="BJ18" s="334"/>
      <c r="BK18" s="334"/>
      <c r="BL18" s="334"/>
      <c r="BM18" s="334"/>
      <c r="BN18" s="334"/>
      <c r="BO18" s="334"/>
      <c r="BP18" s="334"/>
      <c r="BQ18" s="337"/>
    </row>
    <row r="19" spans="58:69" ht="13.15" x14ac:dyDescent="0.25">
      <c r="BF19" s="332"/>
      <c r="BG19" s="333" t="s">
        <v>513</v>
      </c>
      <c r="BH19" s="334" t="s">
        <v>553</v>
      </c>
      <c r="BI19" s="334"/>
      <c r="BJ19" s="334"/>
      <c r="BK19" s="334"/>
      <c r="BL19" s="334"/>
      <c r="BM19" s="334"/>
      <c r="BN19" s="334"/>
      <c r="BO19" s="334"/>
      <c r="BP19" s="334"/>
      <c r="BQ19" s="337"/>
    </row>
    <row r="20" spans="58:69" ht="13.15" x14ac:dyDescent="0.25">
      <c r="BF20" s="332"/>
      <c r="BG20" s="334"/>
      <c r="BH20" s="355" t="str">
        <f>BM7</f>
        <v>2019Q3</v>
      </c>
      <c r="BI20" s="352" t="str">
        <f t="shared" ref="BI20:BO20" si="0">BN7</f>
        <v>2019Q4</v>
      </c>
      <c r="BJ20" s="352" t="str">
        <f t="shared" si="0"/>
        <v>2020Q1</v>
      </c>
      <c r="BK20" s="352" t="str">
        <f t="shared" si="0"/>
        <v>2020Q2</v>
      </c>
      <c r="BL20" s="352" t="str">
        <f t="shared" si="0"/>
        <v>2020Q3</v>
      </c>
      <c r="BM20" s="352" t="str">
        <f t="shared" si="0"/>
        <v>2020Q4</v>
      </c>
      <c r="BN20" s="352" t="str">
        <f t="shared" si="0"/>
        <v>2021Q1</v>
      </c>
      <c r="BO20" s="352" t="str">
        <f t="shared" si="0"/>
        <v>2021Q2</v>
      </c>
      <c r="BP20" s="334"/>
      <c r="BQ20" s="337"/>
    </row>
    <row r="21" spans="58:69" ht="13.15" x14ac:dyDescent="0.25">
      <c r="BF21" s="332"/>
      <c r="BG21" s="334"/>
      <c r="BH21" s="353">
        <f>BM9</f>
        <v>2.8330000000000002</v>
      </c>
      <c r="BI21" s="353">
        <f t="shared" ref="BI21:BO21" si="1">BN9</f>
        <v>2.8519999999999999</v>
      </c>
      <c r="BJ21" s="353">
        <f t="shared" si="1"/>
        <v>2.8759999999999999</v>
      </c>
      <c r="BK21" s="353">
        <f t="shared" si="1"/>
        <v>2.8879999999999999</v>
      </c>
      <c r="BL21" s="353">
        <f t="shared" si="1"/>
        <v>2.9</v>
      </c>
      <c r="BM21" s="353">
        <f t="shared" si="1"/>
        <v>2.9129999999999998</v>
      </c>
      <c r="BN21" s="353">
        <f t="shared" si="1"/>
        <v>2.931</v>
      </c>
      <c r="BO21" s="353">
        <f t="shared" si="1"/>
        <v>2.9470000000000001</v>
      </c>
      <c r="BP21" s="334"/>
      <c r="BQ21" s="343">
        <f>AVERAGE(BH21:BO21)</f>
        <v>2.8925000000000001</v>
      </c>
    </row>
    <row r="22" spans="58:69" ht="13.15" x14ac:dyDescent="0.25">
      <c r="BF22" s="332"/>
      <c r="BG22" s="334"/>
      <c r="BH22" s="334"/>
      <c r="BI22" s="334"/>
      <c r="BJ22" s="334"/>
      <c r="BK22" s="334"/>
      <c r="BL22" s="334"/>
      <c r="BM22" s="334"/>
      <c r="BN22" s="334"/>
      <c r="BO22" s="334"/>
      <c r="BP22" s="334"/>
      <c r="BQ22" s="337"/>
    </row>
    <row r="23" spans="58:69" ht="13.15" x14ac:dyDescent="0.25">
      <c r="BF23" s="332"/>
      <c r="BG23" s="334"/>
      <c r="BH23" s="334"/>
      <c r="BI23" s="334"/>
      <c r="BJ23" s="334"/>
      <c r="BK23" s="334"/>
      <c r="BL23" s="334"/>
      <c r="BM23" s="334"/>
      <c r="BN23" s="334"/>
      <c r="BO23" s="334"/>
      <c r="BP23" s="338" t="s">
        <v>514</v>
      </c>
      <c r="BQ23" s="339">
        <f>(BQ21-BQ17)/BQ17</f>
        <v>2.3531493276716206E-2</v>
      </c>
    </row>
    <row r="24" spans="58:69" ht="13.15" x14ac:dyDescent="0.25">
      <c r="BF24" s="340"/>
      <c r="BG24" s="341"/>
      <c r="BH24" s="341"/>
      <c r="BI24" s="341"/>
      <c r="BJ24" s="341"/>
      <c r="BK24" s="341"/>
      <c r="BL24" s="341"/>
      <c r="BM24" s="341"/>
      <c r="BN24" s="341"/>
      <c r="BO24" s="341"/>
      <c r="BP24" s="341"/>
      <c r="BQ24" s="342"/>
    </row>
  </sheetData>
  <pageMargins left="0.25" right="0.25" top="1" bottom="1" header="0.5" footer="0.5"/>
  <pageSetup scale="8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AU925"/>
  <sheetViews>
    <sheetView zoomScale="90" zoomScaleNormal="90" workbookViewId="0">
      <pane ySplit="1" topLeftCell="A2" activePane="bottomLeft" state="frozen"/>
      <selection activeCell="A885" sqref="A885:XFD885"/>
      <selection pane="bottomLeft" activeCell="G7" sqref="G7"/>
    </sheetView>
  </sheetViews>
  <sheetFormatPr defaultColWidth="9.140625" defaultRowHeight="15" x14ac:dyDescent="0.25"/>
  <cols>
    <col min="1" max="1" width="9.140625" style="7"/>
    <col min="2" max="2" width="24" style="7" customWidth="1"/>
    <col min="3" max="3" width="18" style="7" bestFit="1" customWidth="1"/>
    <col min="4" max="4" width="21.42578125" style="7" customWidth="1"/>
    <col min="5" max="5" width="19.7109375" style="7" customWidth="1"/>
    <col min="6" max="6" width="26" style="7" customWidth="1"/>
    <col min="7" max="7" width="49.140625" style="7" bestFit="1" customWidth="1"/>
    <col min="8" max="8" width="9.140625" style="7"/>
    <col min="9" max="9" width="11.85546875" style="7" customWidth="1"/>
    <col min="10" max="47" width="9.140625" style="6"/>
    <col min="48" max="16384" width="9.140625" style="7"/>
  </cols>
  <sheetData>
    <row r="1" spans="1:47" s="4" customFormat="1" x14ac:dyDescent="0.25">
      <c r="A1" s="16" t="s">
        <v>77</v>
      </c>
      <c r="B1" s="17" t="s">
        <v>321</v>
      </c>
      <c r="C1" s="17" t="s">
        <v>78</v>
      </c>
      <c r="D1" s="17" t="s">
        <v>79</v>
      </c>
      <c r="E1" s="17" t="s">
        <v>328</v>
      </c>
      <c r="F1" s="22" t="s">
        <v>80</v>
      </c>
      <c r="G1" s="22" t="s">
        <v>81</v>
      </c>
      <c r="H1" s="22" t="s">
        <v>74</v>
      </c>
      <c r="I1" s="23" t="s">
        <v>82</v>
      </c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47" x14ac:dyDescent="0.25">
      <c r="A2" s="13">
        <v>1</v>
      </c>
      <c r="B2" s="5" t="s">
        <v>322</v>
      </c>
      <c r="C2" s="5" t="s">
        <v>83</v>
      </c>
      <c r="D2" s="5" t="s">
        <v>84</v>
      </c>
      <c r="E2" s="12" t="s">
        <v>329</v>
      </c>
      <c r="F2" s="5" t="s">
        <v>85</v>
      </c>
      <c r="G2" s="5" t="s">
        <v>86</v>
      </c>
      <c r="H2" s="5"/>
      <c r="I2" s="2"/>
    </row>
    <row r="3" spans="1:47" x14ac:dyDescent="0.25">
      <c r="A3" s="13">
        <v>2</v>
      </c>
      <c r="B3" s="5" t="s">
        <v>322</v>
      </c>
      <c r="C3" s="5" t="s">
        <v>83</v>
      </c>
      <c r="D3" s="5" t="s">
        <v>84</v>
      </c>
      <c r="E3" s="12" t="s">
        <v>329</v>
      </c>
      <c r="F3" s="5" t="s">
        <v>87</v>
      </c>
      <c r="G3" s="5" t="s">
        <v>88</v>
      </c>
      <c r="H3" s="5"/>
      <c r="I3" s="2"/>
    </row>
    <row r="4" spans="1:47" x14ac:dyDescent="0.25">
      <c r="A4" s="13">
        <v>3</v>
      </c>
      <c r="B4" s="5" t="s">
        <v>322</v>
      </c>
      <c r="C4" s="5" t="s">
        <v>83</v>
      </c>
      <c r="D4" s="5" t="s">
        <v>84</v>
      </c>
      <c r="E4" s="12" t="s">
        <v>329</v>
      </c>
      <c r="F4" s="5" t="s">
        <v>89</v>
      </c>
      <c r="G4" s="5" t="s">
        <v>90</v>
      </c>
      <c r="H4" s="5"/>
      <c r="I4" s="2"/>
    </row>
    <row r="5" spans="1:47" x14ac:dyDescent="0.25">
      <c r="A5" s="13">
        <v>4</v>
      </c>
      <c r="B5" s="5" t="s">
        <v>322</v>
      </c>
      <c r="C5" s="5" t="s">
        <v>83</v>
      </c>
      <c r="D5" s="5" t="s">
        <v>76</v>
      </c>
      <c r="E5" s="12" t="s">
        <v>329</v>
      </c>
      <c r="F5" s="5" t="s">
        <v>91</v>
      </c>
      <c r="G5" s="5" t="s">
        <v>92</v>
      </c>
      <c r="H5" s="5"/>
      <c r="I5" s="2">
        <v>0</v>
      </c>
    </row>
    <row r="6" spans="1:47" x14ac:dyDescent="0.25">
      <c r="A6" s="13">
        <v>5</v>
      </c>
      <c r="B6" s="5" t="s">
        <v>322</v>
      </c>
      <c r="C6" s="5" t="s">
        <v>83</v>
      </c>
      <c r="D6" s="5" t="s">
        <v>84</v>
      </c>
      <c r="E6" s="12" t="s">
        <v>329</v>
      </c>
      <c r="F6" s="5" t="s">
        <v>93</v>
      </c>
      <c r="G6" s="5" t="s">
        <v>94</v>
      </c>
      <c r="H6" s="5"/>
      <c r="I6" s="2"/>
    </row>
    <row r="7" spans="1:47" x14ac:dyDescent="0.25">
      <c r="A7" s="13">
        <v>6</v>
      </c>
      <c r="B7" s="5" t="s">
        <v>322</v>
      </c>
      <c r="C7" s="5" t="s">
        <v>83</v>
      </c>
      <c r="D7" s="5" t="s">
        <v>84</v>
      </c>
      <c r="E7" s="12" t="s">
        <v>329</v>
      </c>
      <c r="F7" s="5" t="s">
        <v>95</v>
      </c>
      <c r="G7" s="5" t="s">
        <v>96</v>
      </c>
      <c r="H7" s="5"/>
      <c r="I7" s="2"/>
    </row>
    <row r="8" spans="1:47" x14ac:dyDescent="0.25">
      <c r="A8" s="13">
        <v>7</v>
      </c>
      <c r="B8" s="5" t="s">
        <v>322</v>
      </c>
      <c r="C8" s="5" t="s">
        <v>83</v>
      </c>
      <c r="D8" s="5" t="s">
        <v>76</v>
      </c>
      <c r="E8" s="12" t="s">
        <v>329</v>
      </c>
      <c r="F8" s="5" t="s">
        <v>97</v>
      </c>
      <c r="G8" s="5" t="s">
        <v>98</v>
      </c>
      <c r="H8" s="5"/>
      <c r="I8" s="2">
        <v>0</v>
      </c>
    </row>
    <row r="9" spans="1:47" x14ac:dyDescent="0.25">
      <c r="A9" s="13">
        <v>8</v>
      </c>
      <c r="B9" s="5" t="s">
        <v>322</v>
      </c>
      <c r="C9" s="5" t="s">
        <v>83</v>
      </c>
      <c r="D9" s="5" t="s">
        <v>84</v>
      </c>
      <c r="E9" s="12" t="s">
        <v>329</v>
      </c>
      <c r="F9" s="5" t="s">
        <v>99</v>
      </c>
      <c r="G9" s="5" t="s">
        <v>100</v>
      </c>
      <c r="H9" s="5"/>
      <c r="I9" s="2">
        <v>712498</v>
      </c>
    </row>
    <row r="10" spans="1:47" x14ac:dyDescent="0.25">
      <c r="A10" s="13">
        <v>9</v>
      </c>
      <c r="B10" s="5" t="s">
        <v>322</v>
      </c>
      <c r="C10" s="5" t="s">
        <v>83</v>
      </c>
      <c r="D10" s="5" t="s">
        <v>84</v>
      </c>
      <c r="E10" s="12" t="s">
        <v>329</v>
      </c>
      <c r="F10" s="5" t="s">
        <v>101</v>
      </c>
      <c r="G10" s="5" t="s">
        <v>102</v>
      </c>
      <c r="H10" s="5"/>
      <c r="I10" s="2"/>
    </row>
    <row r="11" spans="1:47" x14ac:dyDescent="0.25">
      <c r="A11" s="13">
        <v>10</v>
      </c>
      <c r="B11" s="5" t="s">
        <v>322</v>
      </c>
      <c r="C11" s="5" t="s">
        <v>83</v>
      </c>
      <c r="D11" s="5" t="s">
        <v>84</v>
      </c>
      <c r="E11" s="12" t="s">
        <v>329</v>
      </c>
      <c r="F11" s="5" t="s">
        <v>103</v>
      </c>
      <c r="G11" s="5" t="s">
        <v>104</v>
      </c>
      <c r="H11" s="5"/>
      <c r="I11" s="2"/>
    </row>
    <row r="12" spans="1:47" x14ac:dyDescent="0.25">
      <c r="A12" s="13">
        <v>11</v>
      </c>
      <c r="B12" s="5" t="s">
        <v>322</v>
      </c>
      <c r="C12" s="5" t="s">
        <v>83</v>
      </c>
      <c r="D12" s="5" t="s">
        <v>84</v>
      </c>
      <c r="E12" s="12" t="s">
        <v>329</v>
      </c>
      <c r="F12" s="5" t="s">
        <v>105</v>
      </c>
      <c r="G12" s="5" t="s">
        <v>106</v>
      </c>
      <c r="H12" s="5"/>
      <c r="I12" s="2"/>
    </row>
    <row r="13" spans="1:47" x14ac:dyDescent="0.25">
      <c r="A13" s="13">
        <v>12</v>
      </c>
      <c r="B13" s="5" t="s">
        <v>322</v>
      </c>
      <c r="C13" s="5" t="s">
        <v>83</v>
      </c>
      <c r="D13" s="5" t="s">
        <v>84</v>
      </c>
      <c r="E13" s="12" t="s">
        <v>329</v>
      </c>
      <c r="F13" s="5" t="s">
        <v>107</v>
      </c>
      <c r="G13" s="5" t="s">
        <v>108</v>
      </c>
      <c r="H13" s="5"/>
      <c r="I13" s="2"/>
    </row>
    <row r="14" spans="1:47" x14ac:dyDescent="0.25">
      <c r="A14" s="13">
        <v>13</v>
      </c>
      <c r="B14" s="5" t="s">
        <v>322</v>
      </c>
      <c r="C14" s="5" t="s">
        <v>83</v>
      </c>
      <c r="D14" s="5" t="s">
        <v>84</v>
      </c>
      <c r="E14" s="12" t="s">
        <v>329</v>
      </c>
      <c r="F14" s="5" t="s">
        <v>109</v>
      </c>
      <c r="G14" s="5" t="s">
        <v>110</v>
      </c>
      <c r="H14" s="5"/>
      <c r="I14" s="2"/>
    </row>
    <row r="15" spans="1:47" x14ac:dyDescent="0.25">
      <c r="A15" s="13">
        <v>14</v>
      </c>
      <c r="B15" s="5" t="s">
        <v>322</v>
      </c>
      <c r="C15" s="5" t="s">
        <v>83</v>
      </c>
      <c r="D15" s="5" t="s">
        <v>84</v>
      </c>
      <c r="E15" s="12" t="s">
        <v>329</v>
      </c>
      <c r="F15" s="5" t="s">
        <v>111</v>
      </c>
      <c r="G15" s="5" t="s">
        <v>112</v>
      </c>
      <c r="H15" s="5"/>
      <c r="I15" s="2"/>
    </row>
    <row r="16" spans="1:47" x14ac:dyDescent="0.25">
      <c r="A16" s="13">
        <v>15</v>
      </c>
      <c r="B16" s="5" t="s">
        <v>322</v>
      </c>
      <c r="C16" s="5" t="s">
        <v>83</v>
      </c>
      <c r="D16" s="5" t="s">
        <v>84</v>
      </c>
      <c r="E16" s="12" t="s">
        <v>329</v>
      </c>
      <c r="F16" s="5" t="s">
        <v>113</v>
      </c>
      <c r="G16" s="5" t="s">
        <v>114</v>
      </c>
      <c r="H16" s="5"/>
      <c r="I16" s="2"/>
    </row>
    <row r="17" spans="1:9" x14ac:dyDescent="0.25">
      <c r="A17" s="13">
        <v>16</v>
      </c>
      <c r="B17" s="5" t="s">
        <v>322</v>
      </c>
      <c r="C17" s="5" t="s">
        <v>83</v>
      </c>
      <c r="D17" s="5" t="s">
        <v>84</v>
      </c>
      <c r="E17" s="12" t="s">
        <v>329</v>
      </c>
      <c r="F17" s="5" t="s">
        <v>115</v>
      </c>
      <c r="G17" s="5" t="s">
        <v>116</v>
      </c>
      <c r="H17" s="5"/>
      <c r="I17" s="2"/>
    </row>
    <row r="18" spans="1:9" x14ac:dyDescent="0.25">
      <c r="A18" s="13">
        <v>17</v>
      </c>
      <c r="B18" s="5" t="s">
        <v>322</v>
      </c>
      <c r="C18" s="5" t="s">
        <v>83</v>
      </c>
      <c r="D18" s="5" t="s">
        <v>84</v>
      </c>
      <c r="E18" s="12" t="s">
        <v>329</v>
      </c>
      <c r="F18" s="5" t="s">
        <v>117</v>
      </c>
      <c r="G18" s="5" t="s">
        <v>118</v>
      </c>
      <c r="H18" s="5"/>
      <c r="I18" s="2"/>
    </row>
    <row r="19" spans="1:9" x14ac:dyDescent="0.25">
      <c r="A19" s="13">
        <v>18</v>
      </c>
      <c r="B19" s="5" t="s">
        <v>322</v>
      </c>
      <c r="C19" s="5" t="s">
        <v>83</v>
      </c>
      <c r="D19" s="5" t="s">
        <v>84</v>
      </c>
      <c r="E19" s="12" t="s">
        <v>329</v>
      </c>
      <c r="F19" s="5" t="s">
        <v>119</v>
      </c>
      <c r="G19" s="5" t="s">
        <v>120</v>
      </c>
      <c r="H19" s="5"/>
      <c r="I19" s="2"/>
    </row>
    <row r="20" spans="1:9" x14ac:dyDescent="0.25">
      <c r="A20" s="13">
        <v>19</v>
      </c>
      <c r="B20" s="5" t="s">
        <v>322</v>
      </c>
      <c r="C20" s="5" t="s">
        <v>83</v>
      </c>
      <c r="D20" s="5" t="s">
        <v>84</v>
      </c>
      <c r="E20" s="12" t="s">
        <v>329</v>
      </c>
      <c r="F20" s="5" t="s">
        <v>121</v>
      </c>
      <c r="G20" s="5" t="s">
        <v>122</v>
      </c>
      <c r="H20" s="5"/>
      <c r="I20" s="2"/>
    </row>
    <row r="21" spans="1:9" x14ac:dyDescent="0.25">
      <c r="A21" s="13">
        <v>20</v>
      </c>
      <c r="B21" s="5" t="s">
        <v>322</v>
      </c>
      <c r="C21" s="5" t="s">
        <v>83</v>
      </c>
      <c r="D21" s="5" t="s">
        <v>84</v>
      </c>
      <c r="E21" s="12" t="s">
        <v>329</v>
      </c>
      <c r="F21" s="5" t="s">
        <v>123</v>
      </c>
      <c r="G21" s="5" t="s">
        <v>124</v>
      </c>
      <c r="H21" s="5"/>
      <c r="I21" s="2"/>
    </row>
    <row r="22" spans="1:9" x14ac:dyDescent="0.25">
      <c r="A22" s="13">
        <v>21</v>
      </c>
      <c r="B22" s="5" t="s">
        <v>322</v>
      </c>
      <c r="C22" s="5" t="s">
        <v>83</v>
      </c>
      <c r="D22" s="5" t="s">
        <v>84</v>
      </c>
      <c r="E22" s="12" t="s">
        <v>329</v>
      </c>
      <c r="F22" s="5" t="s">
        <v>125</v>
      </c>
      <c r="G22" s="5" t="s">
        <v>126</v>
      </c>
      <c r="H22" s="5"/>
      <c r="I22" s="2"/>
    </row>
    <row r="23" spans="1:9" x14ac:dyDescent="0.25">
      <c r="A23" s="13">
        <v>22</v>
      </c>
      <c r="B23" s="5" t="s">
        <v>322</v>
      </c>
      <c r="C23" s="5" t="s">
        <v>83</v>
      </c>
      <c r="D23" s="5" t="s">
        <v>84</v>
      </c>
      <c r="E23" s="12" t="s">
        <v>329</v>
      </c>
      <c r="F23" s="5" t="s">
        <v>127</v>
      </c>
      <c r="G23" s="5" t="s">
        <v>128</v>
      </c>
      <c r="H23" s="5"/>
      <c r="I23" s="2"/>
    </row>
    <row r="24" spans="1:9" x14ac:dyDescent="0.25">
      <c r="A24" s="13">
        <v>23</v>
      </c>
      <c r="B24" s="5" t="s">
        <v>322</v>
      </c>
      <c r="C24" s="5" t="s">
        <v>83</v>
      </c>
      <c r="D24" s="5" t="s">
        <v>84</v>
      </c>
      <c r="E24" s="12" t="s">
        <v>329</v>
      </c>
      <c r="F24" s="5" t="s">
        <v>129</v>
      </c>
      <c r="G24" s="5" t="s">
        <v>130</v>
      </c>
      <c r="H24" s="5"/>
      <c r="I24" s="2"/>
    </row>
    <row r="25" spans="1:9" x14ac:dyDescent="0.25">
      <c r="A25" s="13">
        <v>24</v>
      </c>
      <c r="B25" s="5" t="s">
        <v>322</v>
      </c>
      <c r="C25" s="5" t="s">
        <v>83</v>
      </c>
      <c r="D25" s="5" t="s">
        <v>84</v>
      </c>
      <c r="E25" s="12" t="s">
        <v>329</v>
      </c>
      <c r="F25" s="5" t="s">
        <v>131</v>
      </c>
      <c r="G25" s="5" t="s">
        <v>132</v>
      </c>
      <c r="H25" s="5"/>
      <c r="I25" s="2"/>
    </row>
    <row r="26" spans="1:9" ht="14.45" x14ac:dyDescent="0.3">
      <c r="A26" s="13">
        <v>25</v>
      </c>
      <c r="B26" s="5" t="s">
        <v>322</v>
      </c>
      <c r="C26" s="5" t="s">
        <v>83</v>
      </c>
      <c r="D26" s="5" t="s">
        <v>84</v>
      </c>
      <c r="E26" s="12" t="s">
        <v>329</v>
      </c>
      <c r="F26" s="5" t="s">
        <v>133</v>
      </c>
      <c r="G26" s="5" t="s">
        <v>134</v>
      </c>
      <c r="H26" s="5"/>
      <c r="I26" s="2"/>
    </row>
    <row r="27" spans="1:9" ht="14.45" x14ac:dyDescent="0.3">
      <c r="A27" s="13">
        <v>26</v>
      </c>
      <c r="B27" s="5" t="s">
        <v>322</v>
      </c>
      <c r="C27" s="5" t="s">
        <v>83</v>
      </c>
      <c r="D27" s="5" t="s">
        <v>84</v>
      </c>
      <c r="E27" s="12" t="s">
        <v>329</v>
      </c>
      <c r="F27" s="5" t="s">
        <v>135</v>
      </c>
      <c r="G27" s="5" t="s">
        <v>136</v>
      </c>
      <c r="H27" s="5"/>
      <c r="I27" s="2"/>
    </row>
    <row r="28" spans="1:9" ht="14.45" x14ac:dyDescent="0.3">
      <c r="A28" s="13">
        <v>27</v>
      </c>
      <c r="B28" s="5" t="s">
        <v>322</v>
      </c>
      <c r="C28" s="5" t="s">
        <v>83</v>
      </c>
      <c r="D28" s="5" t="s">
        <v>84</v>
      </c>
      <c r="E28" s="12" t="s">
        <v>329</v>
      </c>
      <c r="F28" s="5" t="s">
        <v>137</v>
      </c>
      <c r="G28" s="5" t="s">
        <v>138</v>
      </c>
      <c r="H28" s="5"/>
      <c r="I28" s="2"/>
    </row>
    <row r="29" spans="1:9" ht="14.45" x14ac:dyDescent="0.3">
      <c r="A29" s="13">
        <v>28</v>
      </c>
      <c r="B29" s="5" t="s">
        <v>322</v>
      </c>
      <c r="C29" s="5" t="s">
        <v>83</v>
      </c>
      <c r="D29" s="5" t="s">
        <v>84</v>
      </c>
      <c r="E29" s="12" t="s">
        <v>329</v>
      </c>
      <c r="F29" s="5" t="s">
        <v>139</v>
      </c>
      <c r="G29" s="5" t="s">
        <v>140</v>
      </c>
      <c r="H29" s="5"/>
      <c r="I29" s="2"/>
    </row>
    <row r="30" spans="1:9" ht="14.45" x14ac:dyDescent="0.3">
      <c r="A30" s="13">
        <v>29</v>
      </c>
      <c r="B30" s="5" t="s">
        <v>322</v>
      </c>
      <c r="C30" s="5" t="s">
        <v>83</v>
      </c>
      <c r="D30" s="5" t="s">
        <v>84</v>
      </c>
      <c r="E30" s="12" t="s">
        <v>329</v>
      </c>
      <c r="F30" s="5" t="s">
        <v>141</v>
      </c>
      <c r="G30" s="5" t="s">
        <v>142</v>
      </c>
      <c r="H30" s="5"/>
      <c r="I30" s="2"/>
    </row>
    <row r="31" spans="1:9" ht="14.45" x14ac:dyDescent="0.3">
      <c r="A31" s="13">
        <v>30</v>
      </c>
      <c r="B31" s="5" t="s">
        <v>322</v>
      </c>
      <c r="C31" s="5" t="s">
        <v>83</v>
      </c>
      <c r="D31" s="5" t="s">
        <v>84</v>
      </c>
      <c r="E31" s="12" t="s">
        <v>329</v>
      </c>
      <c r="F31" s="5" t="s">
        <v>143</v>
      </c>
      <c r="G31" s="5" t="s">
        <v>144</v>
      </c>
      <c r="H31" s="5"/>
      <c r="I31" s="2"/>
    </row>
    <row r="32" spans="1:9" ht="14.45" x14ac:dyDescent="0.3">
      <c r="A32" s="13">
        <v>31</v>
      </c>
      <c r="B32" s="5" t="s">
        <v>322</v>
      </c>
      <c r="C32" s="5" t="s">
        <v>83</v>
      </c>
      <c r="D32" s="5" t="s">
        <v>84</v>
      </c>
      <c r="E32" s="12" t="s">
        <v>329</v>
      </c>
      <c r="F32" s="5" t="s">
        <v>145</v>
      </c>
      <c r="G32" s="5" t="s">
        <v>146</v>
      </c>
      <c r="H32" s="5"/>
      <c r="I32" s="2"/>
    </row>
    <row r="33" spans="1:9" ht="14.45" x14ac:dyDescent="0.3">
      <c r="A33" s="13">
        <v>32</v>
      </c>
      <c r="B33" s="5" t="s">
        <v>322</v>
      </c>
      <c r="C33" s="5" t="s">
        <v>83</v>
      </c>
      <c r="D33" s="5" t="s">
        <v>84</v>
      </c>
      <c r="E33" s="12" t="s">
        <v>329</v>
      </c>
      <c r="F33" s="5" t="s">
        <v>147</v>
      </c>
      <c r="G33" s="5" t="s">
        <v>148</v>
      </c>
      <c r="H33" s="5"/>
      <c r="I33" s="2"/>
    </row>
    <row r="34" spans="1:9" ht="14.45" x14ac:dyDescent="0.3">
      <c r="A34" s="13">
        <v>33</v>
      </c>
      <c r="B34" s="5" t="s">
        <v>322</v>
      </c>
      <c r="C34" s="5" t="s">
        <v>83</v>
      </c>
      <c r="D34" s="5" t="s">
        <v>84</v>
      </c>
      <c r="E34" s="12" t="s">
        <v>329</v>
      </c>
      <c r="F34" s="5" t="s">
        <v>149</v>
      </c>
      <c r="G34" s="5" t="s">
        <v>150</v>
      </c>
      <c r="H34" s="5"/>
      <c r="I34" s="2"/>
    </row>
    <row r="35" spans="1:9" ht="14.45" x14ac:dyDescent="0.3">
      <c r="A35" s="13">
        <v>34</v>
      </c>
      <c r="B35" s="5" t="s">
        <v>322</v>
      </c>
      <c r="C35" s="5" t="s">
        <v>83</v>
      </c>
      <c r="D35" s="5" t="s">
        <v>84</v>
      </c>
      <c r="E35" s="12" t="s">
        <v>329</v>
      </c>
      <c r="F35" s="5" t="s">
        <v>151</v>
      </c>
      <c r="G35" s="5" t="s">
        <v>152</v>
      </c>
      <c r="H35" s="5"/>
      <c r="I35" s="2"/>
    </row>
    <row r="36" spans="1:9" ht="14.45" x14ac:dyDescent="0.3">
      <c r="A36" s="13">
        <v>35</v>
      </c>
      <c r="B36" s="5" t="s">
        <v>322</v>
      </c>
      <c r="C36" s="5" t="s">
        <v>83</v>
      </c>
      <c r="D36" s="5" t="s">
        <v>84</v>
      </c>
      <c r="E36" s="12" t="s">
        <v>329</v>
      </c>
      <c r="F36" s="5" t="s">
        <v>153</v>
      </c>
      <c r="G36" s="5" t="s">
        <v>154</v>
      </c>
      <c r="H36" s="5"/>
      <c r="I36" s="2"/>
    </row>
    <row r="37" spans="1:9" ht="14.45" x14ac:dyDescent="0.3">
      <c r="A37" s="13">
        <v>36</v>
      </c>
      <c r="B37" s="5" t="s">
        <v>322</v>
      </c>
      <c r="C37" s="5" t="s">
        <v>83</v>
      </c>
      <c r="D37" s="5" t="s">
        <v>84</v>
      </c>
      <c r="E37" s="12" t="s">
        <v>329</v>
      </c>
      <c r="F37" s="5" t="s">
        <v>155</v>
      </c>
      <c r="G37" s="5" t="s">
        <v>156</v>
      </c>
      <c r="H37" s="5"/>
      <c r="I37" s="2"/>
    </row>
    <row r="38" spans="1:9" ht="14.45" x14ac:dyDescent="0.3">
      <c r="A38" s="13">
        <v>37</v>
      </c>
      <c r="B38" s="5" t="s">
        <v>322</v>
      </c>
      <c r="C38" s="5" t="s">
        <v>83</v>
      </c>
      <c r="D38" s="5" t="s">
        <v>84</v>
      </c>
      <c r="E38" s="12" t="s">
        <v>329</v>
      </c>
      <c r="F38" s="5" t="s">
        <v>157</v>
      </c>
      <c r="G38" s="5" t="s">
        <v>158</v>
      </c>
      <c r="H38" s="5"/>
      <c r="I38" s="2"/>
    </row>
    <row r="39" spans="1:9" ht="14.45" x14ac:dyDescent="0.3">
      <c r="A39" s="13">
        <v>38</v>
      </c>
      <c r="B39" s="5" t="s">
        <v>322</v>
      </c>
      <c r="C39" s="5" t="s">
        <v>83</v>
      </c>
      <c r="D39" s="5" t="s">
        <v>84</v>
      </c>
      <c r="E39" s="12" t="s">
        <v>329</v>
      </c>
      <c r="F39" s="5" t="s">
        <v>159</v>
      </c>
      <c r="G39" s="5" t="s">
        <v>160</v>
      </c>
      <c r="H39" s="5"/>
      <c r="I39" s="2"/>
    </row>
    <row r="40" spans="1:9" ht="14.45" x14ac:dyDescent="0.3">
      <c r="A40" s="13">
        <v>39</v>
      </c>
      <c r="B40" s="5" t="s">
        <v>322</v>
      </c>
      <c r="C40" s="5" t="s">
        <v>83</v>
      </c>
      <c r="D40" s="5" t="s">
        <v>84</v>
      </c>
      <c r="E40" s="12" t="s">
        <v>329</v>
      </c>
      <c r="F40" s="5" t="s">
        <v>161</v>
      </c>
      <c r="G40" s="5" t="s">
        <v>162</v>
      </c>
      <c r="H40" s="5"/>
      <c r="I40" s="2"/>
    </row>
    <row r="41" spans="1:9" ht="14.45" x14ac:dyDescent="0.3">
      <c r="A41" s="13">
        <v>40</v>
      </c>
      <c r="B41" s="5" t="s">
        <v>322</v>
      </c>
      <c r="C41" s="5" t="s">
        <v>83</v>
      </c>
      <c r="D41" s="5" t="s">
        <v>84</v>
      </c>
      <c r="E41" s="12" t="s">
        <v>329</v>
      </c>
      <c r="F41" s="5" t="s">
        <v>163</v>
      </c>
      <c r="G41" s="5" t="s">
        <v>164</v>
      </c>
      <c r="H41" s="5"/>
      <c r="I41" s="2"/>
    </row>
    <row r="42" spans="1:9" ht="14.45" x14ac:dyDescent="0.3">
      <c r="A42" s="13">
        <v>41</v>
      </c>
      <c r="B42" s="5" t="s">
        <v>322</v>
      </c>
      <c r="C42" s="5" t="s">
        <v>83</v>
      </c>
      <c r="D42" s="5" t="s">
        <v>84</v>
      </c>
      <c r="E42" s="12" t="s">
        <v>329</v>
      </c>
      <c r="F42" s="5" t="s">
        <v>165</v>
      </c>
      <c r="G42" s="5" t="s">
        <v>166</v>
      </c>
      <c r="H42" s="5"/>
      <c r="I42" s="2"/>
    </row>
    <row r="43" spans="1:9" ht="14.45" x14ac:dyDescent="0.3">
      <c r="A43" s="13">
        <v>42</v>
      </c>
      <c r="B43" s="5" t="s">
        <v>322</v>
      </c>
      <c r="C43" s="5" t="s">
        <v>83</v>
      </c>
      <c r="D43" s="5" t="s">
        <v>84</v>
      </c>
      <c r="E43" s="12" t="s">
        <v>329</v>
      </c>
      <c r="F43" s="5" t="s">
        <v>167</v>
      </c>
      <c r="G43" s="5" t="s">
        <v>168</v>
      </c>
      <c r="H43" s="5"/>
      <c r="I43" s="2"/>
    </row>
    <row r="44" spans="1:9" ht="14.45" x14ac:dyDescent="0.3">
      <c r="A44" s="13">
        <v>43</v>
      </c>
      <c r="B44" s="5" t="s">
        <v>322</v>
      </c>
      <c r="C44" s="5" t="s">
        <v>83</v>
      </c>
      <c r="D44" s="5" t="s">
        <v>76</v>
      </c>
      <c r="E44" s="12" t="s">
        <v>329</v>
      </c>
      <c r="F44" s="5" t="s">
        <v>169</v>
      </c>
      <c r="G44" s="5" t="s">
        <v>170</v>
      </c>
      <c r="H44" s="5"/>
      <c r="I44" s="2">
        <v>712498</v>
      </c>
    </row>
    <row r="45" spans="1:9" ht="14.45" x14ac:dyDescent="0.3">
      <c r="A45" s="13">
        <v>44</v>
      </c>
      <c r="B45" s="5" t="s">
        <v>322</v>
      </c>
      <c r="C45" s="5" t="s">
        <v>83</v>
      </c>
      <c r="D45" s="5" t="s">
        <v>84</v>
      </c>
      <c r="E45" s="12" t="s">
        <v>329</v>
      </c>
      <c r="F45" s="5" t="s">
        <v>171</v>
      </c>
      <c r="G45" s="5" t="s">
        <v>172</v>
      </c>
      <c r="H45" s="5"/>
      <c r="I45" s="2"/>
    </row>
    <row r="46" spans="1:9" ht="14.45" x14ac:dyDescent="0.3">
      <c r="A46" s="13">
        <v>45</v>
      </c>
      <c r="B46" s="5" t="s">
        <v>322</v>
      </c>
      <c r="C46" s="5" t="s">
        <v>83</v>
      </c>
      <c r="D46" s="5" t="s">
        <v>84</v>
      </c>
      <c r="E46" s="12" t="s">
        <v>329</v>
      </c>
      <c r="F46" s="5" t="s">
        <v>173</v>
      </c>
      <c r="G46" s="5" t="s">
        <v>174</v>
      </c>
      <c r="H46" s="5"/>
      <c r="I46" s="2"/>
    </row>
    <row r="47" spans="1:9" ht="14.45" x14ac:dyDescent="0.3">
      <c r="A47" s="13">
        <v>46</v>
      </c>
      <c r="B47" s="5" t="s">
        <v>322</v>
      </c>
      <c r="C47" s="5" t="s">
        <v>83</v>
      </c>
      <c r="D47" s="5" t="s">
        <v>84</v>
      </c>
      <c r="E47" s="12" t="s">
        <v>329</v>
      </c>
      <c r="F47" s="5" t="s">
        <v>175</v>
      </c>
      <c r="G47" s="5" t="s">
        <v>176</v>
      </c>
      <c r="H47" s="5"/>
      <c r="I47" s="2"/>
    </row>
    <row r="48" spans="1:9" ht="14.45" x14ac:dyDescent="0.3">
      <c r="A48" s="13">
        <v>47</v>
      </c>
      <c r="B48" s="5" t="s">
        <v>322</v>
      </c>
      <c r="C48" s="5" t="s">
        <v>83</v>
      </c>
      <c r="D48" s="5" t="s">
        <v>84</v>
      </c>
      <c r="E48" s="12" t="s">
        <v>329</v>
      </c>
      <c r="F48" s="5" t="s">
        <v>177</v>
      </c>
      <c r="G48" s="5" t="s">
        <v>178</v>
      </c>
      <c r="H48" s="5"/>
      <c r="I48" s="2"/>
    </row>
    <row r="49" spans="1:9" ht="14.45" x14ac:dyDescent="0.3">
      <c r="A49" s="13">
        <v>48</v>
      </c>
      <c r="B49" s="5" t="s">
        <v>322</v>
      </c>
      <c r="C49" s="5" t="s">
        <v>83</v>
      </c>
      <c r="D49" s="5" t="s">
        <v>84</v>
      </c>
      <c r="E49" s="12" t="s">
        <v>329</v>
      </c>
      <c r="F49" s="5" t="s">
        <v>179</v>
      </c>
      <c r="G49" s="5" t="s">
        <v>180</v>
      </c>
      <c r="H49" s="5"/>
      <c r="I49" s="2"/>
    </row>
    <row r="50" spans="1:9" ht="14.45" x14ac:dyDescent="0.3">
      <c r="A50" s="13">
        <v>49</v>
      </c>
      <c r="B50" s="5" t="s">
        <v>322</v>
      </c>
      <c r="C50" s="5" t="s">
        <v>83</v>
      </c>
      <c r="D50" s="5" t="s">
        <v>84</v>
      </c>
      <c r="E50" s="12" t="s">
        <v>329</v>
      </c>
      <c r="F50" s="5" t="s">
        <v>181</v>
      </c>
      <c r="G50" s="5" t="s">
        <v>182</v>
      </c>
      <c r="H50" s="5"/>
      <c r="I50" s="2"/>
    </row>
    <row r="51" spans="1:9" ht="14.45" x14ac:dyDescent="0.3">
      <c r="A51" s="13">
        <v>50</v>
      </c>
      <c r="B51" s="5" t="s">
        <v>322</v>
      </c>
      <c r="C51" s="5" t="s">
        <v>83</v>
      </c>
      <c r="D51" s="5" t="s">
        <v>84</v>
      </c>
      <c r="E51" s="12" t="s">
        <v>329</v>
      </c>
      <c r="F51" s="5" t="s">
        <v>183</v>
      </c>
      <c r="G51" s="5" t="s">
        <v>184</v>
      </c>
      <c r="H51" s="5"/>
      <c r="I51" s="2"/>
    </row>
    <row r="52" spans="1:9" ht="14.45" x14ac:dyDescent="0.3">
      <c r="A52" s="13">
        <v>51</v>
      </c>
      <c r="B52" s="5" t="s">
        <v>322</v>
      </c>
      <c r="C52" s="5" t="s">
        <v>83</v>
      </c>
      <c r="D52" s="5" t="s">
        <v>84</v>
      </c>
      <c r="E52" s="12" t="s">
        <v>329</v>
      </c>
      <c r="F52" s="5" t="s">
        <v>185</v>
      </c>
      <c r="G52" s="5" t="s">
        <v>186</v>
      </c>
      <c r="H52" s="5"/>
      <c r="I52" s="2"/>
    </row>
    <row r="53" spans="1:9" ht="14.45" x14ac:dyDescent="0.3">
      <c r="A53" s="13">
        <v>52</v>
      </c>
      <c r="B53" s="5" t="s">
        <v>322</v>
      </c>
      <c r="C53" s="5" t="s">
        <v>83</v>
      </c>
      <c r="D53" s="5" t="s">
        <v>84</v>
      </c>
      <c r="E53" s="12" t="s">
        <v>329</v>
      </c>
      <c r="F53" s="5" t="s">
        <v>187</v>
      </c>
      <c r="G53" s="5" t="s">
        <v>188</v>
      </c>
      <c r="H53" s="5"/>
      <c r="I53" s="2"/>
    </row>
    <row r="54" spans="1:9" ht="14.45" x14ac:dyDescent="0.3">
      <c r="A54" s="13">
        <v>53</v>
      </c>
      <c r="B54" s="5" t="s">
        <v>322</v>
      </c>
      <c r="C54" s="5" t="s">
        <v>83</v>
      </c>
      <c r="D54" s="5" t="s">
        <v>76</v>
      </c>
      <c r="E54" s="12" t="s">
        <v>329</v>
      </c>
      <c r="F54" s="5" t="s">
        <v>189</v>
      </c>
      <c r="G54" s="5" t="s">
        <v>190</v>
      </c>
      <c r="H54" s="5"/>
      <c r="I54" s="2">
        <v>712498</v>
      </c>
    </row>
    <row r="55" spans="1:9" ht="14.45" x14ac:dyDescent="0.3">
      <c r="A55" s="13">
        <v>54</v>
      </c>
      <c r="B55" s="5" t="s">
        <v>322</v>
      </c>
      <c r="C55" s="5" t="s">
        <v>191</v>
      </c>
      <c r="D55" s="5" t="s">
        <v>84</v>
      </c>
      <c r="E55" s="12" t="s">
        <v>330</v>
      </c>
      <c r="F55" s="5" t="s">
        <v>0</v>
      </c>
      <c r="G55" s="5" t="s">
        <v>1</v>
      </c>
      <c r="H55" s="5"/>
      <c r="I55" s="2"/>
    </row>
    <row r="56" spans="1:9" x14ac:dyDescent="0.25">
      <c r="A56" s="13">
        <v>55</v>
      </c>
      <c r="B56" s="5" t="s">
        <v>322</v>
      </c>
      <c r="C56" s="5" t="s">
        <v>191</v>
      </c>
      <c r="D56" s="5" t="s">
        <v>84</v>
      </c>
      <c r="E56" s="12" t="s">
        <v>330</v>
      </c>
      <c r="F56" s="5" t="s">
        <v>2</v>
      </c>
      <c r="G56" s="5" t="s">
        <v>3</v>
      </c>
      <c r="H56" s="5">
        <v>0.45</v>
      </c>
      <c r="I56" s="2">
        <v>20966</v>
      </c>
    </row>
    <row r="57" spans="1:9" x14ac:dyDescent="0.25">
      <c r="A57" s="13">
        <v>56</v>
      </c>
      <c r="B57" s="5" t="s">
        <v>322</v>
      </c>
      <c r="C57" s="5" t="s">
        <v>191</v>
      </c>
      <c r="D57" s="5" t="s">
        <v>84</v>
      </c>
      <c r="E57" s="12" t="s">
        <v>330</v>
      </c>
      <c r="F57" s="5" t="s">
        <v>4</v>
      </c>
      <c r="G57" s="5" t="s">
        <v>5</v>
      </c>
      <c r="H57" s="5"/>
      <c r="I57" s="2"/>
    </row>
    <row r="58" spans="1:9" x14ac:dyDescent="0.25">
      <c r="A58" s="13">
        <v>57</v>
      </c>
      <c r="B58" s="5" t="s">
        <v>322</v>
      </c>
      <c r="C58" s="5" t="s">
        <v>191</v>
      </c>
      <c r="D58" s="5" t="s">
        <v>84</v>
      </c>
      <c r="E58" s="12" t="s">
        <v>330</v>
      </c>
      <c r="F58" s="5" t="s">
        <v>6</v>
      </c>
      <c r="G58" s="5" t="s">
        <v>7</v>
      </c>
      <c r="H58" s="5">
        <v>0.2</v>
      </c>
      <c r="I58" s="2">
        <v>36226</v>
      </c>
    </row>
    <row r="59" spans="1:9" x14ac:dyDescent="0.25">
      <c r="A59" s="13">
        <v>58</v>
      </c>
      <c r="B59" s="5" t="s">
        <v>322</v>
      </c>
      <c r="C59" s="5" t="s">
        <v>191</v>
      </c>
      <c r="D59" s="5" t="s">
        <v>84</v>
      </c>
      <c r="E59" s="12" t="s">
        <v>331</v>
      </c>
      <c r="F59" s="5" t="s">
        <v>10</v>
      </c>
      <c r="G59" s="5" t="s">
        <v>11</v>
      </c>
      <c r="H59" s="5"/>
      <c r="I59" s="2"/>
    </row>
    <row r="60" spans="1:9" x14ac:dyDescent="0.25">
      <c r="A60" s="13">
        <v>59</v>
      </c>
      <c r="B60" s="5" t="s">
        <v>322</v>
      </c>
      <c r="C60" s="5" t="s">
        <v>191</v>
      </c>
      <c r="D60" s="5" t="s">
        <v>84</v>
      </c>
      <c r="E60" s="12" t="s">
        <v>331</v>
      </c>
      <c r="F60" s="5" t="s">
        <v>12</v>
      </c>
      <c r="G60" s="5" t="s">
        <v>13</v>
      </c>
      <c r="H60" s="5"/>
      <c r="I60" s="2"/>
    </row>
    <row r="61" spans="1:9" x14ac:dyDescent="0.25">
      <c r="A61" s="13">
        <v>60</v>
      </c>
      <c r="B61" s="5" t="s">
        <v>322</v>
      </c>
      <c r="C61" s="5" t="s">
        <v>191</v>
      </c>
      <c r="D61" s="5" t="s">
        <v>84</v>
      </c>
      <c r="E61" s="12" t="s">
        <v>331</v>
      </c>
      <c r="F61" s="5" t="s">
        <v>14</v>
      </c>
      <c r="G61" s="5" t="s">
        <v>15</v>
      </c>
      <c r="H61" s="5"/>
      <c r="I61" s="2"/>
    </row>
    <row r="62" spans="1:9" x14ac:dyDescent="0.25">
      <c r="A62" s="13">
        <v>61</v>
      </c>
      <c r="B62" s="5" t="s">
        <v>322</v>
      </c>
      <c r="C62" s="5" t="s">
        <v>191</v>
      </c>
      <c r="D62" s="5" t="s">
        <v>84</v>
      </c>
      <c r="E62" s="12" t="s">
        <v>331</v>
      </c>
      <c r="F62" s="5" t="s">
        <v>16</v>
      </c>
      <c r="G62" s="5" t="s">
        <v>17</v>
      </c>
      <c r="H62" s="5"/>
      <c r="I62" s="2"/>
    </row>
    <row r="63" spans="1:9" x14ac:dyDescent="0.25">
      <c r="A63" s="13">
        <v>62</v>
      </c>
      <c r="B63" s="5" t="s">
        <v>322</v>
      </c>
      <c r="C63" s="5" t="s">
        <v>191</v>
      </c>
      <c r="D63" s="5" t="s">
        <v>84</v>
      </c>
      <c r="E63" s="12" t="s">
        <v>331</v>
      </c>
      <c r="F63" s="5" t="s">
        <v>18</v>
      </c>
      <c r="G63" s="5" t="s">
        <v>19</v>
      </c>
      <c r="H63" s="5"/>
      <c r="I63" s="2"/>
    </row>
    <row r="64" spans="1:9" x14ac:dyDescent="0.25">
      <c r="A64" s="13">
        <v>63</v>
      </c>
      <c r="B64" s="5" t="s">
        <v>322</v>
      </c>
      <c r="C64" s="5" t="s">
        <v>191</v>
      </c>
      <c r="D64" s="5" t="s">
        <v>84</v>
      </c>
      <c r="E64" s="12" t="s">
        <v>331</v>
      </c>
      <c r="F64" s="5" t="s">
        <v>20</v>
      </c>
      <c r="G64" s="5" t="s">
        <v>21</v>
      </c>
      <c r="H64" s="5"/>
      <c r="I64" s="2"/>
    </row>
    <row r="65" spans="1:9" x14ac:dyDescent="0.25">
      <c r="A65" s="13">
        <v>64</v>
      </c>
      <c r="B65" s="5" t="s">
        <v>322</v>
      </c>
      <c r="C65" s="5" t="s">
        <v>191</v>
      </c>
      <c r="D65" s="5" t="s">
        <v>84</v>
      </c>
      <c r="E65" s="12" t="s">
        <v>331</v>
      </c>
      <c r="F65" s="5" t="s">
        <v>22</v>
      </c>
      <c r="G65" s="5" t="s">
        <v>23</v>
      </c>
      <c r="H65" s="5"/>
      <c r="I65" s="2"/>
    </row>
    <row r="66" spans="1:9" x14ac:dyDescent="0.25">
      <c r="A66" s="13">
        <v>65</v>
      </c>
      <c r="B66" s="5" t="s">
        <v>322</v>
      </c>
      <c r="C66" s="5" t="s">
        <v>191</v>
      </c>
      <c r="D66" s="5" t="s">
        <v>84</v>
      </c>
      <c r="E66" s="12" t="s">
        <v>331</v>
      </c>
      <c r="F66" s="5" t="s">
        <v>24</v>
      </c>
      <c r="G66" s="5" t="s">
        <v>25</v>
      </c>
      <c r="H66" s="5"/>
      <c r="I66" s="2"/>
    </row>
    <row r="67" spans="1:9" x14ac:dyDescent="0.25">
      <c r="A67" s="13">
        <v>66</v>
      </c>
      <c r="B67" s="5" t="s">
        <v>322</v>
      </c>
      <c r="C67" s="5" t="s">
        <v>191</v>
      </c>
      <c r="D67" s="5" t="s">
        <v>84</v>
      </c>
      <c r="E67" s="12" t="s">
        <v>331</v>
      </c>
      <c r="F67" s="5" t="s">
        <v>26</v>
      </c>
      <c r="G67" s="5" t="s">
        <v>27</v>
      </c>
      <c r="H67" s="5"/>
      <c r="I67" s="2"/>
    </row>
    <row r="68" spans="1:9" x14ac:dyDescent="0.25">
      <c r="A68" s="13">
        <v>67</v>
      </c>
      <c r="B68" s="5" t="s">
        <v>322</v>
      </c>
      <c r="C68" s="5" t="s">
        <v>191</v>
      </c>
      <c r="D68" s="5" t="s">
        <v>84</v>
      </c>
      <c r="E68" s="12" t="s">
        <v>331</v>
      </c>
      <c r="F68" s="5" t="s">
        <v>28</v>
      </c>
      <c r="G68" s="5" t="s">
        <v>29</v>
      </c>
      <c r="H68" s="5"/>
      <c r="I68" s="2"/>
    </row>
    <row r="69" spans="1:9" x14ac:dyDescent="0.25">
      <c r="A69" s="13">
        <v>68</v>
      </c>
      <c r="B69" s="5" t="s">
        <v>322</v>
      </c>
      <c r="C69" s="5" t="s">
        <v>191</v>
      </c>
      <c r="D69" s="5" t="s">
        <v>84</v>
      </c>
      <c r="E69" s="12" t="s">
        <v>331</v>
      </c>
      <c r="F69" s="5" t="s">
        <v>41</v>
      </c>
      <c r="G69" s="5" t="s">
        <v>42</v>
      </c>
      <c r="H69" s="5"/>
      <c r="I69" s="2"/>
    </row>
    <row r="70" spans="1:9" x14ac:dyDescent="0.25">
      <c r="A70" s="13">
        <v>69</v>
      </c>
      <c r="B70" s="5" t="s">
        <v>322</v>
      </c>
      <c r="C70" s="5" t="s">
        <v>191</v>
      </c>
      <c r="D70" s="5" t="s">
        <v>84</v>
      </c>
      <c r="E70" s="12" t="s">
        <v>331</v>
      </c>
      <c r="F70" s="5" t="s">
        <v>43</v>
      </c>
      <c r="G70" s="5" t="s">
        <v>44</v>
      </c>
      <c r="H70" s="5"/>
      <c r="I70" s="2"/>
    </row>
    <row r="71" spans="1:9" x14ac:dyDescent="0.25">
      <c r="A71" s="13">
        <v>70</v>
      </c>
      <c r="B71" s="5" t="s">
        <v>322</v>
      </c>
      <c r="C71" s="5" t="s">
        <v>191</v>
      </c>
      <c r="D71" s="5" t="s">
        <v>84</v>
      </c>
      <c r="E71" s="12" t="s">
        <v>331</v>
      </c>
      <c r="F71" s="5" t="s">
        <v>8</v>
      </c>
      <c r="G71" s="5" t="s">
        <v>9</v>
      </c>
      <c r="H71" s="5"/>
      <c r="I71" s="2"/>
    </row>
    <row r="72" spans="1:9" x14ac:dyDescent="0.25">
      <c r="A72" s="13">
        <v>71</v>
      </c>
      <c r="B72" s="5" t="s">
        <v>322</v>
      </c>
      <c r="C72" s="5" t="s">
        <v>191</v>
      </c>
      <c r="D72" s="5" t="s">
        <v>84</v>
      </c>
      <c r="E72" s="12" t="s">
        <v>331</v>
      </c>
      <c r="F72" s="5" t="s">
        <v>49</v>
      </c>
      <c r="G72" s="5" t="s">
        <v>50</v>
      </c>
      <c r="H72" s="5"/>
      <c r="I72" s="2"/>
    </row>
    <row r="73" spans="1:9" x14ac:dyDescent="0.25">
      <c r="A73" s="13">
        <v>72</v>
      </c>
      <c r="B73" s="5" t="s">
        <v>322</v>
      </c>
      <c r="C73" s="5" t="s">
        <v>191</v>
      </c>
      <c r="D73" s="5" t="s">
        <v>84</v>
      </c>
      <c r="E73" s="12" t="s">
        <v>331</v>
      </c>
      <c r="F73" s="5" t="s">
        <v>51</v>
      </c>
      <c r="G73" s="5" t="s">
        <v>52</v>
      </c>
      <c r="H73" s="5"/>
      <c r="I73" s="2"/>
    </row>
    <row r="74" spans="1:9" x14ac:dyDescent="0.25">
      <c r="A74" s="13">
        <v>73</v>
      </c>
      <c r="B74" s="5" t="s">
        <v>322</v>
      </c>
      <c r="C74" s="5" t="s">
        <v>191</v>
      </c>
      <c r="D74" s="5" t="s">
        <v>84</v>
      </c>
      <c r="E74" s="12" t="s">
        <v>331</v>
      </c>
      <c r="F74" s="5" t="s">
        <v>53</v>
      </c>
      <c r="G74" s="5" t="s">
        <v>54</v>
      </c>
      <c r="H74" s="5"/>
      <c r="I74" s="2"/>
    </row>
    <row r="75" spans="1:9" x14ac:dyDescent="0.25">
      <c r="A75" s="13">
        <v>74</v>
      </c>
      <c r="B75" s="5" t="s">
        <v>322</v>
      </c>
      <c r="C75" s="5" t="s">
        <v>191</v>
      </c>
      <c r="D75" s="5" t="s">
        <v>84</v>
      </c>
      <c r="E75" s="12" t="s">
        <v>331</v>
      </c>
      <c r="F75" s="5" t="s">
        <v>30</v>
      </c>
      <c r="G75" s="5" t="s">
        <v>31</v>
      </c>
      <c r="H75" s="5"/>
      <c r="I75" s="2"/>
    </row>
    <row r="76" spans="1:9" x14ac:dyDescent="0.25">
      <c r="A76" s="13">
        <v>75</v>
      </c>
      <c r="B76" s="5" t="s">
        <v>322</v>
      </c>
      <c r="C76" s="5" t="s">
        <v>191</v>
      </c>
      <c r="D76" s="5" t="s">
        <v>84</v>
      </c>
      <c r="E76" s="12" t="s">
        <v>331</v>
      </c>
      <c r="F76" s="5" t="s">
        <v>32</v>
      </c>
      <c r="G76" s="5" t="s">
        <v>192</v>
      </c>
      <c r="H76" s="5"/>
      <c r="I76" s="2"/>
    </row>
    <row r="77" spans="1:9" x14ac:dyDescent="0.25">
      <c r="A77" s="13">
        <v>76</v>
      </c>
      <c r="B77" s="5" t="s">
        <v>322</v>
      </c>
      <c r="C77" s="5" t="s">
        <v>191</v>
      </c>
      <c r="D77" s="5" t="s">
        <v>84</v>
      </c>
      <c r="E77" s="12" t="s">
        <v>331</v>
      </c>
      <c r="F77" s="5" t="s">
        <v>33</v>
      </c>
      <c r="G77" s="5" t="s">
        <v>34</v>
      </c>
      <c r="H77" s="5"/>
      <c r="I77" s="2"/>
    </row>
    <row r="78" spans="1:9" x14ac:dyDescent="0.25">
      <c r="A78" s="13">
        <v>77</v>
      </c>
      <c r="B78" s="5" t="s">
        <v>322</v>
      </c>
      <c r="C78" s="5" t="s">
        <v>191</v>
      </c>
      <c r="D78" s="5" t="s">
        <v>84</v>
      </c>
      <c r="E78" s="12" t="s">
        <v>331</v>
      </c>
      <c r="F78" s="5" t="s">
        <v>35</v>
      </c>
      <c r="G78" s="5" t="s">
        <v>36</v>
      </c>
      <c r="H78" s="5"/>
      <c r="I78" s="2"/>
    </row>
    <row r="79" spans="1:9" x14ac:dyDescent="0.25">
      <c r="A79" s="13">
        <v>78</v>
      </c>
      <c r="B79" s="5" t="s">
        <v>322</v>
      </c>
      <c r="C79" s="5" t="s">
        <v>191</v>
      </c>
      <c r="D79" s="5" t="s">
        <v>84</v>
      </c>
      <c r="E79" s="12" t="s">
        <v>331</v>
      </c>
      <c r="F79" s="5" t="s">
        <v>37</v>
      </c>
      <c r="G79" s="5" t="s">
        <v>38</v>
      </c>
      <c r="H79" s="5"/>
      <c r="I79" s="2"/>
    </row>
    <row r="80" spans="1:9" x14ac:dyDescent="0.25">
      <c r="A80" s="13">
        <v>79</v>
      </c>
      <c r="B80" s="5" t="s">
        <v>322</v>
      </c>
      <c r="C80" s="5" t="s">
        <v>191</v>
      </c>
      <c r="D80" s="5" t="s">
        <v>84</v>
      </c>
      <c r="E80" s="12" t="s">
        <v>331</v>
      </c>
      <c r="F80" s="5" t="s">
        <v>45</v>
      </c>
      <c r="G80" s="5" t="s">
        <v>46</v>
      </c>
      <c r="H80" s="5"/>
      <c r="I80" s="2"/>
    </row>
    <row r="81" spans="1:9" x14ac:dyDescent="0.25">
      <c r="A81" s="13">
        <v>80</v>
      </c>
      <c r="B81" s="5" t="s">
        <v>322</v>
      </c>
      <c r="C81" s="5" t="s">
        <v>191</v>
      </c>
      <c r="D81" s="5" t="s">
        <v>84</v>
      </c>
      <c r="E81" s="12" t="s">
        <v>331</v>
      </c>
      <c r="F81" s="5" t="s">
        <v>39</v>
      </c>
      <c r="G81" s="5" t="s">
        <v>40</v>
      </c>
      <c r="H81" s="5"/>
      <c r="I81" s="2"/>
    </row>
    <row r="82" spans="1:9" x14ac:dyDescent="0.25">
      <c r="A82" s="13">
        <v>81</v>
      </c>
      <c r="B82" s="5" t="s">
        <v>322</v>
      </c>
      <c r="C82" s="5" t="s">
        <v>191</v>
      </c>
      <c r="D82" s="5" t="s">
        <v>84</v>
      </c>
      <c r="E82" s="12" t="s">
        <v>331</v>
      </c>
      <c r="F82" s="5" t="s">
        <v>55</v>
      </c>
      <c r="G82" s="5" t="s">
        <v>56</v>
      </c>
      <c r="H82" s="5"/>
      <c r="I82" s="2"/>
    </row>
    <row r="83" spans="1:9" x14ac:dyDescent="0.25">
      <c r="A83" s="13">
        <v>82</v>
      </c>
      <c r="B83" s="5" t="s">
        <v>322</v>
      </c>
      <c r="C83" s="5" t="s">
        <v>191</v>
      </c>
      <c r="D83" s="5" t="s">
        <v>84</v>
      </c>
      <c r="E83" s="12" t="s">
        <v>331</v>
      </c>
      <c r="F83" s="5" t="s">
        <v>47</v>
      </c>
      <c r="G83" s="5" t="s">
        <v>48</v>
      </c>
      <c r="H83" s="5"/>
      <c r="I83" s="2"/>
    </row>
    <row r="84" spans="1:9" x14ac:dyDescent="0.25">
      <c r="A84" s="13">
        <v>83</v>
      </c>
      <c r="B84" s="5" t="s">
        <v>322</v>
      </c>
      <c r="C84" s="5" t="s">
        <v>191</v>
      </c>
      <c r="D84" s="5" t="s">
        <v>84</v>
      </c>
      <c r="E84" s="12" t="s">
        <v>331</v>
      </c>
      <c r="F84" s="5" t="s">
        <v>57</v>
      </c>
      <c r="G84" s="5" t="s">
        <v>58</v>
      </c>
      <c r="H84" s="5"/>
      <c r="I84" s="2"/>
    </row>
    <row r="85" spans="1:9" x14ac:dyDescent="0.25">
      <c r="A85" s="13">
        <v>84</v>
      </c>
      <c r="B85" s="5" t="s">
        <v>322</v>
      </c>
      <c r="C85" s="5" t="s">
        <v>191</v>
      </c>
      <c r="D85" s="5" t="s">
        <v>84</v>
      </c>
      <c r="E85" s="12" t="s">
        <v>331</v>
      </c>
      <c r="F85" s="5" t="s">
        <v>59</v>
      </c>
      <c r="G85" s="5" t="s">
        <v>60</v>
      </c>
      <c r="H85" s="5"/>
      <c r="I85" s="2"/>
    </row>
    <row r="86" spans="1:9" x14ac:dyDescent="0.25">
      <c r="A86" s="13">
        <v>85</v>
      </c>
      <c r="B86" s="5" t="s">
        <v>322</v>
      </c>
      <c r="C86" s="5" t="s">
        <v>191</v>
      </c>
      <c r="D86" s="5" t="s">
        <v>84</v>
      </c>
      <c r="E86" s="12" t="s">
        <v>331</v>
      </c>
      <c r="F86" s="5" t="s">
        <v>61</v>
      </c>
      <c r="G86" s="5" t="s">
        <v>62</v>
      </c>
      <c r="H86" s="5"/>
      <c r="I86" s="2"/>
    </row>
    <row r="87" spans="1:9" x14ac:dyDescent="0.25">
      <c r="A87" s="13">
        <v>86</v>
      </c>
      <c r="B87" s="5" t="s">
        <v>322</v>
      </c>
      <c r="C87" s="5" t="s">
        <v>191</v>
      </c>
      <c r="D87" s="5" t="s">
        <v>84</v>
      </c>
      <c r="E87" s="12" t="s">
        <v>331</v>
      </c>
      <c r="F87" s="5" t="s">
        <v>63</v>
      </c>
      <c r="G87" s="5" t="s">
        <v>64</v>
      </c>
      <c r="H87" s="5"/>
      <c r="I87" s="2"/>
    </row>
    <row r="88" spans="1:9" x14ac:dyDescent="0.25">
      <c r="A88" s="13">
        <v>87</v>
      </c>
      <c r="B88" s="5" t="s">
        <v>322</v>
      </c>
      <c r="C88" s="5" t="s">
        <v>191</v>
      </c>
      <c r="D88" s="5" t="s">
        <v>84</v>
      </c>
      <c r="E88" s="12" t="s">
        <v>331</v>
      </c>
      <c r="F88" s="5" t="s">
        <v>65</v>
      </c>
      <c r="G88" s="5" t="s">
        <v>66</v>
      </c>
      <c r="H88" s="5">
        <v>0.79</v>
      </c>
      <c r="I88" s="2">
        <v>25137</v>
      </c>
    </row>
    <row r="89" spans="1:9" x14ac:dyDescent="0.25">
      <c r="A89" s="13">
        <v>88</v>
      </c>
      <c r="B89" s="5" t="s">
        <v>322</v>
      </c>
      <c r="C89" s="5" t="s">
        <v>191</v>
      </c>
      <c r="D89" s="5" t="s">
        <v>84</v>
      </c>
      <c r="E89" s="12" t="s">
        <v>332</v>
      </c>
      <c r="F89" s="5" t="s">
        <v>67</v>
      </c>
      <c r="G89" s="5" t="s">
        <v>68</v>
      </c>
      <c r="H89" s="5"/>
      <c r="I89" s="2"/>
    </row>
    <row r="90" spans="1:9" x14ac:dyDescent="0.25">
      <c r="A90" s="13">
        <v>89</v>
      </c>
      <c r="B90" s="5" t="s">
        <v>322</v>
      </c>
      <c r="C90" s="5" t="s">
        <v>191</v>
      </c>
      <c r="D90" s="5" t="s">
        <v>84</v>
      </c>
      <c r="E90" s="12" t="s">
        <v>332</v>
      </c>
      <c r="F90" s="5" t="s">
        <v>69</v>
      </c>
      <c r="G90" s="5" t="s">
        <v>193</v>
      </c>
      <c r="H90" s="5"/>
      <c r="I90" s="2"/>
    </row>
    <row r="91" spans="1:9" x14ac:dyDescent="0.25">
      <c r="A91" s="13">
        <v>90</v>
      </c>
      <c r="B91" s="5" t="s">
        <v>322</v>
      </c>
      <c r="C91" s="5" t="s">
        <v>191</v>
      </c>
      <c r="D91" s="5" t="s">
        <v>84</v>
      </c>
      <c r="E91" s="12" t="s">
        <v>332</v>
      </c>
      <c r="F91" s="5" t="s">
        <v>70</v>
      </c>
      <c r="G91" s="5" t="s">
        <v>71</v>
      </c>
      <c r="H91" s="5"/>
      <c r="I91" s="2"/>
    </row>
    <row r="92" spans="1:9" x14ac:dyDescent="0.25">
      <c r="A92" s="13">
        <v>91</v>
      </c>
      <c r="B92" s="5" t="s">
        <v>322</v>
      </c>
      <c r="C92" s="5" t="s">
        <v>191</v>
      </c>
      <c r="D92" s="5" t="s">
        <v>84</v>
      </c>
      <c r="E92" s="12" t="s">
        <v>329</v>
      </c>
      <c r="F92" s="5" t="s">
        <v>72</v>
      </c>
      <c r="G92" s="5" t="s">
        <v>73</v>
      </c>
      <c r="H92" s="5"/>
      <c r="I92" s="2"/>
    </row>
    <row r="93" spans="1:9" x14ac:dyDescent="0.25">
      <c r="A93" s="13">
        <v>92</v>
      </c>
      <c r="B93" s="5" t="s">
        <v>322</v>
      </c>
      <c r="C93" s="5" t="s">
        <v>191</v>
      </c>
      <c r="D93" s="5" t="s">
        <v>76</v>
      </c>
      <c r="E93" s="12" t="s">
        <v>329</v>
      </c>
      <c r="F93" s="5" t="s">
        <v>194</v>
      </c>
      <c r="G93" s="5" t="s">
        <v>195</v>
      </c>
      <c r="H93" s="5">
        <v>1.44</v>
      </c>
      <c r="I93" s="2">
        <v>82329</v>
      </c>
    </row>
    <row r="94" spans="1:9" x14ac:dyDescent="0.25">
      <c r="A94" s="13">
        <v>93</v>
      </c>
      <c r="B94" s="5" t="s">
        <v>322</v>
      </c>
      <c r="C94" s="5" t="s">
        <v>75</v>
      </c>
      <c r="D94" s="5" t="s">
        <v>76</v>
      </c>
      <c r="E94" s="12" t="s">
        <v>329</v>
      </c>
      <c r="F94" s="5" t="s">
        <v>196</v>
      </c>
      <c r="G94" s="5" t="s">
        <v>197</v>
      </c>
      <c r="H94" s="5">
        <v>1.44</v>
      </c>
      <c r="I94" s="2">
        <v>82329</v>
      </c>
    </row>
    <row r="95" spans="1:9" x14ac:dyDescent="0.25">
      <c r="A95" s="13">
        <v>94</v>
      </c>
      <c r="B95" s="5" t="s">
        <v>322</v>
      </c>
      <c r="C95" s="5" t="s">
        <v>75</v>
      </c>
      <c r="D95" s="5" t="s">
        <v>84</v>
      </c>
      <c r="E95" s="12" t="s">
        <v>329</v>
      </c>
      <c r="F95" s="5" t="s">
        <v>198</v>
      </c>
      <c r="G95" s="5" t="s">
        <v>199</v>
      </c>
      <c r="H95" s="5"/>
      <c r="I95" s="2"/>
    </row>
    <row r="96" spans="1:9" x14ac:dyDescent="0.25">
      <c r="A96" s="13">
        <v>95</v>
      </c>
      <c r="B96" s="5" t="s">
        <v>322</v>
      </c>
      <c r="C96" s="5" t="s">
        <v>75</v>
      </c>
      <c r="D96" s="5" t="s">
        <v>84</v>
      </c>
      <c r="E96" s="12" t="s">
        <v>329</v>
      </c>
      <c r="F96" s="5" t="s">
        <v>200</v>
      </c>
      <c r="G96" s="5" t="s">
        <v>201</v>
      </c>
      <c r="H96" s="5"/>
      <c r="I96" s="2"/>
    </row>
    <row r="97" spans="1:9" x14ac:dyDescent="0.25">
      <c r="A97" s="13">
        <v>96</v>
      </c>
      <c r="B97" s="5" t="s">
        <v>322</v>
      </c>
      <c r="C97" s="5" t="s">
        <v>75</v>
      </c>
      <c r="D97" s="5" t="s">
        <v>84</v>
      </c>
      <c r="E97" s="12" t="s">
        <v>329</v>
      </c>
      <c r="F97" s="5" t="s">
        <v>202</v>
      </c>
      <c r="G97" s="5" t="s">
        <v>203</v>
      </c>
      <c r="H97" s="5"/>
      <c r="I97" s="2"/>
    </row>
    <row r="98" spans="1:9" x14ac:dyDescent="0.25">
      <c r="A98" s="13">
        <v>97</v>
      </c>
      <c r="B98" s="5" t="s">
        <v>322</v>
      </c>
      <c r="C98" s="5" t="s">
        <v>75</v>
      </c>
      <c r="D98" s="5" t="s">
        <v>84</v>
      </c>
      <c r="E98" s="12" t="s">
        <v>329</v>
      </c>
      <c r="F98" s="5" t="s">
        <v>204</v>
      </c>
      <c r="G98" s="5" t="s">
        <v>205</v>
      </c>
      <c r="H98" s="5"/>
      <c r="I98" s="2"/>
    </row>
    <row r="99" spans="1:9" x14ac:dyDescent="0.25">
      <c r="A99" s="13">
        <v>98</v>
      </c>
      <c r="B99" s="5" t="s">
        <v>322</v>
      </c>
      <c r="C99" s="5" t="s">
        <v>75</v>
      </c>
      <c r="D99" s="5" t="s">
        <v>76</v>
      </c>
      <c r="E99" s="12" t="s">
        <v>329</v>
      </c>
      <c r="F99" s="5" t="s">
        <v>206</v>
      </c>
      <c r="G99" s="5" t="s">
        <v>207</v>
      </c>
      <c r="H99" s="5">
        <v>0</v>
      </c>
      <c r="I99" s="2">
        <v>0</v>
      </c>
    </row>
    <row r="100" spans="1:9" x14ac:dyDescent="0.25">
      <c r="A100" s="13">
        <v>99</v>
      </c>
      <c r="B100" s="5" t="s">
        <v>322</v>
      </c>
      <c r="C100" s="5" t="s">
        <v>75</v>
      </c>
      <c r="D100" s="5" t="s">
        <v>84</v>
      </c>
      <c r="E100" s="12" t="s">
        <v>329</v>
      </c>
      <c r="F100" s="5" t="s">
        <v>208</v>
      </c>
      <c r="G100" s="5" t="s">
        <v>209</v>
      </c>
      <c r="H100" s="5"/>
      <c r="I100" s="2"/>
    </row>
    <row r="101" spans="1:9" x14ac:dyDescent="0.25">
      <c r="A101" s="13">
        <v>100</v>
      </c>
      <c r="B101" s="5" t="s">
        <v>322</v>
      </c>
      <c r="C101" s="5" t="s">
        <v>75</v>
      </c>
      <c r="D101" s="5" t="s">
        <v>76</v>
      </c>
      <c r="E101" s="12" t="s">
        <v>329</v>
      </c>
      <c r="F101" s="5" t="s">
        <v>210</v>
      </c>
      <c r="G101" s="5" t="s">
        <v>211</v>
      </c>
      <c r="H101" s="5">
        <v>1.44</v>
      </c>
      <c r="I101" s="2">
        <v>82329</v>
      </c>
    </row>
    <row r="102" spans="1:9" x14ac:dyDescent="0.25">
      <c r="A102" s="13">
        <v>101</v>
      </c>
      <c r="B102" s="5" t="s">
        <v>322</v>
      </c>
      <c r="C102" s="5" t="s">
        <v>75</v>
      </c>
      <c r="D102" s="5" t="s">
        <v>84</v>
      </c>
      <c r="E102" s="12" t="s">
        <v>329</v>
      </c>
      <c r="F102" s="5" t="s">
        <v>212</v>
      </c>
      <c r="G102" s="5" t="s">
        <v>213</v>
      </c>
      <c r="H102" s="5"/>
      <c r="I102" s="2">
        <v>6152</v>
      </c>
    </row>
    <row r="103" spans="1:9" x14ac:dyDescent="0.25">
      <c r="A103" s="13">
        <v>102</v>
      </c>
      <c r="B103" s="5" t="s">
        <v>322</v>
      </c>
      <c r="C103" s="5" t="s">
        <v>75</v>
      </c>
      <c r="D103" s="5" t="s">
        <v>84</v>
      </c>
      <c r="E103" s="12" t="s">
        <v>329</v>
      </c>
      <c r="F103" s="5" t="s">
        <v>214</v>
      </c>
      <c r="G103" s="5" t="s">
        <v>215</v>
      </c>
      <c r="H103" s="5"/>
      <c r="I103" s="2">
        <v>62142</v>
      </c>
    </row>
    <row r="104" spans="1:9" x14ac:dyDescent="0.25">
      <c r="A104" s="13">
        <v>103</v>
      </c>
      <c r="B104" s="5" t="s">
        <v>322</v>
      </c>
      <c r="C104" s="5" t="s">
        <v>75</v>
      </c>
      <c r="D104" s="5" t="s">
        <v>84</v>
      </c>
      <c r="E104" s="12" t="s">
        <v>329</v>
      </c>
      <c r="F104" s="5" t="s">
        <v>216</v>
      </c>
      <c r="G104" s="5" t="s">
        <v>217</v>
      </c>
      <c r="H104" s="5"/>
      <c r="I104" s="2"/>
    </row>
    <row r="105" spans="1:9" x14ac:dyDescent="0.25">
      <c r="A105" s="13">
        <v>104</v>
      </c>
      <c r="B105" s="5" t="s">
        <v>322</v>
      </c>
      <c r="C105" s="5" t="s">
        <v>75</v>
      </c>
      <c r="D105" s="5" t="s">
        <v>76</v>
      </c>
      <c r="E105" s="12" t="s">
        <v>329</v>
      </c>
      <c r="F105" s="5" t="s">
        <v>218</v>
      </c>
      <c r="G105" s="5" t="s">
        <v>219</v>
      </c>
      <c r="H105" s="5"/>
      <c r="I105" s="2">
        <v>150623</v>
      </c>
    </row>
    <row r="106" spans="1:9" x14ac:dyDescent="0.25">
      <c r="A106" s="13">
        <v>105</v>
      </c>
      <c r="B106" s="5" t="s">
        <v>322</v>
      </c>
      <c r="C106" s="5" t="s">
        <v>75</v>
      </c>
      <c r="D106" s="5" t="s">
        <v>84</v>
      </c>
      <c r="E106" s="12" t="s">
        <v>329</v>
      </c>
      <c r="F106" s="5" t="s">
        <v>220</v>
      </c>
      <c r="G106" s="5" t="s">
        <v>221</v>
      </c>
      <c r="H106" s="5"/>
      <c r="I106" s="2"/>
    </row>
    <row r="107" spans="1:9" x14ac:dyDescent="0.25">
      <c r="A107" s="13">
        <v>106</v>
      </c>
      <c r="B107" s="5" t="s">
        <v>322</v>
      </c>
      <c r="C107" s="5" t="s">
        <v>75</v>
      </c>
      <c r="D107" s="5" t="s">
        <v>84</v>
      </c>
      <c r="E107" s="12" t="s">
        <v>329</v>
      </c>
      <c r="F107" s="5" t="s">
        <v>222</v>
      </c>
      <c r="G107" s="5" t="s">
        <v>223</v>
      </c>
      <c r="H107" s="5"/>
      <c r="I107" s="2"/>
    </row>
    <row r="108" spans="1:9" x14ac:dyDescent="0.25">
      <c r="A108" s="13">
        <v>107</v>
      </c>
      <c r="B108" s="5" t="s">
        <v>322</v>
      </c>
      <c r="C108" s="5" t="s">
        <v>75</v>
      </c>
      <c r="D108" s="5" t="s">
        <v>84</v>
      </c>
      <c r="E108" s="12" t="s">
        <v>329</v>
      </c>
      <c r="F108" s="5" t="s">
        <v>224</v>
      </c>
      <c r="G108" s="5" t="s">
        <v>225</v>
      </c>
      <c r="H108" s="5"/>
      <c r="I108" s="2"/>
    </row>
    <row r="109" spans="1:9" x14ac:dyDescent="0.25">
      <c r="A109" s="13">
        <v>108</v>
      </c>
      <c r="B109" s="5" t="s">
        <v>322</v>
      </c>
      <c r="C109" s="5" t="s">
        <v>75</v>
      </c>
      <c r="D109" s="5" t="s">
        <v>84</v>
      </c>
      <c r="E109" s="12" t="s">
        <v>329</v>
      </c>
      <c r="F109" s="5" t="s">
        <v>226</v>
      </c>
      <c r="G109" s="5" t="s">
        <v>227</v>
      </c>
      <c r="H109" s="5"/>
      <c r="I109" s="2"/>
    </row>
    <row r="110" spans="1:9" x14ac:dyDescent="0.25">
      <c r="A110" s="13">
        <v>109</v>
      </c>
      <c r="B110" s="5" t="s">
        <v>322</v>
      </c>
      <c r="C110" s="5" t="s">
        <v>75</v>
      </c>
      <c r="D110" s="5" t="s">
        <v>76</v>
      </c>
      <c r="E110" s="12" t="s">
        <v>329</v>
      </c>
      <c r="F110" s="5" t="s">
        <v>228</v>
      </c>
      <c r="G110" s="5" t="s">
        <v>229</v>
      </c>
      <c r="H110" s="5"/>
      <c r="I110" s="2">
        <v>0</v>
      </c>
    </row>
    <row r="111" spans="1:9" x14ac:dyDescent="0.25">
      <c r="A111" s="13">
        <v>110</v>
      </c>
      <c r="B111" s="5" t="s">
        <v>322</v>
      </c>
      <c r="C111" s="5" t="s">
        <v>75</v>
      </c>
      <c r="D111" s="5" t="s">
        <v>84</v>
      </c>
      <c r="E111" s="12" t="s">
        <v>329</v>
      </c>
      <c r="F111" s="5" t="s">
        <v>230</v>
      </c>
      <c r="G111" s="5" t="s">
        <v>231</v>
      </c>
      <c r="H111" s="5"/>
      <c r="I111" s="2">
        <v>142595</v>
      </c>
    </row>
    <row r="112" spans="1:9" x14ac:dyDescent="0.25">
      <c r="A112" s="13">
        <v>111</v>
      </c>
      <c r="B112" s="5" t="s">
        <v>322</v>
      </c>
      <c r="C112" s="5" t="s">
        <v>75</v>
      </c>
      <c r="D112" s="5" t="s">
        <v>84</v>
      </c>
      <c r="E112" s="12" t="s">
        <v>329</v>
      </c>
      <c r="F112" s="5" t="s">
        <v>232</v>
      </c>
      <c r="G112" s="5" t="s">
        <v>233</v>
      </c>
      <c r="H112" s="5"/>
      <c r="I112" s="2"/>
    </row>
    <row r="113" spans="1:9" x14ac:dyDescent="0.25">
      <c r="A113" s="13">
        <v>112</v>
      </c>
      <c r="B113" s="5" t="s">
        <v>322</v>
      </c>
      <c r="C113" s="5" t="s">
        <v>75</v>
      </c>
      <c r="D113" s="5" t="s">
        <v>84</v>
      </c>
      <c r="E113" s="12" t="s">
        <v>329</v>
      </c>
      <c r="F113" s="5" t="s">
        <v>234</v>
      </c>
      <c r="G113" s="5" t="s">
        <v>235</v>
      </c>
      <c r="H113" s="5"/>
      <c r="I113" s="2"/>
    </row>
    <row r="114" spans="1:9" x14ac:dyDescent="0.25">
      <c r="A114" s="13">
        <v>113</v>
      </c>
      <c r="B114" s="5" t="s">
        <v>322</v>
      </c>
      <c r="C114" s="5" t="s">
        <v>75</v>
      </c>
      <c r="D114" s="5" t="s">
        <v>84</v>
      </c>
      <c r="E114" s="12" t="s">
        <v>329</v>
      </c>
      <c r="F114" s="5" t="s">
        <v>236</v>
      </c>
      <c r="G114" s="5" t="s">
        <v>237</v>
      </c>
      <c r="H114" s="5"/>
      <c r="I114" s="2">
        <v>395360</v>
      </c>
    </row>
    <row r="115" spans="1:9" x14ac:dyDescent="0.25">
      <c r="A115" s="13">
        <v>114</v>
      </c>
      <c r="B115" s="5" t="s">
        <v>322</v>
      </c>
      <c r="C115" s="5" t="s">
        <v>75</v>
      </c>
      <c r="D115" s="5" t="s">
        <v>84</v>
      </c>
      <c r="E115" s="12" t="s">
        <v>329</v>
      </c>
      <c r="F115" s="5" t="s">
        <v>238</v>
      </c>
      <c r="G115" s="5" t="s">
        <v>239</v>
      </c>
      <c r="H115" s="5"/>
      <c r="I115" s="2">
        <v>100</v>
      </c>
    </row>
    <row r="116" spans="1:9" x14ac:dyDescent="0.25">
      <c r="A116" s="13">
        <v>115</v>
      </c>
      <c r="B116" s="5" t="s">
        <v>322</v>
      </c>
      <c r="C116" s="5" t="s">
        <v>75</v>
      </c>
      <c r="D116" s="5" t="s">
        <v>84</v>
      </c>
      <c r="E116" s="12" t="s">
        <v>329</v>
      </c>
      <c r="F116" s="5" t="s">
        <v>240</v>
      </c>
      <c r="G116" s="5" t="s">
        <v>241</v>
      </c>
      <c r="H116" s="5"/>
      <c r="I116" s="2">
        <v>2525</v>
      </c>
    </row>
    <row r="117" spans="1:9" x14ac:dyDescent="0.25">
      <c r="A117" s="13">
        <v>116</v>
      </c>
      <c r="B117" s="5" t="s">
        <v>322</v>
      </c>
      <c r="C117" s="5" t="s">
        <v>75</v>
      </c>
      <c r="D117" s="5" t="s">
        <v>84</v>
      </c>
      <c r="E117" s="12" t="s">
        <v>329</v>
      </c>
      <c r="F117" s="5" t="s">
        <v>242</v>
      </c>
      <c r="G117" s="5" t="s">
        <v>243</v>
      </c>
      <c r="H117" s="5"/>
      <c r="I117" s="2"/>
    </row>
    <row r="118" spans="1:9" x14ac:dyDescent="0.25">
      <c r="A118" s="13">
        <v>117</v>
      </c>
      <c r="B118" s="5" t="s">
        <v>322</v>
      </c>
      <c r="C118" s="5" t="s">
        <v>75</v>
      </c>
      <c r="D118" s="5" t="s">
        <v>84</v>
      </c>
      <c r="E118" s="12" t="s">
        <v>329</v>
      </c>
      <c r="F118" s="5" t="s">
        <v>244</v>
      </c>
      <c r="G118" s="5" t="s">
        <v>245</v>
      </c>
      <c r="H118" s="5"/>
      <c r="I118" s="2"/>
    </row>
    <row r="119" spans="1:9" x14ac:dyDescent="0.25">
      <c r="A119" s="13">
        <v>118</v>
      </c>
      <c r="B119" s="5" t="s">
        <v>322</v>
      </c>
      <c r="C119" s="5" t="s">
        <v>75</v>
      </c>
      <c r="D119" s="5" t="s">
        <v>84</v>
      </c>
      <c r="E119" s="12" t="s">
        <v>329</v>
      </c>
      <c r="F119" s="5" t="s">
        <v>246</v>
      </c>
      <c r="G119" s="5" t="s">
        <v>247</v>
      </c>
      <c r="H119" s="5"/>
      <c r="I119" s="2"/>
    </row>
    <row r="120" spans="1:9" x14ac:dyDescent="0.25">
      <c r="A120" s="13">
        <v>119</v>
      </c>
      <c r="B120" s="5" t="s">
        <v>322</v>
      </c>
      <c r="C120" s="5" t="s">
        <v>75</v>
      </c>
      <c r="D120" s="5" t="s">
        <v>84</v>
      </c>
      <c r="E120" s="12" t="s">
        <v>329</v>
      </c>
      <c r="F120" s="5" t="s">
        <v>248</v>
      </c>
      <c r="G120" s="5" t="s">
        <v>249</v>
      </c>
      <c r="H120" s="5"/>
      <c r="I120" s="2"/>
    </row>
    <row r="121" spans="1:9" x14ac:dyDescent="0.25">
      <c r="A121" s="13">
        <v>120</v>
      </c>
      <c r="B121" s="5" t="s">
        <v>322</v>
      </c>
      <c r="C121" s="5" t="s">
        <v>75</v>
      </c>
      <c r="D121" s="5" t="s">
        <v>84</v>
      </c>
      <c r="E121" s="12" t="s">
        <v>329</v>
      </c>
      <c r="F121" s="5" t="s">
        <v>250</v>
      </c>
      <c r="G121" s="5" t="s">
        <v>251</v>
      </c>
      <c r="H121" s="5"/>
      <c r="I121" s="2"/>
    </row>
    <row r="122" spans="1:9" x14ac:dyDescent="0.25">
      <c r="A122" s="13">
        <v>121</v>
      </c>
      <c r="B122" s="5" t="s">
        <v>322</v>
      </c>
      <c r="C122" s="5" t="s">
        <v>75</v>
      </c>
      <c r="D122" s="5" t="s">
        <v>84</v>
      </c>
      <c r="E122" s="12" t="s">
        <v>329</v>
      </c>
      <c r="F122" s="5" t="s">
        <v>252</v>
      </c>
      <c r="G122" s="5" t="s">
        <v>253</v>
      </c>
      <c r="H122" s="5"/>
      <c r="I122" s="2"/>
    </row>
    <row r="123" spans="1:9" x14ac:dyDescent="0.25">
      <c r="A123" s="13">
        <v>122</v>
      </c>
      <c r="B123" s="5" t="s">
        <v>322</v>
      </c>
      <c r="C123" s="5" t="s">
        <v>75</v>
      </c>
      <c r="D123" s="5" t="s">
        <v>84</v>
      </c>
      <c r="E123" s="12" t="s">
        <v>329</v>
      </c>
      <c r="F123" s="5" t="s">
        <v>254</v>
      </c>
      <c r="G123" s="5" t="s">
        <v>255</v>
      </c>
      <c r="H123" s="5"/>
      <c r="I123" s="2"/>
    </row>
    <row r="124" spans="1:9" x14ac:dyDescent="0.25">
      <c r="A124" s="13">
        <v>123</v>
      </c>
      <c r="B124" s="5" t="s">
        <v>322</v>
      </c>
      <c r="C124" s="5" t="s">
        <v>75</v>
      </c>
      <c r="D124" s="5" t="s">
        <v>84</v>
      </c>
      <c r="E124" s="12" t="s">
        <v>329</v>
      </c>
      <c r="F124" s="5" t="s">
        <v>256</v>
      </c>
      <c r="G124" s="5" t="s">
        <v>257</v>
      </c>
      <c r="H124" s="5"/>
      <c r="I124" s="2"/>
    </row>
    <row r="125" spans="1:9" x14ac:dyDescent="0.25">
      <c r="A125" s="13">
        <v>124</v>
      </c>
      <c r="B125" s="5" t="s">
        <v>322</v>
      </c>
      <c r="C125" s="5" t="s">
        <v>75</v>
      </c>
      <c r="D125" s="5" t="s">
        <v>84</v>
      </c>
      <c r="E125" s="12" t="s">
        <v>329</v>
      </c>
      <c r="F125" s="5" t="s">
        <v>258</v>
      </c>
      <c r="G125" s="5" t="s">
        <v>259</v>
      </c>
      <c r="H125" s="5"/>
      <c r="I125" s="2"/>
    </row>
    <row r="126" spans="1:9" x14ac:dyDescent="0.25">
      <c r="A126" s="13">
        <v>125</v>
      </c>
      <c r="B126" s="5" t="s">
        <v>322</v>
      </c>
      <c r="C126" s="5" t="s">
        <v>75</v>
      </c>
      <c r="D126" s="5" t="s">
        <v>84</v>
      </c>
      <c r="E126" s="12" t="s">
        <v>329</v>
      </c>
      <c r="F126" s="5" t="s">
        <v>260</v>
      </c>
      <c r="G126" s="5" t="s">
        <v>261</v>
      </c>
      <c r="H126" s="5"/>
      <c r="I126" s="2">
        <v>21295</v>
      </c>
    </row>
    <row r="127" spans="1:9" x14ac:dyDescent="0.25">
      <c r="A127" s="13">
        <v>126</v>
      </c>
      <c r="B127" s="5" t="s">
        <v>322</v>
      </c>
      <c r="C127" s="5" t="s">
        <v>75</v>
      </c>
      <c r="D127" s="5" t="s">
        <v>84</v>
      </c>
      <c r="E127" s="12" t="s">
        <v>329</v>
      </c>
      <c r="F127" s="5" t="s">
        <v>262</v>
      </c>
      <c r="G127" s="5" t="s">
        <v>263</v>
      </c>
      <c r="H127" s="5"/>
      <c r="I127" s="2"/>
    </row>
    <row r="128" spans="1:9" x14ac:dyDescent="0.25">
      <c r="A128" s="13">
        <v>127</v>
      </c>
      <c r="B128" s="5" t="s">
        <v>322</v>
      </c>
      <c r="C128" s="5" t="s">
        <v>75</v>
      </c>
      <c r="D128" s="5" t="s">
        <v>84</v>
      </c>
      <c r="E128" s="12" t="s">
        <v>329</v>
      </c>
      <c r="F128" s="5" t="s">
        <v>264</v>
      </c>
      <c r="G128" s="5" t="s">
        <v>265</v>
      </c>
      <c r="H128" s="5"/>
      <c r="I128" s="2"/>
    </row>
    <row r="129" spans="1:9" x14ac:dyDescent="0.25">
      <c r="A129" s="13">
        <v>128</v>
      </c>
      <c r="B129" s="5" t="s">
        <v>322</v>
      </c>
      <c r="C129" s="5" t="s">
        <v>75</v>
      </c>
      <c r="D129" s="5" t="s">
        <v>76</v>
      </c>
      <c r="E129" s="12" t="s">
        <v>329</v>
      </c>
      <c r="F129" s="5" t="s">
        <v>266</v>
      </c>
      <c r="G129" s="5" t="s">
        <v>267</v>
      </c>
      <c r="H129" s="5"/>
      <c r="I129" s="2">
        <v>561875</v>
      </c>
    </row>
    <row r="130" spans="1:9" x14ac:dyDescent="0.25">
      <c r="A130" s="13">
        <v>129</v>
      </c>
      <c r="B130" s="5" t="s">
        <v>322</v>
      </c>
      <c r="C130" s="5" t="s">
        <v>75</v>
      </c>
      <c r="D130" s="5" t="s">
        <v>84</v>
      </c>
      <c r="E130" s="12" t="s">
        <v>329</v>
      </c>
      <c r="F130" s="5" t="s">
        <v>268</v>
      </c>
      <c r="G130" s="5" t="s">
        <v>269</v>
      </c>
      <c r="H130" s="5"/>
      <c r="I130" s="2"/>
    </row>
    <row r="131" spans="1:9" x14ac:dyDescent="0.25">
      <c r="A131" s="13">
        <v>130</v>
      </c>
      <c r="B131" s="5" t="s">
        <v>322</v>
      </c>
      <c r="C131" s="5" t="s">
        <v>75</v>
      </c>
      <c r="D131" s="5" t="s">
        <v>84</v>
      </c>
      <c r="E131" s="12" t="s">
        <v>329</v>
      </c>
      <c r="F131" s="5" t="s">
        <v>270</v>
      </c>
      <c r="G131" s="5" t="s">
        <v>271</v>
      </c>
      <c r="H131" s="5"/>
      <c r="I131" s="2"/>
    </row>
    <row r="132" spans="1:9" x14ac:dyDescent="0.25">
      <c r="A132" s="13">
        <v>131</v>
      </c>
      <c r="B132" s="5" t="s">
        <v>322</v>
      </c>
      <c r="C132" s="5" t="s">
        <v>75</v>
      </c>
      <c r="D132" s="5" t="s">
        <v>84</v>
      </c>
      <c r="E132" s="12" t="s">
        <v>329</v>
      </c>
      <c r="F132" s="5" t="s">
        <v>272</v>
      </c>
      <c r="G132" s="5" t="s">
        <v>273</v>
      </c>
      <c r="H132" s="5"/>
      <c r="I132" s="2"/>
    </row>
    <row r="133" spans="1:9" x14ac:dyDescent="0.25">
      <c r="A133" s="13">
        <v>132</v>
      </c>
      <c r="B133" s="5" t="s">
        <v>322</v>
      </c>
      <c r="C133" s="5" t="s">
        <v>75</v>
      </c>
      <c r="D133" s="5" t="s">
        <v>84</v>
      </c>
      <c r="E133" s="12" t="s">
        <v>329</v>
      </c>
      <c r="F133" s="5" t="s">
        <v>274</v>
      </c>
      <c r="G133" s="5" t="s">
        <v>275</v>
      </c>
      <c r="H133" s="5"/>
      <c r="I133" s="2"/>
    </row>
    <row r="134" spans="1:9" x14ac:dyDescent="0.25">
      <c r="A134" s="13">
        <v>133</v>
      </c>
      <c r="B134" s="5" t="s">
        <v>322</v>
      </c>
      <c r="C134" s="5" t="s">
        <v>75</v>
      </c>
      <c r="D134" s="5" t="s">
        <v>84</v>
      </c>
      <c r="E134" s="12" t="s">
        <v>329</v>
      </c>
      <c r="F134" s="5" t="s">
        <v>276</v>
      </c>
      <c r="G134" s="5" t="s">
        <v>277</v>
      </c>
      <c r="H134" s="5"/>
      <c r="I134" s="2"/>
    </row>
    <row r="135" spans="1:9" x14ac:dyDescent="0.25">
      <c r="A135" s="13">
        <v>134</v>
      </c>
      <c r="B135" s="5" t="s">
        <v>322</v>
      </c>
      <c r="C135" s="5" t="s">
        <v>75</v>
      </c>
      <c r="D135" s="5" t="s">
        <v>84</v>
      </c>
      <c r="E135" s="12" t="s">
        <v>329</v>
      </c>
      <c r="F135" s="5" t="s">
        <v>278</v>
      </c>
      <c r="G135" s="5" t="s">
        <v>279</v>
      </c>
      <c r="H135" s="5"/>
      <c r="I135" s="2"/>
    </row>
    <row r="136" spans="1:9" x14ac:dyDescent="0.25">
      <c r="A136" s="13">
        <v>135</v>
      </c>
      <c r="B136" s="5" t="s">
        <v>322</v>
      </c>
      <c r="C136" s="5" t="s">
        <v>75</v>
      </c>
      <c r="D136" s="5" t="s">
        <v>76</v>
      </c>
      <c r="E136" s="12" t="s">
        <v>329</v>
      </c>
      <c r="F136" s="5" t="s">
        <v>280</v>
      </c>
      <c r="G136" s="5" t="s">
        <v>281</v>
      </c>
      <c r="H136" s="5"/>
      <c r="I136" s="2">
        <v>0</v>
      </c>
    </row>
    <row r="137" spans="1:9" x14ac:dyDescent="0.25">
      <c r="A137" s="13">
        <v>136</v>
      </c>
      <c r="B137" s="5" t="s">
        <v>322</v>
      </c>
      <c r="C137" s="5" t="s">
        <v>75</v>
      </c>
      <c r="D137" s="5" t="s">
        <v>84</v>
      </c>
      <c r="E137" s="12" t="s">
        <v>329</v>
      </c>
      <c r="F137" s="5" t="s">
        <v>282</v>
      </c>
      <c r="G137" s="5" t="s">
        <v>283</v>
      </c>
      <c r="H137" s="5"/>
      <c r="I137" s="2">
        <v>5339.7790399344849</v>
      </c>
    </row>
    <row r="138" spans="1:9" x14ac:dyDescent="0.25">
      <c r="A138" s="13">
        <v>137</v>
      </c>
      <c r="B138" s="5" t="s">
        <v>322</v>
      </c>
      <c r="C138" s="5" t="s">
        <v>75</v>
      </c>
      <c r="D138" s="5" t="s">
        <v>76</v>
      </c>
      <c r="E138" s="12" t="s">
        <v>329</v>
      </c>
      <c r="F138" s="5" t="s">
        <v>284</v>
      </c>
      <c r="G138" s="5" t="s">
        <v>285</v>
      </c>
      <c r="H138" s="5"/>
      <c r="I138" s="2">
        <v>717837.77903993451</v>
      </c>
    </row>
    <row r="139" spans="1:9" x14ac:dyDescent="0.25">
      <c r="A139" s="13">
        <v>138</v>
      </c>
      <c r="B139" s="5" t="s">
        <v>322</v>
      </c>
      <c r="C139" s="5" t="s">
        <v>75</v>
      </c>
      <c r="D139" s="5" t="s">
        <v>84</v>
      </c>
      <c r="E139" s="12" t="s">
        <v>329</v>
      </c>
      <c r="F139" s="5" t="s">
        <v>286</v>
      </c>
      <c r="G139" s="5" t="s">
        <v>287</v>
      </c>
      <c r="H139" s="5"/>
      <c r="I139" s="2"/>
    </row>
    <row r="140" spans="1:9" x14ac:dyDescent="0.25">
      <c r="A140" s="13">
        <v>139</v>
      </c>
      <c r="B140" s="5" t="s">
        <v>322</v>
      </c>
      <c r="C140" s="5" t="s">
        <v>75</v>
      </c>
      <c r="D140" s="5" t="s">
        <v>84</v>
      </c>
      <c r="E140" s="12" t="s">
        <v>329</v>
      </c>
      <c r="F140" s="5" t="s">
        <v>288</v>
      </c>
      <c r="G140" s="5" t="s">
        <v>289</v>
      </c>
      <c r="H140" s="5"/>
      <c r="I140" s="2"/>
    </row>
    <row r="141" spans="1:9" x14ac:dyDescent="0.25">
      <c r="A141" s="13">
        <v>140</v>
      </c>
      <c r="B141" s="5" t="s">
        <v>322</v>
      </c>
      <c r="C141" s="5" t="s">
        <v>75</v>
      </c>
      <c r="D141" s="5" t="s">
        <v>76</v>
      </c>
      <c r="E141" s="12" t="s">
        <v>329</v>
      </c>
      <c r="F141" s="5" t="s">
        <v>290</v>
      </c>
      <c r="G141" s="5" t="s">
        <v>291</v>
      </c>
      <c r="H141" s="5"/>
      <c r="I141" s="2">
        <v>717837.77903993451</v>
      </c>
    </row>
    <row r="142" spans="1:9" x14ac:dyDescent="0.25">
      <c r="A142" s="13">
        <v>141</v>
      </c>
      <c r="B142" s="5" t="s">
        <v>322</v>
      </c>
      <c r="C142" s="5" t="s">
        <v>75</v>
      </c>
      <c r="D142" s="5" t="s">
        <v>76</v>
      </c>
      <c r="E142" s="12" t="s">
        <v>329</v>
      </c>
      <c r="F142" s="5" t="s">
        <v>292</v>
      </c>
      <c r="G142" s="5" t="s">
        <v>293</v>
      </c>
      <c r="H142" s="5"/>
      <c r="I142" s="2">
        <v>712498</v>
      </c>
    </row>
    <row r="143" spans="1:9" x14ac:dyDescent="0.25">
      <c r="A143" s="13">
        <v>142</v>
      </c>
      <c r="B143" s="5" t="s">
        <v>322</v>
      </c>
      <c r="C143" s="5" t="s">
        <v>75</v>
      </c>
      <c r="D143" s="5" t="s">
        <v>84</v>
      </c>
      <c r="E143" s="12" t="s">
        <v>329</v>
      </c>
      <c r="F143" s="5" t="s">
        <v>294</v>
      </c>
      <c r="G143" s="5" t="s">
        <v>295</v>
      </c>
      <c r="H143" s="5"/>
      <c r="I143" s="2">
        <v>-5339.7790399345104</v>
      </c>
    </row>
    <row r="144" spans="1:9" x14ac:dyDescent="0.25">
      <c r="A144" s="13">
        <v>143</v>
      </c>
      <c r="B144" s="5" t="s">
        <v>322</v>
      </c>
      <c r="C144" s="5" t="s">
        <v>296</v>
      </c>
      <c r="D144" s="5" t="s">
        <v>84</v>
      </c>
      <c r="E144" s="12" t="s">
        <v>329</v>
      </c>
      <c r="F144" s="5" t="s">
        <v>297</v>
      </c>
      <c r="G144" s="5" t="s">
        <v>298</v>
      </c>
      <c r="H144" s="5"/>
      <c r="I144" s="2"/>
    </row>
    <row r="145" spans="1:9" x14ac:dyDescent="0.25">
      <c r="A145" s="13">
        <v>144</v>
      </c>
      <c r="B145" s="5" t="s">
        <v>322</v>
      </c>
      <c r="C145" s="5" t="s">
        <v>296</v>
      </c>
      <c r="D145" s="5" t="s">
        <v>84</v>
      </c>
      <c r="E145" s="12" t="s">
        <v>329</v>
      </c>
      <c r="F145" s="5" t="s">
        <v>299</v>
      </c>
      <c r="G145" s="5" t="s">
        <v>300</v>
      </c>
      <c r="H145" s="5"/>
      <c r="I145" s="2"/>
    </row>
    <row r="146" spans="1:9" x14ac:dyDescent="0.25">
      <c r="A146" s="13">
        <v>145</v>
      </c>
      <c r="B146" s="5" t="s">
        <v>322</v>
      </c>
      <c r="C146" s="5" t="s">
        <v>296</v>
      </c>
      <c r="D146" s="5" t="s">
        <v>84</v>
      </c>
      <c r="E146" s="12" t="s">
        <v>329</v>
      </c>
      <c r="F146" s="5" t="s">
        <v>301</v>
      </c>
      <c r="G146" s="5" t="s">
        <v>302</v>
      </c>
      <c r="H146" s="5"/>
      <c r="I146" s="2"/>
    </row>
    <row r="147" spans="1:9" x14ac:dyDescent="0.25">
      <c r="A147" s="13">
        <v>146</v>
      </c>
      <c r="B147" s="5" t="s">
        <v>322</v>
      </c>
      <c r="C147" s="5" t="s">
        <v>296</v>
      </c>
      <c r="D147" s="5" t="s">
        <v>84</v>
      </c>
      <c r="E147" s="12" t="s">
        <v>329</v>
      </c>
      <c r="F147" s="5" t="s">
        <v>303</v>
      </c>
      <c r="G147" s="5" t="s">
        <v>304</v>
      </c>
      <c r="H147" s="5"/>
      <c r="I147" s="2"/>
    </row>
    <row r="148" spans="1:9" x14ac:dyDescent="0.25">
      <c r="A148" s="13">
        <v>147</v>
      </c>
      <c r="B148" s="5" t="s">
        <v>322</v>
      </c>
      <c r="C148" s="5" t="s">
        <v>296</v>
      </c>
      <c r="D148" s="5" t="s">
        <v>84</v>
      </c>
      <c r="E148" s="12" t="s">
        <v>329</v>
      </c>
      <c r="F148" s="5" t="s">
        <v>305</v>
      </c>
      <c r="G148" s="5" t="s">
        <v>306</v>
      </c>
      <c r="H148" s="5"/>
      <c r="I148" s="2"/>
    </row>
    <row r="149" spans="1:9" x14ac:dyDescent="0.25">
      <c r="A149" s="13">
        <v>148</v>
      </c>
      <c r="B149" s="5" t="s">
        <v>322</v>
      </c>
      <c r="C149" s="5" t="s">
        <v>296</v>
      </c>
      <c r="D149" s="5" t="s">
        <v>84</v>
      </c>
      <c r="E149" s="12" t="s">
        <v>329</v>
      </c>
      <c r="F149" s="5" t="s">
        <v>307</v>
      </c>
      <c r="G149" s="5" t="s">
        <v>308</v>
      </c>
      <c r="H149" s="5"/>
      <c r="I149" s="2"/>
    </row>
    <row r="150" spans="1:9" x14ac:dyDescent="0.25">
      <c r="A150" s="13">
        <v>149</v>
      </c>
      <c r="B150" s="5" t="s">
        <v>322</v>
      </c>
      <c r="C150" s="5" t="s">
        <v>296</v>
      </c>
      <c r="D150" s="5" t="s">
        <v>84</v>
      </c>
      <c r="E150" s="12" t="s">
        <v>329</v>
      </c>
      <c r="F150" s="5" t="s">
        <v>309</v>
      </c>
      <c r="G150" s="5" t="s">
        <v>310</v>
      </c>
      <c r="H150" s="5"/>
      <c r="I150" s="2"/>
    </row>
    <row r="151" spans="1:9" x14ac:dyDescent="0.25">
      <c r="A151" s="13">
        <v>150</v>
      </c>
      <c r="B151" s="5" t="s">
        <v>322</v>
      </c>
      <c r="C151" s="5" t="s">
        <v>296</v>
      </c>
      <c r="D151" s="5" t="s">
        <v>76</v>
      </c>
      <c r="E151" s="12" t="s">
        <v>329</v>
      </c>
      <c r="F151" s="5" t="s">
        <v>311</v>
      </c>
      <c r="G151" s="5" t="s">
        <v>312</v>
      </c>
      <c r="H151" s="5"/>
      <c r="I151" s="2">
        <v>0</v>
      </c>
    </row>
    <row r="152" spans="1:9" x14ac:dyDescent="0.25">
      <c r="A152" s="13">
        <v>151</v>
      </c>
      <c r="B152" s="5" t="s">
        <v>322</v>
      </c>
      <c r="C152" s="5" t="s">
        <v>296</v>
      </c>
      <c r="D152" s="5" t="s">
        <v>76</v>
      </c>
      <c r="E152" s="12" t="s">
        <v>329</v>
      </c>
      <c r="F152" s="5" t="s">
        <v>313</v>
      </c>
      <c r="G152" s="5" t="s">
        <v>314</v>
      </c>
      <c r="H152" s="5"/>
      <c r="I152" s="2">
        <v>0</v>
      </c>
    </row>
    <row r="153" spans="1:9" x14ac:dyDescent="0.25">
      <c r="A153" s="13">
        <v>152</v>
      </c>
      <c r="B153" s="5" t="s">
        <v>322</v>
      </c>
      <c r="C153" s="5" t="s">
        <v>296</v>
      </c>
      <c r="D153" s="5" t="s">
        <v>84</v>
      </c>
      <c r="E153" s="12" t="s">
        <v>329</v>
      </c>
      <c r="F153" s="5" t="s">
        <v>315</v>
      </c>
      <c r="G153" s="5" t="s">
        <v>316</v>
      </c>
      <c r="H153" s="5"/>
      <c r="I153" s="2">
        <v>0</v>
      </c>
    </row>
    <row r="154" spans="1:9" x14ac:dyDescent="0.25">
      <c r="A154" s="13">
        <v>153</v>
      </c>
      <c r="B154" s="5" t="s">
        <v>322</v>
      </c>
      <c r="C154" s="5" t="s">
        <v>296</v>
      </c>
      <c r="D154" s="5" t="s">
        <v>84</v>
      </c>
      <c r="E154" s="12" t="s">
        <v>329</v>
      </c>
      <c r="F154" s="5" t="s">
        <v>317</v>
      </c>
      <c r="G154" s="5" t="s">
        <v>318</v>
      </c>
      <c r="H154" s="5"/>
      <c r="I154" s="2"/>
    </row>
    <row r="155" spans="1:9" ht="15.75" thickBot="1" x14ac:dyDescent="0.3">
      <c r="A155" s="14">
        <v>154</v>
      </c>
      <c r="B155" s="10" t="s">
        <v>322</v>
      </c>
      <c r="C155" s="10" t="s">
        <v>296</v>
      </c>
      <c r="D155" s="10" t="s">
        <v>84</v>
      </c>
      <c r="E155" s="12" t="s">
        <v>329</v>
      </c>
      <c r="F155" s="10" t="s">
        <v>319</v>
      </c>
      <c r="G155" s="10" t="s">
        <v>320</v>
      </c>
      <c r="H155" s="10"/>
      <c r="I155" s="11">
        <v>0</v>
      </c>
    </row>
    <row r="156" spans="1:9" s="6" customFormat="1" x14ac:dyDescent="0.25">
      <c r="A156" s="15">
        <v>155</v>
      </c>
      <c r="B156" s="8" t="s">
        <v>323</v>
      </c>
      <c r="C156" s="8" t="s">
        <v>83</v>
      </c>
      <c r="D156" s="8" t="s">
        <v>84</v>
      </c>
      <c r="E156" s="12" t="s">
        <v>329</v>
      </c>
      <c r="F156" s="8" t="s">
        <v>85</v>
      </c>
      <c r="G156" s="8" t="s">
        <v>86</v>
      </c>
      <c r="H156" s="8"/>
      <c r="I156" s="9"/>
    </row>
    <row r="157" spans="1:9" s="6" customFormat="1" x14ac:dyDescent="0.25">
      <c r="A157" s="13">
        <v>156</v>
      </c>
      <c r="B157" s="8" t="s">
        <v>323</v>
      </c>
      <c r="C157" s="5" t="s">
        <v>83</v>
      </c>
      <c r="D157" s="5" t="s">
        <v>84</v>
      </c>
      <c r="E157" s="12" t="s">
        <v>329</v>
      </c>
      <c r="F157" s="5" t="s">
        <v>87</v>
      </c>
      <c r="G157" s="5" t="s">
        <v>88</v>
      </c>
      <c r="H157" s="5"/>
      <c r="I157" s="2"/>
    </row>
    <row r="158" spans="1:9" s="6" customFormat="1" x14ac:dyDescent="0.25">
      <c r="A158" s="13">
        <v>157</v>
      </c>
      <c r="B158" s="8" t="s">
        <v>323</v>
      </c>
      <c r="C158" s="5" t="s">
        <v>83</v>
      </c>
      <c r="D158" s="5" t="s">
        <v>84</v>
      </c>
      <c r="E158" s="12" t="s">
        <v>329</v>
      </c>
      <c r="F158" s="5" t="s">
        <v>89</v>
      </c>
      <c r="G158" s="5" t="s">
        <v>90</v>
      </c>
      <c r="H158" s="5"/>
      <c r="I158" s="2"/>
    </row>
    <row r="159" spans="1:9" s="6" customFormat="1" x14ac:dyDescent="0.25">
      <c r="A159" s="13">
        <v>158</v>
      </c>
      <c r="B159" s="8" t="s">
        <v>323</v>
      </c>
      <c r="C159" s="5" t="s">
        <v>83</v>
      </c>
      <c r="D159" s="5" t="s">
        <v>76</v>
      </c>
      <c r="E159" s="12" t="s">
        <v>329</v>
      </c>
      <c r="F159" s="5" t="s">
        <v>91</v>
      </c>
      <c r="G159" s="5" t="s">
        <v>92</v>
      </c>
      <c r="H159" s="5"/>
      <c r="I159" s="2">
        <v>0</v>
      </c>
    </row>
    <row r="160" spans="1:9" s="6" customFormat="1" x14ac:dyDescent="0.25">
      <c r="A160" s="13">
        <v>159</v>
      </c>
      <c r="B160" s="8" t="s">
        <v>323</v>
      </c>
      <c r="C160" s="5" t="s">
        <v>83</v>
      </c>
      <c r="D160" s="5" t="s">
        <v>84</v>
      </c>
      <c r="E160" s="12" t="s">
        <v>329</v>
      </c>
      <c r="F160" s="5" t="s">
        <v>93</v>
      </c>
      <c r="G160" s="5" t="s">
        <v>94</v>
      </c>
      <c r="H160" s="5"/>
      <c r="I160" s="2"/>
    </row>
    <row r="161" spans="1:9" s="6" customFormat="1" x14ac:dyDescent="0.25">
      <c r="A161" s="13">
        <v>160</v>
      </c>
      <c r="B161" s="8" t="s">
        <v>323</v>
      </c>
      <c r="C161" s="5" t="s">
        <v>83</v>
      </c>
      <c r="D161" s="5" t="s">
        <v>84</v>
      </c>
      <c r="E161" s="12" t="s">
        <v>329</v>
      </c>
      <c r="F161" s="5" t="s">
        <v>95</v>
      </c>
      <c r="G161" s="5" t="s">
        <v>96</v>
      </c>
      <c r="H161" s="5"/>
      <c r="I161" s="2"/>
    </row>
    <row r="162" spans="1:9" s="6" customFormat="1" x14ac:dyDescent="0.25">
      <c r="A162" s="13">
        <v>161</v>
      </c>
      <c r="B162" s="8" t="s">
        <v>323</v>
      </c>
      <c r="C162" s="5" t="s">
        <v>83</v>
      </c>
      <c r="D162" s="5" t="s">
        <v>76</v>
      </c>
      <c r="E162" s="12" t="s">
        <v>329</v>
      </c>
      <c r="F162" s="5" t="s">
        <v>97</v>
      </c>
      <c r="G162" s="5" t="s">
        <v>98</v>
      </c>
      <c r="H162" s="5"/>
      <c r="I162" s="2">
        <v>0</v>
      </c>
    </row>
    <row r="163" spans="1:9" s="6" customFormat="1" x14ac:dyDescent="0.25">
      <c r="A163" s="13">
        <v>162</v>
      </c>
      <c r="B163" s="8" t="s">
        <v>323</v>
      </c>
      <c r="C163" s="5" t="s">
        <v>83</v>
      </c>
      <c r="D163" s="5" t="s">
        <v>84</v>
      </c>
      <c r="E163" s="12" t="s">
        <v>329</v>
      </c>
      <c r="F163" s="5" t="s">
        <v>99</v>
      </c>
      <c r="G163" s="5" t="s">
        <v>100</v>
      </c>
      <c r="H163" s="5"/>
      <c r="I163" s="2">
        <v>453112</v>
      </c>
    </row>
    <row r="164" spans="1:9" s="6" customFormat="1" x14ac:dyDescent="0.25">
      <c r="A164" s="13">
        <v>163</v>
      </c>
      <c r="B164" s="8" t="s">
        <v>323</v>
      </c>
      <c r="C164" s="5" t="s">
        <v>83</v>
      </c>
      <c r="D164" s="5" t="s">
        <v>84</v>
      </c>
      <c r="E164" s="12" t="s">
        <v>329</v>
      </c>
      <c r="F164" s="5" t="s">
        <v>101</v>
      </c>
      <c r="G164" s="5" t="s">
        <v>102</v>
      </c>
      <c r="H164" s="5"/>
      <c r="I164" s="2"/>
    </row>
    <row r="165" spans="1:9" s="6" customFormat="1" x14ac:dyDescent="0.25">
      <c r="A165" s="13">
        <v>164</v>
      </c>
      <c r="B165" s="8" t="s">
        <v>323</v>
      </c>
      <c r="C165" s="5" t="s">
        <v>83</v>
      </c>
      <c r="D165" s="5" t="s">
        <v>84</v>
      </c>
      <c r="E165" s="12" t="s">
        <v>329</v>
      </c>
      <c r="F165" s="5" t="s">
        <v>103</v>
      </c>
      <c r="G165" s="5" t="s">
        <v>104</v>
      </c>
      <c r="H165" s="5"/>
      <c r="I165" s="2"/>
    </row>
    <row r="166" spans="1:9" s="6" customFormat="1" x14ac:dyDescent="0.25">
      <c r="A166" s="13">
        <v>165</v>
      </c>
      <c r="B166" s="8" t="s">
        <v>323</v>
      </c>
      <c r="C166" s="5" t="s">
        <v>83</v>
      </c>
      <c r="D166" s="5" t="s">
        <v>84</v>
      </c>
      <c r="E166" s="12" t="s">
        <v>329</v>
      </c>
      <c r="F166" s="5" t="s">
        <v>105</v>
      </c>
      <c r="G166" s="5" t="s">
        <v>106</v>
      </c>
      <c r="H166" s="5"/>
      <c r="I166" s="2"/>
    </row>
    <row r="167" spans="1:9" s="6" customFormat="1" x14ac:dyDescent="0.25">
      <c r="A167" s="13">
        <v>166</v>
      </c>
      <c r="B167" s="8" t="s">
        <v>323</v>
      </c>
      <c r="C167" s="5" t="s">
        <v>83</v>
      </c>
      <c r="D167" s="5" t="s">
        <v>84</v>
      </c>
      <c r="E167" s="12" t="s">
        <v>329</v>
      </c>
      <c r="F167" s="5" t="s">
        <v>107</v>
      </c>
      <c r="G167" s="5" t="s">
        <v>108</v>
      </c>
      <c r="H167" s="5"/>
      <c r="I167" s="2"/>
    </row>
    <row r="168" spans="1:9" s="6" customFormat="1" x14ac:dyDescent="0.25">
      <c r="A168" s="13">
        <v>167</v>
      </c>
      <c r="B168" s="8" t="s">
        <v>323</v>
      </c>
      <c r="C168" s="5" t="s">
        <v>83</v>
      </c>
      <c r="D168" s="5" t="s">
        <v>84</v>
      </c>
      <c r="E168" s="12" t="s">
        <v>329</v>
      </c>
      <c r="F168" s="5" t="s">
        <v>109</v>
      </c>
      <c r="G168" s="5" t="s">
        <v>110</v>
      </c>
      <c r="H168" s="5"/>
      <c r="I168" s="2"/>
    </row>
    <row r="169" spans="1:9" s="6" customFormat="1" x14ac:dyDescent="0.25">
      <c r="A169" s="13">
        <v>168</v>
      </c>
      <c r="B169" s="8" t="s">
        <v>323</v>
      </c>
      <c r="C169" s="5" t="s">
        <v>83</v>
      </c>
      <c r="D169" s="5" t="s">
        <v>84</v>
      </c>
      <c r="E169" s="12" t="s">
        <v>329</v>
      </c>
      <c r="F169" s="5" t="s">
        <v>111</v>
      </c>
      <c r="G169" s="5" t="s">
        <v>112</v>
      </c>
      <c r="H169" s="5"/>
      <c r="I169" s="2"/>
    </row>
    <row r="170" spans="1:9" s="6" customFormat="1" x14ac:dyDescent="0.25">
      <c r="A170" s="13">
        <v>169</v>
      </c>
      <c r="B170" s="8" t="s">
        <v>323</v>
      </c>
      <c r="C170" s="5" t="s">
        <v>83</v>
      </c>
      <c r="D170" s="5" t="s">
        <v>84</v>
      </c>
      <c r="E170" s="12" t="s">
        <v>329</v>
      </c>
      <c r="F170" s="5" t="s">
        <v>113</v>
      </c>
      <c r="G170" s="5" t="s">
        <v>114</v>
      </c>
      <c r="H170" s="5"/>
      <c r="I170" s="2"/>
    </row>
    <row r="171" spans="1:9" s="6" customFormat="1" x14ac:dyDescent="0.25">
      <c r="A171" s="13">
        <v>170</v>
      </c>
      <c r="B171" s="8" t="s">
        <v>323</v>
      </c>
      <c r="C171" s="5" t="s">
        <v>83</v>
      </c>
      <c r="D171" s="5" t="s">
        <v>84</v>
      </c>
      <c r="E171" s="12" t="s">
        <v>329</v>
      </c>
      <c r="F171" s="5" t="s">
        <v>115</v>
      </c>
      <c r="G171" s="5" t="s">
        <v>116</v>
      </c>
      <c r="H171" s="5"/>
      <c r="I171" s="2"/>
    </row>
    <row r="172" spans="1:9" s="6" customFormat="1" x14ac:dyDescent="0.25">
      <c r="A172" s="13">
        <v>171</v>
      </c>
      <c r="B172" s="8" t="s">
        <v>323</v>
      </c>
      <c r="C172" s="5" t="s">
        <v>83</v>
      </c>
      <c r="D172" s="5" t="s">
        <v>84</v>
      </c>
      <c r="E172" s="12" t="s">
        <v>329</v>
      </c>
      <c r="F172" s="5" t="s">
        <v>117</v>
      </c>
      <c r="G172" s="5" t="s">
        <v>118</v>
      </c>
      <c r="H172" s="5"/>
      <c r="I172" s="2"/>
    </row>
    <row r="173" spans="1:9" s="6" customFormat="1" x14ac:dyDescent="0.25">
      <c r="A173" s="13">
        <v>172</v>
      </c>
      <c r="B173" s="8" t="s">
        <v>323</v>
      </c>
      <c r="C173" s="5" t="s">
        <v>83</v>
      </c>
      <c r="D173" s="5" t="s">
        <v>84</v>
      </c>
      <c r="E173" s="12" t="s">
        <v>329</v>
      </c>
      <c r="F173" s="5" t="s">
        <v>119</v>
      </c>
      <c r="G173" s="5" t="s">
        <v>120</v>
      </c>
      <c r="H173" s="5"/>
      <c r="I173" s="2"/>
    </row>
    <row r="174" spans="1:9" s="6" customFormat="1" x14ac:dyDescent="0.25">
      <c r="A174" s="13">
        <v>173</v>
      </c>
      <c r="B174" s="8" t="s">
        <v>323</v>
      </c>
      <c r="C174" s="5" t="s">
        <v>83</v>
      </c>
      <c r="D174" s="5" t="s">
        <v>84</v>
      </c>
      <c r="E174" s="12" t="s">
        <v>329</v>
      </c>
      <c r="F174" s="5" t="s">
        <v>121</v>
      </c>
      <c r="G174" s="5" t="s">
        <v>122</v>
      </c>
      <c r="H174" s="5"/>
      <c r="I174" s="2"/>
    </row>
    <row r="175" spans="1:9" s="6" customFormat="1" x14ac:dyDescent="0.25">
      <c r="A175" s="13">
        <v>174</v>
      </c>
      <c r="B175" s="8" t="s">
        <v>323</v>
      </c>
      <c r="C175" s="5" t="s">
        <v>83</v>
      </c>
      <c r="D175" s="5" t="s">
        <v>84</v>
      </c>
      <c r="E175" s="12" t="s">
        <v>329</v>
      </c>
      <c r="F175" s="5" t="s">
        <v>123</v>
      </c>
      <c r="G175" s="5" t="s">
        <v>124</v>
      </c>
      <c r="H175" s="5"/>
      <c r="I175" s="2"/>
    </row>
    <row r="176" spans="1:9" s="6" customFormat="1" x14ac:dyDescent="0.25">
      <c r="A176" s="13">
        <v>175</v>
      </c>
      <c r="B176" s="8" t="s">
        <v>323</v>
      </c>
      <c r="C176" s="5" t="s">
        <v>83</v>
      </c>
      <c r="D176" s="5" t="s">
        <v>84</v>
      </c>
      <c r="E176" s="12" t="s">
        <v>329</v>
      </c>
      <c r="F176" s="5" t="s">
        <v>125</v>
      </c>
      <c r="G176" s="5" t="s">
        <v>126</v>
      </c>
      <c r="H176" s="5"/>
      <c r="I176" s="2"/>
    </row>
    <row r="177" spans="1:9" s="6" customFormat="1" x14ac:dyDescent="0.25">
      <c r="A177" s="13">
        <v>176</v>
      </c>
      <c r="B177" s="8" t="s">
        <v>323</v>
      </c>
      <c r="C177" s="5" t="s">
        <v>83</v>
      </c>
      <c r="D177" s="5" t="s">
        <v>84</v>
      </c>
      <c r="E177" s="12" t="s">
        <v>329</v>
      </c>
      <c r="F177" s="5" t="s">
        <v>127</v>
      </c>
      <c r="G177" s="5" t="s">
        <v>128</v>
      </c>
      <c r="H177" s="5"/>
      <c r="I177" s="2"/>
    </row>
    <row r="178" spans="1:9" s="6" customFormat="1" x14ac:dyDescent="0.25">
      <c r="A178" s="13">
        <v>177</v>
      </c>
      <c r="B178" s="8" t="s">
        <v>323</v>
      </c>
      <c r="C178" s="5" t="s">
        <v>83</v>
      </c>
      <c r="D178" s="5" t="s">
        <v>84</v>
      </c>
      <c r="E178" s="12" t="s">
        <v>329</v>
      </c>
      <c r="F178" s="5" t="s">
        <v>129</v>
      </c>
      <c r="G178" s="5" t="s">
        <v>130</v>
      </c>
      <c r="H178" s="5"/>
      <c r="I178" s="2"/>
    </row>
    <row r="179" spans="1:9" s="6" customFormat="1" x14ac:dyDescent="0.25">
      <c r="A179" s="13">
        <v>178</v>
      </c>
      <c r="B179" s="8" t="s">
        <v>323</v>
      </c>
      <c r="C179" s="5" t="s">
        <v>83</v>
      </c>
      <c r="D179" s="5" t="s">
        <v>84</v>
      </c>
      <c r="E179" s="12" t="s">
        <v>329</v>
      </c>
      <c r="F179" s="5" t="s">
        <v>131</v>
      </c>
      <c r="G179" s="5" t="s">
        <v>132</v>
      </c>
      <c r="H179" s="5"/>
      <c r="I179" s="2"/>
    </row>
    <row r="180" spans="1:9" s="6" customFormat="1" x14ac:dyDescent="0.25">
      <c r="A180" s="13">
        <v>179</v>
      </c>
      <c r="B180" s="8" t="s">
        <v>323</v>
      </c>
      <c r="C180" s="5" t="s">
        <v>83</v>
      </c>
      <c r="D180" s="5" t="s">
        <v>84</v>
      </c>
      <c r="E180" s="12" t="s">
        <v>329</v>
      </c>
      <c r="F180" s="5" t="s">
        <v>133</v>
      </c>
      <c r="G180" s="5" t="s">
        <v>134</v>
      </c>
      <c r="H180" s="5"/>
      <c r="I180" s="2"/>
    </row>
    <row r="181" spans="1:9" s="6" customFormat="1" x14ac:dyDescent="0.25">
      <c r="A181" s="13">
        <v>180</v>
      </c>
      <c r="B181" s="8" t="s">
        <v>323</v>
      </c>
      <c r="C181" s="5" t="s">
        <v>83</v>
      </c>
      <c r="D181" s="5" t="s">
        <v>84</v>
      </c>
      <c r="E181" s="12" t="s">
        <v>329</v>
      </c>
      <c r="F181" s="5" t="s">
        <v>135</v>
      </c>
      <c r="G181" s="5" t="s">
        <v>136</v>
      </c>
      <c r="H181" s="5"/>
      <c r="I181" s="2"/>
    </row>
    <row r="182" spans="1:9" s="6" customFormat="1" x14ac:dyDescent="0.25">
      <c r="A182" s="13">
        <v>181</v>
      </c>
      <c r="B182" s="8" t="s">
        <v>323</v>
      </c>
      <c r="C182" s="5" t="s">
        <v>83</v>
      </c>
      <c r="D182" s="5" t="s">
        <v>84</v>
      </c>
      <c r="E182" s="12" t="s">
        <v>329</v>
      </c>
      <c r="F182" s="5" t="s">
        <v>137</v>
      </c>
      <c r="G182" s="5" t="s">
        <v>138</v>
      </c>
      <c r="H182" s="5"/>
      <c r="I182" s="2"/>
    </row>
    <row r="183" spans="1:9" s="6" customFormat="1" x14ac:dyDescent="0.25">
      <c r="A183" s="13">
        <v>182</v>
      </c>
      <c r="B183" s="8" t="s">
        <v>323</v>
      </c>
      <c r="C183" s="5" t="s">
        <v>83</v>
      </c>
      <c r="D183" s="5" t="s">
        <v>84</v>
      </c>
      <c r="E183" s="12" t="s">
        <v>329</v>
      </c>
      <c r="F183" s="5" t="s">
        <v>139</v>
      </c>
      <c r="G183" s="5" t="s">
        <v>140</v>
      </c>
      <c r="H183" s="5"/>
      <c r="I183" s="2"/>
    </row>
    <row r="184" spans="1:9" s="6" customFormat="1" x14ac:dyDescent="0.25">
      <c r="A184" s="13">
        <v>183</v>
      </c>
      <c r="B184" s="8" t="s">
        <v>323</v>
      </c>
      <c r="C184" s="5" t="s">
        <v>83</v>
      </c>
      <c r="D184" s="5" t="s">
        <v>84</v>
      </c>
      <c r="E184" s="12" t="s">
        <v>329</v>
      </c>
      <c r="F184" s="5" t="s">
        <v>141</v>
      </c>
      <c r="G184" s="5" t="s">
        <v>142</v>
      </c>
      <c r="H184" s="5"/>
      <c r="I184" s="2"/>
    </row>
    <row r="185" spans="1:9" s="6" customFormat="1" x14ac:dyDescent="0.25">
      <c r="A185" s="13">
        <v>184</v>
      </c>
      <c r="B185" s="8" t="s">
        <v>323</v>
      </c>
      <c r="C185" s="5" t="s">
        <v>83</v>
      </c>
      <c r="D185" s="5" t="s">
        <v>84</v>
      </c>
      <c r="E185" s="12" t="s">
        <v>329</v>
      </c>
      <c r="F185" s="5" t="s">
        <v>143</v>
      </c>
      <c r="G185" s="5" t="s">
        <v>144</v>
      </c>
      <c r="H185" s="5"/>
      <c r="I185" s="2"/>
    </row>
    <row r="186" spans="1:9" s="6" customFormat="1" x14ac:dyDescent="0.25">
      <c r="A186" s="13">
        <v>185</v>
      </c>
      <c r="B186" s="8" t="s">
        <v>323</v>
      </c>
      <c r="C186" s="5" t="s">
        <v>83</v>
      </c>
      <c r="D186" s="5" t="s">
        <v>84</v>
      </c>
      <c r="E186" s="12" t="s">
        <v>329</v>
      </c>
      <c r="F186" s="5" t="s">
        <v>145</v>
      </c>
      <c r="G186" s="5" t="s">
        <v>146</v>
      </c>
      <c r="H186" s="5"/>
      <c r="I186" s="2"/>
    </row>
    <row r="187" spans="1:9" s="6" customFormat="1" x14ac:dyDescent="0.25">
      <c r="A187" s="13">
        <v>186</v>
      </c>
      <c r="B187" s="8" t="s">
        <v>323</v>
      </c>
      <c r="C187" s="5" t="s">
        <v>83</v>
      </c>
      <c r="D187" s="5" t="s">
        <v>84</v>
      </c>
      <c r="E187" s="12" t="s">
        <v>329</v>
      </c>
      <c r="F187" s="5" t="s">
        <v>147</v>
      </c>
      <c r="G187" s="5" t="s">
        <v>148</v>
      </c>
      <c r="H187" s="5"/>
      <c r="I187" s="2"/>
    </row>
    <row r="188" spans="1:9" s="6" customFormat="1" x14ac:dyDescent="0.25">
      <c r="A188" s="13">
        <v>187</v>
      </c>
      <c r="B188" s="8" t="s">
        <v>323</v>
      </c>
      <c r="C188" s="5" t="s">
        <v>83</v>
      </c>
      <c r="D188" s="5" t="s">
        <v>84</v>
      </c>
      <c r="E188" s="12" t="s">
        <v>329</v>
      </c>
      <c r="F188" s="5" t="s">
        <v>149</v>
      </c>
      <c r="G188" s="5" t="s">
        <v>150</v>
      </c>
      <c r="H188" s="5"/>
      <c r="I188" s="2"/>
    </row>
    <row r="189" spans="1:9" s="6" customFormat="1" x14ac:dyDescent="0.25">
      <c r="A189" s="13">
        <v>188</v>
      </c>
      <c r="B189" s="8" t="s">
        <v>323</v>
      </c>
      <c r="C189" s="5" t="s">
        <v>83</v>
      </c>
      <c r="D189" s="5" t="s">
        <v>84</v>
      </c>
      <c r="E189" s="12" t="s">
        <v>329</v>
      </c>
      <c r="F189" s="5" t="s">
        <v>151</v>
      </c>
      <c r="G189" s="5" t="s">
        <v>152</v>
      </c>
      <c r="H189" s="5"/>
      <c r="I189" s="2"/>
    </row>
    <row r="190" spans="1:9" s="6" customFormat="1" x14ac:dyDescent="0.25">
      <c r="A190" s="13">
        <v>189</v>
      </c>
      <c r="B190" s="8" t="s">
        <v>323</v>
      </c>
      <c r="C190" s="5" t="s">
        <v>83</v>
      </c>
      <c r="D190" s="5" t="s">
        <v>84</v>
      </c>
      <c r="E190" s="12" t="s">
        <v>329</v>
      </c>
      <c r="F190" s="5" t="s">
        <v>153</v>
      </c>
      <c r="G190" s="5" t="s">
        <v>154</v>
      </c>
      <c r="H190" s="5"/>
      <c r="I190" s="2"/>
    </row>
    <row r="191" spans="1:9" s="6" customFormat="1" x14ac:dyDescent="0.25">
      <c r="A191" s="13">
        <v>190</v>
      </c>
      <c r="B191" s="8" t="s">
        <v>323</v>
      </c>
      <c r="C191" s="5" t="s">
        <v>83</v>
      </c>
      <c r="D191" s="5" t="s">
        <v>84</v>
      </c>
      <c r="E191" s="12" t="s">
        <v>329</v>
      </c>
      <c r="F191" s="5" t="s">
        <v>155</v>
      </c>
      <c r="G191" s="5" t="s">
        <v>156</v>
      </c>
      <c r="H191" s="5"/>
      <c r="I191" s="2"/>
    </row>
    <row r="192" spans="1:9" s="6" customFormat="1" x14ac:dyDescent="0.25">
      <c r="A192" s="13">
        <v>191</v>
      </c>
      <c r="B192" s="8" t="s">
        <v>323</v>
      </c>
      <c r="C192" s="5" t="s">
        <v>83</v>
      </c>
      <c r="D192" s="5" t="s">
        <v>84</v>
      </c>
      <c r="E192" s="12" t="s">
        <v>329</v>
      </c>
      <c r="F192" s="5" t="s">
        <v>157</v>
      </c>
      <c r="G192" s="5" t="s">
        <v>158</v>
      </c>
      <c r="H192" s="5"/>
      <c r="I192" s="2"/>
    </row>
    <row r="193" spans="1:9" s="6" customFormat="1" x14ac:dyDescent="0.25">
      <c r="A193" s="13">
        <v>192</v>
      </c>
      <c r="B193" s="8" t="s">
        <v>323</v>
      </c>
      <c r="C193" s="5" t="s">
        <v>83</v>
      </c>
      <c r="D193" s="5" t="s">
        <v>84</v>
      </c>
      <c r="E193" s="12" t="s">
        <v>329</v>
      </c>
      <c r="F193" s="5" t="s">
        <v>159</v>
      </c>
      <c r="G193" s="5" t="s">
        <v>160</v>
      </c>
      <c r="H193" s="5"/>
      <c r="I193" s="2"/>
    </row>
    <row r="194" spans="1:9" s="6" customFormat="1" x14ac:dyDescent="0.25">
      <c r="A194" s="13">
        <v>193</v>
      </c>
      <c r="B194" s="8" t="s">
        <v>323</v>
      </c>
      <c r="C194" s="5" t="s">
        <v>83</v>
      </c>
      <c r="D194" s="5" t="s">
        <v>84</v>
      </c>
      <c r="E194" s="12" t="s">
        <v>329</v>
      </c>
      <c r="F194" s="5" t="s">
        <v>161</v>
      </c>
      <c r="G194" s="5" t="s">
        <v>162</v>
      </c>
      <c r="H194" s="5"/>
      <c r="I194" s="2"/>
    </row>
    <row r="195" spans="1:9" s="6" customFormat="1" x14ac:dyDescent="0.25">
      <c r="A195" s="13">
        <v>194</v>
      </c>
      <c r="B195" s="8" t="s">
        <v>323</v>
      </c>
      <c r="C195" s="5" t="s">
        <v>83</v>
      </c>
      <c r="D195" s="5" t="s">
        <v>84</v>
      </c>
      <c r="E195" s="12" t="s">
        <v>329</v>
      </c>
      <c r="F195" s="5" t="s">
        <v>163</v>
      </c>
      <c r="G195" s="5" t="s">
        <v>164</v>
      </c>
      <c r="H195" s="5"/>
      <c r="I195" s="2"/>
    </row>
    <row r="196" spans="1:9" s="6" customFormat="1" x14ac:dyDescent="0.25">
      <c r="A196" s="13">
        <v>195</v>
      </c>
      <c r="B196" s="8" t="s">
        <v>323</v>
      </c>
      <c r="C196" s="5" t="s">
        <v>83</v>
      </c>
      <c r="D196" s="5" t="s">
        <v>84</v>
      </c>
      <c r="E196" s="12" t="s">
        <v>329</v>
      </c>
      <c r="F196" s="5" t="s">
        <v>165</v>
      </c>
      <c r="G196" s="5" t="s">
        <v>166</v>
      </c>
      <c r="H196" s="5"/>
      <c r="I196" s="2"/>
    </row>
    <row r="197" spans="1:9" s="6" customFormat="1" x14ac:dyDescent="0.25">
      <c r="A197" s="13">
        <v>196</v>
      </c>
      <c r="B197" s="8" t="s">
        <v>323</v>
      </c>
      <c r="C197" s="5" t="s">
        <v>83</v>
      </c>
      <c r="D197" s="5" t="s">
        <v>84</v>
      </c>
      <c r="E197" s="12" t="s">
        <v>329</v>
      </c>
      <c r="F197" s="5" t="s">
        <v>167</v>
      </c>
      <c r="G197" s="5" t="s">
        <v>168</v>
      </c>
      <c r="H197" s="5"/>
      <c r="I197" s="2"/>
    </row>
    <row r="198" spans="1:9" s="6" customFormat="1" x14ac:dyDescent="0.25">
      <c r="A198" s="13">
        <v>197</v>
      </c>
      <c r="B198" s="8" t="s">
        <v>323</v>
      </c>
      <c r="C198" s="5" t="s">
        <v>83</v>
      </c>
      <c r="D198" s="5" t="s">
        <v>76</v>
      </c>
      <c r="E198" s="12" t="s">
        <v>329</v>
      </c>
      <c r="F198" s="5" t="s">
        <v>169</v>
      </c>
      <c r="G198" s="5" t="s">
        <v>170</v>
      </c>
      <c r="H198" s="5"/>
      <c r="I198" s="2">
        <v>453112</v>
      </c>
    </row>
    <row r="199" spans="1:9" s="6" customFormat="1" x14ac:dyDescent="0.25">
      <c r="A199" s="13">
        <v>198</v>
      </c>
      <c r="B199" s="8" t="s">
        <v>323</v>
      </c>
      <c r="C199" s="5" t="s">
        <v>83</v>
      </c>
      <c r="D199" s="5" t="s">
        <v>84</v>
      </c>
      <c r="E199" s="12" t="s">
        <v>329</v>
      </c>
      <c r="F199" s="5" t="s">
        <v>171</v>
      </c>
      <c r="G199" s="5" t="s">
        <v>172</v>
      </c>
      <c r="H199" s="5"/>
      <c r="I199" s="2"/>
    </row>
    <row r="200" spans="1:9" s="6" customFormat="1" x14ac:dyDescent="0.25">
      <c r="A200" s="13">
        <v>199</v>
      </c>
      <c r="B200" s="8" t="s">
        <v>323</v>
      </c>
      <c r="C200" s="5" t="s">
        <v>83</v>
      </c>
      <c r="D200" s="5" t="s">
        <v>84</v>
      </c>
      <c r="E200" s="12" t="s">
        <v>329</v>
      </c>
      <c r="F200" s="5" t="s">
        <v>173</v>
      </c>
      <c r="G200" s="5" t="s">
        <v>174</v>
      </c>
      <c r="H200" s="5"/>
      <c r="I200" s="2"/>
    </row>
    <row r="201" spans="1:9" s="6" customFormat="1" x14ac:dyDescent="0.25">
      <c r="A201" s="13">
        <v>200</v>
      </c>
      <c r="B201" s="8" t="s">
        <v>323</v>
      </c>
      <c r="C201" s="5" t="s">
        <v>83</v>
      </c>
      <c r="D201" s="5" t="s">
        <v>84</v>
      </c>
      <c r="E201" s="12" t="s">
        <v>329</v>
      </c>
      <c r="F201" s="5" t="s">
        <v>175</v>
      </c>
      <c r="G201" s="5" t="s">
        <v>176</v>
      </c>
      <c r="H201" s="5"/>
      <c r="I201" s="2"/>
    </row>
    <row r="202" spans="1:9" s="6" customFormat="1" x14ac:dyDescent="0.25">
      <c r="A202" s="13">
        <v>201</v>
      </c>
      <c r="B202" s="8" t="s">
        <v>323</v>
      </c>
      <c r="C202" s="5" t="s">
        <v>83</v>
      </c>
      <c r="D202" s="5" t="s">
        <v>84</v>
      </c>
      <c r="E202" s="12" t="s">
        <v>329</v>
      </c>
      <c r="F202" s="5" t="s">
        <v>177</v>
      </c>
      <c r="G202" s="5" t="s">
        <v>178</v>
      </c>
      <c r="H202" s="5"/>
      <c r="I202" s="2"/>
    </row>
    <row r="203" spans="1:9" s="6" customFormat="1" x14ac:dyDescent="0.25">
      <c r="A203" s="13">
        <v>202</v>
      </c>
      <c r="B203" s="8" t="s">
        <v>323</v>
      </c>
      <c r="C203" s="5" t="s">
        <v>83</v>
      </c>
      <c r="D203" s="5" t="s">
        <v>84</v>
      </c>
      <c r="E203" s="12" t="s">
        <v>329</v>
      </c>
      <c r="F203" s="5" t="s">
        <v>179</v>
      </c>
      <c r="G203" s="5" t="s">
        <v>180</v>
      </c>
      <c r="H203" s="5"/>
      <c r="I203" s="2"/>
    </row>
    <row r="204" spans="1:9" s="6" customFormat="1" x14ac:dyDescent="0.25">
      <c r="A204" s="13">
        <v>203</v>
      </c>
      <c r="B204" s="8" t="s">
        <v>323</v>
      </c>
      <c r="C204" s="5" t="s">
        <v>83</v>
      </c>
      <c r="D204" s="5" t="s">
        <v>84</v>
      </c>
      <c r="E204" s="12" t="s">
        <v>329</v>
      </c>
      <c r="F204" s="5" t="s">
        <v>181</v>
      </c>
      <c r="G204" s="5" t="s">
        <v>182</v>
      </c>
      <c r="H204" s="5"/>
      <c r="I204" s="2"/>
    </row>
    <row r="205" spans="1:9" s="6" customFormat="1" x14ac:dyDescent="0.25">
      <c r="A205" s="13">
        <v>204</v>
      </c>
      <c r="B205" s="8" t="s">
        <v>323</v>
      </c>
      <c r="C205" s="5" t="s">
        <v>83</v>
      </c>
      <c r="D205" s="5" t="s">
        <v>84</v>
      </c>
      <c r="E205" s="12" t="s">
        <v>329</v>
      </c>
      <c r="F205" s="5" t="s">
        <v>183</v>
      </c>
      <c r="G205" s="5" t="s">
        <v>184</v>
      </c>
      <c r="H205" s="5"/>
      <c r="I205" s="2"/>
    </row>
    <row r="206" spans="1:9" s="6" customFormat="1" x14ac:dyDescent="0.25">
      <c r="A206" s="13">
        <v>205</v>
      </c>
      <c r="B206" s="8" t="s">
        <v>323</v>
      </c>
      <c r="C206" s="5" t="s">
        <v>83</v>
      </c>
      <c r="D206" s="5" t="s">
        <v>84</v>
      </c>
      <c r="E206" s="12" t="s">
        <v>329</v>
      </c>
      <c r="F206" s="5" t="s">
        <v>185</v>
      </c>
      <c r="G206" s="5" t="s">
        <v>186</v>
      </c>
      <c r="H206" s="5"/>
      <c r="I206" s="2"/>
    </row>
    <row r="207" spans="1:9" s="6" customFormat="1" x14ac:dyDescent="0.25">
      <c r="A207" s="13">
        <v>206</v>
      </c>
      <c r="B207" s="8" t="s">
        <v>323</v>
      </c>
      <c r="C207" s="5" t="s">
        <v>83</v>
      </c>
      <c r="D207" s="5" t="s">
        <v>84</v>
      </c>
      <c r="E207" s="12" t="s">
        <v>329</v>
      </c>
      <c r="F207" s="5" t="s">
        <v>187</v>
      </c>
      <c r="G207" s="5" t="s">
        <v>188</v>
      </c>
      <c r="H207" s="5"/>
      <c r="I207" s="2"/>
    </row>
    <row r="208" spans="1:9" s="6" customFormat="1" x14ac:dyDescent="0.25">
      <c r="A208" s="13">
        <v>207</v>
      </c>
      <c r="B208" s="8" t="s">
        <v>323</v>
      </c>
      <c r="C208" s="5" t="s">
        <v>83</v>
      </c>
      <c r="D208" s="5" t="s">
        <v>76</v>
      </c>
      <c r="E208" s="12" t="s">
        <v>329</v>
      </c>
      <c r="F208" s="5" t="s">
        <v>189</v>
      </c>
      <c r="G208" s="5" t="s">
        <v>190</v>
      </c>
      <c r="H208" s="5"/>
      <c r="I208" s="2">
        <v>453112</v>
      </c>
    </row>
    <row r="209" spans="1:9" s="6" customFormat="1" x14ac:dyDescent="0.25">
      <c r="A209" s="13">
        <v>208</v>
      </c>
      <c r="B209" s="8" t="s">
        <v>323</v>
      </c>
      <c r="C209" s="5" t="s">
        <v>191</v>
      </c>
      <c r="D209" s="5" t="s">
        <v>84</v>
      </c>
      <c r="E209" s="12" t="s">
        <v>330</v>
      </c>
      <c r="F209" s="5" t="s">
        <v>0</v>
      </c>
      <c r="G209" s="5" t="s">
        <v>1</v>
      </c>
      <c r="H209" s="5">
        <v>0.82</v>
      </c>
      <c r="I209" s="2">
        <v>39321</v>
      </c>
    </row>
    <row r="210" spans="1:9" s="6" customFormat="1" x14ac:dyDescent="0.25">
      <c r="A210" s="13">
        <v>209</v>
      </c>
      <c r="B210" s="8" t="s">
        <v>323</v>
      </c>
      <c r="C210" s="5" t="s">
        <v>191</v>
      </c>
      <c r="D210" s="5" t="s">
        <v>84</v>
      </c>
      <c r="E210" s="12" t="s">
        <v>330</v>
      </c>
      <c r="F210" s="5" t="s">
        <v>2</v>
      </c>
      <c r="G210" s="5" t="s">
        <v>3</v>
      </c>
      <c r="H210" s="5"/>
      <c r="I210" s="2"/>
    </row>
    <row r="211" spans="1:9" s="6" customFormat="1" x14ac:dyDescent="0.25">
      <c r="A211" s="13">
        <v>210</v>
      </c>
      <c r="B211" s="8" t="s">
        <v>323</v>
      </c>
      <c r="C211" s="5" t="s">
        <v>191</v>
      </c>
      <c r="D211" s="5" t="s">
        <v>84</v>
      </c>
      <c r="E211" s="12" t="s">
        <v>330</v>
      </c>
      <c r="F211" s="5" t="s">
        <v>4</v>
      </c>
      <c r="G211" s="5" t="s">
        <v>5</v>
      </c>
      <c r="H211" s="5"/>
      <c r="I211" s="2"/>
    </row>
    <row r="212" spans="1:9" s="6" customFormat="1" x14ac:dyDescent="0.25">
      <c r="A212" s="13">
        <v>211</v>
      </c>
      <c r="B212" s="8" t="s">
        <v>323</v>
      </c>
      <c r="C212" s="5" t="s">
        <v>191</v>
      </c>
      <c r="D212" s="5" t="s">
        <v>84</v>
      </c>
      <c r="E212" s="12" t="s">
        <v>330</v>
      </c>
      <c r="F212" s="5" t="s">
        <v>6</v>
      </c>
      <c r="G212" s="5" t="s">
        <v>7</v>
      </c>
      <c r="H212" s="5">
        <v>0.25</v>
      </c>
      <c r="I212" s="2">
        <v>26478</v>
      </c>
    </row>
    <row r="213" spans="1:9" s="6" customFormat="1" x14ac:dyDescent="0.25">
      <c r="A213" s="13">
        <v>212</v>
      </c>
      <c r="B213" s="8" t="s">
        <v>323</v>
      </c>
      <c r="C213" s="5" t="s">
        <v>191</v>
      </c>
      <c r="D213" s="5" t="s">
        <v>84</v>
      </c>
      <c r="E213" s="12" t="s">
        <v>331</v>
      </c>
      <c r="F213" s="5" t="s">
        <v>10</v>
      </c>
      <c r="G213" s="5" t="s">
        <v>11</v>
      </c>
      <c r="H213" s="5"/>
      <c r="I213" s="2"/>
    </row>
    <row r="214" spans="1:9" s="6" customFormat="1" x14ac:dyDescent="0.25">
      <c r="A214" s="13">
        <v>213</v>
      </c>
      <c r="B214" s="8" t="s">
        <v>323</v>
      </c>
      <c r="C214" s="5" t="s">
        <v>191</v>
      </c>
      <c r="D214" s="5" t="s">
        <v>84</v>
      </c>
      <c r="E214" s="12" t="s">
        <v>331</v>
      </c>
      <c r="F214" s="5" t="s">
        <v>12</v>
      </c>
      <c r="G214" s="5" t="s">
        <v>13</v>
      </c>
      <c r="H214" s="5"/>
      <c r="I214" s="2"/>
    </row>
    <row r="215" spans="1:9" s="6" customFormat="1" x14ac:dyDescent="0.25">
      <c r="A215" s="13">
        <v>214</v>
      </c>
      <c r="B215" s="8" t="s">
        <v>323</v>
      </c>
      <c r="C215" s="5" t="s">
        <v>191</v>
      </c>
      <c r="D215" s="5" t="s">
        <v>84</v>
      </c>
      <c r="E215" s="12" t="s">
        <v>331</v>
      </c>
      <c r="F215" s="5" t="s">
        <v>14</v>
      </c>
      <c r="G215" s="5" t="s">
        <v>15</v>
      </c>
      <c r="H215" s="5"/>
      <c r="I215" s="2"/>
    </row>
    <row r="216" spans="1:9" s="6" customFormat="1" x14ac:dyDescent="0.25">
      <c r="A216" s="13">
        <v>215</v>
      </c>
      <c r="B216" s="8" t="s">
        <v>323</v>
      </c>
      <c r="C216" s="5" t="s">
        <v>191</v>
      </c>
      <c r="D216" s="5" t="s">
        <v>84</v>
      </c>
      <c r="E216" s="12" t="s">
        <v>331</v>
      </c>
      <c r="F216" s="5" t="s">
        <v>16</v>
      </c>
      <c r="G216" s="5" t="s">
        <v>17</v>
      </c>
      <c r="H216" s="5"/>
      <c r="I216" s="2"/>
    </row>
    <row r="217" spans="1:9" s="6" customFormat="1" x14ac:dyDescent="0.25">
      <c r="A217" s="13">
        <v>216</v>
      </c>
      <c r="B217" s="8" t="s">
        <v>323</v>
      </c>
      <c r="C217" s="5" t="s">
        <v>191</v>
      </c>
      <c r="D217" s="5" t="s">
        <v>84</v>
      </c>
      <c r="E217" s="12" t="s">
        <v>331</v>
      </c>
      <c r="F217" s="5" t="s">
        <v>18</v>
      </c>
      <c r="G217" s="5" t="s">
        <v>19</v>
      </c>
      <c r="H217" s="5"/>
      <c r="I217" s="2"/>
    </row>
    <row r="218" spans="1:9" s="6" customFormat="1" x14ac:dyDescent="0.25">
      <c r="A218" s="13">
        <v>217</v>
      </c>
      <c r="B218" s="8" t="s">
        <v>323</v>
      </c>
      <c r="C218" s="5" t="s">
        <v>191</v>
      </c>
      <c r="D218" s="5" t="s">
        <v>84</v>
      </c>
      <c r="E218" s="12" t="s">
        <v>331</v>
      </c>
      <c r="F218" s="5" t="s">
        <v>20</v>
      </c>
      <c r="G218" s="5" t="s">
        <v>21</v>
      </c>
      <c r="H218" s="5"/>
      <c r="I218" s="2"/>
    </row>
    <row r="219" spans="1:9" s="6" customFormat="1" x14ac:dyDescent="0.25">
      <c r="A219" s="13">
        <v>218</v>
      </c>
      <c r="B219" s="8" t="s">
        <v>323</v>
      </c>
      <c r="C219" s="5" t="s">
        <v>191</v>
      </c>
      <c r="D219" s="5" t="s">
        <v>84</v>
      </c>
      <c r="E219" s="12" t="s">
        <v>331</v>
      </c>
      <c r="F219" s="5" t="s">
        <v>22</v>
      </c>
      <c r="G219" s="5" t="s">
        <v>23</v>
      </c>
      <c r="H219" s="5"/>
      <c r="I219" s="2"/>
    </row>
    <row r="220" spans="1:9" s="6" customFormat="1" x14ac:dyDescent="0.25">
      <c r="A220" s="13">
        <v>219</v>
      </c>
      <c r="B220" s="8" t="s">
        <v>323</v>
      </c>
      <c r="C220" s="5" t="s">
        <v>191</v>
      </c>
      <c r="D220" s="5" t="s">
        <v>84</v>
      </c>
      <c r="E220" s="12" t="s">
        <v>331</v>
      </c>
      <c r="F220" s="5" t="s">
        <v>24</v>
      </c>
      <c r="G220" s="5" t="s">
        <v>25</v>
      </c>
      <c r="H220" s="5"/>
      <c r="I220" s="2"/>
    </row>
    <row r="221" spans="1:9" s="6" customFormat="1" x14ac:dyDescent="0.25">
      <c r="A221" s="13">
        <v>220</v>
      </c>
      <c r="B221" s="8" t="s">
        <v>323</v>
      </c>
      <c r="C221" s="5" t="s">
        <v>191</v>
      </c>
      <c r="D221" s="5" t="s">
        <v>84</v>
      </c>
      <c r="E221" s="12" t="s">
        <v>331</v>
      </c>
      <c r="F221" s="5" t="s">
        <v>26</v>
      </c>
      <c r="G221" s="5" t="s">
        <v>27</v>
      </c>
      <c r="H221" s="5"/>
      <c r="I221" s="2"/>
    </row>
    <row r="222" spans="1:9" s="6" customFormat="1" x14ac:dyDescent="0.25">
      <c r="A222" s="13">
        <v>221</v>
      </c>
      <c r="B222" s="8" t="s">
        <v>323</v>
      </c>
      <c r="C222" s="5" t="s">
        <v>191</v>
      </c>
      <c r="D222" s="5" t="s">
        <v>84</v>
      </c>
      <c r="E222" s="12" t="s">
        <v>331</v>
      </c>
      <c r="F222" s="5" t="s">
        <v>28</v>
      </c>
      <c r="G222" s="5" t="s">
        <v>29</v>
      </c>
      <c r="H222" s="5"/>
      <c r="I222" s="2"/>
    </row>
    <row r="223" spans="1:9" s="6" customFormat="1" x14ac:dyDescent="0.25">
      <c r="A223" s="13">
        <v>222</v>
      </c>
      <c r="B223" s="8" t="s">
        <v>323</v>
      </c>
      <c r="C223" s="5" t="s">
        <v>191</v>
      </c>
      <c r="D223" s="5" t="s">
        <v>84</v>
      </c>
      <c r="E223" s="12" t="s">
        <v>331</v>
      </c>
      <c r="F223" s="5" t="s">
        <v>41</v>
      </c>
      <c r="G223" s="5" t="s">
        <v>42</v>
      </c>
      <c r="H223" s="5"/>
      <c r="I223" s="2"/>
    </row>
    <row r="224" spans="1:9" s="6" customFormat="1" x14ac:dyDescent="0.25">
      <c r="A224" s="13">
        <v>223</v>
      </c>
      <c r="B224" s="8" t="s">
        <v>323</v>
      </c>
      <c r="C224" s="5" t="s">
        <v>191</v>
      </c>
      <c r="D224" s="5" t="s">
        <v>84</v>
      </c>
      <c r="E224" s="12" t="s">
        <v>331</v>
      </c>
      <c r="F224" s="5" t="s">
        <v>43</v>
      </c>
      <c r="G224" s="5" t="s">
        <v>44</v>
      </c>
      <c r="H224" s="5"/>
      <c r="I224" s="2"/>
    </row>
    <row r="225" spans="1:9" s="6" customFormat="1" x14ac:dyDescent="0.25">
      <c r="A225" s="13">
        <v>224</v>
      </c>
      <c r="B225" s="8" t="s">
        <v>323</v>
      </c>
      <c r="C225" s="5" t="s">
        <v>191</v>
      </c>
      <c r="D225" s="5" t="s">
        <v>84</v>
      </c>
      <c r="E225" s="12" t="s">
        <v>331</v>
      </c>
      <c r="F225" s="5" t="s">
        <v>8</v>
      </c>
      <c r="G225" s="5" t="s">
        <v>9</v>
      </c>
      <c r="H225" s="5"/>
      <c r="I225" s="2"/>
    </row>
    <row r="226" spans="1:9" s="6" customFormat="1" x14ac:dyDescent="0.25">
      <c r="A226" s="13">
        <v>225</v>
      </c>
      <c r="B226" s="8" t="s">
        <v>323</v>
      </c>
      <c r="C226" s="5" t="s">
        <v>191</v>
      </c>
      <c r="D226" s="5" t="s">
        <v>84</v>
      </c>
      <c r="E226" s="12" t="s">
        <v>331</v>
      </c>
      <c r="F226" s="5" t="s">
        <v>49</v>
      </c>
      <c r="G226" s="5" t="s">
        <v>50</v>
      </c>
      <c r="H226" s="5"/>
      <c r="I226" s="2"/>
    </row>
    <row r="227" spans="1:9" s="6" customFormat="1" x14ac:dyDescent="0.25">
      <c r="A227" s="13">
        <v>226</v>
      </c>
      <c r="B227" s="8" t="s">
        <v>323</v>
      </c>
      <c r="C227" s="5" t="s">
        <v>191</v>
      </c>
      <c r="D227" s="5" t="s">
        <v>84</v>
      </c>
      <c r="E227" s="12" t="s">
        <v>331</v>
      </c>
      <c r="F227" s="5" t="s">
        <v>51</v>
      </c>
      <c r="G227" s="5" t="s">
        <v>52</v>
      </c>
      <c r="H227" s="5"/>
      <c r="I227" s="2"/>
    </row>
    <row r="228" spans="1:9" s="6" customFormat="1" x14ac:dyDescent="0.25">
      <c r="A228" s="13">
        <v>227</v>
      </c>
      <c r="B228" s="8" t="s">
        <v>323</v>
      </c>
      <c r="C228" s="5" t="s">
        <v>191</v>
      </c>
      <c r="D228" s="5" t="s">
        <v>84</v>
      </c>
      <c r="E228" s="12" t="s">
        <v>331</v>
      </c>
      <c r="F228" s="5" t="s">
        <v>53</v>
      </c>
      <c r="G228" s="5" t="s">
        <v>54</v>
      </c>
      <c r="H228" s="5"/>
      <c r="I228" s="2"/>
    </row>
    <row r="229" spans="1:9" s="6" customFormat="1" x14ac:dyDescent="0.25">
      <c r="A229" s="13">
        <v>228</v>
      </c>
      <c r="B229" s="8" t="s">
        <v>323</v>
      </c>
      <c r="C229" s="5" t="s">
        <v>191</v>
      </c>
      <c r="D229" s="5" t="s">
        <v>84</v>
      </c>
      <c r="E229" s="12" t="s">
        <v>331</v>
      </c>
      <c r="F229" s="5" t="s">
        <v>30</v>
      </c>
      <c r="G229" s="5" t="s">
        <v>31</v>
      </c>
      <c r="H229" s="5"/>
      <c r="I229" s="2"/>
    </row>
    <row r="230" spans="1:9" s="6" customFormat="1" x14ac:dyDescent="0.25">
      <c r="A230" s="13">
        <v>229</v>
      </c>
      <c r="B230" s="8" t="s">
        <v>323</v>
      </c>
      <c r="C230" s="5" t="s">
        <v>191</v>
      </c>
      <c r="D230" s="5" t="s">
        <v>84</v>
      </c>
      <c r="E230" s="12" t="s">
        <v>331</v>
      </c>
      <c r="F230" s="5" t="s">
        <v>32</v>
      </c>
      <c r="G230" s="5" t="s">
        <v>192</v>
      </c>
      <c r="H230" s="5"/>
      <c r="I230" s="2"/>
    </row>
    <row r="231" spans="1:9" s="6" customFormat="1" x14ac:dyDescent="0.25">
      <c r="A231" s="13">
        <v>230</v>
      </c>
      <c r="B231" s="8" t="s">
        <v>323</v>
      </c>
      <c r="C231" s="5" t="s">
        <v>191</v>
      </c>
      <c r="D231" s="5" t="s">
        <v>84</v>
      </c>
      <c r="E231" s="12" t="s">
        <v>331</v>
      </c>
      <c r="F231" s="5" t="s">
        <v>33</v>
      </c>
      <c r="G231" s="5" t="s">
        <v>34</v>
      </c>
      <c r="H231" s="5"/>
      <c r="I231" s="2"/>
    </row>
    <row r="232" spans="1:9" s="6" customFormat="1" x14ac:dyDescent="0.25">
      <c r="A232" s="13">
        <v>231</v>
      </c>
      <c r="B232" s="8" t="s">
        <v>323</v>
      </c>
      <c r="C232" s="5" t="s">
        <v>191</v>
      </c>
      <c r="D232" s="5" t="s">
        <v>84</v>
      </c>
      <c r="E232" s="12" t="s">
        <v>331</v>
      </c>
      <c r="F232" s="5" t="s">
        <v>35</v>
      </c>
      <c r="G232" s="5" t="s">
        <v>36</v>
      </c>
      <c r="H232" s="5"/>
      <c r="I232" s="2"/>
    </row>
    <row r="233" spans="1:9" s="6" customFormat="1" x14ac:dyDescent="0.25">
      <c r="A233" s="13">
        <v>232</v>
      </c>
      <c r="B233" s="8" t="s">
        <v>323</v>
      </c>
      <c r="C233" s="5" t="s">
        <v>191</v>
      </c>
      <c r="D233" s="5" t="s">
        <v>84</v>
      </c>
      <c r="E233" s="12" t="s">
        <v>331</v>
      </c>
      <c r="F233" s="5" t="s">
        <v>37</v>
      </c>
      <c r="G233" s="5" t="s">
        <v>38</v>
      </c>
      <c r="H233" s="5"/>
      <c r="I233" s="2"/>
    </row>
    <row r="234" spans="1:9" s="6" customFormat="1" x14ac:dyDescent="0.25">
      <c r="A234" s="13">
        <v>233</v>
      </c>
      <c r="B234" s="8" t="s">
        <v>323</v>
      </c>
      <c r="C234" s="5" t="s">
        <v>191</v>
      </c>
      <c r="D234" s="5" t="s">
        <v>84</v>
      </c>
      <c r="E234" s="12" t="s">
        <v>331</v>
      </c>
      <c r="F234" s="5" t="s">
        <v>45</v>
      </c>
      <c r="G234" s="5" t="s">
        <v>46</v>
      </c>
      <c r="H234" s="5"/>
      <c r="I234" s="2"/>
    </row>
    <row r="235" spans="1:9" s="6" customFormat="1" x14ac:dyDescent="0.25">
      <c r="A235" s="13">
        <v>234</v>
      </c>
      <c r="B235" s="8" t="s">
        <v>323</v>
      </c>
      <c r="C235" s="5" t="s">
        <v>191</v>
      </c>
      <c r="D235" s="5" t="s">
        <v>84</v>
      </c>
      <c r="E235" s="12" t="s">
        <v>331</v>
      </c>
      <c r="F235" s="5" t="s">
        <v>39</v>
      </c>
      <c r="G235" s="5" t="s">
        <v>40</v>
      </c>
      <c r="H235" s="5"/>
      <c r="I235" s="2"/>
    </row>
    <row r="236" spans="1:9" s="6" customFormat="1" x14ac:dyDescent="0.25">
      <c r="A236" s="13">
        <v>235</v>
      </c>
      <c r="B236" s="8" t="s">
        <v>323</v>
      </c>
      <c r="C236" s="5" t="s">
        <v>191</v>
      </c>
      <c r="D236" s="5" t="s">
        <v>84</v>
      </c>
      <c r="E236" s="12" t="s">
        <v>331</v>
      </c>
      <c r="F236" s="5" t="s">
        <v>55</v>
      </c>
      <c r="G236" s="5" t="s">
        <v>56</v>
      </c>
      <c r="H236" s="5"/>
      <c r="I236" s="2"/>
    </row>
    <row r="237" spans="1:9" s="6" customFormat="1" x14ac:dyDescent="0.25">
      <c r="A237" s="13">
        <v>236</v>
      </c>
      <c r="B237" s="8" t="s">
        <v>323</v>
      </c>
      <c r="C237" s="5" t="s">
        <v>191</v>
      </c>
      <c r="D237" s="5" t="s">
        <v>84</v>
      </c>
      <c r="E237" s="12" t="s">
        <v>331</v>
      </c>
      <c r="F237" s="5" t="s">
        <v>47</v>
      </c>
      <c r="G237" s="5" t="s">
        <v>48</v>
      </c>
      <c r="H237" s="5"/>
      <c r="I237" s="2"/>
    </row>
    <row r="238" spans="1:9" s="6" customFormat="1" x14ac:dyDescent="0.25">
      <c r="A238" s="13">
        <v>237</v>
      </c>
      <c r="B238" s="8" t="s">
        <v>323</v>
      </c>
      <c r="C238" s="5" t="s">
        <v>191</v>
      </c>
      <c r="D238" s="5" t="s">
        <v>84</v>
      </c>
      <c r="E238" s="12" t="s">
        <v>331</v>
      </c>
      <c r="F238" s="5" t="s">
        <v>57</v>
      </c>
      <c r="G238" s="5" t="s">
        <v>58</v>
      </c>
      <c r="H238" s="5"/>
      <c r="I238" s="2"/>
    </row>
    <row r="239" spans="1:9" s="6" customFormat="1" x14ac:dyDescent="0.25">
      <c r="A239" s="13">
        <v>238</v>
      </c>
      <c r="B239" s="8" t="s">
        <v>323</v>
      </c>
      <c r="C239" s="5" t="s">
        <v>191</v>
      </c>
      <c r="D239" s="5" t="s">
        <v>84</v>
      </c>
      <c r="E239" s="12" t="s">
        <v>331</v>
      </c>
      <c r="F239" s="5" t="s">
        <v>59</v>
      </c>
      <c r="G239" s="5" t="s">
        <v>60</v>
      </c>
      <c r="H239" s="5"/>
      <c r="I239" s="2"/>
    </row>
    <row r="240" spans="1:9" s="6" customFormat="1" x14ac:dyDescent="0.25">
      <c r="A240" s="13">
        <v>239</v>
      </c>
      <c r="B240" s="8" t="s">
        <v>323</v>
      </c>
      <c r="C240" s="5" t="s">
        <v>191</v>
      </c>
      <c r="D240" s="5" t="s">
        <v>84</v>
      </c>
      <c r="E240" s="12" t="s">
        <v>331</v>
      </c>
      <c r="F240" s="5" t="s">
        <v>61</v>
      </c>
      <c r="G240" s="5" t="s">
        <v>62</v>
      </c>
      <c r="H240" s="5"/>
      <c r="I240" s="2"/>
    </row>
    <row r="241" spans="1:9" s="6" customFormat="1" x14ac:dyDescent="0.25">
      <c r="A241" s="13">
        <v>240</v>
      </c>
      <c r="B241" s="8" t="s">
        <v>323</v>
      </c>
      <c r="C241" s="5" t="s">
        <v>191</v>
      </c>
      <c r="D241" s="5" t="s">
        <v>84</v>
      </c>
      <c r="E241" s="12" t="s">
        <v>331</v>
      </c>
      <c r="F241" s="5" t="s">
        <v>63</v>
      </c>
      <c r="G241" s="5" t="s">
        <v>64</v>
      </c>
      <c r="H241" s="5"/>
      <c r="I241" s="2"/>
    </row>
    <row r="242" spans="1:9" s="6" customFormat="1" x14ac:dyDescent="0.25">
      <c r="A242" s="13">
        <v>241</v>
      </c>
      <c r="B242" s="8" t="s">
        <v>323</v>
      </c>
      <c r="C242" s="5" t="s">
        <v>191</v>
      </c>
      <c r="D242" s="5" t="s">
        <v>84</v>
      </c>
      <c r="E242" s="12" t="s">
        <v>331</v>
      </c>
      <c r="F242" s="5" t="s">
        <v>65</v>
      </c>
      <c r="G242" s="5" t="s">
        <v>66</v>
      </c>
      <c r="H242" s="5"/>
      <c r="I242" s="2"/>
    </row>
    <row r="243" spans="1:9" s="6" customFormat="1" x14ac:dyDescent="0.25">
      <c r="A243" s="13">
        <v>242</v>
      </c>
      <c r="B243" s="8" t="s">
        <v>323</v>
      </c>
      <c r="C243" s="5" t="s">
        <v>191</v>
      </c>
      <c r="D243" s="5" t="s">
        <v>84</v>
      </c>
      <c r="E243" s="12" t="s">
        <v>332</v>
      </c>
      <c r="F243" s="5" t="s">
        <v>67</v>
      </c>
      <c r="G243" s="5" t="s">
        <v>68</v>
      </c>
      <c r="H243" s="5"/>
      <c r="I243" s="2"/>
    </row>
    <row r="244" spans="1:9" s="6" customFormat="1" x14ac:dyDescent="0.25">
      <c r="A244" s="13">
        <v>243</v>
      </c>
      <c r="B244" s="8" t="s">
        <v>323</v>
      </c>
      <c r="C244" s="5" t="s">
        <v>191</v>
      </c>
      <c r="D244" s="5" t="s">
        <v>84</v>
      </c>
      <c r="E244" s="12" t="s">
        <v>332</v>
      </c>
      <c r="F244" s="5" t="s">
        <v>69</v>
      </c>
      <c r="G244" s="5" t="s">
        <v>193</v>
      </c>
      <c r="H244" s="5"/>
      <c r="I244" s="2"/>
    </row>
    <row r="245" spans="1:9" s="6" customFormat="1" x14ac:dyDescent="0.25">
      <c r="A245" s="13">
        <v>244</v>
      </c>
      <c r="B245" s="8" t="s">
        <v>323</v>
      </c>
      <c r="C245" s="5" t="s">
        <v>191</v>
      </c>
      <c r="D245" s="5" t="s">
        <v>84</v>
      </c>
      <c r="E245" s="12" t="s">
        <v>332</v>
      </c>
      <c r="F245" s="5" t="s">
        <v>70</v>
      </c>
      <c r="G245" s="5" t="s">
        <v>71</v>
      </c>
      <c r="H245" s="5"/>
      <c r="I245" s="2"/>
    </row>
    <row r="246" spans="1:9" s="6" customFormat="1" x14ac:dyDescent="0.25">
      <c r="A246" s="13">
        <v>245</v>
      </c>
      <c r="B246" s="8" t="s">
        <v>323</v>
      </c>
      <c r="C246" s="5" t="s">
        <v>191</v>
      </c>
      <c r="D246" s="5" t="s">
        <v>84</v>
      </c>
      <c r="E246" s="12" t="s">
        <v>329</v>
      </c>
      <c r="F246" s="5" t="s">
        <v>72</v>
      </c>
      <c r="G246" s="5" t="s">
        <v>73</v>
      </c>
      <c r="H246" s="5"/>
      <c r="I246" s="2"/>
    </row>
    <row r="247" spans="1:9" s="6" customFormat="1" x14ac:dyDescent="0.25">
      <c r="A247" s="13">
        <v>246</v>
      </c>
      <c r="B247" s="8" t="s">
        <v>323</v>
      </c>
      <c r="C247" s="5" t="s">
        <v>191</v>
      </c>
      <c r="D247" s="5" t="s">
        <v>76</v>
      </c>
      <c r="E247" s="12" t="s">
        <v>329</v>
      </c>
      <c r="F247" s="5" t="s">
        <v>194</v>
      </c>
      <c r="G247" s="5" t="s">
        <v>195</v>
      </c>
      <c r="H247" s="5">
        <v>1.0699999999999998</v>
      </c>
      <c r="I247" s="2">
        <v>65799</v>
      </c>
    </row>
    <row r="248" spans="1:9" s="6" customFormat="1" x14ac:dyDescent="0.25">
      <c r="A248" s="13">
        <v>247</v>
      </c>
      <c r="B248" s="8" t="s">
        <v>323</v>
      </c>
      <c r="C248" s="5" t="s">
        <v>75</v>
      </c>
      <c r="D248" s="5" t="s">
        <v>76</v>
      </c>
      <c r="E248" s="12" t="s">
        <v>329</v>
      </c>
      <c r="F248" s="5" t="s">
        <v>196</v>
      </c>
      <c r="G248" s="5" t="s">
        <v>197</v>
      </c>
      <c r="H248" s="5">
        <v>1.0699999999999998</v>
      </c>
      <c r="I248" s="2">
        <v>65799</v>
      </c>
    </row>
    <row r="249" spans="1:9" s="6" customFormat="1" x14ac:dyDescent="0.25">
      <c r="A249" s="13">
        <v>248</v>
      </c>
      <c r="B249" s="8" t="s">
        <v>323</v>
      </c>
      <c r="C249" s="5" t="s">
        <v>75</v>
      </c>
      <c r="D249" s="5" t="s">
        <v>84</v>
      </c>
      <c r="E249" s="12" t="s">
        <v>329</v>
      </c>
      <c r="F249" s="5" t="s">
        <v>198</v>
      </c>
      <c r="G249" s="5" t="s">
        <v>199</v>
      </c>
      <c r="H249" s="5"/>
      <c r="I249" s="2"/>
    </row>
    <row r="250" spans="1:9" s="6" customFormat="1" x14ac:dyDescent="0.25">
      <c r="A250" s="13">
        <v>249</v>
      </c>
      <c r="B250" s="8" t="s">
        <v>323</v>
      </c>
      <c r="C250" s="5" t="s">
        <v>75</v>
      </c>
      <c r="D250" s="5" t="s">
        <v>84</v>
      </c>
      <c r="E250" s="12" t="s">
        <v>329</v>
      </c>
      <c r="F250" s="5" t="s">
        <v>200</v>
      </c>
      <c r="G250" s="5" t="s">
        <v>201</v>
      </c>
      <c r="H250" s="5"/>
      <c r="I250" s="2"/>
    </row>
    <row r="251" spans="1:9" s="6" customFormat="1" x14ac:dyDescent="0.25">
      <c r="A251" s="13">
        <v>250</v>
      </c>
      <c r="B251" s="8" t="s">
        <v>323</v>
      </c>
      <c r="C251" s="5" t="s">
        <v>75</v>
      </c>
      <c r="D251" s="5" t="s">
        <v>84</v>
      </c>
      <c r="E251" s="12" t="s">
        <v>329</v>
      </c>
      <c r="F251" s="5" t="s">
        <v>202</v>
      </c>
      <c r="G251" s="5" t="s">
        <v>203</v>
      </c>
      <c r="H251" s="5"/>
      <c r="I251" s="2"/>
    </row>
    <row r="252" spans="1:9" s="6" customFormat="1" x14ac:dyDescent="0.25">
      <c r="A252" s="13">
        <v>251</v>
      </c>
      <c r="B252" s="8" t="s">
        <v>323</v>
      </c>
      <c r="C252" s="5" t="s">
        <v>75</v>
      </c>
      <c r="D252" s="5" t="s">
        <v>84</v>
      </c>
      <c r="E252" s="12" t="s">
        <v>329</v>
      </c>
      <c r="F252" s="5" t="s">
        <v>204</v>
      </c>
      <c r="G252" s="5" t="s">
        <v>205</v>
      </c>
      <c r="H252" s="5"/>
      <c r="I252" s="2"/>
    </row>
    <row r="253" spans="1:9" s="6" customFormat="1" x14ac:dyDescent="0.25">
      <c r="A253" s="13">
        <v>252</v>
      </c>
      <c r="B253" s="8" t="s">
        <v>323</v>
      </c>
      <c r="C253" s="5" t="s">
        <v>75</v>
      </c>
      <c r="D253" s="5" t="s">
        <v>76</v>
      </c>
      <c r="E253" s="12" t="s">
        <v>329</v>
      </c>
      <c r="F253" s="5" t="s">
        <v>206</v>
      </c>
      <c r="G253" s="5" t="s">
        <v>207</v>
      </c>
      <c r="H253" s="5">
        <v>0</v>
      </c>
      <c r="I253" s="2">
        <v>0</v>
      </c>
    </row>
    <row r="254" spans="1:9" s="6" customFormat="1" x14ac:dyDescent="0.25">
      <c r="A254" s="13">
        <v>253</v>
      </c>
      <c r="B254" s="8" t="s">
        <v>323</v>
      </c>
      <c r="C254" s="5" t="s">
        <v>75</v>
      </c>
      <c r="D254" s="5" t="s">
        <v>84</v>
      </c>
      <c r="E254" s="12" t="s">
        <v>329</v>
      </c>
      <c r="F254" s="5" t="s">
        <v>208</v>
      </c>
      <c r="G254" s="5" t="s">
        <v>209</v>
      </c>
      <c r="H254" s="5"/>
      <c r="I254" s="2"/>
    </row>
    <row r="255" spans="1:9" s="6" customFormat="1" x14ac:dyDescent="0.25">
      <c r="A255" s="13">
        <v>254</v>
      </c>
      <c r="B255" s="8" t="s">
        <v>323</v>
      </c>
      <c r="C255" s="5" t="s">
        <v>75</v>
      </c>
      <c r="D255" s="5" t="s">
        <v>76</v>
      </c>
      <c r="E255" s="12" t="s">
        <v>329</v>
      </c>
      <c r="F255" s="5" t="s">
        <v>210</v>
      </c>
      <c r="G255" s="5" t="s">
        <v>211</v>
      </c>
      <c r="H255" s="5">
        <v>1.0699999999999998</v>
      </c>
      <c r="I255" s="2">
        <v>65799</v>
      </c>
    </row>
    <row r="256" spans="1:9" s="6" customFormat="1" x14ac:dyDescent="0.25">
      <c r="A256" s="13">
        <v>255</v>
      </c>
      <c r="B256" s="8" t="s">
        <v>323</v>
      </c>
      <c r="C256" s="5" t="s">
        <v>75</v>
      </c>
      <c r="D256" s="5" t="s">
        <v>84</v>
      </c>
      <c r="E256" s="12" t="s">
        <v>329</v>
      </c>
      <c r="F256" s="5" t="s">
        <v>212</v>
      </c>
      <c r="G256" s="5" t="s">
        <v>213</v>
      </c>
      <c r="H256" s="5"/>
      <c r="I256" s="2">
        <v>1933</v>
      </c>
    </row>
    <row r="257" spans="1:9" s="6" customFormat="1" x14ac:dyDescent="0.25">
      <c r="A257" s="13">
        <v>256</v>
      </c>
      <c r="B257" s="8" t="s">
        <v>323</v>
      </c>
      <c r="C257" s="5" t="s">
        <v>75</v>
      </c>
      <c r="D257" s="5" t="s">
        <v>84</v>
      </c>
      <c r="E257" s="12" t="s">
        <v>329</v>
      </c>
      <c r="F257" s="5" t="s">
        <v>214</v>
      </c>
      <c r="G257" s="5" t="s">
        <v>215</v>
      </c>
      <c r="H257" s="5"/>
      <c r="I257" s="2">
        <v>19527</v>
      </c>
    </row>
    <row r="258" spans="1:9" s="6" customFormat="1" x14ac:dyDescent="0.25">
      <c r="A258" s="13">
        <v>257</v>
      </c>
      <c r="B258" s="8" t="s">
        <v>323</v>
      </c>
      <c r="C258" s="5" t="s">
        <v>75</v>
      </c>
      <c r="D258" s="5" t="s">
        <v>84</v>
      </c>
      <c r="E258" s="12" t="s">
        <v>329</v>
      </c>
      <c r="F258" s="5" t="s">
        <v>216</v>
      </c>
      <c r="G258" s="5" t="s">
        <v>217</v>
      </c>
      <c r="H258" s="5"/>
      <c r="I258" s="2"/>
    </row>
    <row r="259" spans="1:9" s="6" customFormat="1" x14ac:dyDescent="0.25">
      <c r="A259" s="13">
        <v>258</v>
      </c>
      <c r="B259" s="8" t="s">
        <v>323</v>
      </c>
      <c r="C259" s="5" t="s">
        <v>75</v>
      </c>
      <c r="D259" s="5" t="s">
        <v>76</v>
      </c>
      <c r="E259" s="12" t="s">
        <v>329</v>
      </c>
      <c r="F259" s="5" t="s">
        <v>218</v>
      </c>
      <c r="G259" s="5" t="s">
        <v>219</v>
      </c>
      <c r="H259" s="5"/>
      <c r="I259" s="2">
        <v>87259</v>
      </c>
    </row>
    <row r="260" spans="1:9" s="6" customFormat="1" x14ac:dyDescent="0.25">
      <c r="A260" s="13">
        <v>259</v>
      </c>
      <c r="B260" s="8" t="s">
        <v>323</v>
      </c>
      <c r="C260" s="5" t="s">
        <v>75</v>
      </c>
      <c r="D260" s="5" t="s">
        <v>84</v>
      </c>
      <c r="E260" s="12" t="s">
        <v>329</v>
      </c>
      <c r="F260" s="5" t="s">
        <v>220</v>
      </c>
      <c r="G260" s="5" t="s">
        <v>221</v>
      </c>
      <c r="H260" s="5"/>
      <c r="I260" s="2"/>
    </row>
    <row r="261" spans="1:9" s="6" customFormat="1" x14ac:dyDescent="0.25">
      <c r="A261" s="13">
        <v>260</v>
      </c>
      <c r="B261" s="8" t="s">
        <v>323</v>
      </c>
      <c r="C261" s="5" t="s">
        <v>75</v>
      </c>
      <c r="D261" s="5" t="s">
        <v>84</v>
      </c>
      <c r="E261" s="12" t="s">
        <v>329</v>
      </c>
      <c r="F261" s="5" t="s">
        <v>222</v>
      </c>
      <c r="G261" s="5" t="s">
        <v>223</v>
      </c>
      <c r="H261" s="5"/>
      <c r="I261" s="2"/>
    </row>
    <row r="262" spans="1:9" s="6" customFormat="1" x14ac:dyDescent="0.25">
      <c r="A262" s="13">
        <v>261</v>
      </c>
      <c r="B262" s="8" t="s">
        <v>323</v>
      </c>
      <c r="C262" s="5" t="s">
        <v>75</v>
      </c>
      <c r="D262" s="5" t="s">
        <v>84</v>
      </c>
      <c r="E262" s="12" t="s">
        <v>329</v>
      </c>
      <c r="F262" s="5" t="s">
        <v>224</v>
      </c>
      <c r="G262" s="5" t="s">
        <v>225</v>
      </c>
      <c r="H262" s="5"/>
      <c r="I262" s="2"/>
    </row>
    <row r="263" spans="1:9" s="6" customFormat="1" x14ac:dyDescent="0.25">
      <c r="A263" s="13">
        <v>262</v>
      </c>
      <c r="B263" s="8" t="s">
        <v>323</v>
      </c>
      <c r="C263" s="5" t="s">
        <v>75</v>
      </c>
      <c r="D263" s="5" t="s">
        <v>84</v>
      </c>
      <c r="E263" s="12" t="s">
        <v>329</v>
      </c>
      <c r="F263" s="5" t="s">
        <v>226</v>
      </c>
      <c r="G263" s="5" t="s">
        <v>227</v>
      </c>
      <c r="H263" s="5"/>
      <c r="I263" s="2"/>
    </row>
    <row r="264" spans="1:9" s="6" customFormat="1" x14ac:dyDescent="0.25">
      <c r="A264" s="13">
        <v>263</v>
      </c>
      <c r="B264" s="8" t="s">
        <v>323</v>
      </c>
      <c r="C264" s="5" t="s">
        <v>75</v>
      </c>
      <c r="D264" s="5" t="s">
        <v>76</v>
      </c>
      <c r="E264" s="12" t="s">
        <v>329</v>
      </c>
      <c r="F264" s="5" t="s">
        <v>228</v>
      </c>
      <c r="G264" s="5" t="s">
        <v>229</v>
      </c>
      <c r="H264" s="5"/>
      <c r="I264" s="2">
        <v>0</v>
      </c>
    </row>
    <row r="265" spans="1:9" s="6" customFormat="1" x14ac:dyDescent="0.25">
      <c r="A265" s="13">
        <v>264</v>
      </c>
      <c r="B265" s="8" t="s">
        <v>323</v>
      </c>
      <c r="C265" s="5" t="s">
        <v>75</v>
      </c>
      <c r="D265" s="5" t="s">
        <v>84</v>
      </c>
      <c r="E265" s="12" t="s">
        <v>329</v>
      </c>
      <c r="F265" s="5" t="s">
        <v>230</v>
      </c>
      <c r="G265" s="5" t="s">
        <v>231</v>
      </c>
      <c r="H265" s="5"/>
      <c r="I265" s="2">
        <v>8178</v>
      </c>
    </row>
    <row r="266" spans="1:9" s="6" customFormat="1" x14ac:dyDescent="0.25">
      <c r="A266" s="13">
        <v>265</v>
      </c>
      <c r="B266" s="8" t="s">
        <v>323</v>
      </c>
      <c r="C266" s="5" t="s">
        <v>75</v>
      </c>
      <c r="D266" s="5" t="s">
        <v>84</v>
      </c>
      <c r="E266" s="12" t="s">
        <v>329</v>
      </c>
      <c r="F266" s="5" t="s">
        <v>232</v>
      </c>
      <c r="G266" s="5" t="s">
        <v>233</v>
      </c>
      <c r="H266" s="5"/>
      <c r="I266" s="2"/>
    </row>
    <row r="267" spans="1:9" s="6" customFormat="1" x14ac:dyDescent="0.25">
      <c r="A267" s="13">
        <v>266</v>
      </c>
      <c r="B267" s="8" t="s">
        <v>323</v>
      </c>
      <c r="C267" s="5" t="s">
        <v>75</v>
      </c>
      <c r="D267" s="5" t="s">
        <v>84</v>
      </c>
      <c r="E267" s="12" t="s">
        <v>329</v>
      </c>
      <c r="F267" s="5" t="s">
        <v>234</v>
      </c>
      <c r="G267" s="5" t="s">
        <v>235</v>
      </c>
      <c r="H267" s="5"/>
      <c r="I267" s="2"/>
    </row>
    <row r="268" spans="1:9" s="6" customFormat="1" x14ac:dyDescent="0.25">
      <c r="A268" s="13">
        <v>267</v>
      </c>
      <c r="B268" s="8" t="s">
        <v>323</v>
      </c>
      <c r="C268" s="5" t="s">
        <v>75</v>
      </c>
      <c r="D268" s="5" t="s">
        <v>84</v>
      </c>
      <c r="E268" s="12" t="s">
        <v>329</v>
      </c>
      <c r="F268" s="5" t="s">
        <v>236</v>
      </c>
      <c r="G268" s="5" t="s">
        <v>237</v>
      </c>
      <c r="H268" s="5"/>
      <c r="I268" s="2">
        <v>339794</v>
      </c>
    </row>
    <row r="269" spans="1:9" s="6" customFormat="1" x14ac:dyDescent="0.25">
      <c r="A269" s="13">
        <v>268</v>
      </c>
      <c r="B269" s="8" t="s">
        <v>323</v>
      </c>
      <c r="C269" s="5" t="s">
        <v>75</v>
      </c>
      <c r="D269" s="5" t="s">
        <v>84</v>
      </c>
      <c r="E269" s="12" t="s">
        <v>329</v>
      </c>
      <c r="F269" s="5" t="s">
        <v>238</v>
      </c>
      <c r="G269" s="5" t="s">
        <v>239</v>
      </c>
      <c r="H269" s="5"/>
      <c r="I269" s="2">
        <v>45</v>
      </c>
    </row>
    <row r="270" spans="1:9" s="6" customFormat="1" x14ac:dyDescent="0.25">
      <c r="A270" s="13">
        <v>269</v>
      </c>
      <c r="B270" s="8" t="s">
        <v>323</v>
      </c>
      <c r="C270" s="5" t="s">
        <v>75</v>
      </c>
      <c r="D270" s="5" t="s">
        <v>84</v>
      </c>
      <c r="E270" s="12" t="s">
        <v>329</v>
      </c>
      <c r="F270" s="5" t="s">
        <v>240</v>
      </c>
      <c r="G270" s="5" t="s">
        <v>241</v>
      </c>
      <c r="H270" s="5"/>
      <c r="I270" s="2">
        <v>13483</v>
      </c>
    </row>
    <row r="271" spans="1:9" s="6" customFormat="1" x14ac:dyDescent="0.25">
      <c r="A271" s="13">
        <v>270</v>
      </c>
      <c r="B271" s="8" t="s">
        <v>323</v>
      </c>
      <c r="C271" s="5" t="s">
        <v>75</v>
      </c>
      <c r="D271" s="5" t="s">
        <v>84</v>
      </c>
      <c r="E271" s="12" t="s">
        <v>329</v>
      </c>
      <c r="F271" s="5" t="s">
        <v>242</v>
      </c>
      <c r="G271" s="5" t="s">
        <v>243</v>
      </c>
      <c r="H271" s="5"/>
      <c r="I271" s="2"/>
    </row>
    <row r="272" spans="1:9" s="6" customFormat="1" x14ac:dyDescent="0.25">
      <c r="A272" s="13">
        <v>271</v>
      </c>
      <c r="B272" s="8" t="s">
        <v>323</v>
      </c>
      <c r="C272" s="5" t="s">
        <v>75</v>
      </c>
      <c r="D272" s="5" t="s">
        <v>84</v>
      </c>
      <c r="E272" s="12" t="s">
        <v>329</v>
      </c>
      <c r="F272" s="5" t="s">
        <v>244</v>
      </c>
      <c r="G272" s="5" t="s">
        <v>245</v>
      </c>
      <c r="H272" s="5"/>
      <c r="I272" s="2"/>
    </row>
    <row r="273" spans="1:9" s="6" customFormat="1" x14ac:dyDescent="0.25">
      <c r="A273" s="13">
        <v>272</v>
      </c>
      <c r="B273" s="8" t="s">
        <v>323</v>
      </c>
      <c r="C273" s="5" t="s">
        <v>75</v>
      </c>
      <c r="D273" s="5" t="s">
        <v>84</v>
      </c>
      <c r="E273" s="12" t="s">
        <v>329</v>
      </c>
      <c r="F273" s="5" t="s">
        <v>246</v>
      </c>
      <c r="G273" s="5" t="s">
        <v>247</v>
      </c>
      <c r="H273" s="5"/>
      <c r="I273" s="2"/>
    </row>
    <row r="274" spans="1:9" s="6" customFormat="1" x14ac:dyDescent="0.25">
      <c r="A274" s="13">
        <v>273</v>
      </c>
      <c r="B274" s="8" t="s">
        <v>323</v>
      </c>
      <c r="C274" s="5" t="s">
        <v>75</v>
      </c>
      <c r="D274" s="5" t="s">
        <v>84</v>
      </c>
      <c r="E274" s="12" t="s">
        <v>329</v>
      </c>
      <c r="F274" s="5" t="s">
        <v>248</v>
      </c>
      <c r="G274" s="5" t="s">
        <v>249</v>
      </c>
      <c r="H274" s="5"/>
      <c r="I274" s="2"/>
    </row>
    <row r="275" spans="1:9" s="6" customFormat="1" x14ac:dyDescent="0.25">
      <c r="A275" s="13">
        <v>274</v>
      </c>
      <c r="B275" s="8" t="s">
        <v>323</v>
      </c>
      <c r="C275" s="5" t="s">
        <v>75</v>
      </c>
      <c r="D275" s="5" t="s">
        <v>84</v>
      </c>
      <c r="E275" s="12" t="s">
        <v>329</v>
      </c>
      <c r="F275" s="5" t="s">
        <v>250</v>
      </c>
      <c r="G275" s="5" t="s">
        <v>251</v>
      </c>
      <c r="H275" s="5"/>
      <c r="I275" s="2"/>
    </row>
    <row r="276" spans="1:9" s="6" customFormat="1" x14ac:dyDescent="0.25">
      <c r="A276" s="13">
        <v>275</v>
      </c>
      <c r="B276" s="8" t="s">
        <v>323</v>
      </c>
      <c r="C276" s="5" t="s">
        <v>75</v>
      </c>
      <c r="D276" s="5" t="s">
        <v>84</v>
      </c>
      <c r="E276" s="12" t="s">
        <v>329</v>
      </c>
      <c r="F276" s="5" t="s">
        <v>252</v>
      </c>
      <c r="G276" s="5" t="s">
        <v>253</v>
      </c>
      <c r="H276" s="5"/>
      <c r="I276" s="2"/>
    </row>
    <row r="277" spans="1:9" s="6" customFormat="1" x14ac:dyDescent="0.25">
      <c r="A277" s="13">
        <v>276</v>
      </c>
      <c r="B277" s="8" t="s">
        <v>323</v>
      </c>
      <c r="C277" s="5" t="s">
        <v>75</v>
      </c>
      <c r="D277" s="5" t="s">
        <v>84</v>
      </c>
      <c r="E277" s="12" t="s">
        <v>329</v>
      </c>
      <c r="F277" s="5" t="s">
        <v>254</v>
      </c>
      <c r="G277" s="5" t="s">
        <v>255</v>
      </c>
      <c r="H277" s="5"/>
      <c r="I277" s="2"/>
    </row>
    <row r="278" spans="1:9" s="6" customFormat="1" x14ac:dyDescent="0.25">
      <c r="A278" s="13">
        <v>277</v>
      </c>
      <c r="B278" s="8" t="s">
        <v>323</v>
      </c>
      <c r="C278" s="5" t="s">
        <v>75</v>
      </c>
      <c r="D278" s="5" t="s">
        <v>84</v>
      </c>
      <c r="E278" s="12" t="s">
        <v>329</v>
      </c>
      <c r="F278" s="5" t="s">
        <v>256</v>
      </c>
      <c r="G278" s="5" t="s">
        <v>257</v>
      </c>
      <c r="H278" s="5"/>
      <c r="I278" s="2"/>
    </row>
    <row r="279" spans="1:9" s="6" customFormat="1" x14ac:dyDescent="0.25">
      <c r="A279" s="13">
        <v>278</v>
      </c>
      <c r="B279" s="8" t="s">
        <v>323</v>
      </c>
      <c r="C279" s="5" t="s">
        <v>75</v>
      </c>
      <c r="D279" s="5" t="s">
        <v>84</v>
      </c>
      <c r="E279" s="12" t="s">
        <v>329</v>
      </c>
      <c r="F279" s="5" t="s">
        <v>258</v>
      </c>
      <c r="G279" s="5" t="s">
        <v>259</v>
      </c>
      <c r="H279" s="5"/>
      <c r="I279" s="2"/>
    </row>
    <row r="280" spans="1:9" s="6" customFormat="1" x14ac:dyDescent="0.25">
      <c r="A280" s="13">
        <v>279</v>
      </c>
      <c r="B280" s="8" t="s">
        <v>323</v>
      </c>
      <c r="C280" s="5" t="s">
        <v>75</v>
      </c>
      <c r="D280" s="5" t="s">
        <v>84</v>
      </c>
      <c r="E280" s="12" t="s">
        <v>329</v>
      </c>
      <c r="F280" s="5" t="s">
        <v>260</v>
      </c>
      <c r="G280" s="5" t="s">
        <v>261</v>
      </c>
      <c r="H280" s="5"/>
      <c r="I280" s="2">
        <v>4353</v>
      </c>
    </row>
    <row r="281" spans="1:9" s="6" customFormat="1" x14ac:dyDescent="0.25">
      <c r="A281" s="13">
        <v>280</v>
      </c>
      <c r="B281" s="8" t="s">
        <v>323</v>
      </c>
      <c r="C281" s="5" t="s">
        <v>75</v>
      </c>
      <c r="D281" s="5" t="s">
        <v>84</v>
      </c>
      <c r="E281" s="12" t="s">
        <v>329</v>
      </c>
      <c r="F281" s="5" t="s">
        <v>262</v>
      </c>
      <c r="G281" s="5" t="s">
        <v>263</v>
      </c>
      <c r="H281" s="5"/>
      <c r="I281" s="2"/>
    </row>
    <row r="282" spans="1:9" s="6" customFormat="1" x14ac:dyDescent="0.25">
      <c r="A282" s="13">
        <v>281</v>
      </c>
      <c r="B282" s="8" t="s">
        <v>323</v>
      </c>
      <c r="C282" s="5" t="s">
        <v>75</v>
      </c>
      <c r="D282" s="5" t="s">
        <v>84</v>
      </c>
      <c r="E282" s="12" t="s">
        <v>329</v>
      </c>
      <c r="F282" s="5" t="s">
        <v>264</v>
      </c>
      <c r="G282" s="5" t="s">
        <v>265</v>
      </c>
      <c r="H282" s="5"/>
      <c r="I282" s="2"/>
    </row>
    <row r="283" spans="1:9" s="6" customFormat="1" x14ac:dyDescent="0.25">
      <c r="A283" s="13">
        <v>282</v>
      </c>
      <c r="B283" s="8" t="s">
        <v>323</v>
      </c>
      <c r="C283" s="5" t="s">
        <v>75</v>
      </c>
      <c r="D283" s="5" t="s">
        <v>76</v>
      </c>
      <c r="E283" s="12" t="s">
        <v>329</v>
      </c>
      <c r="F283" s="5" t="s">
        <v>266</v>
      </c>
      <c r="G283" s="5" t="s">
        <v>267</v>
      </c>
      <c r="H283" s="5"/>
      <c r="I283" s="2">
        <v>365853</v>
      </c>
    </row>
    <row r="284" spans="1:9" s="6" customFormat="1" x14ac:dyDescent="0.25">
      <c r="A284" s="13">
        <v>283</v>
      </c>
      <c r="B284" s="8" t="s">
        <v>323</v>
      </c>
      <c r="C284" s="5" t="s">
        <v>75</v>
      </c>
      <c r="D284" s="5" t="s">
        <v>84</v>
      </c>
      <c r="E284" s="12" t="s">
        <v>329</v>
      </c>
      <c r="F284" s="5" t="s">
        <v>268</v>
      </c>
      <c r="G284" s="5" t="s">
        <v>269</v>
      </c>
      <c r="H284" s="5"/>
      <c r="I284" s="2"/>
    </row>
    <row r="285" spans="1:9" s="6" customFormat="1" x14ac:dyDescent="0.25">
      <c r="A285" s="13">
        <v>284</v>
      </c>
      <c r="B285" s="8" t="s">
        <v>323</v>
      </c>
      <c r="C285" s="5" t="s">
        <v>75</v>
      </c>
      <c r="D285" s="5" t="s">
        <v>84</v>
      </c>
      <c r="E285" s="12" t="s">
        <v>329</v>
      </c>
      <c r="F285" s="5" t="s">
        <v>270</v>
      </c>
      <c r="G285" s="5" t="s">
        <v>271</v>
      </c>
      <c r="H285" s="5"/>
      <c r="I285" s="2"/>
    </row>
    <row r="286" spans="1:9" s="6" customFormat="1" x14ac:dyDescent="0.25">
      <c r="A286" s="13">
        <v>285</v>
      </c>
      <c r="B286" s="8" t="s">
        <v>323</v>
      </c>
      <c r="C286" s="5" t="s">
        <v>75</v>
      </c>
      <c r="D286" s="5" t="s">
        <v>84</v>
      </c>
      <c r="E286" s="12" t="s">
        <v>329</v>
      </c>
      <c r="F286" s="5" t="s">
        <v>272</v>
      </c>
      <c r="G286" s="5" t="s">
        <v>273</v>
      </c>
      <c r="H286" s="5"/>
      <c r="I286" s="2"/>
    </row>
    <row r="287" spans="1:9" s="6" customFormat="1" x14ac:dyDescent="0.25">
      <c r="A287" s="13">
        <v>286</v>
      </c>
      <c r="B287" s="8" t="s">
        <v>323</v>
      </c>
      <c r="C287" s="5" t="s">
        <v>75</v>
      </c>
      <c r="D287" s="5" t="s">
        <v>84</v>
      </c>
      <c r="E287" s="12" t="s">
        <v>329</v>
      </c>
      <c r="F287" s="5" t="s">
        <v>274</v>
      </c>
      <c r="G287" s="5" t="s">
        <v>275</v>
      </c>
      <c r="H287" s="5"/>
      <c r="I287" s="2"/>
    </row>
    <row r="288" spans="1:9" s="6" customFormat="1" x14ac:dyDescent="0.25">
      <c r="A288" s="13">
        <v>287</v>
      </c>
      <c r="B288" s="8" t="s">
        <v>323</v>
      </c>
      <c r="C288" s="5" t="s">
        <v>75</v>
      </c>
      <c r="D288" s="5" t="s">
        <v>84</v>
      </c>
      <c r="E288" s="12" t="s">
        <v>329</v>
      </c>
      <c r="F288" s="5" t="s">
        <v>276</v>
      </c>
      <c r="G288" s="5" t="s">
        <v>277</v>
      </c>
      <c r="H288" s="5"/>
      <c r="I288" s="2"/>
    </row>
    <row r="289" spans="1:9" s="6" customFormat="1" x14ac:dyDescent="0.25">
      <c r="A289" s="13">
        <v>288</v>
      </c>
      <c r="B289" s="8" t="s">
        <v>323</v>
      </c>
      <c r="C289" s="5" t="s">
        <v>75</v>
      </c>
      <c r="D289" s="5" t="s">
        <v>84</v>
      </c>
      <c r="E289" s="12" t="s">
        <v>329</v>
      </c>
      <c r="F289" s="5" t="s">
        <v>278</v>
      </c>
      <c r="G289" s="5" t="s">
        <v>279</v>
      </c>
      <c r="H289" s="5"/>
      <c r="I289" s="2"/>
    </row>
    <row r="290" spans="1:9" s="6" customFormat="1" x14ac:dyDescent="0.25">
      <c r="A290" s="13">
        <v>289</v>
      </c>
      <c r="B290" s="8" t="s">
        <v>323</v>
      </c>
      <c r="C290" s="5" t="s">
        <v>75</v>
      </c>
      <c r="D290" s="5" t="s">
        <v>76</v>
      </c>
      <c r="E290" s="12" t="s">
        <v>329</v>
      </c>
      <c r="F290" s="5" t="s">
        <v>280</v>
      </c>
      <c r="G290" s="5" t="s">
        <v>281</v>
      </c>
      <c r="H290" s="5"/>
      <c r="I290" s="2">
        <v>0</v>
      </c>
    </row>
    <row r="291" spans="1:9" s="6" customFormat="1" x14ac:dyDescent="0.25">
      <c r="A291" s="13">
        <v>290</v>
      </c>
      <c r="B291" s="8" t="s">
        <v>323</v>
      </c>
      <c r="C291" s="5" t="s">
        <v>75</v>
      </c>
      <c r="D291" s="5" t="s">
        <v>84</v>
      </c>
      <c r="E291" s="12" t="s">
        <v>329</v>
      </c>
      <c r="F291" s="5" t="s">
        <v>282</v>
      </c>
      <c r="G291" s="5" t="s">
        <v>283</v>
      </c>
      <c r="H291" s="5"/>
      <c r="I291" s="2">
        <v>2158.7416692844936</v>
      </c>
    </row>
    <row r="292" spans="1:9" s="6" customFormat="1" x14ac:dyDescent="0.25">
      <c r="A292" s="13">
        <v>291</v>
      </c>
      <c r="B292" s="8" t="s">
        <v>323</v>
      </c>
      <c r="C292" s="5" t="s">
        <v>75</v>
      </c>
      <c r="D292" s="5" t="s">
        <v>76</v>
      </c>
      <c r="E292" s="12" t="s">
        <v>329</v>
      </c>
      <c r="F292" s="5" t="s">
        <v>284</v>
      </c>
      <c r="G292" s="5" t="s">
        <v>285</v>
      </c>
      <c r="H292" s="5"/>
      <c r="I292" s="2">
        <v>455270.74166928447</v>
      </c>
    </row>
    <row r="293" spans="1:9" s="6" customFormat="1" x14ac:dyDescent="0.25">
      <c r="A293" s="13">
        <v>292</v>
      </c>
      <c r="B293" s="8" t="s">
        <v>323</v>
      </c>
      <c r="C293" s="5" t="s">
        <v>75</v>
      </c>
      <c r="D293" s="5" t="s">
        <v>84</v>
      </c>
      <c r="E293" s="12" t="s">
        <v>329</v>
      </c>
      <c r="F293" s="5" t="s">
        <v>286</v>
      </c>
      <c r="G293" s="5" t="s">
        <v>287</v>
      </c>
      <c r="H293" s="5"/>
      <c r="I293" s="2"/>
    </row>
    <row r="294" spans="1:9" s="6" customFormat="1" x14ac:dyDescent="0.25">
      <c r="A294" s="13">
        <v>293</v>
      </c>
      <c r="B294" s="8" t="s">
        <v>323</v>
      </c>
      <c r="C294" s="5" t="s">
        <v>75</v>
      </c>
      <c r="D294" s="5" t="s">
        <v>84</v>
      </c>
      <c r="E294" s="12" t="s">
        <v>329</v>
      </c>
      <c r="F294" s="5" t="s">
        <v>288</v>
      </c>
      <c r="G294" s="5" t="s">
        <v>289</v>
      </c>
      <c r="H294" s="5"/>
      <c r="I294" s="2"/>
    </row>
    <row r="295" spans="1:9" s="6" customFormat="1" x14ac:dyDescent="0.25">
      <c r="A295" s="13">
        <v>294</v>
      </c>
      <c r="B295" s="8" t="s">
        <v>323</v>
      </c>
      <c r="C295" s="5" t="s">
        <v>75</v>
      </c>
      <c r="D295" s="5" t="s">
        <v>76</v>
      </c>
      <c r="E295" s="12" t="s">
        <v>329</v>
      </c>
      <c r="F295" s="5" t="s">
        <v>290</v>
      </c>
      <c r="G295" s="5" t="s">
        <v>291</v>
      </c>
      <c r="H295" s="5"/>
      <c r="I295" s="2">
        <v>455270.74166928447</v>
      </c>
    </row>
    <row r="296" spans="1:9" s="6" customFormat="1" x14ac:dyDescent="0.25">
      <c r="A296" s="13">
        <v>295</v>
      </c>
      <c r="B296" s="8" t="s">
        <v>323</v>
      </c>
      <c r="C296" s="5" t="s">
        <v>75</v>
      </c>
      <c r="D296" s="5" t="s">
        <v>76</v>
      </c>
      <c r="E296" s="12" t="s">
        <v>329</v>
      </c>
      <c r="F296" s="5" t="s">
        <v>292</v>
      </c>
      <c r="G296" s="5" t="s">
        <v>293</v>
      </c>
      <c r="H296" s="5"/>
      <c r="I296" s="2">
        <v>453112</v>
      </c>
    </row>
    <row r="297" spans="1:9" s="6" customFormat="1" x14ac:dyDescent="0.25">
      <c r="A297" s="13">
        <v>296</v>
      </c>
      <c r="B297" s="8" t="s">
        <v>323</v>
      </c>
      <c r="C297" s="5" t="s">
        <v>75</v>
      </c>
      <c r="D297" s="5" t="s">
        <v>84</v>
      </c>
      <c r="E297" s="12" t="s">
        <v>329</v>
      </c>
      <c r="F297" s="5" t="s">
        <v>294</v>
      </c>
      <c r="G297" s="5" t="s">
        <v>295</v>
      </c>
      <c r="H297" s="5"/>
      <c r="I297" s="2">
        <v>-2158.7416692844708</v>
      </c>
    </row>
    <row r="298" spans="1:9" s="6" customFormat="1" x14ac:dyDescent="0.25">
      <c r="A298" s="13">
        <v>297</v>
      </c>
      <c r="B298" s="8" t="s">
        <v>323</v>
      </c>
      <c r="C298" s="5" t="s">
        <v>296</v>
      </c>
      <c r="D298" s="5" t="s">
        <v>84</v>
      </c>
      <c r="E298" s="12" t="s">
        <v>329</v>
      </c>
      <c r="F298" s="5" t="s">
        <v>297</v>
      </c>
      <c r="G298" s="5" t="s">
        <v>298</v>
      </c>
      <c r="H298" s="5"/>
      <c r="I298" s="2"/>
    </row>
    <row r="299" spans="1:9" s="6" customFormat="1" x14ac:dyDescent="0.25">
      <c r="A299" s="13">
        <v>298</v>
      </c>
      <c r="B299" s="8" t="s">
        <v>323</v>
      </c>
      <c r="C299" s="5" t="s">
        <v>296</v>
      </c>
      <c r="D299" s="5" t="s">
        <v>84</v>
      </c>
      <c r="E299" s="12" t="s">
        <v>329</v>
      </c>
      <c r="F299" s="5" t="s">
        <v>299</v>
      </c>
      <c r="G299" s="5" t="s">
        <v>300</v>
      </c>
      <c r="H299" s="5"/>
      <c r="I299" s="2"/>
    </row>
    <row r="300" spans="1:9" s="6" customFormat="1" x14ac:dyDescent="0.25">
      <c r="A300" s="13">
        <v>299</v>
      </c>
      <c r="B300" s="8" t="s">
        <v>323</v>
      </c>
      <c r="C300" s="5" t="s">
        <v>296</v>
      </c>
      <c r="D300" s="5" t="s">
        <v>84</v>
      </c>
      <c r="E300" s="12" t="s">
        <v>329</v>
      </c>
      <c r="F300" s="5" t="s">
        <v>301</v>
      </c>
      <c r="G300" s="5" t="s">
        <v>302</v>
      </c>
      <c r="H300" s="5"/>
      <c r="I300" s="2"/>
    </row>
    <row r="301" spans="1:9" s="6" customFormat="1" x14ac:dyDescent="0.25">
      <c r="A301" s="13">
        <v>300</v>
      </c>
      <c r="B301" s="8" t="s">
        <v>323</v>
      </c>
      <c r="C301" s="5" t="s">
        <v>296</v>
      </c>
      <c r="D301" s="5" t="s">
        <v>84</v>
      </c>
      <c r="E301" s="12" t="s">
        <v>329</v>
      </c>
      <c r="F301" s="5" t="s">
        <v>303</v>
      </c>
      <c r="G301" s="5" t="s">
        <v>304</v>
      </c>
      <c r="H301" s="5"/>
      <c r="I301" s="2"/>
    </row>
    <row r="302" spans="1:9" s="6" customFormat="1" x14ac:dyDescent="0.25">
      <c r="A302" s="13">
        <v>301</v>
      </c>
      <c r="B302" s="8" t="s">
        <v>323</v>
      </c>
      <c r="C302" s="5" t="s">
        <v>296</v>
      </c>
      <c r="D302" s="5" t="s">
        <v>84</v>
      </c>
      <c r="E302" s="12" t="s">
        <v>329</v>
      </c>
      <c r="F302" s="5" t="s">
        <v>305</v>
      </c>
      <c r="G302" s="5" t="s">
        <v>306</v>
      </c>
      <c r="H302" s="5"/>
      <c r="I302" s="2"/>
    </row>
    <row r="303" spans="1:9" s="6" customFormat="1" x14ac:dyDescent="0.25">
      <c r="A303" s="13">
        <v>302</v>
      </c>
      <c r="B303" s="8" t="s">
        <v>323</v>
      </c>
      <c r="C303" s="5" t="s">
        <v>296</v>
      </c>
      <c r="D303" s="5" t="s">
        <v>84</v>
      </c>
      <c r="E303" s="12" t="s">
        <v>329</v>
      </c>
      <c r="F303" s="5" t="s">
        <v>307</v>
      </c>
      <c r="G303" s="5" t="s">
        <v>308</v>
      </c>
      <c r="H303" s="5"/>
      <c r="I303" s="2"/>
    </row>
    <row r="304" spans="1:9" s="6" customFormat="1" x14ac:dyDescent="0.25">
      <c r="A304" s="13">
        <v>303</v>
      </c>
      <c r="B304" s="8" t="s">
        <v>323</v>
      </c>
      <c r="C304" s="5" t="s">
        <v>296</v>
      </c>
      <c r="D304" s="5" t="s">
        <v>84</v>
      </c>
      <c r="E304" s="12" t="s">
        <v>329</v>
      </c>
      <c r="F304" s="5" t="s">
        <v>309</v>
      </c>
      <c r="G304" s="5" t="s">
        <v>310</v>
      </c>
      <c r="H304" s="5"/>
      <c r="I304" s="2"/>
    </row>
    <row r="305" spans="1:9" s="6" customFormat="1" x14ac:dyDescent="0.25">
      <c r="A305" s="13">
        <v>304</v>
      </c>
      <c r="B305" s="8" t="s">
        <v>323</v>
      </c>
      <c r="C305" s="5" t="s">
        <v>296</v>
      </c>
      <c r="D305" s="5" t="s">
        <v>76</v>
      </c>
      <c r="E305" s="12" t="s">
        <v>329</v>
      </c>
      <c r="F305" s="5" t="s">
        <v>311</v>
      </c>
      <c r="G305" s="5" t="s">
        <v>312</v>
      </c>
      <c r="H305" s="5"/>
      <c r="I305" s="2">
        <v>0</v>
      </c>
    </row>
    <row r="306" spans="1:9" s="6" customFormat="1" x14ac:dyDescent="0.25">
      <c r="A306" s="13">
        <v>305</v>
      </c>
      <c r="B306" s="8" t="s">
        <v>323</v>
      </c>
      <c r="C306" s="5" t="s">
        <v>296</v>
      </c>
      <c r="D306" s="5" t="s">
        <v>76</v>
      </c>
      <c r="E306" s="12" t="s">
        <v>329</v>
      </c>
      <c r="F306" s="5" t="s">
        <v>313</v>
      </c>
      <c r="G306" s="5" t="s">
        <v>314</v>
      </c>
      <c r="H306" s="5"/>
      <c r="I306" s="2">
        <v>0</v>
      </c>
    </row>
    <row r="307" spans="1:9" s="6" customFormat="1" x14ac:dyDescent="0.25">
      <c r="A307" s="13">
        <v>306</v>
      </c>
      <c r="B307" s="8" t="s">
        <v>323</v>
      </c>
      <c r="C307" s="5" t="s">
        <v>296</v>
      </c>
      <c r="D307" s="5" t="s">
        <v>84</v>
      </c>
      <c r="E307" s="12" t="s">
        <v>329</v>
      </c>
      <c r="F307" s="5" t="s">
        <v>315</v>
      </c>
      <c r="G307" s="5" t="s">
        <v>316</v>
      </c>
      <c r="H307" s="5"/>
      <c r="I307" s="2">
        <v>0</v>
      </c>
    </row>
    <row r="308" spans="1:9" s="6" customFormat="1" x14ac:dyDescent="0.25">
      <c r="A308" s="13">
        <v>307</v>
      </c>
      <c r="B308" s="8" t="s">
        <v>323</v>
      </c>
      <c r="C308" s="5" t="s">
        <v>296</v>
      </c>
      <c r="D308" s="5" t="s">
        <v>84</v>
      </c>
      <c r="E308" s="12" t="s">
        <v>329</v>
      </c>
      <c r="F308" s="5" t="s">
        <v>317</v>
      </c>
      <c r="G308" s="5" t="s">
        <v>318</v>
      </c>
      <c r="H308" s="5"/>
      <c r="I308" s="2"/>
    </row>
    <row r="309" spans="1:9" s="6" customFormat="1" ht="15.75" thickBot="1" x14ac:dyDescent="0.3">
      <c r="A309" s="14">
        <v>308</v>
      </c>
      <c r="B309" s="10" t="s">
        <v>323</v>
      </c>
      <c r="C309" s="10" t="s">
        <v>296</v>
      </c>
      <c r="D309" s="10" t="s">
        <v>84</v>
      </c>
      <c r="E309" s="12" t="s">
        <v>329</v>
      </c>
      <c r="F309" s="10" t="s">
        <v>319</v>
      </c>
      <c r="G309" s="10" t="s">
        <v>320</v>
      </c>
      <c r="H309" s="10"/>
      <c r="I309" s="11">
        <v>0</v>
      </c>
    </row>
    <row r="310" spans="1:9" s="6" customFormat="1" x14ac:dyDescent="0.25">
      <c r="A310" s="15">
        <v>309</v>
      </c>
      <c r="B310" s="8" t="s">
        <v>324</v>
      </c>
      <c r="C310" s="8" t="s">
        <v>83</v>
      </c>
      <c r="D310" s="8" t="s">
        <v>84</v>
      </c>
      <c r="E310" s="12" t="s">
        <v>329</v>
      </c>
      <c r="F310" s="8" t="s">
        <v>85</v>
      </c>
      <c r="G310" s="8" t="s">
        <v>86</v>
      </c>
      <c r="H310" s="8"/>
      <c r="I310" s="9"/>
    </row>
    <row r="311" spans="1:9" s="6" customFormat="1" x14ac:dyDescent="0.25">
      <c r="A311" s="13">
        <v>310</v>
      </c>
      <c r="B311" s="8" t="s">
        <v>324</v>
      </c>
      <c r="C311" s="5" t="s">
        <v>83</v>
      </c>
      <c r="D311" s="5" t="s">
        <v>84</v>
      </c>
      <c r="E311" s="12" t="s">
        <v>329</v>
      </c>
      <c r="F311" s="5" t="s">
        <v>87</v>
      </c>
      <c r="G311" s="5" t="s">
        <v>88</v>
      </c>
      <c r="H311" s="5"/>
      <c r="I311" s="2"/>
    </row>
    <row r="312" spans="1:9" s="6" customFormat="1" x14ac:dyDescent="0.25">
      <c r="A312" s="13">
        <v>311</v>
      </c>
      <c r="B312" s="8" t="s">
        <v>324</v>
      </c>
      <c r="C312" s="5" t="s">
        <v>83</v>
      </c>
      <c r="D312" s="5" t="s">
        <v>84</v>
      </c>
      <c r="E312" s="12" t="s">
        <v>329</v>
      </c>
      <c r="F312" s="5" t="s">
        <v>89</v>
      </c>
      <c r="G312" s="5" t="s">
        <v>90</v>
      </c>
      <c r="H312" s="5"/>
      <c r="I312" s="2"/>
    </row>
    <row r="313" spans="1:9" s="6" customFormat="1" x14ac:dyDescent="0.25">
      <c r="A313" s="13">
        <v>312</v>
      </c>
      <c r="B313" s="8" t="s">
        <v>324</v>
      </c>
      <c r="C313" s="5" t="s">
        <v>83</v>
      </c>
      <c r="D313" s="5" t="s">
        <v>76</v>
      </c>
      <c r="E313" s="12" t="s">
        <v>329</v>
      </c>
      <c r="F313" s="5" t="s">
        <v>91</v>
      </c>
      <c r="G313" s="5" t="s">
        <v>92</v>
      </c>
      <c r="H313" s="5"/>
      <c r="I313" s="2">
        <v>0</v>
      </c>
    </row>
    <row r="314" spans="1:9" s="6" customFormat="1" x14ac:dyDescent="0.25">
      <c r="A314" s="13">
        <v>313</v>
      </c>
      <c r="B314" s="8" t="s">
        <v>324</v>
      </c>
      <c r="C314" s="5" t="s">
        <v>83</v>
      </c>
      <c r="D314" s="5" t="s">
        <v>84</v>
      </c>
      <c r="E314" s="12" t="s">
        <v>329</v>
      </c>
      <c r="F314" s="5" t="s">
        <v>93</v>
      </c>
      <c r="G314" s="5" t="s">
        <v>94</v>
      </c>
      <c r="H314" s="5"/>
      <c r="I314" s="2"/>
    </row>
    <row r="315" spans="1:9" s="6" customFormat="1" x14ac:dyDescent="0.25">
      <c r="A315" s="13">
        <v>314</v>
      </c>
      <c r="B315" s="8" t="s">
        <v>324</v>
      </c>
      <c r="C315" s="5" t="s">
        <v>83</v>
      </c>
      <c r="D315" s="5" t="s">
        <v>84</v>
      </c>
      <c r="E315" s="12" t="s">
        <v>329</v>
      </c>
      <c r="F315" s="5" t="s">
        <v>95</v>
      </c>
      <c r="G315" s="5" t="s">
        <v>96</v>
      </c>
      <c r="H315" s="5"/>
      <c r="I315" s="2"/>
    </row>
    <row r="316" spans="1:9" s="6" customFormat="1" x14ac:dyDescent="0.25">
      <c r="A316" s="13">
        <v>315</v>
      </c>
      <c r="B316" s="8" t="s">
        <v>324</v>
      </c>
      <c r="C316" s="5" t="s">
        <v>83</v>
      </c>
      <c r="D316" s="5" t="s">
        <v>76</v>
      </c>
      <c r="E316" s="12" t="s">
        <v>329</v>
      </c>
      <c r="F316" s="5" t="s">
        <v>97</v>
      </c>
      <c r="G316" s="5" t="s">
        <v>98</v>
      </c>
      <c r="H316" s="5"/>
      <c r="I316" s="2">
        <v>0</v>
      </c>
    </row>
    <row r="317" spans="1:9" s="6" customFormat="1" x14ac:dyDescent="0.25">
      <c r="A317" s="13">
        <v>316</v>
      </c>
      <c r="B317" s="8" t="s">
        <v>324</v>
      </c>
      <c r="C317" s="5" t="s">
        <v>83</v>
      </c>
      <c r="D317" s="5" t="s">
        <v>84</v>
      </c>
      <c r="E317" s="12" t="s">
        <v>329</v>
      </c>
      <c r="F317" s="5" t="s">
        <v>99</v>
      </c>
      <c r="G317" s="5" t="s">
        <v>100</v>
      </c>
      <c r="H317" s="5"/>
      <c r="I317" s="2">
        <v>508714.49</v>
      </c>
    </row>
    <row r="318" spans="1:9" s="6" customFormat="1" x14ac:dyDescent="0.25">
      <c r="A318" s="13">
        <v>317</v>
      </c>
      <c r="B318" s="8" t="s">
        <v>324</v>
      </c>
      <c r="C318" s="5" t="s">
        <v>83</v>
      </c>
      <c r="D318" s="5" t="s">
        <v>84</v>
      </c>
      <c r="E318" s="12" t="s">
        <v>329</v>
      </c>
      <c r="F318" s="5" t="s">
        <v>101</v>
      </c>
      <c r="G318" s="5" t="s">
        <v>102</v>
      </c>
      <c r="H318" s="5"/>
      <c r="I318" s="2"/>
    </row>
    <row r="319" spans="1:9" s="6" customFormat="1" x14ac:dyDescent="0.25">
      <c r="A319" s="13">
        <v>318</v>
      </c>
      <c r="B319" s="8" t="s">
        <v>324</v>
      </c>
      <c r="C319" s="5" t="s">
        <v>83</v>
      </c>
      <c r="D319" s="5" t="s">
        <v>84</v>
      </c>
      <c r="E319" s="12" t="s">
        <v>329</v>
      </c>
      <c r="F319" s="5" t="s">
        <v>103</v>
      </c>
      <c r="G319" s="5" t="s">
        <v>104</v>
      </c>
      <c r="H319" s="5"/>
      <c r="I319" s="2"/>
    </row>
    <row r="320" spans="1:9" s="6" customFormat="1" x14ac:dyDescent="0.25">
      <c r="A320" s="13">
        <v>319</v>
      </c>
      <c r="B320" s="8" t="s">
        <v>324</v>
      </c>
      <c r="C320" s="5" t="s">
        <v>83</v>
      </c>
      <c r="D320" s="5" t="s">
        <v>84</v>
      </c>
      <c r="E320" s="12" t="s">
        <v>329</v>
      </c>
      <c r="F320" s="5" t="s">
        <v>105</v>
      </c>
      <c r="G320" s="5" t="s">
        <v>106</v>
      </c>
      <c r="H320" s="5"/>
      <c r="I320" s="2"/>
    </row>
    <row r="321" spans="1:9" s="6" customFormat="1" x14ac:dyDescent="0.25">
      <c r="A321" s="13">
        <v>320</v>
      </c>
      <c r="B321" s="8" t="s">
        <v>324</v>
      </c>
      <c r="C321" s="5" t="s">
        <v>83</v>
      </c>
      <c r="D321" s="5" t="s">
        <v>84</v>
      </c>
      <c r="E321" s="12" t="s">
        <v>329</v>
      </c>
      <c r="F321" s="5" t="s">
        <v>107</v>
      </c>
      <c r="G321" s="5" t="s">
        <v>108</v>
      </c>
      <c r="H321" s="5"/>
      <c r="I321" s="2"/>
    </row>
    <row r="322" spans="1:9" s="6" customFormat="1" x14ac:dyDescent="0.25">
      <c r="A322" s="13">
        <v>321</v>
      </c>
      <c r="B322" s="8" t="s">
        <v>324</v>
      </c>
      <c r="C322" s="5" t="s">
        <v>83</v>
      </c>
      <c r="D322" s="5" t="s">
        <v>84</v>
      </c>
      <c r="E322" s="12" t="s">
        <v>329</v>
      </c>
      <c r="F322" s="5" t="s">
        <v>109</v>
      </c>
      <c r="G322" s="5" t="s">
        <v>110</v>
      </c>
      <c r="H322" s="5"/>
      <c r="I322" s="2"/>
    </row>
    <row r="323" spans="1:9" s="6" customFormat="1" x14ac:dyDescent="0.25">
      <c r="A323" s="13">
        <v>322</v>
      </c>
      <c r="B323" s="8" t="s">
        <v>324</v>
      </c>
      <c r="C323" s="5" t="s">
        <v>83</v>
      </c>
      <c r="D323" s="5" t="s">
        <v>84</v>
      </c>
      <c r="E323" s="12" t="s">
        <v>329</v>
      </c>
      <c r="F323" s="5" t="s">
        <v>111</v>
      </c>
      <c r="G323" s="5" t="s">
        <v>112</v>
      </c>
      <c r="H323" s="5"/>
      <c r="I323" s="2"/>
    </row>
    <row r="324" spans="1:9" s="6" customFormat="1" x14ac:dyDescent="0.25">
      <c r="A324" s="13">
        <v>323</v>
      </c>
      <c r="B324" s="8" t="s">
        <v>324</v>
      </c>
      <c r="C324" s="5" t="s">
        <v>83</v>
      </c>
      <c r="D324" s="5" t="s">
        <v>84</v>
      </c>
      <c r="E324" s="12" t="s">
        <v>329</v>
      </c>
      <c r="F324" s="5" t="s">
        <v>113</v>
      </c>
      <c r="G324" s="5" t="s">
        <v>114</v>
      </c>
      <c r="H324" s="5"/>
      <c r="I324" s="2"/>
    </row>
    <row r="325" spans="1:9" s="6" customFormat="1" x14ac:dyDescent="0.25">
      <c r="A325" s="13">
        <v>324</v>
      </c>
      <c r="B325" s="8" t="s">
        <v>324</v>
      </c>
      <c r="C325" s="5" t="s">
        <v>83</v>
      </c>
      <c r="D325" s="5" t="s">
        <v>84</v>
      </c>
      <c r="E325" s="12" t="s">
        <v>329</v>
      </c>
      <c r="F325" s="5" t="s">
        <v>115</v>
      </c>
      <c r="G325" s="5" t="s">
        <v>116</v>
      </c>
      <c r="H325" s="5"/>
      <c r="I325" s="2"/>
    </row>
    <row r="326" spans="1:9" s="6" customFormat="1" x14ac:dyDescent="0.25">
      <c r="A326" s="13">
        <v>325</v>
      </c>
      <c r="B326" s="8" t="s">
        <v>324</v>
      </c>
      <c r="C326" s="5" t="s">
        <v>83</v>
      </c>
      <c r="D326" s="5" t="s">
        <v>84</v>
      </c>
      <c r="E326" s="12" t="s">
        <v>329</v>
      </c>
      <c r="F326" s="5" t="s">
        <v>117</v>
      </c>
      <c r="G326" s="5" t="s">
        <v>118</v>
      </c>
      <c r="H326" s="5"/>
      <c r="I326" s="2"/>
    </row>
    <row r="327" spans="1:9" s="6" customFormat="1" x14ac:dyDescent="0.25">
      <c r="A327" s="13">
        <v>326</v>
      </c>
      <c r="B327" s="8" t="s">
        <v>324</v>
      </c>
      <c r="C327" s="5" t="s">
        <v>83</v>
      </c>
      <c r="D327" s="5" t="s">
        <v>84</v>
      </c>
      <c r="E327" s="12" t="s">
        <v>329</v>
      </c>
      <c r="F327" s="5" t="s">
        <v>119</v>
      </c>
      <c r="G327" s="5" t="s">
        <v>120</v>
      </c>
      <c r="H327" s="5"/>
      <c r="I327" s="2"/>
    </row>
    <row r="328" spans="1:9" s="6" customFormat="1" x14ac:dyDescent="0.25">
      <c r="A328" s="13">
        <v>327</v>
      </c>
      <c r="B328" s="8" t="s">
        <v>324</v>
      </c>
      <c r="C328" s="5" t="s">
        <v>83</v>
      </c>
      <c r="D328" s="5" t="s">
        <v>84</v>
      </c>
      <c r="E328" s="12" t="s">
        <v>329</v>
      </c>
      <c r="F328" s="5" t="s">
        <v>121</v>
      </c>
      <c r="G328" s="5" t="s">
        <v>122</v>
      </c>
      <c r="H328" s="5"/>
      <c r="I328" s="2"/>
    </row>
    <row r="329" spans="1:9" s="6" customFormat="1" x14ac:dyDescent="0.25">
      <c r="A329" s="13">
        <v>328</v>
      </c>
      <c r="B329" s="8" t="s">
        <v>324</v>
      </c>
      <c r="C329" s="5" t="s">
        <v>83</v>
      </c>
      <c r="D329" s="5" t="s">
        <v>84</v>
      </c>
      <c r="E329" s="12" t="s">
        <v>329</v>
      </c>
      <c r="F329" s="5" t="s">
        <v>123</v>
      </c>
      <c r="G329" s="5" t="s">
        <v>124</v>
      </c>
      <c r="H329" s="5"/>
      <c r="I329" s="2"/>
    </row>
    <row r="330" spans="1:9" s="6" customFormat="1" x14ac:dyDescent="0.25">
      <c r="A330" s="13">
        <v>329</v>
      </c>
      <c r="B330" s="8" t="s">
        <v>324</v>
      </c>
      <c r="C330" s="5" t="s">
        <v>83</v>
      </c>
      <c r="D330" s="5" t="s">
        <v>84</v>
      </c>
      <c r="E330" s="12" t="s">
        <v>329</v>
      </c>
      <c r="F330" s="5" t="s">
        <v>125</v>
      </c>
      <c r="G330" s="5" t="s">
        <v>126</v>
      </c>
      <c r="H330" s="5"/>
      <c r="I330" s="2"/>
    </row>
    <row r="331" spans="1:9" s="6" customFormat="1" x14ac:dyDescent="0.25">
      <c r="A331" s="13">
        <v>330</v>
      </c>
      <c r="B331" s="8" t="s">
        <v>324</v>
      </c>
      <c r="C331" s="5" t="s">
        <v>83</v>
      </c>
      <c r="D331" s="5" t="s">
        <v>84</v>
      </c>
      <c r="E331" s="12" t="s">
        <v>329</v>
      </c>
      <c r="F331" s="5" t="s">
        <v>127</v>
      </c>
      <c r="G331" s="5" t="s">
        <v>128</v>
      </c>
      <c r="H331" s="5"/>
      <c r="I331" s="2"/>
    </row>
    <row r="332" spans="1:9" s="6" customFormat="1" x14ac:dyDescent="0.25">
      <c r="A332" s="13">
        <v>331</v>
      </c>
      <c r="B332" s="8" t="s">
        <v>324</v>
      </c>
      <c r="C332" s="5" t="s">
        <v>83</v>
      </c>
      <c r="D332" s="5" t="s">
        <v>84</v>
      </c>
      <c r="E332" s="12" t="s">
        <v>329</v>
      </c>
      <c r="F332" s="5" t="s">
        <v>129</v>
      </c>
      <c r="G332" s="5" t="s">
        <v>130</v>
      </c>
      <c r="H332" s="5"/>
      <c r="I332" s="2"/>
    </row>
    <row r="333" spans="1:9" s="6" customFormat="1" x14ac:dyDescent="0.25">
      <c r="A333" s="13">
        <v>332</v>
      </c>
      <c r="B333" s="8" t="s">
        <v>324</v>
      </c>
      <c r="C333" s="5" t="s">
        <v>83</v>
      </c>
      <c r="D333" s="5" t="s">
        <v>84</v>
      </c>
      <c r="E333" s="12" t="s">
        <v>329</v>
      </c>
      <c r="F333" s="5" t="s">
        <v>131</v>
      </c>
      <c r="G333" s="5" t="s">
        <v>132</v>
      </c>
      <c r="H333" s="5"/>
      <c r="I333" s="2"/>
    </row>
    <row r="334" spans="1:9" s="6" customFormat="1" x14ac:dyDescent="0.25">
      <c r="A334" s="13">
        <v>333</v>
      </c>
      <c r="B334" s="8" t="s">
        <v>324</v>
      </c>
      <c r="C334" s="5" t="s">
        <v>83</v>
      </c>
      <c r="D334" s="5" t="s">
        <v>84</v>
      </c>
      <c r="E334" s="12" t="s">
        <v>329</v>
      </c>
      <c r="F334" s="5" t="s">
        <v>133</v>
      </c>
      <c r="G334" s="5" t="s">
        <v>134</v>
      </c>
      <c r="H334" s="5"/>
      <c r="I334" s="2"/>
    </row>
    <row r="335" spans="1:9" s="6" customFormat="1" x14ac:dyDescent="0.25">
      <c r="A335" s="13">
        <v>334</v>
      </c>
      <c r="B335" s="8" t="s">
        <v>324</v>
      </c>
      <c r="C335" s="5" t="s">
        <v>83</v>
      </c>
      <c r="D335" s="5" t="s">
        <v>84</v>
      </c>
      <c r="E335" s="12" t="s">
        <v>329</v>
      </c>
      <c r="F335" s="5" t="s">
        <v>135</v>
      </c>
      <c r="G335" s="5" t="s">
        <v>136</v>
      </c>
      <c r="H335" s="5"/>
      <c r="I335" s="2"/>
    </row>
    <row r="336" spans="1:9" s="6" customFormat="1" x14ac:dyDescent="0.25">
      <c r="A336" s="13">
        <v>335</v>
      </c>
      <c r="B336" s="8" t="s">
        <v>324</v>
      </c>
      <c r="C336" s="5" t="s">
        <v>83</v>
      </c>
      <c r="D336" s="5" t="s">
        <v>84</v>
      </c>
      <c r="E336" s="12" t="s">
        <v>329</v>
      </c>
      <c r="F336" s="5" t="s">
        <v>137</v>
      </c>
      <c r="G336" s="5" t="s">
        <v>138</v>
      </c>
      <c r="H336" s="5"/>
      <c r="I336" s="2"/>
    </row>
    <row r="337" spans="1:9" s="6" customFormat="1" x14ac:dyDescent="0.25">
      <c r="A337" s="13">
        <v>336</v>
      </c>
      <c r="B337" s="8" t="s">
        <v>324</v>
      </c>
      <c r="C337" s="5" t="s">
        <v>83</v>
      </c>
      <c r="D337" s="5" t="s">
        <v>84</v>
      </c>
      <c r="E337" s="12" t="s">
        <v>329</v>
      </c>
      <c r="F337" s="5" t="s">
        <v>139</v>
      </c>
      <c r="G337" s="5" t="s">
        <v>140</v>
      </c>
      <c r="H337" s="5"/>
      <c r="I337" s="2"/>
    </row>
    <row r="338" spans="1:9" s="6" customFormat="1" x14ac:dyDescent="0.25">
      <c r="A338" s="13">
        <v>337</v>
      </c>
      <c r="B338" s="8" t="s">
        <v>324</v>
      </c>
      <c r="C338" s="5" t="s">
        <v>83</v>
      </c>
      <c r="D338" s="5" t="s">
        <v>84</v>
      </c>
      <c r="E338" s="12" t="s">
        <v>329</v>
      </c>
      <c r="F338" s="5" t="s">
        <v>141</v>
      </c>
      <c r="G338" s="5" t="s">
        <v>142</v>
      </c>
      <c r="H338" s="5"/>
      <c r="I338" s="2"/>
    </row>
    <row r="339" spans="1:9" s="6" customFormat="1" x14ac:dyDescent="0.25">
      <c r="A339" s="13">
        <v>338</v>
      </c>
      <c r="B339" s="8" t="s">
        <v>324</v>
      </c>
      <c r="C339" s="5" t="s">
        <v>83</v>
      </c>
      <c r="D339" s="5" t="s">
        <v>84</v>
      </c>
      <c r="E339" s="12" t="s">
        <v>329</v>
      </c>
      <c r="F339" s="5" t="s">
        <v>143</v>
      </c>
      <c r="G339" s="5" t="s">
        <v>144</v>
      </c>
      <c r="H339" s="5"/>
      <c r="I339" s="2"/>
    </row>
    <row r="340" spans="1:9" s="6" customFormat="1" x14ac:dyDescent="0.25">
      <c r="A340" s="13">
        <v>339</v>
      </c>
      <c r="B340" s="8" t="s">
        <v>324</v>
      </c>
      <c r="C340" s="5" t="s">
        <v>83</v>
      </c>
      <c r="D340" s="5" t="s">
        <v>84</v>
      </c>
      <c r="E340" s="12" t="s">
        <v>329</v>
      </c>
      <c r="F340" s="5" t="s">
        <v>145</v>
      </c>
      <c r="G340" s="5" t="s">
        <v>146</v>
      </c>
      <c r="H340" s="5"/>
      <c r="I340" s="2"/>
    </row>
    <row r="341" spans="1:9" s="6" customFormat="1" x14ac:dyDescent="0.25">
      <c r="A341" s="13">
        <v>340</v>
      </c>
      <c r="B341" s="8" t="s">
        <v>324</v>
      </c>
      <c r="C341" s="5" t="s">
        <v>83</v>
      </c>
      <c r="D341" s="5" t="s">
        <v>84</v>
      </c>
      <c r="E341" s="12" t="s">
        <v>329</v>
      </c>
      <c r="F341" s="5" t="s">
        <v>147</v>
      </c>
      <c r="G341" s="5" t="s">
        <v>148</v>
      </c>
      <c r="H341" s="5"/>
      <c r="I341" s="2"/>
    </row>
    <row r="342" spans="1:9" s="6" customFormat="1" x14ac:dyDescent="0.25">
      <c r="A342" s="13">
        <v>341</v>
      </c>
      <c r="B342" s="8" t="s">
        <v>324</v>
      </c>
      <c r="C342" s="5" t="s">
        <v>83</v>
      </c>
      <c r="D342" s="5" t="s">
        <v>84</v>
      </c>
      <c r="E342" s="12" t="s">
        <v>329</v>
      </c>
      <c r="F342" s="5" t="s">
        <v>149</v>
      </c>
      <c r="G342" s="5" t="s">
        <v>150</v>
      </c>
      <c r="H342" s="5"/>
      <c r="I342" s="2"/>
    </row>
    <row r="343" spans="1:9" s="6" customFormat="1" x14ac:dyDescent="0.25">
      <c r="A343" s="13">
        <v>342</v>
      </c>
      <c r="B343" s="8" t="s">
        <v>324</v>
      </c>
      <c r="C343" s="5" t="s">
        <v>83</v>
      </c>
      <c r="D343" s="5" t="s">
        <v>84</v>
      </c>
      <c r="E343" s="12" t="s">
        <v>329</v>
      </c>
      <c r="F343" s="5" t="s">
        <v>151</v>
      </c>
      <c r="G343" s="5" t="s">
        <v>152</v>
      </c>
      <c r="H343" s="5"/>
      <c r="I343" s="2"/>
    </row>
    <row r="344" spans="1:9" s="6" customFormat="1" x14ac:dyDescent="0.25">
      <c r="A344" s="13">
        <v>343</v>
      </c>
      <c r="B344" s="8" t="s">
        <v>324</v>
      </c>
      <c r="C344" s="5" t="s">
        <v>83</v>
      </c>
      <c r="D344" s="5" t="s">
        <v>84</v>
      </c>
      <c r="E344" s="12" t="s">
        <v>329</v>
      </c>
      <c r="F344" s="5" t="s">
        <v>153</v>
      </c>
      <c r="G344" s="5" t="s">
        <v>154</v>
      </c>
      <c r="H344" s="5"/>
      <c r="I344" s="2"/>
    </row>
    <row r="345" spans="1:9" s="6" customFormat="1" x14ac:dyDescent="0.25">
      <c r="A345" s="13">
        <v>344</v>
      </c>
      <c r="B345" s="8" t="s">
        <v>324</v>
      </c>
      <c r="C345" s="5" t="s">
        <v>83</v>
      </c>
      <c r="D345" s="5" t="s">
        <v>84</v>
      </c>
      <c r="E345" s="12" t="s">
        <v>329</v>
      </c>
      <c r="F345" s="5" t="s">
        <v>155</v>
      </c>
      <c r="G345" s="5" t="s">
        <v>156</v>
      </c>
      <c r="H345" s="5"/>
      <c r="I345" s="2"/>
    </row>
    <row r="346" spans="1:9" s="6" customFormat="1" x14ac:dyDescent="0.25">
      <c r="A346" s="13">
        <v>345</v>
      </c>
      <c r="B346" s="8" t="s">
        <v>324</v>
      </c>
      <c r="C346" s="5" t="s">
        <v>83</v>
      </c>
      <c r="D346" s="5" t="s">
        <v>84</v>
      </c>
      <c r="E346" s="12" t="s">
        <v>329</v>
      </c>
      <c r="F346" s="5" t="s">
        <v>157</v>
      </c>
      <c r="G346" s="5" t="s">
        <v>158</v>
      </c>
      <c r="H346" s="5"/>
      <c r="I346" s="2"/>
    </row>
    <row r="347" spans="1:9" s="6" customFormat="1" x14ac:dyDescent="0.25">
      <c r="A347" s="13">
        <v>346</v>
      </c>
      <c r="B347" s="8" t="s">
        <v>324</v>
      </c>
      <c r="C347" s="5" t="s">
        <v>83</v>
      </c>
      <c r="D347" s="5" t="s">
        <v>84</v>
      </c>
      <c r="E347" s="12" t="s">
        <v>329</v>
      </c>
      <c r="F347" s="5" t="s">
        <v>159</v>
      </c>
      <c r="G347" s="5" t="s">
        <v>160</v>
      </c>
      <c r="H347" s="5"/>
      <c r="I347" s="2"/>
    </row>
    <row r="348" spans="1:9" s="6" customFormat="1" x14ac:dyDescent="0.25">
      <c r="A348" s="13">
        <v>347</v>
      </c>
      <c r="B348" s="8" t="s">
        <v>324</v>
      </c>
      <c r="C348" s="5" t="s">
        <v>83</v>
      </c>
      <c r="D348" s="5" t="s">
        <v>84</v>
      </c>
      <c r="E348" s="12" t="s">
        <v>329</v>
      </c>
      <c r="F348" s="5" t="s">
        <v>161</v>
      </c>
      <c r="G348" s="5" t="s">
        <v>162</v>
      </c>
      <c r="H348" s="5"/>
      <c r="I348" s="2"/>
    </row>
    <row r="349" spans="1:9" s="6" customFormat="1" x14ac:dyDescent="0.25">
      <c r="A349" s="13">
        <v>348</v>
      </c>
      <c r="B349" s="8" t="s">
        <v>324</v>
      </c>
      <c r="C349" s="5" t="s">
        <v>83</v>
      </c>
      <c r="D349" s="5" t="s">
        <v>84</v>
      </c>
      <c r="E349" s="12" t="s">
        <v>329</v>
      </c>
      <c r="F349" s="5" t="s">
        <v>163</v>
      </c>
      <c r="G349" s="5" t="s">
        <v>164</v>
      </c>
      <c r="H349" s="5"/>
      <c r="I349" s="2"/>
    </row>
    <row r="350" spans="1:9" s="6" customFormat="1" x14ac:dyDescent="0.25">
      <c r="A350" s="13">
        <v>349</v>
      </c>
      <c r="B350" s="8" t="s">
        <v>324</v>
      </c>
      <c r="C350" s="5" t="s">
        <v>83</v>
      </c>
      <c r="D350" s="5" t="s">
        <v>84</v>
      </c>
      <c r="E350" s="12" t="s">
        <v>329</v>
      </c>
      <c r="F350" s="5" t="s">
        <v>165</v>
      </c>
      <c r="G350" s="5" t="s">
        <v>166</v>
      </c>
      <c r="H350" s="5"/>
      <c r="I350" s="2"/>
    </row>
    <row r="351" spans="1:9" s="6" customFormat="1" x14ac:dyDescent="0.25">
      <c r="A351" s="13">
        <v>350</v>
      </c>
      <c r="B351" s="8" t="s">
        <v>324</v>
      </c>
      <c r="C351" s="5" t="s">
        <v>83</v>
      </c>
      <c r="D351" s="5" t="s">
        <v>84</v>
      </c>
      <c r="E351" s="12" t="s">
        <v>329</v>
      </c>
      <c r="F351" s="5" t="s">
        <v>167</v>
      </c>
      <c r="G351" s="5" t="s">
        <v>168</v>
      </c>
      <c r="H351" s="5"/>
      <c r="I351" s="2"/>
    </row>
    <row r="352" spans="1:9" s="6" customFormat="1" x14ac:dyDescent="0.25">
      <c r="A352" s="13">
        <v>351</v>
      </c>
      <c r="B352" s="8" t="s">
        <v>324</v>
      </c>
      <c r="C352" s="5" t="s">
        <v>83</v>
      </c>
      <c r="D352" s="5" t="s">
        <v>76</v>
      </c>
      <c r="E352" s="12" t="s">
        <v>329</v>
      </c>
      <c r="F352" s="5" t="s">
        <v>169</v>
      </c>
      <c r="G352" s="5" t="s">
        <v>170</v>
      </c>
      <c r="H352" s="5"/>
      <c r="I352" s="2">
        <v>508714.49</v>
      </c>
    </row>
    <row r="353" spans="1:9" s="6" customFormat="1" x14ac:dyDescent="0.25">
      <c r="A353" s="13">
        <v>352</v>
      </c>
      <c r="B353" s="8" t="s">
        <v>324</v>
      </c>
      <c r="C353" s="5" t="s">
        <v>83</v>
      </c>
      <c r="D353" s="5" t="s">
        <v>84</v>
      </c>
      <c r="E353" s="12" t="s">
        <v>329</v>
      </c>
      <c r="F353" s="5" t="s">
        <v>171</v>
      </c>
      <c r="G353" s="5" t="s">
        <v>172</v>
      </c>
      <c r="H353" s="5"/>
      <c r="I353" s="2"/>
    </row>
    <row r="354" spans="1:9" s="6" customFormat="1" x14ac:dyDescent="0.25">
      <c r="A354" s="13">
        <v>353</v>
      </c>
      <c r="B354" s="8" t="s">
        <v>324</v>
      </c>
      <c r="C354" s="5" t="s">
        <v>83</v>
      </c>
      <c r="D354" s="5" t="s">
        <v>84</v>
      </c>
      <c r="E354" s="12" t="s">
        <v>329</v>
      </c>
      <c r="F354" s="5" t="s">
        <v>173</v>
      </c>
      <c r="G354" s="5" t="s">
        <v>174</v>
      </c>
      <c r="H354" s="5"/>
      <c r="I354" s="2"/>
    </row>
    <row r="355" spans="1:9" s="6" customFormat="1" x14ac:dyDescent="0.25">
      <c r="A355" s="13">
        <v>354</v>
      </c>
      <c r="B355" s="8" t="s">
        <v>324</v>
      </c>
      <c r="C355" s="5" t="s">
        <v>83</v>
      </c>
      <c r="D355" s="5" t="s">
        <v>84</v>
      </c>
      <c r="E355" s="12" t="s">
        <v>329</v>
      </c>
      <c r="F355" s="5" t="s">
        <v>175</v>
      </c>
      <c r="G355" s="5" t="s">
        <v>176</v>
      </c>
      <c r="H355" s="5"/>
      <c r="I355" s="2"/>
    </row>
    <row r="356" spans="1:9" s="6" customFormat="1" x14ac:dyDescent="0.25">
      <c r="A356" s="13">
        <v>355</v>
      </c>
      <c r="B356" s="8" t="s">
        <v>324</v>
      </c>
      <c r="C356" s="5" t="s">
        <v>83</v>
      </c>
      <c r="D356" s="5" t="s">
        <v>84</v>
      </c>
      <c r="E356" s="12" t="s">
        <v>329</v>
      </c>
      <c r="F356" s="5" t="s">
        <v>177</v>
      </c>
      <c r="G356" s="5" t="s">
        <v>178</v>
      </c>
      <c r="H356" s="5"/>
      <c r="I356" s="2"/>
    </row>
    <row r="357" spans="1:9" s="6" customFormat="1" x14ac:dyDescent="0.25">
      <c r="A357" s="13">
        <v>356</v>
      </c>
      <c r="B357" s="8" t="s">
        <v>324</v>
      </c>
      <c r="C357" s="5" t="s">
        <v>83</v>
      </c>
      <c r="D357" s="5" t="s">
        <v>84</v>
      </c>
      <c r="E357" s="12" t="s">
        <v>329</v>
      </c>
      <c r="F357" s="5" t="s">
        <v>179</v>
      </c>
      <c r="G357" s="5" t="s">
        <v>180</v>
      </c>
      <c r="H357" s="5"/>
      <c r="I357" s="2"/>
    </row>
    <row r="358" spans="1:9" s="6" customFormat="1" x14ac:dyDescent="0.25">
      <c r="A358" s="13">
        <v>357</v>
      </c>
      <c r="B358" s="8" t="s">
        <v>324</v>
      </c>
      <c r="C358" s="5" t="s">
        <v>83</v>
      </c>
      <c r="D358" s="5" t="s">
        <v>84</v>
      </c>
      <c r="E358" s="12" t="s">
        <v>329</v>
      </c>
      <c r="F358" s="5" t="s">
        <v>181</v>
      </c>
      <c r="G358" s="5" t="s">
        <v>182</v>
      </c>
      <c r="H358" s="5"/>
      <c r="I358" s="2"/>
    </row>
    <row r="359" spans="1:9" s="6" customFormat="1" x14ac:dyDescent="0.25">
      <c r="A359" s="13">
        <v>358</v>
      </c>
      <c r="B359" s="8" t="s">
        <v>324</v>
      </c>
      <c r="C359" s="5" t="s">
        <v>83</v>
      </c>
      <c r="D359" s="5" t="s">
        <v>84</v>
      </c>
      <c r="E359" s="12" t="s">
        <v>329</v>
      </c>
      <c r="F359" s="5" t="s">
        <v>183</v>
      </c>
      <c r="G359" s="5" t="s">
        <v>184</v>
      </c>
      <c r="H359" s="5"/>
      <c r="I359" s="2"/>
    </row>
    <row r="360" spans="1:9" s="6" customFormat="1" x14ac:dyDescent="0.25">
      <c r="A360" s="13">
        <v>359</v>
      </c>
      <c r="B360" s="8" t="s">
        <v>324</v>
      </c>
      <c r="C360" s="5" t="s">
        <v>83</v>
      </c>
      <c r="D360" s="5" t="s">
        <v>84</v>
      </c>
      <c r="E360" s="12" t="s">
        <v>329</v>
      </c>
      <c r="F360" s="5" t="s">
        <v>185</v>
      </c>
      <c r="G360" s="5" t="s">
        <v>186</v>
      </c>
      <c r="H360" s="5"/>
      <c r="I360" s="2"/>
    </row>
    <row r="361" spans="1:9" s="6" customFormat="1" x14ac:dyDescent="0.25">
      <c r="A361" s="13">
        <v>360</v>
      </c>
      <c r="B361" s="8" t="s">
        <v>324</v>
      </c>
      <c r="C361" s="5" t="s">
        <v>83</v>
      </c>
      <c r="D361" s="5" t="s">
        <v>84</v>
      </c>
      <c r="E361" s="12" t="s">
        <v>329</v>
      </c>
      <c r="F361" s="5" t="s">
        <v>187</v>
      </c>
      <c r="G361" s="5" t="s">
        <v>188</v>
      </c>
      <c r="H361" s="5"/>
      <c r="I361" s="2"/>
    </row>
    <row r="362" spans="1:9" s="6" customFormat="1" x14ac:dyDescent="0.25">
      <c r="A362" s="13">
        <v>361</v>
      </c>
      <c r="B362" s="8" t="s">
        <v>324</v>
      </c>
      <c r="C362" s="5" t="s">
        <v>83</v>
      </c>
      <c r="D362" s="5" t="s">
        <v>76</v>
      </c>
      <c r="E362" s="12" t="s">
        <v>329</v>
      </c>
      <c r="F362" s="5" t="s">
        <v>189</v>
      </c>
      <c r="G362" s="5" t="s">
        <v>190</v>
      </c>
      <c r="H362" s="5"/>
      <c r="I362" s="2">
        <v>508714.49</v>
      </c>
    </row>
    <row r="363" spans="1:9" s="6" customFormat="1" x14ac:dyDescent="0.25">
      <c r="A363" s="13">
        <v>362</v>
      </c>
      <c r="B363" s="8" t="s">
        <v>324</v>
      </c>
      <c r="C363" s="5" t="s">
        <v>191</v>
      </c>
      <c r="D363" s="5" t="s">
        <v>84</v>
      </c>
      <c r="E363" s="12" t="s">
        <v>330</v>
      </c>
      <c r="F363" s="5" t="s">
        <v>0</v>
      </c>
      <c r="G363" s="5" t="s">
        <v>1</v>
      </c>
      <c r="H363" s="5">
        <v>1</v>
      </c>
      <c r="I363" s="2">
        <v>33754.080000000002</v>
      </c>
    </row>
    <row r="364" spans="1:9" s="6" customFormat="1" x14ac:dyDescent="0.25">
      <c r="A364" s="13">
        <v>363</v>
      </c>
      <c r="B364" s="8" t="s">
        <v>324</v>
      </c>
      <c r="C364" s="5" t="s">
        <v>191</v>
      </c>
      <c r="D364" s="5" t="s">
        <v>84</v>
      </c>
      <c r="E364" s="12" t="s">
        <v>330</v>
      </c>
      <c r="F364" s="5" t="s">
        <v>2</v>
      </c>
      <c r="G364" s="5" t="s">
        <v>3</v>
      </c>
      <c r="H364" s="5"/>
      <c r="I364" s="2"/>
    </row>
    <row r="365" spans="1:9" s="6" customFormat="1" x14ac:dyDescent="0.25">
      <c r="A365" s="13">
        <v>364</v>
      </c>
      <c r="B365" s="8" t="s">
        <v>324</v>
      </c>
      <c r="C365" s="5" t="s">
        <v>191</v>
      </c>
      <c r="D365" s="5" t="s">
        <v>84</v>
      </c>
      <c r="E365" s="12" t="s">
        <v>330</v>
      </c>
      <c r="F365" s="5" t="s">
        <v>4</v>
      </c>
      <c r="G365" s="5" t="s">
        <v>5</v>
      </c>
      <c r="H365" s="5"/>
      <c r="I365" s="2"/>
    </row>
    <row r="366" spans="1:9" s="6" customFormat="1" x14ac:dyDescent="0.25">
      <c r="A366" s="13">
        <v>365</v>
      </c>
      <c r="B366" s="8" t="s">
        <v>324</v>
      </c>
      <c r="C366" s="5" t="s">
        <v>191</v>
      </c>
      <c r="D366" s="5" t="s">
        <v>84</v>
      </c>
      <c r="E366" s="12" t="s">
        <v>330</v>
      </c>
      <c r="F366" s="5" t="s">
        <v>6</v>
      </c>
      <c r="G366" s="5" t="s">
        <v>7</v>
      </c>
      <c r="H366" s="5"/>
      <c r="I366" s="2"/>
    </row>
    <row r="367" spans="1:9" s="6" customFormat="1" x14ac:dyDescent="0.25">
      <c r="A367" s="13">
        <v>366</v>
      </c>
      <c r="B367" s="8" t="s">
        <v>324</v>
      </c>
      <c r="C367" s="5" t="s">
        <v>191</v>
      </c>
      <c r="D367" s="5" t="s">
        <v>84</v>
      </c>
      <c r="E367" s="12" t="s">
        <v>331</v>
      </c>
      <c r="F367" s="5" t="s">
        <v>10</v>
      </c>
      <c r="G367" s="5" t="s">
        <v>11</v>
      </c>
      <c r="H367" s="5"/>
      <c r="I367" s="2"/>
    </row>
    <row r="368" spans="1:9" s="6" customFormat="1" x14ac:dyDescent="0.25">
      <c r="A368" s="13">
        <v>367</v>
      </c>
      <c r="B368" s="8" t="s">
        <v>324</v>
      </c>
      <c r="C368" s="5" t="s">
        <v>191</v>
      </c>
      <c r="D368" s="5" t="s">
        <v>84</v>
      </c>
      <c r="E368" s="12" t="s">
        <v>331</v>
      </c>
      <c r="F368" s="5" t="s">
        <v>12</v>
      </c>
      <c r="G368" s="5" t="s">
        <v>13</v>
      </c>
      <c r="H368" s="5"/>
      <c r="I368" s="2"/>
    </row>
    <row r="369" spans="1:9" s="6" customFormat="1" x14ac:dyDescent="0.25">
      <c r="A369" s="13">
        <v>368</v>
      </c>
      <c r="B369" s="8" t="s">
        <v>324</v>
      </c>
      <c r="C369" s="5" t="s">
        <v>191</v>
      </c>
      <c r="D369" s="5" t="s">
        <v>84</v>
      </c>
      <c r="E369" s="12" t="s">
        <v>331</v>
      </c>
      <c r="F369" s="5" t="s">
        <v>14</v>
      </c>
      <c r="G369" s="5" t="s">
        <v>15</v>
      </c>
      <c r="H369" s="5"/>
      <c r="I369" s="2"/>
    </row>
    <row r="370" spans="1:9" s="6" customFormat="1" x14ac:dyDescent="0.25">
      <c r="A370" s="13">
        <v>369</v>
      </c>
      <c r="B370" s="8" t="s">
        <v>324</v>
      </c>
      <c r="C370" s="5" t="s">
        <v>191</v>
      </c>
      <c r="D370" s="5" t="s">
        <v>84</v>
      </c>
      <c r="E370" s="12" t="s">
        <v>331</v>
      </c>
      <c r="F370" s="5" t="s">
        <v>16</v>
      </c>
      <c r="G370" s="5" t="s">
        <v>17</v>
      </c>
      <c r="H370" s="5"/>
      <c r="I370" s="2"/>
    </row>
    <row r="371" spans="1:9" s="6" customFormat="1" x14ac:dyDescent="0.25">
      <c r="A371" s="13">
        <v>370</v>
      </c>
      <c r="B371" s="8" t="s">
        <v>324</v>
      </c>
      <c r="C371" s="5" t="s">
        <v>191</v>
      </c>
      <c r="D371" s="5" t="s">
        <v>84</v>
      </c>
      <c r="E371" s="12" t="s">
        <v>331</v>
      </c>
      <c r="F371" s="5" t="s">
        <v>18</v>
      </c>
      <c r="G371" s="5" t="s">
        <v>19</v>
      </c>
      <c r="H371" s="5"/>
      <c r="I371" s="2"/>
    </row>
    <row r="372" spans="1:9" s="6" customFormat="1" x14ac:dyDescent="0.25">
      <c r="A372" s="13">
        <v>371</v>
      </c>
      <c r="B372" s="8" t="s">
        <v>324</v>
      </c>
      <c r="C372" s="5" t="s">
        <v>191</v>
      </c>
      <c r="D372" s="5" t="s">
        <v>84</v>
      </c>
      <c r="E372" s="12" t="s">
        <v>331</v>
      </c>
      <c r="F372" s="5" t="s">
        <v>20</v>
      </c>
      <c r="G372" s="5" t="s">
        <v>21</v>
      </c>
      <c r="H372" s="5"/>
      <c r="I372" s="2"/>
    </row>
    <row r="373" spans="1:9" s="6" customFormat="1" x14ac:dyDescent="0.25">
      <c r="A373" s="13">
        <v>372</v>
      </c>
      <c r="B373" s="8" t="s">
        <v>324</v>
      </c>
      <c r="C373" s="5" t="s">
        <v>191</v>
      </c>
      <c r="D373" s="5" t="s">
        <v>84</v>
      </c>
      <c r="E373" s="12" t="s">
        <v>331</v>
      </c>
      <c r="F373" s="5" t="s">
        <v>22</v>
      </c>
      <c r="G373" s="5" t="s">
        <v>23</v>
      </c>
      <c r="H373" s="5"/>
      <c r="I373" s="2"/>
    </row>
    <row r="374" spans="1:9" s="6" customFormat="1" x14ac:dyDescent="0.25">
      <c r="A374" s="13">
        <v>373</v>
      </c>
      <c r="B374" s="8" t="s">
        <v>324</v>
      </c>
      <c r="C374" s="5" t="s">
        <v>191</v>
      </c>
      <c r="D374" s="5" t="s">
        <v>84</v>
      </c>
      <c r="E374" s="12" t="s">
        <v>331</v>
      </c>
      <c r="F374" s="5" t="s">
        <v>24</v>
      </c>
      <c r="G374" s="5" t="s">
        <v>25</v>
      </c>
      <c r="H374" s="5"/>
      <c r="I374" s="2"/>
    </row>
    <row r="375" spans="1:9" s="6" customFormat="1" x14ac:dyDescent="0.25">
      <c r="A375" s="13">
        <v>374</v>
      </c>
      <c r="B375" s="8" t="s">
        <v>324</v>
      </c>
      <c r="C375" s="5" t="s">
        <v>191</v>
      </c>
      <c r="D375" s="5" t="s">
        <v>84</v>
      </c>
      <c r="E375" s="12" t="s">
        <v>331</v>
      </c>
      <c r="F375" s="5" t="s">
        <v>26</v>
      </c>
      <c r="G375" s="5" t="s">
        <v>27</v>
      </c>
      <c r="H375" s="5"/>
      <c r="I375" s="2"/>
    </row>
    <row r="376" spans="1:9" s="6" customFormat="1" x14ac:dyDescent="0.25">
      <c r="A376" s="13">
        <v>375</v>
      </c>
      <c r="B376" s="8" t="s">
        <v>324</v>
      </c>
      <c r="C376" s="5" t="s">
        <v>191</v>
      </c>
      <c r="D376" s="5" t="s">
        <v>84</v>
      </c>
      <c r="E376" s="12" t="s">
        <v>331</v>
      </c>
      <c r="F376" s="5" t="s">
        <v>28</v>
      </c>
      <c r="G376" s="5" t="s">
        <v>29</v>
      </c>
      <c r="H376" s="5"/>
      <c r="I376" s="2"/>
    </row>
    <row r="377" spans="1:9" s="6" customFormat="1" x14ac:dyDescent="0.25">
      <c r="A377" s="13">
        <v>376</v>
      </c>
      <c r="B377" s="8" t="s">
        <v>324</v>
      </c>
      <c r="C377" s="5" t="s">
        <v>191</v>
      </c>
      <c r="D377" s="5" t="s">
        <v>84</v>
      </c>
      <c r="E377" s="12" t="s">
        <v>331</v>
      </c>
      <c r="F377" s="5" t="s">
        <v>41</v>
      </c>
      <c r="G377" s="5" t="s">
        <v>42</v>
      </c>
      <c r="H377" s="5"/>
      <c r="I377" s="2"/>
    </row>
    <row r="378" spans="1:9" s="6" customFormat="1" x14ac:dyDescent="0.25">
      <c r="A378" s="13">
        <v>377</v>
      </c>
      <c r="B378" s="8" t="s">
        <v>324</v>
      </c>
      <c r="C378" s="5" t="s">
        <v>191</v>
      </c>
      <c r="D378" s="5" t="s">
        <v>84</v>
      </c>
      <c r="E378" s="12" t="s">
        <v>331</v>
      </c>
      <c r="F378" s="5" t="s">
        <v>43</v>
      </c>
      <c r="G378" s="5" t="s">
        <v>44</v>
      </c>
      <c r="H378" s="5"/>
      <c r="I378" s="2"/>
    </row>
    <row r="379" spans="1:9" s="6" customFormat="1" x14ac:dyDescent="0.25">
      <c r="A379" s="13">
        <v>378</v>
      </c>
      <c r="B379" s="8" t="s">
        <v>324</v>
      </c>
      <c r="C379" s="5" t="s">
        <v>191</v>
      </c>
      <c r="D379" s="5" t="s">
        <v>84</v>
      </c>
      <c r="E379" s="12" t="s">
        <v>331</v>
      </c>
      <c r="F379" s="5" t="s">
        <v>8</v>
      </c>
      <c r="G379" s="5" t="s">
        <v>9</v>
      </c>
      <c r="H379" s="5"/>
      <c r="I379" s="2"/>
    </row>
    <row r="380" spans="1:9" s="6" customFormat="1" x14ac:dyDescent="0.25">
      <c r="A380" s="13">
        <v>379</v>
      </c>
      <c r="B380" s="8" t="s">
        <v>324</v>
      </c>
      <c r="C380" s="5" t="s">
        <v>191</v>
      </c>
      <c r="D380" s="5" t="s">
        <v>84</v>
      </c>
      <c r="E380" s="12" t="s">
        <v>331</v>
      </c>
      <c r="F380" s="5" t="s">
        <v>49</v>
      </c>
      <c r="G380" s="5" t="s">
        <v>50</v>
      </c>
      <c r="H380" s="5"/>
      <c r="I380" s="2"/>
    </row>
    <row r="381" spans="1:9" s="6" customFormat="1" x14ac:dyDescent="0.25">
      <c r="A381" s="13">
        <v>380</v>
      </c>
      <c r="B381" s="8" t="s">
        <v>324</v>
      </c>
      <c r="C381" s="5" t="s">
        <v>191</v>
      </c>
      <c r="D381" s="5" t="s">
        <v>84</v>
      </c>
      <c r="E381" s="12" t="s">
        <v>331</v>
      </c>
      <c r="F381" s="5" t="s">
        <v>51</v>
      </c>
      <c r="G381" s="5" t="s">
        <v>52</v>
      </c>
      <c r="H381" s="5"/>
      <c r="I381" s="2"/>
    </row>
    <row r="382" spans="1:9" s="6" customFormat="1" x14ac:dyDescent="0.25">
      <c r="A382" s="13">
        <v>381</v>
      </c>
      <c r="B382" s="8" t="s">
        <v>324</v>
      </c>
      <c r="C382" s="5" t="s">
        <v>191</v>
      </c>
      <c r="D382" s="5" t="s">
        <v>84</v>
      </c>
      <c r="E382" s="12" t="s">
        <v>331</v>
      </c>
      <c r="F382" s="5" t="s">
        <v>53</v>
      </c>
      <c r="G382" s="5" t="s">
        <v>54</v>
      </c>
      <c r="H382" s="5"/>
      <c r="I382" s="2"/>
    </row>
    <row r="383" spans="1:9" s="6" customFormat="1" x14ac:dyDescent="0.25">
      <c r="A383" s="13">
        <v>382</v>
      </c>
      <c r="B383" s="8" t="s">
        <v>324</v>
      </c>
      <c r="C383" s="5" t="s">
        <v>191</v>
      </c>
      <c r="D383" s="5" t="s">
        <v>84</v>
      </c>
      <c r="E383" s="12" t="s">
        <v>331</v>
      </c>
      <c r="F383" s="5" t="s">
        <v>30</v>
      </c>
      <c r="G383" s="5" t="s">
        <v>31</v>
      </c>
      <c r="H383" s="5"/>
      <c r="I383" s="2"/>
    </row>
    <row r="384" spans="1:9" s="6" customFormat="1" x14ac:dyDescent="0.25">
      <c r="A384" s="13">
        <v>383</v>
      </c>
      <c r="B384" s="8" t="s">
        <v>324</v>
      </c>
      <c r="C384" s="5" t="s">
        <v>191</v>
      </c>
      <c r="D384" s="5" t="s">
        <v>84</v>
      </c>
      <c r="E384" s="12" t="s">
        <v>331</v>
      </c>
      <c r="F384" s="5" t="s">
        <v>32</v>
      </c>
      <c r="G384" s="5" t="s">
        <v>192</v>
      </c>
      <c r="H384" s="5"/>
      <c r="I384" s="2"/>
    </row>
    <row r="385" spans="1:9" s="6" customFormat="1" x14ac:dyDescent="0.25">
      <c r="A385" s="13">
        <v>384</v>
      </c>
      <c r="B385" s="8" t="s">
        <v>324</v>
      </c>
      <c r="C385" s="5" t="s">
        <v>191</v>
      </c>
      <c r="D385" s="5" t="s">
        <v>84</v>
      </c>
      <c r="E385" s="12" t="s">
        <v>331</v>
      </c>
      <c r="F385" s="5" t="s">
        <v>33</v>
      </c>
      <c r="G385" s="5" t="s">
        <v>34</v>
      </c>
      <c r="H385" s="5"/>
      <c r="I385" s="2"/>
    </row>
    <row r="386" spans="1:9" s="6" customFormat="1" x14ac:dyDescent="0.25">
      <c r="A386" s="13">
        <v>385</v>
      </c>
      <c r="B386" s="8" t="s">
        <v>324</v>
      </c>
      <c r="C386" s="5" t="s">
        <v>191</v>
      </c>
      <c r="D386" s="5" t="s">
        <v>84</v>
      </c>
      <c r="E386" s="12" t="s">
        <v>331</v>
      </c>
      <c r="F386" s="5" t="s">
        <v>35</v>
      </c>
      <c r="G386" s="5" t="s">
        <v>36</v>
      </c>
      <c r="H386" s="5"/>
      <c r="I386" s="2"/>
    </row>
    <row r="387" spans="1:9" s="6" customFormat="1" x14ac:dyDescent="0.25">
      <c r="A387" s="13">
        <v>386</v>
      </c>
      <c r="B387" s="8" t="s">
        <v>324</v>
      </c>
      <c r="C387" s="5" t="s">
        <v>191</v>
      </c>
      <c r="D387" s="5" t="s">
        <v>84</v>
      </c>
      <c r="E387" s="12" t="s">
        <v>331</v>
      </c>
      <c r="F387" s="5" t="s">
        <v>37</v>
      </c>
      <c r="G387" s="5" t="s">
        <v>38</v>
      </c>
      <c r="H387" s="5"/>
      <c r="I387" s="2"/>
    </row>
    <row r="388" spans="1:9" s="6" customFormat="1" x14ac:dyDescent="0.25">
      <c r="A388" s="13">
        <v>387</v>
      </c>
      <c r="B388" s="8" t="s">
        <v>324</v>
      </c>
      <c r="C388" s="5" t="s">
        <v>191</v>
      </c>
      <c r="D388" s="5" t="s">
        <v>84</v>
      </c>
      <c r="E388" s="12" t="s">
        <v>331</v>
      </c>
      <c r="F388" s="5" t="s">
        <v>45</v>
      </c>
      <c r="G388" s="5" t="s">
        <v>46</v>
      </c>
      <c r="H388" s="5"/>
      <c r="I388" s="2"/>
    </row>
    <row r="389" spans="1:9" s="6" customFormat="1" x14ac:dyDescent="0.25">
      <c r="A389" s="13">
        <v>388</v>
      </c>
      <c r="B389" s="8" t="s">
        <v>324</v>
      </c>
      <c r="C389" s="5" t="s">
        <v>191</v>
      </c>
      <c r="D389" s="5" t="s">
        <v>84</v>
      </c>
      <c r="E389" s="12" t="s">
        <v>331</v>
      </c>
      <c r="F389" s="5" t="s">
        <v>39</v>
      </c>
      <c r="G389" s="5" t="s">
        <v>40</v>
      </c>
      <c r="H389" s="5"/>
      <c r="I389" s="2"/>
    </row>
    <row r="390" spans="1:9" s="6" customFormat="1" x14ac:dyDescent="0.25">
      <c r="A390" s="13">
        <v>389</v>
      </c>
      <c r="B390" s="8" t="s">
        <v>324</v>
      </c>
      <c r="C390" s="5" t="s">
        <v>191</v>
      </c>
      <c r="D390" s="5" t="s">
        <v>84</v>
      </c>
      <c r="E390" s="12" t="s">
        <v>331</v>
      </c>
      <c r="F390" s="5" t="s">
        <v>55</v>
      </c>
      <c r="G390" s="5" t="s">
        <v>56</v>
      </c>
      <c r="H390" s="5"/>
      <c r="I390" s="2"/>
    </row>
    <row r="391" spans="1:9" s="6" customFormat="1" x14ac:dyDescent="0.25">
      <c r="A391" s="13">
        <v>390</v>
      </c>
      <c r="B391" s="8" t="s">
        <v>324</v>
      </c>
      <c r="C391" s="5" t="s">
        <v>191</v>
      </c>
      <c r="D391" s="5" t="s">
        <v>84</v>
      </c>
      <c r="E391" s="12" t="s">
        <v>331</v>
      </c>
      <c r="F391" s="5" t="s">
        <v>47</v>
      </c>
      <c r="G391" s="5" t="s">
        <v>48</v>
      </c>
      <c r="H391" s="5"/>
      <c r="I391" s="2"/>
    </row>
    <row r="392" spans="1:9" s="6" customFormat="1" x14ac:dyDescent="0.25">
      <c r="A392" s="13">
        <v>391</v>
      </c>
      <c r="B392" s="8" t="s">
        <v>324</v>
      </c>
      <c r="C392" s="5" t="s">
        <v>191</v>
      </c>
      <c r="D392" s="5" t="s">
        <v>84</v>
      </c>
      <c r="E392" s="12" t="s">
        <v>331</v>
      </c>
      <c r="F392" s="5" t="s">
        <v>57</v>
      </c>
      <c r="G392" s="5" t="s">
        <v>58</v>
      </c>
      <c r="H392" s="5"/>
      <c r="I392" s="2"/>
    </row>
    <row r="393" spans="1:9" s="6" customFormat="1" x14ac:dyDescent="0.25">
      <c r="A393" s="13">
        <v>392</v>
      </c>
      <c r="B393" s="8" t="s">
        <v>324</v>
      </c>
      <c r="C393" s="5" t="s">
        <v>191</v>
      </c>
      <c r="D393" s="5" t="s">
        <v>84</v>
      </c>
      <c r="E393" s="12" t="s">
        <v>331</v>
      </c>
      <c r="F393" s="5" t="s">
        <v>59</v>
      </c>
      <c r="G393" s="5" t="s">
        <v>60</v>
      </c>
      <c r="H393" s="5">
        <v>2</v>
      </c>
      <c r="I393" s="2">
        <v>49562.439999999995</v>
      </c>
    </row>
    <row r="394" spans="1:9" s="6" customFormat="1" x14ac:dyDescent="0.25">
      <c r="A394" s="13">
        <v>393</v>
      </c>
      <c r="B394" s="8" t="s">
        <v>324</v>
      </c>
      <c r="C394" s="5" t="s">
        <v>191</v>
      </c>
      <c r="D394" s="5" t="s">
        <v>84</v>
      </c>
      <c r="E394" s="12" t="s">
        <v>331</v>
      </c>
      <c r="F394" s="5" t="s">
        <v>61</v>
      </c>
      <c r="G394" s="5" t="s">
        <v>62</v>
      </c>
      <c r="H394" s="5"/>
      <c r="I394" s="2"/>
    </row>
    <row r="395" spans="1:9" s="6" customFormat="1" x14ac:dyDescent="0.25">
      <c r="A395" s="13">
        <v>394</v>
      </c>
      <c r="B395" s="8" t="s">
        <v>324</v>
      </c>
      <c r="C395" s="5" t="s">
        <v>191</v>
      </c>
      <c r="D395" s="5" t="s">
        <v>84</v>
      </c>
      <c r="E395" s="12" t="s">
        <v>331</v>
      </c>
      <c r="F395" s="5" t="s">
        <v>63</v>
      </c>
      <c r="G395" s="5" t="s">
        <v>64</v>
      </c>
      <c r="H395" s="5">
        <v>6.08</v>
      </c>
      <c r="I395" s="2">
        <v>175017.91999999998</v>
      </c>
    </row>
    <row r="396" spans="1:9" s="6" customFormat="1" x14ac:dyDescent="0.25">
      <c r="A396" s="13">
        <v>395</v>
      </c>
      <c r="B396" s="8" t="s">
        <v>324</v>
      </c>
      <c r="C396" s="5" t="s">
        <v>191</v>
      </c>
      <c r="D396" s="5" t="s">
        <v>84</v>
      </c>
      <c r="E396" s="12" t="s">
        <v>331</v>
      </c>
      <c r="F396" s="5" t="s">
        <v>65</v>
      </c>
      <c r="G396" s="5" t="s">
        <v>66</v>
      </c>
      <c r="H396" s="5"/>
      <c r="I396" s="2"/>
    </row>
    <row r="397" spans="1:9" s="6" customFormat="1" x14ac:dyDescent="0.25">
      <c r="A397" s="13">
        <v>396</v>
      </c>
      <c r="B397" s="8" t="s">
        <v>324</v>
      </c>
      <c r="C397" s="5" t="s">
        <v>191</v>
      </c>
      <c r="D397" s="5" t="s">
        <v>84</v>
      </c>
      <c r="E397" s="12" t="s">
        <v>332</v>
      </c>
      <c r="F397" s="5" t="s">
        <v>67</v>
      </c>
      <c r="G397" s="5" t="s">
        <v>68</v>
      </c>
      <c r="H397" s="5"/>
      <c r="I397" s="2"/>
    </row>
    <row r="398" spans="1:9" s="6" customFormat="1" x14ac:dyDescent="0.25">
      <c r="A398" s="13">
        <v>397</v>
      </c>
      <c r="B398" s="8" t="s">
        <v>324</v>
      </c>
      <c r="C398" s="5" t="s">
        <v>191</v>
      </c>
      <c r="D398" s="5" t="s">
        <v>84</v>
      </c>
      <c r="E398" s="12" t="s">
        <v>332</v>
      </c>
      <c r="F398" s="5" t="s">
        <v>69</v>
      </c>
      <c r="G398" s="5" t="s">
        <v>193</v>
      </c>
      <c r="H398" s="5"/>
      <c r="I398" s="2"/>
    </row>
    <row r="399" spans="1:9" s="6" customFormat="1" x14ac:dyDescent="0.25">
      <c r="A399" s="13">
        <v>398</v>
      </c>
      <c r="B399" s="8" t="s">
        <v>324</v>
      </c>
      <c r="C399" s="5" t="s">
        <v>191</v>
      </c>
      <c r="D399" s="5" t="s">
        <v>84</v>
      </c>
      <c r="E399" s="12" t="s">
        <v>332</v>
      </c>
      <c r="F399" s="5" t="s">
        <v>70</v>
      </c>
      <c r="G399" s="5" t="s">
        <v>71</v>
      </c>
      <c r="H399" s="5"/>
      <c r="I399" s="2"/>
    </row>
    <row r="400" spans="1:9" s="6" customFormat="1" x14ac:dyDescent="0.25">
      <c r="A400" s="13">
        <v>399</v>
      </c>
      <c r="B400" s="8" t="s">
        <v>324</v>
      </c>
      <c r="C400" s="5" t="s">
        <v>191</v>
      </c>
      <c r="D400" s="5" t="s">
        <v>84</v>
      </c>
      <c r="E400" s="12" t="s">
        <v>329</v>
      </c>
      <c r="F400" s="5" t="s">
        <v>72</v>
      </c>
      <c r="G400" s="5" t="s">
        <v>73</v>
      </c>
      <c r="H400" s="5"/>
      <c r="I400" s="2"/>
    </row>
    <row r="401" spans="1:9" s="6" customFormat="1" x14ac:dyDescent="0.25">
      <c r="A401" s="13">
        <v>400</v>
      </c>
      <c r="B401" s="8" t="s">
        <v>324</v>
      </c>
      <c r="C401" s="5" t="s">
        <v>191</v>
      </c>
      <c r="D401" s="5" t="s">
        <v>76</v>
      </c>
      <c r="E401" s="12" t="s">
        <v>329</v>
      </c>
      <c r="F401" s="5" t="s">
        <v>194</v>
      </c>
      <c r="G401" s="5" t="s">
        <v>195</v>
      </c>
      <c r="H401" s="5">
        <v>9.08</v>
      </c>
      <c r="I401" s="2">
        <v>258334.43999999997</v>
      </c>
    </row>
    <row r="402" spans="1:9" s="6" customFormat="1" x14ac:dyDescent="0.25">
      <c r="A402" s="13">
        <v>401</v>
      </c>
      <c r="B402" s="8" t="s">
        <v>324</v>
      </c>
      <c r="C402" s="5" t="s">
        <v>75</v>
      </c>
      <c r="D402" s="5" t="s">
        <v>76</v>
      </c>
      <c r="E402" s="12" t="s">
        <v>329</v>
      </c>
      <c r="F402" s="5" t="s">
        <v>196</v>
      </c>
      <c r="G402" s="5" t="s">
        <v>197</v>
      </c>
      <c r="H402" s="5">
        <v>9.08</v>
      </c>
      <c r="I402" s="2">
        <v>258334.43999999997</v>
      </c>
    </row>
    <row r="403" spans="1:9" s="6" customFormat="1" x14ac:dyDescent="0.25">
      <c r="A403" s="13">
        <v>402</v>
      </c>
      <c r="B403" s="8" t="s">
        <v>324</v>
      </c>
      <c r="C403" s="5" t="s">
        <v>75</v>
      </c>
      <c r="D403" s="5" t="s">
        <v>84</v>
      </c>
      <c r="E403" s="12" t="s">
        <v>329</v>
      </c>
      <c r="F403" s="5" t="s">
        <v>198</v>
      </c>
      <c r="G403" s="5" t="s">
        <v>199</v>
      </c>
      <c r="H403" s="5"/>
      <c r="I403" s="2"/>
    </row>
    <row r="404" spans="1:9" s="6" customFormat="1" x14ac:dyDescent="0.25">
      <c r="A404" s="13">
        <v>403</v>
      </c>
      <c r="B404" s="8" t="s">
        <v>324</v>
      </c>
      <c r="C404" s="5" t="s">
        <v>75</v>
      </c>
      <c r="D404" s="5" t="s">
        <v>84</v>
      </c>
      <c r="E404" s="12" t="s">
        <v>329</v>
      </c>
      <c r="F404" s="5" t="s">
        <v>200</v>
      </c>
      <c r="G404" s="5" t="s">
        <v>201</v>
      </c>
      <c r="H404" s="5"/>
      <c r="I404" s="2"/>
    </row>
    <row r="405" spans="1:9" s="6" customFormat="1" x14ac:dyDescent="0.25">
      <c r="A405" s="13">
        <v>404</v>
      </c>
      <c r="B405" s="8" t="s">
        <v>324</v>
      </c>
      <c r="C405" s="5" t="s">
        <v>75</v>
      </c>
      <c r="D405" s="5" t="s">
        <v>84</v>
      </c>
      <c r="E405" s="12" t="s">
        <v>329</v>
      </c>
      <c r="F405" s="5" t="s">
        <v>202</v>
      </c>
      <c r="G405" s="5" t="s">
        <v>203</v>
      </c>
      <c r="H405" s="5"/>
      <c r="I405" s="2"/>
    </row>
    <row r="406" spans="1:9" s="6" customFormat="1" x14ac:dyDescent="0.25">
      <c r="A406" s="13">
        <v>405</v>
      </c>
      <c r="B406" s="8" t="s">
        <v>324</v>
      </c>
      <c r="C406" s="5" t="s">
        <v>75</v>
      </c>
      <c r="D406" s="5" t="s">
        <v>84</v>
      </c>
      <c r="E406" s="12" t="s">
        <v>329</v>
      </c>
      <c r="F406" s="5" t="s">
        <v>204</v>
      </c>
      <c r="G406" s="5" t="s">
        <v>205</v>
      </c>
      <c r="H406" s="5"/>
      <c r="I406" s="2"/>
    </row>
    <row r="407" spans="1:9" s="6" customFormat="1" x14ac:dyDescent="0.25">
      <c r="A407" s="13">
        <v>406</v>
      </c>
      <c r="B407" s="8" t="s">
        <v>324</v>
      </c>
      <c r="C407" s="5" t="s">
        <v>75</v>
      </c>
      <c r="D407" s="5" t="s">
        <v>76</v>
      </c>
      <c r="E407" s="12" t="s">
        <v>329</v>
      </c>
      <c r="F407" s="5" t="s">
        <v>206</v>
      </c>
      <c r="G407" s="5" t="s">
        <v>207</v>
      </c>
      <c r="H407" s="5">
        <v>0</v>
      </c>
      <c r="I407" s="2">
        <v>0</v>
      </c>
    </row>
    <row r="408" spans="1:9" s="6" customFormat="1" x14ac:dyDescent="0.25">
      <c r="A408" s="13">
        <v>407</v>
      </c>
      <c r="B408" s="8" t="s">
        <v>324</v>
      </c>
      <c r="C408" s="5" t="s">
        <v>75</v>
      </c>
      <c r="D408" s="5" t="s">
        <v>84</v>
      </c>
      <c r="E408" s="12" t="s">
        <v>329</v>
      </c>
      <c r="F408" s="5" t="s">
        <v>208</v>
      </c>
      <c r="G408" s="5" t="s">
        <v>209</v>
      </c>
      <c r="H408" s="5"/>
      <c r="I408" s="2"/>
    </row>
    <row r="409" spans="1:9" x14ac:dyDescent="0.25">
      <c r="A409" s="13">
        <v>408</v>
      </c>
      <c r="B409" s="8" t="s">
        <v>324</v>
      </c>
      <c r="C409" s="5" t="s">
        <v>75</v>
      </c>
      <c r="D409" s="5" t="s">
        <v>76</v>
      </c>
      <c r="E409" s="12" t="s">
        <v>329</v>
      </c>
      <c r="F409" s="5" t="s">
        <v>210</v>
      </c>
      <c r="G409" s="5" t="s">
        <v>211</v>
      </c>
      <c r="H409" s="5">
        <v>9.08</v>
      </c>
      <c r="I409" s="2">
        <v>258334.43999999997</v>
      </c>
    </row>
    <row r="410" spans="1:9" x14ac:dyDescent="0.25">
      <c r="A410" s="13">
        <v>409</v>
      </c>
      <c r="B410" s="8" t="s">
        <v>324</v>
      </c>
      <c r="C410" s="5" t="s">
        <v>75</v>
      </c>
      <c r="D410" s="5" t="s">
        <v>84</v>
      </c>
      <c r="E410" s="12" t="s">
        <v>329</v>
      </c>
      <c r="F410" s="5" t="s">
        <v>212</v>
      </c>
      <c r="G410" s="5" t="s">
        <v>213</v>
      </c>
      <c r="H410" s="5"/>
      <c r="I410" s="2">
        <v>21987.56</v>
      </c>
    </row>
    <row r="411" spans="1:9" x14ac:dyDescent="0.25">
      <c r="A411" s="13">
        <v>410</v>
      </c>
      <c r="B411" s="8" t="s">
        <v>324</v>
      </c>
      <c r="C411" s="5" t="s">
        <v>75</v>
      </c>
      <c r="D411" s="5" t="s">
        <v>84</v>
      </c>
      <c r="E411" s="12" t="s">
        <v>329</v>
      </c>
      <c r="F411" s="5" t="s">
        <v>214</v>
      </c>
      <c r="G411" s="5" t="s">
        <v>215</v>
      </c>
      <c r="H411" s="5"/>
      <c r="I411" s="2">
        <v>40904.460000000006</v>
      </c>
    </row>
    <row r="412" spans="1:9" x14ac:dyDescent="0.25">
      <c r="A412" s="13">
        <v>411</v>
      </c>
      <c r="B412" s="8" t="s">
        <v>324</v>
      </c>
      <c r="C412" s="5" t="s">
        <v>75</v>
      </c>
      <c r="D412" s="5" t="s">
        <v>84</v>
      </c>
      <c r="E412" s="12" t="s">
        <v>329</v>
      </c>
      <c r="F412" s="5" t="s">
        <v>216</v>
      </c>
      <c r="G412" s="5" t="s">
        <v>217</v>
      </c>
      <c r="H412" s="5"/>
      <c r="I412" s="2"/>
    </row>
    <row r="413" spans="1:9" x14ac:dyDescent="0.25">
      <c r="A413" s="13">
        <v>412</v>
      </c>
      <c r="B413" s="8" t="s">
        <v>324</v>
      </c>
      <c r="C413" s="5" t="s">
        <v>75</v>
      </c>
      <c r="D413" s="5" t="s">
        <v>76</v>
      </c>
      <c r="E413" s="12" t="s">
        <v>329</v>
      </c>
      <c r="F413" s="5" t="s">
        <v>218</v>
      </c>
      <c r="G413" s="5" t="s">
        <v>219</v>
      </c>
      <c r="H413" s="5"/>
      <c r="I413" s="2">
        <v>321226.46000000002</v>
      </c>
    </row>
    <row r="414" spans="1:9" x14ac:dyDescent="0.25">
      <c r="A414" s="13">
        <v>413</v>
      </c>
      <c r="B414" s="8" t="s">
        <v>324</v>
      </c>
      <c r="C414" s="5" t="s">
        <v>75</v>
      </c>
      <c r="D414" s="5" t="s">
        <v>84</v>
      </c>
      <c r="E414" s="12" t="s">
        <v>329</v>
      </c>
      <c r="F414" s="5" t="s">
        <v>220</v>
      </c>
      <c r="G414" s="5" t="s">
        <v>221</v>
      </c>
      <c r="H414" s="5"/>
      <c r="I414" s="2">
        <v>5900</v>
      </c>
    </row>
    <row r="415" spans="1:9" x14ac:dyDescent="0.25">
      <c r="A415" s="13">
        <v>414</v>
      </c>
      <c r="B415" s="8" t="s">
        <v>324</v>
      </c>
      <c r="C415" s="5" t="s">
        <v>75</v>
      </c>
      <c r="D415" s="5" t="s">
        <v>84</v>
      </c>
      <c r="E415" s="12" t="s">
        <v>329</v>
      </c>
      <c r="F415" s="5" t="s">
        <v>222</v>
      </c>
      <c r="G415" s="5" t="s">
        <v>223</v>
      </c>
      <c r="H415" s="5"/>
      <c r="I415" s="2"/>
    </row>
    <row r="416" spans="1:9" x14ac:dyDescent="0.25">
      <c r="A416" s="13">
        <v>415</v>
      </c>
      <c r="B416" s="8" t="s">
        <v>324</v>
      </c>
      <c r="C416" s="5" t="s">
        <v>75</v>
      </c>
      <c r="D416" s="5" t="s">
        <v>84</v>
      </c>
      <c r="E416" s="12" t="s">
        <v>329</v>
      </c>
      <c r="F416" s="5" t="s">
        <v>224</v>
      </c>
      <c r="G416" s="5" t="s">
        <v>225</v>
      </c>
      <c r="H416" s="5"/>
      <c r="I416" s="2">
        <v>10200</v>
      </c>
    </row>
    <row r="417" spans="1:9" x14ac:dyDescent="0.25">
      <c r="A417" s="13">
        <v>416</v>
      </c>
      <c r="B417" s="8" t="s">
        <v>324</v>
      </c>
      <c r="C417" s="5" t="s">
        <v>75</v>
      </c>
      <c r="D417" s="5" t="s">
        <v>84</v>
      </c>
      <c r="E417" s="12" t="s">
        <v>329</v>
      </c>
      <c r="F417" s="5" t="s">
        <v>226</v>
      </c>
      <c r="G417" s="5" t="s">
        <v>227</v>
      </c>
      <c r="H417" s="5"/>
      <c r="I417" s="2"/>
    </row>
    <row r="418" spans="1:9" x14ac:dyDescent="0.25">
      <c r="A418" s="13">
        <v>417</v>
      </c>
      <c r="B418" s="8" t="s">
        <v>324</v>
      </c>
      <c r="C418" s="5" t="s">
        <v>75</v>
      </c>
      <c r="D418" s="5" t="s">
        <v>76</v>
      </c>
      <c r="E418" s="12" t="s">
        <v>329</v>
      </c>
      <c r="F418" s="5" t="s">
        <v>228</v>
      </c>
      <c r="G418" s="5" t="s">
        <v>229</v>
      </c>
      <c r="H418" s="5"/>
      <c r="I418" s="2">
        <v>16100</v>
      </c>
    </row>
    <row r="419" spans="1:9" x14ac:dyDescent="0.25">
      <c r="A419" s="13">
        <v>418</v>
      </c>
      <c r="B419" s="8" t="s">
        <v>324</v>
      </c>
      <c r="C419" s="5" t="s">
        <v>75</v>
      </c>
      <c r="D419" s="5" t="s">
        <v>84</v>
      </c>
      <c r="E419" s="12" t="s">
        <v>329</v>
      </c>
      <c r="F419" s="5" t="s">
        <v>230</v>
      </c>
      <c r="G419" s="5" t="s">
        <v>231</v>
      </c>
      <c r="H419" s="5"/>
      <c r="I419" s="2">
        <v>15050</v>
      </c>
    </row>
    <row r="420" spans="1:9" x14ac:dyDescent="0.25">
      <c r="A420" s="13">
        <v>419</v>
      </c>
      <c r="B420" s="8" t="s">
        <v>324</v>
      </c>
      <c r="C420" s="5" t="s">
        <v>75</v>
      </c>
      <c r="D420" s="5" t="s">
        <v>84</v>
      </c>
      <c r="E420" s="12" t="s">
        <v>329</v>
      </c>
      <c r="F420" s="5" t="s">
        <v>232</v>
      </c>
      <c r="G420" s="5" t="s">
        <v>233</v>
      </c>
      <c r="H420" s="5"/>
      <c r="I420" s="2"/>
    </row>
    <row r="421" spans="1:9" x14ac:dyDescent="0.25">
      <c r="A421" s="13">
        <v>420</v>
      </c>
      <c r="B421" s="8" t="s">
        <v>324</v>
      </c>
      <c r="C421" s="5" t="s">
        <v>75</v>
      </c>
      <c r="D421" s="5" t="s">
        <v>84</v>
      </c>
      <c r="E421" s="12" t="s">
        <v>329</v>
      </c>
      <c r="F421" s="5" t="s">
        <v>234</v>
      </c>
      <c r="G421" s="5" t="s">
        <v>235</v>
      </c>
      <c r="H421" s="5"/>
      <c r="I421" s="2">
        <v>41700</v>
      </c>
    </row>
    <row r="422" spans="1:9" x14ac:dyDescent="0.25">
      <c r="A422" s="13">
        <v>421</v>
      </c>
      <c r="B422" s="8" t="s">
        <v>324</v>
      </c>
      <c r="C422" s="5" t="s">
        <v>75</v>
      </c>
      <c r="D422" s="5" t="s">
        <v>84</v>
      </c>
      <c r="E422" s="12" t="s">
        <v>329</v>
      </c>
      <c r="F422" s="5" t="s">
        <v>236</v>
      </c>
      <c r="G422" s="5" t="s">
        <v>237</v>
      </c>
      <c r="H422" s="5"/>
      <c r="I422" s="2"/>
    </row>
    <row r="423" spans="1:9" x14ac:dyDescent="0.25">
      <c r="A423" s="13">
        <v>422</v>
      </c>
      <c r="B423" s="8" t="s">
        <v>324</v>
      </c>
      <c r="C423" s="5" t="s">
        <v>75</v>
      </c>
      <c r="D423" s="5" t="s">
        <v>84</v>
      </c>
      <c r="E423" s="12" t="s">
        <v>329</v>
      </c>
      <c r="F423" s="5" t="s">
        <v>238</v>
      </c>
      <c r="G423" s="5" t="s">
        <v>239</v>
      </c>
      <c r="H423" s="5"/>
      <c r="I423" s="2">
        <v>2000</v>
      </c>
    </row>
    <row r="424" spans="1:9" x14ac:dyDescent="0.25">
      <c r="A424" s="13">
        <v>423</v>
      </c>
      <c r="B424" s="8" t="s">
        <v>324</v>
      </c>
      <c r="C424" s="5" t="s">
        <v>75</v>
      </c>
      <c r="D424" s="5" t="s">
        <v>84</v>
      </c>
      <c r="E424" s="12" t="s">
        <v>329</v>
      </c>
      <c r="F424" s="5" t="s">
        <v>240</v>
      </c>
      <c r="G424" s="5" t="s">
        <v>241</v>
      </c>
      <c r="H424" s="5"/>
      <c r="I424" s="2">
        <v>11250</v>
      </c>
    </row>
    <row r="425" spans="1:9" x14ac:dyDescent="0.25">
      <c r="A425" s="13">
        <v>424</v>
      </c>
      <c r="B425" s="8" t="s">
        <v>324</v>
      </c>
      <c r="C425" s="5" t="s">
        <v>75</v>
      </c>
      <c r="D425" s="5" t="s">
        <v>84</v>
      </c>
      <c r="E425" s="12" t="s">
        <v>329</v>
      </c>
      <c r="F425" s="5" t="s">
        <v>242</v>
      </c>
      <c r="G425" s="5" t="s">
        <v>243</v>
      </c>
      <c r="H425" s="5"/>
      <c r="I425" s="2">
        <v>3000</v>
      </c>
    </row>
    <row r="426" spans="1:9" x14ac:dyDescent="0.25">
      <c r="A426" s="13">
        <v>425</v>
      </c>
      <c r="B426" s="8" t="s">
        <v>324</v>
      </c>
      <c r="C426" s="5" t="s">
        <v>75</v>
      </c>
      <c r="D426" s="5" t="s">
        <v>84</v>
      </c>
      <c r="E426" s="12" t="s">
        <v>329</v>
      </c>
      <c r="F426" s="5" t="s">
        <v>244</v>
      </c>
      <c r="G426" s="5" t="s">
        <v>245</v>
      </c>
      <c r="H426" s="5"/>
      <c r="I426" s="2">
        <v>1500</v>
      </c>
    </row>
    <row r="427" spans="1:9" x14ac:dyDescent="0.25">
      <c r="A427" s="13">
        <v>426</v>
      </c>
      <c r="B427" s="8" t="s">
        <v>324</v>
      </c>
      <c r="C427" s="5" t="s">
        <v>75</v>
      </c>
      <c r="D427" s="5" t="s">
        <v>84</v>
      </c>
      <c r="E427" s="12" t="s">
        <v>329</v>
      </c>
      <c r="F427" s="5" t="s">
        <v>246</v>
      </c>
      <c r="G427" s="5" t="s">
        <v>247</v>
      </c>
      <c r="H427" s="5"/>
      <c r="I427" s="2"/>
    </row>
    <row r="428" spans="1:9" x14ac:dyDescent="0.25">
      <c r="A428" s="13">
        <v>427</v>
      </c>
      <c r="B428" s="8" t="s">
        <v>324</v>
      </c>
      <c r="C428" s="5" t="s">
        <v>75</v>
      </c>
      <c r="D428" s="5" t="s">
        <v>84</v>
      </c>
      <c r="E428" s="12" t="s">
        <v>329</v>
      </c>
      <c r="F428" s="5" t="s">
        <v>248</v>
      </c>
      <c r="G428" s="5" t="s">
        <v>249</v>
      </c>
      <c r="H428" s="5"/>
      <c r="I428" s="2"/>
    </row>
    <row r="429" spans="1:9" x14ac:dyDescent="0.25">
      <c r="A429" s="13">
        <v>428</v>
      </c>
      <c r="B429" s="8" t="s">
        <v>324</v>
      </c>
      <c r="C429" s="5" t="s">
        <v>75</v>
      </c>
      <c r="D429" s="5" t="s">
        <v>84</v>
      </c>
      <c r="E429" s="12" t="s">
        <v>329</v>
      </c>
      <c r="F429" s="5" t="s">
        <v>250</v>
      </c>
      <c r="G429" s="5" t="s">
        <v>251</v>
      </c>
      <c r="H429" s="5"/>
      <c r="I429" s="2"/>
    </row>
    <row r="430" spans="1:9" x14ac:dyDescent="0.25">
      <c r="A430" s="13">
        <v>429</v>
      </c>
      <c r="B430" s="8" t="s">
        <v>324</v>
      </c>
      <c r="C430" s="5" t="s">
        <v>75</v>
      </c>
      <c r="D430" s="5" t="s">
        <v>84</v>
      </c>
      <c r="E430" s="12" t="s">
        <v>329</v>
      </c>
      <c r="F430" s="5" t="s">
        <v>252</v>
      </c>
      <c r="G430" s="5" t="s">
        <v>253</v>
      </c>
      <c r="H430" s="5"/>
      <c r="I430" s="2"/>
    </row>
    <row r="431" spans="1:9" x14ac:dyDescent="0.25">
      <c r="A431" s="13">
        <v>430</v>
      </c>
      <c r="B431" s="8" t="s">
        <v>324</v>
      </c>
      <c r="C431" s="5" t="s">
        <v>75</v>
      </c>
      <c r="D431" s="5" t="s">
        <v>84</v>
      </c>
      <c r="E431" s="12" t="s">
        <v>329</v>
      </c>
      <c r="F431" s="5" t="s">
        <v>254</v>
      </c>
      <c r="G431" s="5" t="s">
        <v>255</v>
      </c>
      <c r="H431" s="5"/>
      <c r="I431" s="2"/>
    </row>
    <row r="432" spans="1:9" x14ac:dyDescent="0.25">
      <c r="A432" s="13">
        <v>431</v>
      </c>
      <c r="B432" s="8" t="s">
        <v>324</v>
      </c>
      <c r="C432" s="5" t="s">
        <v>75</v>
      </c>
      <c r="D432" s="5" t="s">
        <v>84</v>
      </c>
      <c r="E432" s="12" t="s">
        <v>329</v>
      </c>
      <c r="F432" s="5" t="s">
        <v>256</v>
      </c>
      <c r="G432" s="5" t="s">
        <v>257</v>
      </c>
      <c r="H432" s="5"/>
      <c r="I432" s="2"/>
    </row>
    <row r="433" spans="1:9" x14ac:dyDescent="0.25">
      <c r="A433" s="13">
        <v>432</v>
      </c>
      <c r="B433" s="8" t="s">
        <v>324</v>
      </c>
      <c r="C433" s="5" t="s">
        <v>75</v>
      </c>
      <c r="D433" s="5" t="s">
        <v>84</v>
      </c>
      <c r="E433" s="12" t="s">
        <v>329</v>
      </c>
      <c r="F433" s="5" t="s">
        <v>258</v>
      </c>
      <c r="G433" s="5" t="s">
        <v>259</v>
      </c>
      <c r="H433" s="5"/>
      <c r="I433" s="2"/>
    </row>
    <row r="434" spans="1:9" x14ac:dyDescent="0.25">
      <c r="A434" s="13">
        <v>433</v>
      </c>
      <c r="B434" s="8" t="s">
        <v>324</v>
      </c>
      <c r="C434" s="5" t="s">
        <v>75</v>
      </c>
      <c r="D434" s="5" t="s">
        <v>84</v>
      </c>
      <c r="E434" s="12" t="s">
        <v>329</v>
      </c>
      <c r="F434" s="5" t="s">
        <v>260</v>
      </c>
      <c r="G434" s="5" t="s">
        <v>261</v>
      </c>
      <c r="H434" s="5"/>
      <c r="I434" s="2">
        <v>9193</v>
      </c>
    </row>
    <row r="435" spans="1:9" x14ac:dyDescent="0.25">
      <c r="A435" s="13">
        <v>434</v>
      </c>
      <c r="B435" s="8" t="s">
        <v>324</v>
      </c>
      <c r="C435" s="5" t="s">
        <v>75</v>
      </c>
      <c r="D435" s="5" t="s">
        <v>84</v>
      </c>
      <c r="E435" s="12" t="s">
        <v>329</v>
      </c>
      <c r="F435" s="5" t="s">
        <v>262</v>
      </c>
      <c r="G435" s="5" t="s">
        <v>263</v>
      </c>
      <c r="H435" s="5"/>
      <c r="I435" s="2"/>
    </row>
    <row r="436" spans="1:9" x14ac:dyDescent="0.25">
      <c r="A436" s="13">
        <v>435</v>
      </c>
      <c r="B436" s="8" t="s">
        <v>324</v>
      </c>
      <c r="C436" s="5" t="s">
        <v>75</v>
      </c>
      <c r="D436" s="5" t="s">
        <v>84</v>
      </c>
      <c r="E436" s="12" t="s">
        <v>329</v>
      </c>
      <c r="F436" s="5" t="s">
        <v>264</v>
      </c>
      <c r="G436" s="5" t="s">
        <v>265</v>
      </c>
      <c r="H436" s="5"/>
      <c r="I436" s="2"/>
    </row>
    <row r="437" spans="1:9" x14ac:dyDescent="0.25">
      <c r="A437" s="13">
        <v>436</v>
      </c>
      <c r="B437" s="8" t="s">
        <v>324</v>
      </c>
      <c r="C437" s="5" t="s">
        <v>75</v>
      </c>
      <c r="D437" s="5" t="s">
        <v>76</v>
      </c>
      <c r="E437" s="12" t="s">
        <v>329</v>
      </c>
      <c r="F437" s="5" t="s">
        <v>266</v>
      </c>
      <c r="G437" s="5" t="s">
        <v>267</v>
      </c>
      <c r="H437" s="5"/>
      <c r="I437" s="2">
        <v>83693</v>
      </c>
    </row>
    <row r="438" spans="1:9" x14ac:dyDescent="0.25">
      <c r="A438" s="13">
        <v>437</v>
      </c>
      <c r="B438" s="8" t="s">
        <v>324</v>
      </c>
      <c r="C438" s="5" t="s">
        <v>75</v>
      </c>
      <c r="D438" s="5" t="s">
        <v>84</v>
      </c>
      <c r="E438" s="12" t="s">
        <v>329</v>
      </c>
      <c r="F438" s="5" t="s">
        <v>268</v>
      </c>
      <c r="G438" s="5" t="s">
        <v>269</v>
      </c>
      <c r="H438" s="5"/>
      <c r="I438" s="2"/>
    </row>
    <row r="439" spans="1:9" x14ac:dyDescent="0.25">
      <c r="A439" s="13">
        <v>438</v>
      </c>
      <c r="B439" s="8" t="s">
        <v>324</v>
      </c>
      <c r="C439" s="5" t="s">
        <v>75</v>
      </c>
      <c r="D439" s="5" t="s">
        <v>84</v>
      </c>
      <c r="E439" s="12" t="s">
        <v>329</v>
      </c>
      <c r="F439" s="5" t="s">
        <v>270</v>
      </c>
      <c r="G439" s="5" t="s">
        <v>271</v>
      </c>
      <c r="H439" s="5"/>
      <c r="I439" s="2"/>
    </row>
    <row r="440" spans="1:9" x14ac:dyDescent="0.25">
      <c r="A440" s="13">
        <v>439</v>
      </c>
      <c r="B440" s="8" t="s">
        <v>324</v>
      </c>
      <c r="C440" s="5" t="s">
        <v>75</v>
      </c>
      <c r="D440" s="5" t="s">
        <v>84</v>
      </c>
      <c r="E440" s="12" t="s">
        <v>329</v>
      </c>
      <c r="F440" s="5" t="s">
        <v>272</v>
      </c>
      <c r="G440" s="5" t="s">
        <v>273</v>
      </c>
      <c r="H440" s="5"/>
      <c r="I440" s="2"/>
    </row>
    <row r="441" spans="1:9" x14ac:dyDescent="0.25">
      <c r="A441" s="13">
        <v>440</v>
      </c>
      <c r="B441" s="8" t="s">
        <v>324</v>
      </c>
      <c r="C441" s="5" t="s">
        <v>75</v>
      </c>
      <c r="D441" s="5" t="s">
        <v>84</v>
      </c>
      <c r="E441" s="12" t="s">
        <v>329</v>
      </c>
      <c r="F441" s="5" t="s">
        <v>274</v>
      </c>
      <c r="G441" s="5" t="s">
        <v>275</v>
      </c>
      <c r="H441" s="5"/>
      <c r="I441" s="2"/>
    </row>
    <row r="442" spans="1:9" x14ac:dyDescent="0.25">
      <c r="A442" s="13">
        <v>441</v>
      </c>
      <c r="B442" s="8" t="s">
        <v>324</v>
      </c>
      <c r="C442" s="5" t="s">
        <v>75</v>
      </c>
      <c r="D442" s="5" t="s">
        <v>84</v>
      </c>
      <c r="E442" s="12" t="s">
        <v>329</v>
      </c>
      <c r="F442" s="5" t="s">
        <v>276</v>
      </c>
      <c r="G442" s="5" t="s">
        <v>277</v>
      </c>
      <c r="H442" s="5"/>
      <c r="I442" s="2"/>
    </row>
    <row r="443" spans="1:9" x14ac:dyDescent="0.25">
      <c r="A443" s="13">
        <v>442</v>
      </c>
      <c r="B443" s="8" t="s">
        <v>324</v>
      </c>
      <c r="C443" s="5" t="s">
        <v>75</v>
      </c>
      <c r="D443" s="5" t="s">
        <v>84</v>
      </c>
      <c r="E443" s="12" t="s">
        <v>329</v>
      </c>
      <c r="F443" s="5" t="s">
        <v>278</v>
      </c>
      <c r="G443" s="5" t="s">
        <v>279</v>
      </c>
      <c r="H443" s="5"/>
      <c r="I443" s="2"/>
    </row>
    <row r="444" spans="1:9" x14ac:dyDescent="0.25">
      <c r="A444" s="13">
        <v>443</v>
      </c>
      <c r="B444" s="8" t="s">
        <v>324</v>
      </c>
      <c r="C444" s="5" t="s">
        <v>75</v>
      </c>
      <c r="D444" s="5" t="s">
        <v>76</v>
      </c>
      <c r="E444" s="12" t="s">
        <v>329</v>
      </c>
      <c r="F444" s="5" t="s">
        <v>280</v>
      </c>
      <c r="G444" s="5" t="s">
        <v>281</v>
      </c>
      <c r="H444" s="5"/>
      <c r="I444" s="2">
        <v>0</v>
      </c>
    </row>
    <row r="445" spans="1:9" x14ac:dyDescent="0.25">
      <c r="A445" s="13">
        <v>444</v>
      </c>
      <c r="B445" s="8" t="s">
        <v>324</v>
      </c>
      <c r="C445" s="5" t="s">
        <v>75</v>
      </c>
      <c r="D445" s="5" t="s">
        <v>84</v>
      </c>
      <c r="E445" s="12" t="s">
        <v>329</v>
      </c>
      <c r="F445" s="5" t="s">
        <v>282</v>
      </c>
      <c r="G445" s="5" t="s">
        <v>283</v>
      </c>
      <c r="H445" s="5"/>
      <c r="I445" s="2">
        <v>87695</v>
      </c>
    </row>
    <row r="446" spans="1:9" x14ac:dyDescent="0.25">
      <c r="A446" s="13">
        <v>445</v>
      </c>
      <c r="B446" s="8" t="s">
        <v>324</v>
      </c>
      <c r="C446" s="5" t="s">
        <v>75</v>
      </c>
      <c r="D446" s="5" t="s">
        <v>76</v>
      </c>
      <c r="E446" s="12" t="s">
        <v>329</v>
      </c>
      <c r="F446" s="5" t="s">
        <v>284</v>
      </c>
      <c r="G446" s="5" t="s">
        <v>285</v>
      </c>
      <c r="H446" s="5"/>
      <c r="I446" s="2">
        <v>508714.46</v>
      </c>
    </row>
    <row r="447" spans="1:9" x14ac:dyDescent="0.25">
      <c r="A447" s="13">
        <v>446</v>
      </c>
      <c r="B447" s="8" t="s">
        <v>324</v>
      </c>
      <c r="C447" s="5" t="s">
        <v>75</v>
      </c>
      <c r="D447" s="5" t="s">
        <v>84</v>
      </c>
      <c r="E447" s="12" t="s">
        <v>329</v>
      </c>
      <c r="F447" s="5" t="s">
        <v>286</v>
      </c>
      <c r="G447" s="5" t="s">
        <v>287</v>
      </c>
      <c r="H447" s="5"/>
      <c r="I447" s="2"/>
    </row>
    <row r="448" spans="1:9" x14ac:dyDescent="0.25">
      <c r="A448" s="13">
        <v>447</v>
      </c>
      <c r="B448" s="8" t="s">
        <v>324</v>
      </c>
      <c r="C448" s="5" t="s">
        <v>75</v>
      </c>
      <c r="D448" s="5" t="s">
        <v>84</v>
      </c>
      <c r="E448" s="12" t="s">
        <v>329</v>
      </c>
      <c r="F448" s="5" t="s">
        <v>288</v>
      </c>
      <c r="G448" s="5" t="s">
        <v>289</v>
      </c>
      <c r="H448" s="5"/>
      <c r="I448" s="2"/>
    </row>
    <row r="449" spans="1:9" x14ac:dyDescent="0.25">
      <c r="A449" s="13">
        <v>448</v>
      </c>
      <c r="B449" s="8" t="s">
        <v>324</v>
      </c>
      <c r="C449" s="5" t="s">
        <v>75</v>
      </c>
      <c r="D449" s="5" t="s">
        <v>76</v>
      </c>
      <c r="E449" s="12" t="s">
        <v>329</v>
      </c>
      <c r="F449" s="5" t="s">
        <v>290</v>
      </c>
      <c r="G449" s="5" t="s">
        <v>291</v>
      </c>
      <c r="H449" s="5"/>
      <c r="I449" s="2">
        <v>508714.46</v>
      </c>
    </row>
    <row r="450" spans="1:9" x14ac:dyDescent="0.25">
      <c r="A450" s="13">
        <v>449</v>
      </c>
      <c r="B450" s="8" t="s">
        <v>324</v>
      </c>
      <c r="C450" s="5" t="s">
        <v>75</v>
      </c>
      <c r="D450" s="5" t="s">
        <v>76</v>
      </c>
      <c r="E450" s="12" t="s">
        <v>329</v>
      </c>
      <c r="F450" s="5" t="s">
        <v>292</v>
      </c>
      <c r="G450" s="5" t="s">
        <v>293</v>
      </c>
      <c r="H450" s="5"/>
      <c r="I450" s="2">
        <v>508714.49</v>
      </c>
    </row>
    <row r="451" spans="1:9" x14ac:dyDescent="0.25">
      <c r="A451" s="13">
        <v>450</v>
      </c>
      <c r="B451" s="8" t="s">
        <v>324</v>
      </c>
      <c r="C451" s="5" t="s">
        <v>75</v>
      </c>
      <c r="D451" s="5" t="s">
        <v>84</v>
      </c>
      <c r="E451" s="12" t="s">
        <v>329</v>
      </c>
      <c r="F451" s="5" t="s">
        <v>294</v>
      </c>
      <c r="G451" s="5" t="s">
        <v>295</v>
      </c>
      <c r="H451" s="5"/>
      <c r="I451" s="2">
        <v>2.9999999969732016E-2</v>
      </c>
    </row>
    <row r="452" spans="1:9" x14ac:dyDescent="0.25">
      <c r="A452" s="13">
        <v>451</v>
      </c>
      <c r="B452" s="8" t="s">
        <v>324</v>
      </c>
      <c r="C452" s="5" t="s">
        <v>296</v>
      </c>
      <c r="D452" s="5" t="s">
        <v>84</v>
      </c>
      <c r="E452" s="12" t="s">
        <v>329</v>
      </c>
      <c r="F452" s="5" t="s">
        <v>297</v>
      </c>
      <c r="G452" s="5" t="s">
        <v>298</v>
      </c>
      <c r="H452" s="5"/>
      <c r="I452" s="2"/>
    </row>
    <row r="453" spans="1:9" x14ac:dyDescent="0.25">
      <c r="A453" s="13">
        <v>452</v>
      </c>
      <c r="B453" s="8" t="s">
        <v>324</v>
      </c>
      <c r="C453" s="5" t="s">
        <v>296</v>
      </c>
      <c r="D453" s="5" t="s">
        <v>84</v>
      </c>
      <c r="E453" s="12" t="s">
        <v>329</v>
      </c>
      <c r="F453" s="5" t="s">
        <v>299</v>
      </c>
      <c r="G453" s="5" t="s">
        <v>300</v>
      </c>
      <c r="H453" s="5"/>
      <c r="I453" s="2"/>
    </row>
    <row r="454" spans="1:9" x14ac:dyDescent="0.25">
      <c r="A454" s="13">
        <v>453</v>
      </c>
      <c r="B454" s="8" t="s">
        <v>324</v>
      </c>
      <c r="C454" s="5" t="s">
        <v>296</v>
      </c>
      <c r="D454" s="5" t="s">
        <v>84</v>
      </c>
      <c r="E454" s="12" t="s">
        <v>329</v>
      </c>
      <c r="F454" s="5" t="s">
        <v>301</v>
      </c>
      <c r="G454" s="5" t="s">
        <v>302</v>
      </c>
      <c r="H454" s="5"/>
      <c r="I454" s="2"/>
    </row>
    <row r="455" spans="1:9" x14ac:dyDescent="0.25">
      <c r="A455" s="13">
        <v>454</v>
      </c>
      <c r="B455" s="8" t="s">
        <v>324</v>
      </c>
      <c r="C455" s="5" t="s">
        <v>296</v>
      </c>
      <c r="D455" s="5" t="s">
        <v>84</v>
      </c>
      <c r="E455" s="12" t="s">
        <v>329</v>
      </c>
      <c r="F455" s="5" t="s">
        <v>303</v>
      </c>
      <c r="G455" s="5" t="s">
        <v>304</v>
      </c>
      <c r="H455" s="5"/>
      <c r="I455" s="2"/>
    </row>
    <row r="456" spans="1:9" x14ac:dyDescent="0.25">
      <c r="A456" s="13">
        <v>455</v>
      </c>
      <c r="B456" s="8" t="s">
        <v>324</v>
      </c>
      <c r="C456" s="5" t="s">
        <v>296</v>
      </c>
      <c r="D456" s="5" t="s">
        <v>84</v>
      </c>
      <c r="E456" s="12" t="s">
        <v>329</v>
      </c>
      <c r="F456" s="5" t="s">
        <v>305</v>
      </c>
      <c r="G456" s="5" t="s">
        <v>306</v>
      </c>
      <c r="H456" s="5"/>
      <c r="I456" s="2"/>
    </row>
    <row r="457" spans="1:9" x14ac:dyDescent="0.25">
      <c r="A457" s="13">
        <v>456</v>
      </c>
      <c r="B457" s="8" t="s">
        <v>324</v>
      </c>
      <c r="C457" s="5" t="s">
        <v>296</v>
      </c>
      <c r="D457" s="5" t="s">
        <v>84</v>
      </c>
      <c r="E457" s="12" t="s">
        <v>329</v>
      </c>
      <c r="F457" s="5" t="s">
        <v>307</v>
      </c>
      <c r="G457" s="5" t="s">
        <v>308</v>
      </c>
      <c r="H457" s="5"/>
      <c r="I457" s="2"/>
    </row>
    <row r="458" spans="1:9" x14ac:dyDescent="0.25">
      <c r="A458" s="13">
        <v>457</v>
      </c>
      <c r="B458" s="8" t="s">
        <v>324</v>
      </c>
      <c r="C458" s="5" t="s">
        <v>296</v>
      </c>
      <c r="D458" s="5" t="s">
        <v>84</v>
      </c>
      <c r="E458" s="12" t="s">
        <v>329</v>
      </c>
      <c r="F458" s="5" t="s">
        <v>309</v>
      </c>
      <c r="G458" s="5" t="s">
        <v>310</v>
      </c>
      <c r="H458" s="5"/>
      <c r="I458" s="2"/>
    </row>
    <row r="459" spans="1:9" x14ac:dyDescent="0.25">
      <c r="A459" s="13">
        <v>458</v>
      </c>
      <c r="B459" s="8" t="s">
        <v>324</v>
      </c>
      <c r="C459" s="5" t="s">
        <v>296</v>
      </c>
      <c r="D459" s="5" t="s">
        <v>76</v>
      </c>
      <c r="E459" s="12" t="s">
        <v>329</v>
      </c>
      <c r="F459" s="5" t="s">
        <v>311</v>
      </c>
      <c r="G459" s="5" t="s">
        <v>312</v>
      </c>
      <c r="H459" s="5"/>
      <c r="I459" s="2">
        <v>0</v>
      </c>
    </row>
    <row r="460" spans="1:9" x14ac:dyDescent="0.25">
      <c r="A460" s="13">
        <v>459</v>
      </c>
      <c r="B460" s="8" t="s">
        <v>324</v>
      </c>
      <c r="C460" s="5" t="s">
        <v>296</v>
      </c>
      <c r="D460" s="5" t="s">
        <v>76</v>
      </c>
      <c r="E460" s="12" t="s">
        <v>329</v>
      </c>
      <c r="F460" s="5" t="s">
        <v>313</v>
      </c>
      <c r="G460" s="5" t="s">
        <v>314</v>
      </c>
      <c r="H460" s="5"/>
      <c r="I460" s="2">
        <v>0</v>
      </c>
    </row>
    <row r="461" spans="1:9" x14ac:dyDescent="0.25">
      <c r="A461" s="13">
        <v>460</v>
      </c>
      <c r="B461" s="8" t="s">
        <v>324</v>
      </c>
      <c r="C461" s="5" t="s">
        <v>296</v>
      </c>
      <c r="D461" s="5" t="s">
        <v>84</v>
      </c>
      <c r="E461" s="12" t="s">
        <v>329</v>
      </c>
      <c r="F461" s="5" t="s">
        <v>315</v>
      </c>
      <c r="G461" s="5" t="s">
        <v>316</v>
      </c>
      <c r="H461" s="5"/>
      <c r="I461" s="2">
        <v>0</v>
      </c>
    </row>
    <row r="462" spans="1:9" x14ac:dyDescent="0.25">
      <c r="A462" s="13">
        <v>461</v>
      </c>
      <c r="B462" s="8" t="s">
        <v>324</v>
      </c>
      <c r="C462" s="5" t="s">
        <v>296</v>
      </c>
      <c r="D462" s="5" t="s">
        <v>84</v>
      </c>
      <c r="E462" s="12" t="s">
        <v>329</v>
      </c>
      <c r="F462" s="5" t="s">
        <v>317</v>
      </c>
      <c r="G462" s="5" t="s">
        <v>318</v>
      </c>
      <c r="H462" s="5"/>
      <c r="I462" s="2"/>
    </row>
    <row r="463" spans="1:9" ht="15.75" thickBot="1" x14ac:dyDescent="0.3">
      <c r="A463" s="14">
        <v>462</v>
      </c>
      <c r="B463" s="10" t="s">
        <v>324</v>
      </c>
      <c r="C463" s="10" t="s">
        <v>296</v>
      </c>
      <c r="D463" s="10" t="s">
        <v>84</v>
      </c>
      <c r="E463" s="12" t="s">
        <v>329</v>
      </c>
      <c r="F463" s="10" t="s">
        <v>319</v>
      </c>
      <c r="G463" s="10" t="s">
        <v>320</v>
      </c>
      <c r="H463" s="10"/>
      <c r="I463" s="11">
        <v>0</v>
      </c>
    </row>
    <row r="464" spans="1:9" x14ac:dyDescent="0.25">
      <c r="A464" s="15">
        <v>463</v>
      </c>
      <c r="B464" s="8" t="s">
        <v>325</v>
      </c>
      <c r="C464" s="8" t="s">
        <v>83</v>
      </c>
      <c r="D464" s="8" t="s">
        <v>84</v>
      </c>
      <c r="E464" s="12" t="s">
        <v>329</v>
      </c>
      <c r="F464" s="8" t="s">
        <v>85</v>
      </c>
      <c r="G464" s="8" t="s">
        <v>86</v>
      </c>
      <c r="H464" s="8"/>
      <c r="I464" s="9"/>
    </row>
    <row r="465" spans="1:9" x14ac:dyDescent="0.25">
      <c r="A465" s="13">
        <v>464</v>
      </c>
      <c r="B465" s="8" t="s">
        <v>325</v>
      </c>
      <c r="C465" s="5" t="s">
        <v>83</v>
      </c>
      <c r="D465" s="5" t="s">
        <v>84</v>
      </c>
      <c r="E465" s="12" t="s">
        <v>329</v>
      </c>
      <c r="F465" s="5" t="s">
        <v>87</v>
      </c>
      <c r="G465" s="5" t="s">
        <v>88</v>
      </c>
      <c r="H465" s="5"/>
      <c r="I465" s="2"/>
    </row>
    <row r="466" spans="1:9" x14ac:dyDescent="0.25">
      <c r="A466" s="13">
        <v>465</v>
      </c>
      <c r="B466" s="8" t="s">
        <v>325</v>
      </c>
      <c r="C466" s="5" t="s">
        <v>83</v>
      </c>
      <c r="D466" s="5" t="s">
        <v>84</v>
      </c>
      <c r="E466" s="12" t="s">
        <v>329</v>
      </c>
      <c r="F466" s="5" t="s">
        <v>89</v>
      </c>
      <c r="G466" s="5" t="s">
        <v>90</v>
      </c>
      <c r="H466" s="5"/>
      <c r="I466" s="2"/>
    </row>
    <row r="467" spans="1:9" x14ac:dyDescent="0.25">
      <c r="A467" s="13">
        <v>466</v>
      </c>
      <c r="B467" s="8" t="s">
        <v>325</v>
      </c>
      <c r="C467" s="5" t="s">
        <v>83</v>
      </c>
      <c r="D467" s="5" t="s">
        <v>76</v>
      </c>
      <c r="E467" s="12" t="s">
        <v>329</v>
      </c>
      <c r="F467" s="5" t="s">
        <v>91</v>
      </c>
      <c r="G467" s="5" t="s">
        <v>92</v>
      </c>
      <c r="H467" s="5"/>
      <c r="I467" s="2">
        <v>0</v>
      </c>
    </row>
    <row r="468" spans="1:9" x14ac:dyDescent="0.25">
      <c r="A468" s="13">
        <v>467</v>
      </c>
      <c r="B468" s="8" t="s">
        <v>325</v>
      </c>
      <c r="C468" s="5" t="s">
        <v>83</v>
      </c>
      <c r="D468" s="5" t="s">
        <v>84</v>
      </c>
      <c r="E468" s="12" t="s">
        <v>329</v>
      </c>
      <c r="F468" s="5" t="s">
        <v>93</v>
      </c>
      <c r="G468" s="5" t="s">
        <v>94</v>
      </c>
      <c r="H468" s="5"/>
      <c r="I468" s="2"/>
    </row>
    <row r="469" spans="1:9" x14ac:dyDescent="0.25">
      <c r="A469" s="13">
        <v>468</v>
      </c>
      <c r="B469" s="8" t="s">
        <v>325</v>
      </c>
      <c r="C469" s="5" t="s">
        <v>83</v>
      </c>
      <c r="D469" s="5" t="s">
        <v>84</v>
      </c>
      <c r="E469" s="12" t="s">
        <v>329</v>
      </c>
      <c r="F469" s="5" t="s">
        <v>95</v>
      </c>
      <c r="G469" s="5" t="s">
        <v>96</v>
      </c>
      <c r="H469" s="5"/>
      <c r="I469" s="2"/>
    </row>
    <row r="470" spans="1:9" x14ac:dyDescent="0.25">
      <c r="A470" s="13">
        <v>469</v>
      </c>
      <c r="B470" s="8" t="s">
        <v>325</v>
      </c>
      <c r="C470" s="5" t="s">
        <v>83</v>
      </c>
      <c r="D470" s="5" t="s">
        <v>76</v>
      </c>
      <c r="E470" s="12" t="s">
        <v>329</v>
      </c>
      <c r="F470" s="5" t="s">
        <v>97</v>
      </c>
      <c r="G470" s="5" t="s">
        <v>98</v>
      </c>
      <c r="H470" s="5"/>
      <c r="I470" s="2">
        <v>0</v>
      </c>
    </row>
    <row r="471" spans="1:9" x14ac:dyDescent="0.25">
      <c r="A471" s="13">
        <v>470</v>
      </c>
      <c r="B471" s="8" t="s">
        <v>325</v>
      </c>
      <c r="C471" s="5" t="s">
        <v>83</v>
      </c>
      <c r="D471" s="5" t="s">
        <v>84</v>
      </c>
      <c r="E471" s="12" t="s">
        <v>329</v>
      </c>
      <c r="F471" s="5" t="s">
        <v>99</v>
      </c>
      <c r="G471" s="5" t="s">
        <v>100</v>
      </c>
      <c r="H471" s="5"/>
      <c r="I471" s="2">
        <v>479407</v>
      </c>
    </row>
    <row r="472" spans="1:9" x14ac:dyDescent="0.25">
      <c r="A472" s="13">
        <v>471</v>
      </c>
      <c r="B472" s="8" t="s">
        <v>325</v>
      </c>
      <c r="C472" s="5" t="s">
        <v>83</v>
      </c>
      <c r="D472" s="5" t="s">
        <v>84</v>
      </c>
      <c r="E472" s="12" t="s">
        <v>329</v>
      </c>
      <c r="F472" s="5" t="s">
        <v>101</v>
      </c>
      <c r="G472" s="5" t="s">
        <v>102</v>
      </c>
      <c r="H472" s="5"/>
      <c r="I472" s="2"/>
    </row>
    <row r="473" spans="1:9" x14ac:dyDescent="0.25">
      <c r="A473" s="13">
        <v>472</v>
      </c>
      <c r="B473" s="8" t="s">
        <v>325</v>
      </c>
      <c r="C473" s="5" t="s">
        <v>83</v>
      </c>
      <c r="D473" s="5" t="s">
        <v>84</v>
      </c>
      <c r="E473" s="12" t="s">
        <v>329</v>
      </c>
      <c r="F473" s="5" t="s">
        <v>103</v>
      </c>
      <c r="G473" s="5" t="s">
        <v>104</v>
      </c>
      <c r="H473" s="5"/>
      <c r="I473" s="2"/>
    </row>
    <row r="474" spans="1:9" x14ac:dyDescent="0.25">
      <c r="A474" s="13">
        <v>473</v>
      </c>
      <c r="B474" s="8" t="s">
        <v>325</v>
      </c>
      <c r="C474" s="5" t="s">
        <v>83</v>
      </c>
      <c r="D474" s="5" t="s">
        <v>84</v>
      </c>
      <c r="E474" s="12" t="s">
        <v>329</v>
      </c>
      <c r="F474" s="5" t="s">
        <v>105</v>
      </c>
      <c r="G474" s="5" t="s">
        <v>106</v>
      </c>
      <c r="H474" s="5"/>
      <c r="I474" s="2"/>
    </row>
    <row r="475" spans="1:9" x14ac:dyDescent="0.25">
      <c r="A475" s="13">
        <v>474</v>
      </c>
      <c r="B475" s="8" t="s">
        <v>325</v>
      </c>
      <c r="C475" s="5" t="s">
        <v>83</v>
      </c>
      <c r="D475" s="5" t="s">
        <v>84</v>
      </c>
      <c r="E475" s="12" t="s">
        <v>329</v>
      </c>
      <c r="F475" s="5" t="s">
        <v>107</v>
      </c>
      <c r="G475" s="5" t="s">
        <v>108</v>
      </c>
      <c r="H475" s="5"/>
      <c r="I475" s="2"/>
    </row>
    <row r="476" spans="1:9" x14ac:dyDescent="0.25">
      <c r="A476" s="13">
        <v>475</v>
      </c>
      <c r="B476" s="8" t="s">
        <v>325</v>
      </c>
      <c r="C476" s="5" t="s">
        <v>83</v>
      </c>
      <c r="D476" s="5" t="s">
        <v>84</v>
      </c>
      <c r="E476" s="12" t="s">
        <v>329</v>
      </c>
      <c r="F476" s="5" t="s">
        <v>109</v>
      </c>
      <c r="G476" s="5" t="s">
        <v>110</v>
      </c>
      <c r="H476" s="5"/>
      <c r="I476" s="2"/>
    </row>
    <row r="477" spans="1:9" x14ac:dyDescent="0.25">
      <c r="A477" s="13">
        <v>476</v>
      </c>
      <c r="B477" s="8" t="s">
        <v>325</v>
      </c>
      <c r="C477" s="5" t="s">
        <v>83</v>
      </c>
      <c r="D477" s="5" t="s">
        <v>84</v>
      </c>
      <c r="E477" s="12" t="s">
        <v>329</v>
      </c>
      <c r="F477" s="5" t="s">
        <v>111</v>
      </c>
      <c r="G477" s="5" t="s">
        <v>112</v>
      </c>
      <c r="H477" s="5"/>
      <c r="I477" s="2"/>
    </row>
    <row r="478" spans="1:9" x14ac:dyDescent="0.25">
      <c r="A478" s="13">
        <v>477</v>
      </c>
      <c r="B478" s="8" t="s">
        <v>325</v>
      </c>
      <c r="C478" s="5" t="s">
        <v>83</v>
      </c>
      <c r="D478" s="5" t="s">
        <v>84</v>
      </c>
      <c r="E478" s="12" t="s">
        <v>329</v>
      </c>
      <c r="F478" s="5" t="s">
        <v>113</v>
      </c>
      <c r="G478" s="5" t="s">
        <v>114</v>
      </c>
      <c r="H478" s="5"/>
      <c r="I478" s="2"/>
    </row>
    <row r="479" spans="1:9" x14ac:dyDescent="0.25">
      <c r="A479" s="13">
        <v>478</v>
      </c>
      <c r="B479" s="8" t="s">
        <v>325</v>
      </c>
      <c r="C479" s="5" t="s">
        <v>83</v>
      </c>
      <c r="D479" s="5" t="s">
        <v>84</v>
      </c>
      <c r="E479" s="12" t="s">
        <v>329</v>
      </c>
      <c r="F479" s="5" t="s">
        <v>115</v>
      </c>
      <c r="G479" s="5" t="s">
        <v>116</v>
      </c>
      <c r="H479" s="5"/>
      <c r="I479" s="2"/>
    </row>
    <row r="480" spans="1:9" x14ac:dyDescent="0.25">
      <c r="A480" s="13">
        <v>479</v>
      </c>
      <c r="B480" s="8" t="s">
        <v>325</v>
      </c>
      <c r="C480" s="5" t="s">
        <v>83</v>
      </c>
      <c r="D480" s="5" t="s">
        <v>84</v>
      </c>
      <c r="E480" s="12" t="s">
        <v>329</v>
      </c>
      <c r="F480" s="5" t="s">
        <v>117</v>
      </c>
      <c r="G480" s="5" t="s">
        <v>118</v>
      </c>
      <c r="H480" s="5"/>
      <c r="I480" s="2"/>
    </row>
    <row r="481" spans="1:9" x14ac:dyDescent="0.25">
      <c r="A481" s="13">
        <v>480</v>
      </c>
      <c r="B481" s="8" t="s">
        <v>325</v>
      </c>
      <c r="C481" s="5" t="s">
        <v>83</v>
      </c>
      <c r="D481" s="5" t="s">
        <v>84</v>
      </c>
      <c r="E481" s="12" t="s">
        <v>329</v>
      </c>
      <c r="F481" s="5" t="s">
        <v>119</v>
      </c>
      <c r="G481" s="5" t="s">
        <v>120</v>
      </c>
      <c r="H481" s="5"/>
      <c r="I481" s="2"/>
    </row>
    <row r="482" spans="1:9" x14ac:dyDescent="0.25">
      <c r="A482" s="13">
        <v>481</v>
      </c>
      <c r="B482" s="8" t="s">
        <v>325</v>
      </c>
      <c r="C482" s="5" t="s">
        <v>83</v>
      </c>
      <c r="D482" s="5" t="s">
        <v>84</v>
      </c>
      <c r="E482" s="12" t="s">
        <v>329</v>
      </c>
      <c r="F482" s="5" t="s">
        <v>121</v>
      </c>
      <c r="G482" s="5" t="s">
        <v>122</v>
      </c>
      <c r="H482" s="5"/>
      <c r="I482" s="2"/>
    </row>
    <row r="483" spans="1:9" x14ac:dyDescent="0.25">
      <c r="A483" s="13">
        <v>482</v>
      </c>
      <c r="B483" s="8" t="s">
        <v>325</v>
      </c>
      <c r="C483" s="5" t="s">
        <v>83</v>
      </c>
      <c r="D483" s="5" t="s">
        <v>84</v>
      </c>
      <c r="E483" s="12" t="s">
        <v>329</v>
      </c>
      <c r="F483" s="5" t="s">
        <v>123</v>
      </c>
      <c r="G483" s="5" t="s">
        <v>124</v>
      </c>
      <c r="H483" s="5"/>
      <c r="I483" s="2"/>
    </row>
    <row r="484" spans="1:9" x14ac:dyDescent="0.25">
      <c r="A484" s="13">
        <v>483</v>
      </c>
      <c r="B484" s="8" t="s">
        <v>325</v>
      </c>
      <c r="C484" s="5" t="s">
        <v>83</v>
      </c>
      <c r="D484" s="5" t="s">
        <v>84</v>
      </c>
      <c r="E484" s="12" t="s">
        <v>329</v>
      </c>
      <c r="F484" s="5" t="s">
        <v>125</v>
      </c>
      <c r="G484" s="5" t="s">
        <v>126</v>
      </c>
      <c r="H484" s="5"/>
      <c r="I484" s="2"/>
    </row>
    <row r="485" spans="1:9" x14ac:dyDescent="0.25">
      <c r="A485" s="13">
        <v>484</v>
      </c>
      <c r="B485" s="8" t="s">
        <v>325</v>
      </c>
      <c r="C485" s="5" t="s">
        <v>83</v>
      </c>
      <c r="D485" s="5" t="s">
        <v>84</v>
      </c>
      <c r="E485" s="12" t="s">
        <v>329</v>
      </c>
      <c r="F485" s="5" t="s">
        <v>127</v>
      </c>
      <c r="G485" s="5" t="s">
        <v>128</v>
      </c>
      <c r="H485" s="5"/>
      <c r="I485" s="2"/>
    </row>
    <row r="486" spans="1:9" x14ac:dyDescent="0.25">
      <c r="A486" s="13">
        <v>485</v>
      </c>
      <c r="B486" s="8" t="s">
        <v>325</v>
      </c>
      <c r="C486" s="5" t="s">
        <v>83</v>
      </c>
      <c r="D486" s="5" t="s">
        <v>84</v>
      </c>
      <c r="E486" s="12" t="s">
        <v>329</v>
      </c>
      <c r="F486" s="5" t="s">
        <v>129</v>
      </c>
      <c r="G486" s="5" t="s">
        <v>130</v>
      </c>
      <c r="H486" s="5"/>
      <c r="I486" s="2"/>
    </row>
    <row r="487" spans="1:9" x14ac:dyDescent="0.25">
      <c r="A487" s="13">
        <v>486</v>
      </c>
      <c r="B487" s="8" t="s">
        <v>325</v>
      </c>
      <c r="C487" s="5" t="s">
        <v>83</v>
      </c>
      <c r="D487" s="5" t="s">
        <v>84</v>
      </c>
      <c r="E487" s="12" t="s">
        <v>329</v>
      </c>
      <c r="F487" s="5" t="s">
        <v>131</v>
      </c>
      <c r="G487" s="5" t="s">
        <v>132</v>
      </c>
      <c r="H487" s="5"/>
      <c r="I487" s="2"/>
    </row>
    <row r="488" spans="1:9" x14ac:dyDescent="0.25">
      <c r="A488" s="13">
        <v>487</v>
      </c>
      <c r="B488" s="8" t="s">
        <v>325</v>
      </c>
      <c r="C488" s="5" t="s">
        <v>83</v>
      </c>
      <c r="D488" s="5" t="s">
        <v>84</v>
      </c>
      <c r="E488" s="12" t="s">
        <v>329</v>
      </c>
      <c r="F488" s="5" t="s">
        <v>133</v>
      </c>
      <c r="G488" s="5" t="s">
        <v>134</v>
      </c>
      <c r="H488" s="5"/>
      <c r="I488" s="2"/>
    </row>
    <row r="489" spans="1:9" x14ac:dyDescent="0.25">
      <c r="A489" s="13">
        <v>488</v>
      </c>
      <c r="B489" s="8" t="s">
        <v>325</v>
      </c>
      <c r="C489" s="5" t="s">
        <v>83</v>
      </c>
      <c r="D489" s="5" t="s">
        <v>84</v>
      </c>
      <c r="E489" s="12" t="s">
        <v>329</v>
      </c>
      <c r="F489" s="5" t="s">
        <v>135</v>
      </c>
      <c r="G489" s="5" t="s">
        <v>136</v>
      </c>
      <c r="H489" s="5"/>
      <c r="I489" s="2"/>
    </row>
    <row r="490" spans="1:9" x14ac:dyDescent="0.25">
      <c r="A490" s="13">
        <v>489</v>
      </c>
      <c r="B490" s="8" t="s">
        <v>325</v>
      </c>
      <c r="C490" s="5" t="s">
        <v>83</v>
      </c>
      <c r="D490" s="5" t="s">
        <v>84</v>
      </c>
      <c r="E490" s="12" t="s">
        <v>329</v>
      </c>
      <c r="F490" s="5" t="s">
        <v>137</v>
      </c>
      <c r="G490" s="5" t="s">
        <v>138</v>
      </c>
      <c r="H490" s="5"/>
      <c r="I490" s="2"/>
    </row>
    <row r="491" spans="1:9" x14ac:dyDescent="0.25">
      <c r="A491" s="13">
        <v>490</v>
      </c>
      <c r="B491" s="8" t="s">
        <v>325</v>
      </c>
      <c r="C491" s="5" t="s">
        <v>83</v>
      </c>
      <c r="D491" s="5" t="s">
        <v>84</v>
      </c>
      <c r="E491" s="12" t="s">
        <v>329</v>
      </c>
      <c r="F491" s="5" t="s">
        <v>139</v>
      </c>
      <c r="G491" s="5" t="s">
        <v>140</v>
      </c>
      <c r="H491" s="5"/>
      <c r="I491" s="2"/>
    </row>
    <row r="492" spans="1:9" x14ac:dyDescent="0.25">
      <c r="A492" s="13">
        <v>491</v>
      </c>
      <c r="B492" s="8" t="s">
        <v>325</v>
      </c>
      <c r="C492" s="5" t="s">
        <v>83</v>
      </c>
      <c r="D492" s="5" t="s">
        <v>84</v>
      </c>
      <c r="E492" s="12" t="s">
        <v>329</v>
      </c>
      <c r="F492" s="5" t="s">
        <v>141</v>
      </c>
      <c r="G492" s="5" t="s">
        <v>142</v>
      </c>
      <c r="H492" s="5"/>
      <c r="I492" s="2"/>
    </row>
    <row r="493" spans="1:9" x14ac:dyDescent="0.25">
      <c r="A493" s="13">
        <v>492</v>
      </c>
      <c r="B493" s="8" t="s">
        <v>325</v>
      </c>
      <c r="C493" s="5" t="s">
        <v>83</v>
      </c>
      <c r="D493" s="5" t="s">
        <v>84</v>
      </c>
      <c r="E493" s="12" t="s">
        <v>329</v>
      </c>
      <c r="F493" s="5" t="s">
        <v>143</v>
      </c>
      <c r="G493" s="5" t="s">
        <v>144</v>
      </c>
      <c r="H493" s="5"/>
      <c r="I493" s="2"/>
    </row>
    <row r="494" spans="1:9" x14ac:dyDescent="0.25">
      <c r="A494" s="13">
        <v>493</v>
      </c>
      <c r="B494" s="8" t="s">
        <v>325</v>
      </c>
      <c r="C494" s="5" t="s">
        <v>83</v>
      </c>
      <c r="D494" s="5" t="s">
        <v>84</v>
      </c>
      <c r="E494" s="12" t="s">
        <v>329</v>
      </c>
      <c r="F494" s="5" t="s">
        <v>145</v>
      </c>
      <c r="G494" s="5" t="s">
        <v>146</v>
      </c>
      <c r="H494" s="5"/>
      <c r="I494" s="2"/>
    </row>
    <row r="495" spans="1:9" x14ac:dyDescent="0.25">
      <c r="A495" s="13">
        <v>494</v>
      </c>
      <c r="B495" s="8" t="s">
        <v>325</v>
      </c>
      <c r="C495" s="5" t="s">
        <v>83</v>
      </c>
      <c r="D495" s="5" t="s">
        <v>84</v>
      </c>
      <c r="E495" s="12" t="s">
        <v>329</v>
      </c>
      <c r="F495" s="5" t="s">
        <v>147</v>
      </c>
      <c r="G495" s="5" t="s">
        <v>148</v>
      </c>
      <c r="H495" s="5"/>
      <c r="I495" s="2"/>
    </row>
    <row r="496" spans="1:9" x14ac:dyDescent="0.25">
      <c r="A496" s="13">
        <v>495</v>
      </c>
      <c r="B496" s="8" t="s">
        <v>325</v>
      </c>
      <c r="C496" s="5" t="s">
        <v>83</v>
      </c>
      <c r="D496" s="5" t="s">
        <v>84</v>
      </c>
      <c r="E496" s="12" t="s">
        <v>329</v>
      </c>
      <c r="F496" s="5" t="s">
        <v>149</v>
      </c>
      <c r="G496" s="5" t="s">
        <v>150</v>
      </c>
      <c r="H496" s="5"/>
      <c r="I496" s="2"/>
    </row>
    <row r="497" spans="1:9" x14ac:dyDescent="0.25">
      <c r="A497" s="13">
        <v>496</v>
      </c>
      <c r="B497" s="8" t="s">
        <v>325</v>
      </c>
      <c r="C497" s="5" t="s">
        <v>83</v>
      </c>
      <c r="D497" s="5" t="s">
        <v>84</v>
      </c>
      <c r="E497" s="12" t="s">
        <v>329</v>
      </c>
      <c r="F497" s="5" t="s">
        <v>151</v>
      </c>
      <c r="G497" s="5" t="s">
        <v>152</v>
      </c>
      <c r="H497" s="5"/>
      <c r="I497" s="2"/>
    </row>
    <row r="498" spans="1:9" x14ac:dyDescent="0.25">
      <c r="A498" s="13">
        <v>497</v>
      </c>
      <c r="B498" s="8" t="s">
        <v>325</v>
      </c>
      <c r="C498" s="5" t="s">
        <v>83</v>
      </c>
      <c r="D498" s="5" t="s">
        <v>84</v>
      </c>
      <c r="E498" s="12" t="s">
        <v>329</v>
      </c>
      <c r="F498" s="5" t="s">
        <v>153</v>
      </c>
      <c r="G498" s="5" t="s">
        <v>154</v>
      </c>
      <c r="H498" s="5"/>
      <c r="I498" s="2"/>
    </row>
    <row r="499" spans="1:9" x14ac:dyDescent="0.25">
      <c r="A499" s="13">
        <v>498</v>
      </c>
      <c r="B499" s="8" t="s">
        <v>325</v>
      </c>
      <c r="C499" s="5" t="s">
        <v>83</v>
      </c>
      <c r="D499" s="5" t="s">
        <v>84</v>
      </c>
      <c r="E499" s="12" t="s">
        <v>329</v>
      </c>
      <c r="F499" s="5" t="s">
        <v>155</v>
      </c>
      <c r="G499" s="5" t="s">
        <v>156</v>
      </c>
      <c r="H499" s="5"/>
      <c r="I499" s="2"/>
    </row>
    <row r="500" spans="1:9" x14ac:dyDescent="0.25">
      <c r="A500" s="13">
        <v>499</v>
      </c>
      <c r="B500" s="8" t="s">
        <v>325</v>
      </c>
      <c r="C500" s="5" t="s">
        <v>83</v>
      </c>
      <c r="D500" s="5" t="s">
        <v>84</v>
      </c>
      <c r="E500" s="12" t="s">
        <v>329</v>
      </c>
      <c r="F500" s="5" t="s">
        <v>157</v>
      </c>
      <c r="G500" s="5" t="s">
        <v>158</v>
      </c>
      <c r="H500" s="5"/>
      <c r="I500" s="2"/>
    </row>
    <row r="501" spans="1:9" x14ac:dyDescent="0.25">
      <c r="A501" s="13">
        <v>500</v>
      </c>
      <c r="B501" s="8" t="s">
        <v>325</v>
      </c>
      <c r="C501" s="5" t="s">
        <v>83</v>
      </c>
      <c r="D501" s="5" t="s">
        <v>84</v>
      </c>
      <c r="E501" s="12" t="s">
        <v>329</v>
      </c>
      <c r="F501" s="5" t="s">
        <v>159</v>
      </c>
      <c r="G501" s="5" t="s">
        <v>160</v>
      </c>
      <c r="H501" s="5"/>
      <c r="I501" s="2"/>
    </row>
    <row r="502" spans="1:9" x14ac:dyDescent="0.25">
      <c r="A502" s="13">
        <v>501</v>
      </c>
      <c r="B502" s="8" t="s">
        <v>325</v>
      </c>
      <c r="C502" s="5" t="s">
        <v>83</v>
      </c>
      <c r="D502" s="5" t="s">
        <v>84</v>
      </c>
      <c r="E502" s="12" t="s">
        <v>329</v>
      </c>
      <c r="F502" s="5" t="s">
        <v>161</v>
      </c>
      <c r="G502" s="5" t="s">
        <v>162</v>
      </c>
      <c r="H502" s="5"/>
      <c r="I502" s="2"/>
    </row>
    <row r="503" spans="1:9" x14ac:dyDescent="0.25">
      <c r="A503" s="13">
        <v>502</v>
      </c>
      <c r="B503" s="8" t="s">
        <v>325</v>
      </c>
      <c r="C503" s="5" t="s">
        <v>83</v>
      </c>
      <c r="D503" s="5" t="s">
        <v>84</v>
      </c>
      <c r="E503" s="12" t="s">
        <v>329</v>
      </c>
      <c r="F503" s="5" t="s">
        <v>163</v>
      </c>
      <c r="G503" s="5" t="s">
        <v>164</v>
      </c>
      <c r="H503" s="5"/>
      <c r="I503" s="2"/>
    </row>
    <row r="504" spans="1:9" x14ac:dyDescent="0.25">
      <c r="A504" s="13">
        <v>503</v>
      </c>
      <c r="B504" s="8" t="s">
        <v>325</v>
      </c>
      <c r="C504" s="5" t="s">
        <v>83</v>
      </c>
      <c r="D504" s="5" t="s">
        <v>84</v>
      </c>
      <c r="E504" s="12" t="s">
        <v>329</v>
      </c>
      <c r="F504" s="5" t="s">
        <v>165</v>
      </c>
      <c r="G504" s="5" t="s">
        <v>166</v>
      </c>
      <c r="H504" s="5"/>
      <c r="I504" s="2"/>
    </row>
    <row r="505" spans="1:9" x14ac:dyDescent="0.25">
      <c r="A505" s="13">
        <v>504</v>
      </c>
      <c r="B505" s="8" t="s">
        <v>325</v>
      </c>
      <c r="C505" s="5" t="s">
        <v>83</v>
      </c>
      <c r="D505" s="5" t="s">
        <v>84</v>
      </c>
      <c r="E505" s="12" t="s">
        <v>329</v>
      </c>
      <c r="F505" s="5" t="s">
        <v>167</v>
      </c>
      <c r="G505" s="5" t="s">
        <v>168</v>
      </c>
      <c r="H505" s="5"/>
      <c r="I505" s="2"/>
    </row>
    <row r="506" spans="1:9" x14ac:dyDescent="0.25">
      <c r="A506" s="13">
        <v>505</v>
      </c>
      <c r="B506" s="8" t="s">
        <v>325</v>
      </c>
      <c r="C506" s="5" t="s">
        <v>83</v>
      </c>
      <c r="D506" s="5" t="s">
        <v>76</v>
      </c>
      <c r="E506" s="12" t="s">
        <v>329</v>
      </c>
      <c r="F506" s="5" t="s">
        <v>169</v>
      </c>
      <c r="G506" s="5" t="s">
        <v>170</v>
      </c>
      <c r="H506" s="5"/>
      <c r="I506" s="2">
        <v>479407</v>
      </c>
    </row>
    <row r="507" spans="1:9" x14ac:dyDescent="0.25">
      <c r="A507" s="13">
        <v>506</v>
      </c>
      <c r="B507" s="8" t="s">
        <v>325</v>
      </c>
      <c r="C507" s="5" t="s">
        <v>83</v>
      </c>
      <c r="D507" s="5" t="s">
        <v>84</v>
      </c>
      <c r="E507" s="12" t="s">
        <v>329</v>
      </c>
      <c r="F507" s="5" t="s">
        <v>171</v>
      </c>
      <c r="G507" s="5" t="s">
        <v>172</v>
      </c>
      <c r="H507" s="5"/>
      <c r="I507" s="2"/>
    </row>
    <row r="508" spans="1:9" x14ac:dyDescent="0.25">
      <c r="A508" s="13">
        <v>507</v>
      </c>
      <c r="B508" s="8" t="s">
        <v>325</v>
      </c>
      <c r="C508" s="5" t="s">
        <v>83</v>
      </c>
      <c r="D508" s="5" t="s">
        <v>84</v>
      </c>
      <c r="E508" s="12" t="s">
        <v>329</v>
      </c>
      <c r="F508" s="5" t="s">
        <v>173</v>
      </c>
      <c r="G508" s="5" t="s">
        <v>174</v>
      </c>
      <c r="H508" s="5"/>
      <c r="I508" s="2"/>
    </row>
    <row r="509" spans="1:9" x14ac:dyDescent="0.25">
      <c r="A509" s="13">
        <v>508</v>
      </c>
      <c r="B509" s="8" t="s">
        <v>325</v>
      </c>
      <c r="C509" s="5" t="s">
        <v>83</v>
      </c>
      <c r="D509" s="5" t="s">
        <v>84</v>
      </c>
      <c r="E509" s="12" t="s">
        <v>329</v>
      </c>
      <c r="F509" s="5" t="s">
        <v>175</v>
      </c>
      <c r="G509" s="5" t="s">
        <v>176</v>
      </c>
      <c r="H509" s="5"/>
      <c r="I509" s="2"/>
    </row>
    <row r="510" spans="1:9" x14ac:dyDescent="0.25">
      <c r="A510" s="13">
        <v>509</v>
      </c>
      <c r="B510" s="8" t="s">
        <v>325</v>
      </c>
      <c r="C510" s="5" t="s">
        <v>83</v>
      </c>
      <c r="D510" s="5" t="s">
        <v>84</v>
      </c>
      <c r="E510" s="12" t="s">
        <v>329</v>
      </c>
      <c r="F510" s="5" t="s">
        <v>177</v>
      </c>
      <c r="G510" s="5" t="s">
        <v>178</v>
      </c>
      <c r="H510" s="5"/>
      <c r="I510" s="2"/>
    </row>
    <row r="511" spans="1:9" x14ac:dyDescent="0.25">
      <c r="A511" s="13">
        <v>510</v>
      </c>
      <c r="B511" s="8" t="s">
        <v>325</v>
      </c>
      <c r="C511" s="5" t="s">
        <v>83</v>
      </c>
      <c r="D511" s="5" t="s">
        <v>84</v>
      </c>
      <c r="E511" s="12" t="s">
        <v>329</v>
      </c>
      <c r="F511" s="5" t="s">
        <v>179</v>
      </c>
      <c r="G511" s="5" t="s">
        <v>180</v>
      </c>
      <c r="H511" s="5"/>
      <c r="I511" s="2"/>
    </row>
    <row r="512" spans="1:9" x14ac:dyDescent="0.25">
      <c r="A512" s="13">
        <v>511</v>
      </c>
      <c r="B512" s="8" t="s">
        <v>325</v>
      </c>
      <c r="C512" s="5" t="s">
        <v>83</v>
      </c>
      <c r="D512" s="5" t="s">
        <v>84</v>
      </c>
      <c r="E512" s="12" t="s">
        <v>329</v>
      </c>
      <c r="F512" s="5" t="s">
        <v>181</v>
      </c>
      <c r="G512" s="5" t="s">
        <v>182</v>
      </c>
      <c r="H512" s="5"/>
      <c r="I512" s="2"/>
    </row>
    <row r="513" spans="1:9" x14ac:dyDescent="0.25">
      <c r="A513" s="13">
        <v>512</v>
      </c>
      <c r="B513" s="8" t="s">
        <v>325</v>
      </c>
      <c r="C513" s="5" t="s">
        <v>83</v>
      </c>
      <c r="D513" s="5" t="s">
        <v>84</v>
      </c>
      <c r="E513" s="12" t="s">
        <v>329</v>
      </c>
      <c r="F513" s="5" t="s">
        <v>183</v>
      </c>
      <c r="G513" s="5" t="s">
        <v>184</v>
      </c>
      <c r="H513" s="5"/>
      <c r="I513" s="2"/>
    </row>
    <row r="514" spans="1:9" x14ac:dyDescent="0.25">
      <c r="A514" s="13">
        <v>513</v>
      </c>
      <c r="B514" s="8" t="s">
        <v>325</v>
      </c>
      <c r="C514" s="5" t="s">
        <v>83</v>
      </c>
      <c r="D514" s="5" t="s">
        <v>84</v>
      </c>
      <c r="E514" s="12" t="s">
        <v>329</v>
      </c>
      <c r="F514" s="5" t="s">
        <v>185</v>
      </c>
      <c r="G514" s="5" t="s">
        <v>186</v>
      </c>
      <c r="H514" s="5"/>
      <c r="I514" s="2"/>
    </row>
    <row r="515" spans="1:9" x14ac:dyDescent="0.25">
      <c r="A515" s="13">
        <v>514</v>
      </c>
      <c r="B515" s="8" t="s">
        <v>325</v>
      </c>
      <c r="C515" s="5" t="s">
        <v>83</v>
      </c>
      <c r="D515" s="5" t="s">
        <v>84</v>
      </c>
      <c r="E515" s="12" t="s">
        <v>329</v>
      </c>
      <c r="F515" s="5" t="s">
        <v>187</v>
      </c>
      <c r="G515" s="5" t="s">
        <v>188</v>
      </c>
      <c r="H515" s="5"/>
      <c r="I515" s="2"/>
    </row>
    <row r="516" spans="1:9" x14ac:dyDescent="0.25">
      <c r="A516" s="13">
        <v>515</v>
      </c>
      <c r="B516" s="8" t="s">
        <v>325</v>
      </c>
      <c r="C516" s="5" t="s">
        <v>83</v>
      </c>
      <c r="D516" s="5" t="s">
        <v>76</v>
      </c>
      <c r="E516" s="12" t="s">
        <v>329</v>
      </c>
      <c r="F516" s="5" t="s">
        <v>189</v>
      </c>
      <c r="G516" s="5" t="s">
        <v>190</v>
      </c>
      <c r="H516" s="5"/>
      <c r="I516" s="2">
        <v>479407</v>
      </c>
    </row>
    <row r="517" spans="1:9" x14ac:dyDescent="0.25">
      <c r="A517" s="13">
        <v>516</v>
      </c>
      <c r="B517" s="8" t="s">
        <v>325</v>
      </c>
      <c r="C517" s="5" t="s">
        <v>191</v>
      </c>
      <c r="D517" s="5" t="s">
        <v>84</v>
      </c>
      <c r="E517" s="12" t="s">
        <v>330</v>
      </c>
      <c r="F517" s="5" t="s">
        <v>0</v>
      </c>
      <c r="G517" s="5" t="s">
        <v>1</v>
      </c>
      <c r="H517" s="5"/>
      <c r="I517" s="2"/>
    </row>
    <row r="518" spans="1:9" x14ac:dyDescent="0.25">
      <c r="A518" s="13">
        <v>517</v>
      </c>
      <c r="B518" s="8" t="s">
        <v>325</v>
      </c>
      <c r="C518" s="5" t="s">
        <v>191</v>
      </c>
      <c r="D518" s="5" t="s">
        <v>84</v>
      </c>
      <c r="E518" s="12" t="s">
        <v>330</v>
      </c>
      <c r="F518" s="5" t="s">
        <v>2</v>
      </c>
      <c r="G518" s="5" t="s">
        <v>3</v>
      </c>
      <c r="H518" s="5">
        <v>0.71180408439962717</v>
      </c>
      <c r="I518" s="2">
        <v>42000</v>
      </c>
    </row>
    <row r="519" spans="1:9" x14ac:dyDescent="0.25">
      <c r="A519" s="13">
        <v>518</v>
      </c>
      <c r="B519" s="8" t="s">
        <v>325</v>
      </c>
      <c r="C519" s="5" t="s">
        <v>191</v>
      </c>
      <c r="D519" s="5" t="s">
        <v>84</v>
      </c>
      <c r="E519" s="12" t="s">
        <v>330</v>
      </c>
      <c r="F519" s="5" t="s">
        <v>4</v>
      </c>
      <c r="G519" s="5" t="s">
        <v>5</v>
      </c>
      <c r="H519" s="5"/>
      <c r="I519" s="2"/>
    </row>
    <row r="520" spans="1:9" x14ac:dyDescent="0.25">
      <c r="A520" s="13">
        <v>519</v>
      </c>
      <c r="B520" s="8" t="s">
        <v>325</v>
      </c>
      <c r="C520" s="5" t="s">
        <v>191</v>
      </c>
      <c r="D520" s="5" t="s">
        <v>84</v>
      </c>
      <c r="E520" s="12" t="s">
        <v>330</v>
      </c>
      <c r="F520" s="5" t="s">
        <v>6</v>
      </c>
      <c r="G520" s="5" t="s">
        <v>7</v>
      </c>
      <c r="H520" s="5">
        <v>0.71047236262509383</v>
      </c>
      <c r="I520" s="2">
        <v>35000</v>
      </c>
    </row>
    <row r="521" spans="1:9" x14ac:dyDescent="0.25">
      <c r="A521" s="13">
        <v>520</v>
      </c>
      <c r="B521" s="8" t="s">
        <v>325</v>
      </c>
      <c r="C521" s="5" t="s">
        <v>191</v>
      </c>
      <c r="D521" s="5" t="s">
        <v>84</v>
      </c>
      <c r="E521" s="12" t="s">
        <v>331</v>
      </c>
      <c r="F521" s="5" t="s">
        <v>10</v>
      </c>
      <c r="G521" s="5" t="s">
        <v>11</v>
      </c>
      <c r="H521" s="5"/>
      <c r="I521" s="2"/>
    </row>
    <row r="522" spans="1:9" x14ac:dyDescent="0.25">
      <c r="A522" s="13">
        <v>521</v>
      </c>
      <c r="B522" s="8" t="s">
        <v>325</v>
      </c>
      <c r="C522" s="5" t="s">
        <v>191</v>
      </c>
      <c r="D522" s="5" t="s">
        <v>84</v>
      </c>
      <c r="E522" s="12" t="s">
        <v>331</v>
      </c>
      <c r="F522" s="5" t="s">
        <v>12</v>
      </c>
      <c r="G522" s="5" t="s">
        <v>13</v>
      </c>
      <c r="H522" s="5"/>
      <c r="I522" s="2"/>
    </row>
    <row r="523" spans="1:9" x14ac:dyDescent="0.25">
      <c r="A523" s="13">
        <v>522</v>
      </c>
      <c r="B523" s="8" t="s">
        <v>325</v>
      </c>
      <c r="C523" s="5" t="s">
        <v>191</v>
      </c>
      <c r="D523" s="5" t="s">
        <v>84</v>
      </c>
      <c r="E523" s="12" t="s">
        <v>331</v>
      </c>
      <c r="F523" s="5" t="s">
        <v>14</v>
      </c>
      <c r="G523" s="5" t="s">
        <v>15</v>
      </c>
      <c r="H523" s="5"/>
      <c r="I523" s="2"/>
    </row>
    <row r="524" spans="1:9" x14ac:dyDescent="0.25">
      <c r="A524" s="13">
        <v>523</v>
      </c>
      <c r="B524" s="8" t="s">
        <v>325</v>
      </c>
      <c r="C524" s="5" t="s">
        <v>191</v>
      </c>
      <c r="D524" s="5" t="s">
        <v>84</v>
      </c>
      <c r="E524" s="12" t="s">
        <v>331</v>
      </c>
      <c r="F524" s="5" t="s">
        <v>16</v>
      </c>
      <c r="G524" s="5" t="s">
        <v>17</v>
      </c>
      <c r="H524" s="5"/>
      <c r="I524" s="2"/>
    </row>
    <row r="525" spans="1:9" x14ac:dyDescent="0.25">
      <c r="A525" s="13">
        <v>524</v>
      </c>
      <c r="B525" s="8" t="s">
        <v>325</v>
      </c>
      <c r="C525" s="5" t="s">
        <v>191</v>
      </c>
      <c r="D525" s="5" t="s">
        <v>84</v>
      </c>
      <c r="E525" s="12" t="s">
        <v>331</v>
      </c>
      <c r="F525" s="5" t="s">
        <v>18</v>
      </c>
      <c r="G525" s="5" t="s">
        <v>19</v>
      </c>
      <c r="H525" s="5"/>
      <c r="I525" s="2"/>
    </row>
    <row r="526" spans="1:9" x14ac:dyDescent="0.25">
      <c r="A526" s="13">
        <v>525</v>
      </c>
      <c r="B526" s="8" t="s">
        <v>325</v>
      </c>
      <c r="C526" s="5" t="s">
        <v>191</v>
      </c>
      <c r="D526" s="5" t="s">
        <v>84</v>
      </c>
      <c r="E526" s="12" t="s">
        <v>331</v>
      </c>
      <c r="F526" s="5" t="s">
        <v>20</v>
      </c>
      <c r="G526" s="5" t="s">
        <v>21</v>
      </c>
      <c r="H526" s="5"/>
      <c r="I526" s="2"/>
    </row>
    <row r="527" spans="1:9" x14ac:dyDescent="0.25">
      <c r="A527" s="13">
        <v>526</v>
      </c>
      <c r="B527" s="8" t="s">
        <v>325</v>
      </c>
      <c r="C527" s="5" t="s">
        <v>191</v>
      </c>
      <c r="D527" s="5" t="s">
        <v>84</v>
      </c>
      <c r="E527" s="12" t="s">
        <v>331</v>
      </c>
      <c r="F527" s="5" t="s">
        <v>22</v>
      </c>
      <c r="G527" s="5" t="s">
        <v>23</v>
      </c>
      <c r="H527" s="5"/>
      <c r="I527" s="2"/>
    </row>
    <row r="528" spans="1:9" x14ac:dyDescent="0.25">
      <c r="A528" s="13">
        <v>527</v>
      </c>
      <c r="B528" s="8" t="s">
        <v>325</v>
      </c>
      <c r="C528" s="5" t="s">
        <v>191</v>
      </c>
      <c r="D528" s="5" t="s">
        <v>84</v>
      </c>
      <c r="E528" s="12" t="s">
        <v>331</v>
      </c>
      <c r="F528" s="5" t="s">
        <v>24</v>
      </c>
      <c r="G528" s="5" t="s">
        <v>25</v>
      </c>
      <c r="H528" s="5"/>
      <c r="I528" s="2"/>
    </row>
    <row r="529" spans="1:9" x14ac:dyDescent="0.25">
      <c r="A529" s="13">
        <v>528</v>
      </c>
      <c r="B529" s="8" t="s">
        <v>325</v>
      </c>
      <c r="C529" s="5" t="s">
        <v>191</v>
      </c>
      <c r="D529" s="5" t="s">
        <v>84</v>
      </c>
      <c r="E529" s="12" t="s">
        <v>331</v>
      </c>
      <c r="F529" s="5" t="s">
        <v>26</v>
      </c>
      <c r="G529" s="5" t="s">
        <v>27</v>
      </c>
      <c r="H529" s="5"/>
      <c r="I529" s="2"/>
    </row>
    <row r="530" spans="1:9" x14ac:dyDescent="0.25">
      <c r="A530" s="13">
        <v>529</v>
      </c>
      <c r="B530" s="8" t="s">
        <v>325</v>
      </c>
      <c r="C530" s="5" t="s">
        <v>191</v>
      </c>
      <c r="D530" s="5" t="s">
        <v>84</v>
      </c>
      <c r="E530" s="12" t="s">
        <v>331</v>
      </c>
      <c r="F530" s="5" t="s">
        <v>28</v>
      </c>
      <c r="G530" s="5" t="s">
        <v>29</v>
      </c>
      <c r="H530" s="5"/>
      <c r="I530" s="2"/>
    </row>
    <row r="531" spans="1:9" x14ac:dyDescent="0.25">
      <c r="A531" s="13">
        <v>530</v>
      </c>
      <c r="B531" s="8" t="s">
        <v>325</v>
      </c>
      <c r="C531" s="5" t="s">
        <v>191</v>
      </c>
      <c r="D531" s="5" t="s">
        <v>84</v>
      </c>
      <c r="E531" s="12" t="s">
        <v>331</v>
      </c>
      <c r="F531" s="5" t="s">
        <v>41</v>
      </c>
      <c r="G531" s="5" t="s">
        <v>42</v>
      </c>
      <c r="H531" s="5"/>
      <c r="I531" s="2"/>
    </row>
    <row r="532" spans="1:9" x14ac:dyDescent="0.25">
      <c r="A532" s="13">
        <v>531</v>
      </c>
      <c r="B532" s="8" t="s">
        <v>325</v>
      </c>
      <c r="C532" s="5" t="s">
        <v>191</v>
      </c>
      <c r="D532" s="5" t="s">
        <v>84</v>
      </c>
      <c r="E532" s="12" t="s">
        <v>331</v>
      </c>
      <c r="F532" s="5" t="s">
        <v>43</v>
      </c>
      <c r="G532" s="5" t="s">
        <v>44</v>
      </c>
      <c r="H532" s="5"/>
      <c r="I532" s="2"/>
    </row>
    <row r="533" spans="1:9" x14ac:dyDescent="0.25">
      <c r="A533" s="13">
        <v>532</v>
      </c>
      <c r="B533" s="8" t="s">
        <v>325</v>
      </c>
      <c r="C533" s="5" t="s">
        <v>191</v>
      </c>
      <c r="D533" s="5" t="s">
        <v>84</v>
      </c>
      <c r="E533" s="12" t="s">
        <v>331</v>
      </c>
      <c r="F533" s="5" t="s">
        <v>8</v>
      </c>
      <c r="G533" s="5" t="s">
        <v>9</v>
      </c>
      <c r="H533" s="5"/>
      <c r="I533" s="2"/>
    </row>
    <row r="534" spans="1:9" x14ac:dyDescent="0.25">
      <c r="A534" s="13">
        <v>533</v>
      </c>
      <c r="B534" s="8" t="s">
        <v>325</v>
      </c>
      <c r="C534" s="5" t="s">
        <v>191</v>
      </c>
      <c r="D534" s="5" t="s">
        <v>84</v>
      </c>
      <c r="E534" s="12" t="s">
        <v>331</v>
      </c>
      <c r="F534" s="5" t="s">
        <v>49</v>
      </c>
      <c r="G534" s="5" t="s">
        <v>50</v>
      </c>
      <c r="H534" s="5"/>
      <c r="I534" s="2"/>
    </row>
    <row r="535" spans="1:9" x14ac:dyDescent="0.25">
      <c r="A535" s="13">
        <v>534</v>
      </c>
      <c r="B535" s="8" t="s">
        <v>325</v>
      </c>
      <c r="C535" s="5" t="s">
        <v>191</v>
      </c>
      <c r="D535" s="5" t="s">
        <v>84</v>
      </c>
      <c r="E535" s="12" t="s">
        <v>331</v>
      </c>
      <c r="F535" s="5" t="s">
        <v>51</v>
      </c>
      <c r="G535" s="5" t="s">
        <v>52</v>
      </c>
      <c r="H535" s="5"/>
      <c r="I535" s="2"/>
    </row>
    <row r="536" spans="1:9" x14ac:dyDescent="0.25">
      <c r="A536" s="13">
        <v>535</v>
      </c>
      <c r="B536" s="8" t="s">
        <v>325</v>
      </c>
      <c r="C536" s="5" t="s">
        <v>191</v>
      </c>
      <c r="D536" s="5" t="s">
        <v>84</v>
      </c>
      <c r="E536" s="12" t="s">
        <v>331</v>
      </c>
      <c r="F536" s="5" t="s">
        <v>53</v>
      </c>
      <c r="G536" s="5" t="s">
        <v>54</v>
      </c>
      <c r="H536" s="5"/>
      <c r="I536" s="2"/>
    </row>
    <row r="537" spans="1:9" x14ac:dyDescent="0.25">
      <c r="A537" s="13">
        <v>536</v>
      </c>
      <c r="B537" s="8" t="s">
        <v>325</v>
      </c>
      <c r="C537" s="5" t="s">
        <v>191</v>
      </c>
      <c r="D537" s="5" t="s">
        <v>84</v>
      </c>
      <c r="E537" s="12" t="s">
        <v>331</v>
      </c>
      <c r="F537" s="5" t="s">
        <v>30</v>
      </c>
      <c r="G537" s="5" t="s">
        <v>31</v>
      </c>
      <c r="H537" s="5"/>
      <c r="I537" s="2"/>
    </row>
    <row r="538" spans="1:9" x14ac:dyDescent="0.25">
      <c r="A538" s="13">
        <v>537</v>
      </c>
      <c r="B538" s="8" t="s">
        <v>325</v>
      </c>
      <c r="C538" s="5" t="s">
        <v>191</v>
      </c>
      <c r="D538" s="5" t="s">
        <v>84</v>
      </c>
      <c r="E538" s="12" t="s">
        <v>331</v>
      </c>
      <c r="F538" s="5" t="s">
        <v>32</v>
      </c>
      <c r="G538" s="5" t="s">
        <v>192</v>
      </c>
      <c r="H538" s="5"/>
      <c r="I538" s="2"/>
    </row>
    <row r="539" spans="1:9" x14ac:dyDescent="0.25">
      <c r="A539" s="13">
        <v>538</v>
      </c>
      <c r="B539" s="8" t="s">
        <v>325</v>
      </c>
      <c r="C539" s="5" t="s">
        <v>191</v>
      </c>
      <c r="D539" s="5" t="s">
        <v>84</v>
      </c>
      <c r="E539" s="12" t="s">
        <v>331</v>
      </c>
      <c r="F539" s="5" t="s">
        <v>33</v>
      </c>
      <c r="G539" s="5" t="s">
        <v>34</v>
      </c>
      <c r="H539" s="5"/>
      <c r="I539" s="2"/>
    </row>
    <row r="540" spans="1:9" x14ac:dyDescent="0.25">
      <c r="A540" s="13">
        <v>539</v>
      </c>
      <c r="B540" s="8" t="s">
        <v>325</v>
      </c>
      <c r="C540" s="5" t="s">
        <v>191</v>
      </c>
      <c r="D540" s="5" t="s">
        <v>84</v>
      </c>
      <c r="E540" s="12" t="s">
        <v>331</v>
      </c>
      <c r="F540" s="5" t="s">
        <v>35</v>
      </c>
      <c r="G540" s="5" t="s">
        <v>36</v>
      </c>
      <c r="H540" s="5"/>
      <c r="I540" s="2"/>
    </row>
    <row r="541" spans="1:9" x14ac:dyDescent="0.25">
      <c r="A541" s="13">
        <v>540</v>
      </c>
      <c r="B541" s="8" t="s">
        <v>325</v>
      </c>
      <c r="C541" s="5" t="s">
        <v>191</v>
      </c>
      <c r="D541" s="5" t="s">
        <v>84</v>
      </c>
      <c r="E541" s="12" t="s">
        <v>331</v>
      </c>
      <c r="F541" s="5" t="s">
        <v>37</v>
      </c>
      <c r="G541" s="5" t="s">
        <v>38</v>
      </c>
      <c r="H541" s="5"/>
      <c r="I541" s="2"/>
    </row>
    <row r="542" spans="1:9" x14ac:dyDescent="0.25">
      <c r="A542" s="13">
        <v>541</v>
      </c>
      <c r="B542" s="8" t="s">
        <v>325</v>
      </c>
      <c r="C542" s="5" t="s">
        <v>191</v>
      </c>
      <c r="D542" s="5" t="s">
        <v>84</v>
      </c>
      <c r="E542" s="12" t="s">
        <v>331</v>
      </c>
      <c r="F542" s="5" t="s">
        <v>45</v>
      </c>
      <c r="G542" s="5" t="s">
        <v>46</v>
      </c>
      <c r="H542" s="5"/>
      <c r="I542" s="2"/>
    </row>
    <row r="543" spans="1:9" x14ac:dyDescent="0.25">
      <c r="A543" s="13">
        <v>542</v>
      </c>
      <c r="B543" s="8" t="s">
        <v>325</v>
      </c>
      <c r="C543" s="5" t="s">
        <v>191</v>
      </c>
      <c r="D543" s="5" t="s">
        <v>84</v>
      </c>
      <c r="E543" s="12" t="s">
        <v>331</v>
      </c>
      <c r="F543" s="5" t="s">
        <v>39</v>
      </c>
      <c r="G543" s="5" t="s">
        <v>40</v>
      </c>
      <c r="H543" s="5"/>
      <c r="I543" s="2"/>
    </row>
    <row r="544" spans="1:9" x14ac:dyDescent="0.25">
      <c r="A544" s="13">
        <v>543</v>
      </c>
      <c r="B544" s="8" t="s">
        <v>325</v>
      </c>
      <c r="C544" s="5" t="s">
        <v>191</v>
      </c>
      <c r="D544" s="5" t="s">
        <v>84</v>
      </c>
      <c r="E544" s="12" t="s">
        <v>331</v>
      </c>
      <c r="F544" s="5" t="s">
        <v>55</v>
      </c>
      <c r="G544" s="5" t="s">
        <v>56</v>
      </c>
      <c r="H544" s="5"/>
      <c r="I544" s="2"/>
    </row>
    <row r="545" spans="1:9" x14ac:dyDescent="0.25">
      <c r="A545" s="13">
        <v>544</v>
      </c>
      <c r="B545" s="8" t="s">
        <v>325</v>
      </c>
      <c r="C545" s="5" t="s">
        <v>191</v>
      </c>
      <c r="D545" s="5" t="s">
        <v>84</v>
      </c>
      <c r="E545" s="12" t="s">
        <v>331</v>
      </c>
      <c r="F545" s="5" t="s">
        <v>47</v>
      </c>
      <c r="G545" s="5" t="s">
        <v>48</v>
      </c>
      <c r="H545" s="5"/>
      <c r="I545" s="2"/>
    </row>
    <row r="546" spans="1:9" x14ac:dyDescent="0.25">
      <c r="A546" s="13">
        <v>545</v>
      </c>
      <c r="B546" s="8" t="s">
        <v>325</v>
      </c>
      <c r="C546" s="5" t="s">
        <v>191</v>
      </c>
      <c r="D546" s="5" t="s">
        <v>84</v>
      </c>
      <c r="E546" s="12" t="s">
        <v>331</v>
      </c>
      <c r="F546" s="5" t="s">
        <v>57</v>
      </c>
      <c r="G546" s="5" t="s">
        <v>58</v>
      </c>
      <c r="H546" s="5"/>
      <c r="I546" s="2"/>
    </row>
    <row r="547" spans="1:9" x14ac:dyDescent="0.25">
      <c r="A547" s="13">
        <v>546</v>
      </c>
      <c r="B547" s="8" t="s">
        <v>325</v>
      </c>
      <c r="C547" s="5" t="s">
        <v>191</v>
      </c>
      <c r="D547" s="5" t="s">
        <v>84</v>
      </c>
      <c r="E547" s="12" t="s">
        <v>331</v>
      </c>
      <c r="F547" s="5" t="s">
        <v>59</v>
      </c>
      <c r="G547" s="5" t="s">
        <v>60</v>
      </c>
      <c r="H547" s="5"/>
      <c r="I547" s="2"/>
    </row>
    <row r="548" spans="1:9" x14ac:dyDescent="0.25">
      <c r="A548" s="13">
        <v>547</v>
      </c>
      <c r="B548" s="8" t="s">
        <v>325</v>
      </c>
      <c r="C548" s="5" t="s">
        <v>191</v>
      </c>
      <c r="D548" s="5" t="s">
        <v>84</v>
      </c>
      <c r="E548" s="12" t="s">
        <v>331</v>
      </c>
      <c r="F548" s="5" t="s">
        <v>61</v>
      </c>
      <c r="G548" s="5" t="s">
        <v>62</v>
      </c>
      <c r="H548" s="5"/>
      <c r="I548" s="2"/>
    </row>
    <row r="549" spans="1:9" x14ac:dyDescent="0.25">
      <c r="A549" s="13">
        <v>548</v>
      </c>
      <c r="B549" s="8" t="s">
        <v>325</v>
      </c>
      <c r="C549" s="5" t="s">
        <v>191</v>
      </c>
      <c r="D549" s="5" t="s">
        <v>84</v>
      </c>
      <c r="E549" s="12" t="s">
        <v>331</v>
      </c>
      <c r="F549" s="5" t="s">
        <v>63</v>
      </c>
      <c r="G549" s="5" t="s">
        <v>64</v>
      </c>
      <c r="H549" s="5">
        <v>4.0048000000000004</v>
      </c>
      <c r="I549" s="2">
        <v>120144</v>
      </c>
    </row>
    <row r="550" spans="1:9" x14ac:dyDescent="0.25">
      <c r="A550" s="13">
        <v>549</v>
      </c>
      <c r="B550" s="8" t="s">
        <v>325</v>
      </c>
      <c r="C550" s="5" t="s">
        <v>191</v>
      </c>
      <c r="D550" s="5" t="s">
        <v>84</v>
      </c>
      <c r="E550" s="12" t="s">
        <v>331</v>
      </c>
      <c r="F550" s="5" t="s">
        <v>65</v>
      </c>
      <c r="G550" s="5" t="s">
        <v>66</v>
      </c>
      <c r="H550" s="5"/>
      <c r="I550" s="2"/>
    </row>
    <row r="551" spans="1:9" x14ac:dyDescent="0.25">
      <c r="A551" s="13">
        <v>550</v>
      </c>
      <c r="B551" s="8" t="s">
        <v>325</v>
      </c>
      <c r="C551" s="5" t="s">
        <v>191</v>
      </c>
      <c r="D551" s="5" t="s">
        <v>84</v>
      </c>
      <c r="E551" s="12" t="s">
        <v>332</v>
      </c>
      <c r="F551" s="5" t="s">
        <v>67</v>
      </c>
      <c r="G551" s="5" t="s">
        <v>68</v>
      </c>
      <c r="H551" s="5">
        <v>0.88780969002542021</v>
      </c>
      <c r="I551" s="2">
        <v>23400</v>
      </c>
    </row>
    <row r="552" spans="1:9" x14ac:dyDescent="0.25">
      <c r="A552" s="13">
        <v>551</v>
      </c>
      <c r="B552" s="8" t="s">
        <v>325</v>
      </c>
      <c r="C552" s="5" t="s">
        <v>191</v>
      </c>
      <c r="D552" s="5" t="s">
        <v>84</v>
      </c>
      <c r="E552" s="12" t="s">
        <v>332</v>
      </c>
      <c r="F552" s="5" t="s">
        <v>69</v>
      </c>
      <c r="G552" s="5" t="s">
        <v>193</v>
      </c>
      <c r="H552" s="5"/>
      <c r="I552" s="2"/>
    </row>
    <row r="553" spans="1:9" x14ac:dyDescent="0.25">
      <c r="A553" s="13">
        <v>552</v>
      </c>
      <c r="B553" s="8" t="s">
        <v>325</v>
      </c>
      <c r="C553" s="5" t="s">
        <v>191</v>
      </c>
      <c r="D553" s="5" t="s">
        <v>84</v>
      </c>
      <c r="E553" s="12" t="s">
        <v>332</v>
      </c>
      <c r="F553" s="5" t="s">
        <v>70</v>
      </c>
      <c r="G553" s="5" t="s">
        <v>71</v>
      </c>
      <c r="H553" s="5"/>
      <c r="I553" s="2"/>
    </row>
    <row r="554" spans="1:9" x14ac:dyDescent="0.25">
      <c r="A554" s="13">
        <v>553</v>
      </c>
      <c r="B554" s="8" t="s">
        <v>325</v>
      </c>
      <c r="C554" s="5" t="s">
        <v>191</v>
      </c>
      <c r="D554" s="5" t="s">
        <v>84</v>
      </c>
      <c r="E554" s="12" t="s">
        <v>329</v>
      </c>
      <c r="F554" s="5" t="s">
        <v>72</v>
      </c>
      <c r="G554" s="5" t="s">
        <v>73</v>
      </c>
      <c r="H554" s="5"/>
      <c r="I554" s="2"/>
    </row>
    <row r="555" spans="1:9" x14ac:dyDescent="0.25">
      <c r="A555" s="13">
        <v>554</v>
      </c>
      <c r="B555" s="8" t="s">
        <v>325</v>
      </c>
      <c r="C555" s="5" t="s">
        <v>191</v>
      </c>
      <c r="D555" s="5" t="s">
        <v>76</v>
      </c>
      <c r="E555" s="12" t="s">
        <v>329</v>
      </c>
      <c r="F555" s="5" t="s">
        <v>194</v>
      </c>
      <c r="G555" s="5" t="s">
        <v>195</v>
      </c>
      <c r="H555" s="5">
        <v>6.3148861370501415</v>
      </c>
      <c r="I555" s="2">
        <v>220544</v>
      </c>
    </row>
    <row r="556" spans="1:9" x14ac:dyDescent="0.25">
      <c r="A556" s="13">
        <v>555</v>
      </c>
      <c r="B556" s="8" t="s">
        <v>325</v>
      </c>
      <c r="C556" s="5" t="s">
        <v>75</v>
      </c>
      <c r="D556" s="5" t="s">
        <v>76</v>
      </c>
      <c r="E556" s="12" t="s">
        <v>329</v>
      </c>
      <c r="F556" s="5" t="s">
        <v>196</v>
      </c>
      <c r="G556" s="5" t="s">
        <v>197</v>
      </c>
      <c r="H556" s="5">
        <v>6.3148861370501415</v>
      </c>
      <c r="I556" s="2">
        <v>220544</v>
      </c>
    </row>
    <row r="557" spans="1:9" x14ac:dyDescent="0.25">
      <c r="A557" s="13">
        <v>556</v>
      </c>
      <c r="B557" s="8" t="s">
        <v>325</v>
      </c>
      <c r="C557" s="5" t="s">
        <v>75</v>
      </c>
      <c r="D557" s="5" t="s">
        <v>84</v>
      </c>
      <c r="E557" s="12" t="s">
        <v>329</v>
      </c>
      <c r="F557" s="5" t="s">
        <v>198</v>
      </c>
      <c r="G557" s="5" t="s">
        <v>199</v>
      </c>
      <c r="H557" s="5"/>
      <c r="I557" s="2"/>
    </row>
    <row r="558" spans="1:9" x14ac:dyDescent="0.25">
      <c r="A558" s="13">
        <v>557</v>
      </c>
      <c r="B558" s="8" t="s">
        <v>325</v>
      </c>
      <c r="C558" s="5" t="s">
        <v>75</v>
      </c>
      <c r="D558" s="5" t="s">
        <v>84</v>
      </c>
      <c r="E558" s="12" t="s">
        <v>329</v>
      </c>
      <c r="F558" s="5" t="s">
        <v>200</v>
      </c>
      <c r="G558" s="5" t="s">
        <v>201</v>
      </c>
      <c r="H558" s="5"/>
      <c r="I558" s="2"/>
    </row>
    <row r="559" spans="1:9" x14ac:dyDescent="0.25">
      <c r="A559" s="13">
        <v>558</v>
      </c>
      <c r="B559" s="8" t="s">
        <v>325</v>
      </c>
      <c r="C559" s="5" t="s">
        <v>75</v>
      </c>
      <c r="D559" s="5" t="s">
        <v>84</v>
      </c>
      <c r="E559" s="12" t="s">
        <v>329</v>
      </c>
      <c r="F559" s="5" t="s">
        <v>202</v>
      </c>
      <c r="G559" s="5" t="s">
        <v>203</v>
      </c>
      <c r="H559" s="5"/>
      <c r="I559" s="2"/>
    </row>
    <row r="560" spans="1:9" x14ac:dyDescent="0.25">
      <c r="A560" s="13">
        <v>559</v>
      </c>
      <c r="B560" s="8" t="s">
        <v>325</v>
      </c>
      <c r="C560" s="5" t="s">
        <v>75</v>
      </c>
      <c r="D560" s="5" t="s">
        <v>84</v>
      </c>
      <c r="E560" s="12" t="s">
        <v>329</v>
      </c>
      <c r="F560" s="5" t="s">
        <v>204</v>
      </c>
      <c r="G560" s="5" t="s">
        <v>205</v>
      </c>
      <c r="H560" s="5"/>
      <c r="I560" s="2"/>
    </row>
    <row r="561" spans="1:9" x14ac:dyDescent="0.25">
      <c r="A561" s="13">
        <v>560</v>
      </c>
      <c r="B561" s="8" t="s">
        <v>325</v>
      </c>
      <c r="C561" s="5" t="s">
        <v>75</v>
      </c>
      <c r="D561" s="5" t="s">
        <v>76</v>
      </c>
      <c r="E561" s="12" t="s">
        <v>329</v>
      </c>
      <c r="F561" s="5" t="s">
        <v>206</v>
      </c>
      <c r="G561" s="5" t="s">
        <v>207</v>
      </c>
      <c r="H561" s="5">
        <v>0</v>
      </c>
      <c r="I561" s="2">
        <v>0</v>
      </c>
    </row>
    <row r="562" spans="1:9" x14ac:dyDescent="0.25">
      <c r="A562" s="13">
        <v>561</v>
      </c>
      <c r="B562" s="8" t="s">
        <v>325</v>
      </c>
      <c r="C562" s="5" t="s">
        <v>75</v>
      </c>
      <c r="D562" s="5" t="s">
        <v>84</v>
      </c>
      <c r="E562" s="12" t="s">
        <v>329</v>
      </c>
      <c r="F562" s="5" t="s">
        <v>208</v>
      </c>
      <c r="G562" s="5" t="s">
        <v>209</v>
      </c>
      <c r="H562" s="5"/>
      <c r="I562" s="2"/>
    </row>
    <row r="563" spans="1:9" x14ac:dyDescent="0.25">
      <c r="A563" s="13">
        <v>562</v>
      </c>
      <c r="B563" s="8" t="s">
        <v>325</v>
      </c>
      <c r="C563" s="5" t="s">
        <v>75</v>
      </c>
      <c r="D563" s="5" t="s">
        <v>76</v>
      </c>
      <c r="E563" s="12" t="s">
        <v>329</v>
      </c>
      <c r="F563" s="5" t="s">
        <v>210</v>
      </c>
      <c r="G563" s="5" t="s">
        <v>211</v>
      </c>
      <c r="H563" s="5">
        <v>6.3148861370501415</v>
      </c>
      <c r="I563" s="2">
        <v>220544</v>
      </c>
    </row>
    <row r="564" spans="1:9" x14ac:dyDescent="0.25">
      <c r="A564" s="13">
        <v>563</v>
      </c>
      <c r="B564" s="8" t="s">
        <v>325</v>
      </c>
      <c r="C564" s="5" t="s">
        <v>75</v>
      </c>
      <c r="D564" s="5" t="s">
        <v>84</v>
      </c>
      <c r="E564" s="12" t="s">
        <v>329</v>
      </c>
      <c r="F564" s="5" t="s">
        <v>212</v>
      </c>
      <c r="G564" s="5" t="s">
        <v>213</v>
      </c>
      <c r="H564" s="5"/>
      <c r="I564" s="2">
        <v>25834.668459573721</v>
      </c>
    </row>
    <row r="565" spans="1:9" x14ac:dyDescent="0.25">
      <c r="A565" s="13">
        <v>564</v>
      </c>
      <c r="B565" s="8" t="s">
        <v>325</v>
      </c>
      <c r="C565" s="5" t="s">
        <v>75</v>
      </c>
      <c r="D565" s="5" t="s">
        <v>84</v>
      </c>
      <c r="E565" s="12" t="s">
        <v>329</v>
      </c>
      <c r="F565" s="5" t="s">
        <v>214</v>
      </c>
      <c r="G565" s="5" t="s">
        <v>215</v>
      </c>
      <c r="H565" s="5"/>
      <c r="I565" s="2">
        <v>33886.411679230412</v>
      </c>
    </row>
    <row r="566" spans="1:9" x14ac:dyDescent="0.25">
      <c r="A566" s="13">
        <v>565</v>
      </c>
      <c r="B566" s="8" t="s">
        <v>325</v>
      </c>
      <c r="C566" s="5" t="s">
        <v>75</v>
      </c>
      <c r="D566" s="5" t="s">
        <v>84</v>
      </c>
      <c r="E566" s="12" t="s">
        <v>329</v>
      </c>
      <c r="F566" s="5" t="s">
        <v>216</v>
      </c>
      <c r="G566" s="5" t="s">
        <v>217</v>
      </c>
      <c r="H566" s="5"/>
      <c r="I566" s="2"/>
    </row>
    <row r="567" spans="1:9" x14ac:dyDescent="0.25">
      <c r="A567" s="13">
        <v>566</v>
      </c>
      <c r="B567" s="8" t="s">
        <v>325</v>
      </c>
      <c r="C567" s="5" t="s">
        <v>75</v>
      </c>
      <c r="D567" s="5" t="s">
        <v>76</v>
      </c>
      <c r="E567" s="12" t="s">
        <v>329</v>
      </c>
      <c r="F567" s="5" t="s">
        <v>218</v>
      </c>
      <c r="G567" s="5" t="s">
        <v>219</v>
      </c>
      <c r="H567" s="5"/>
      <c r="I567" s="2">
        <v>280265.08013880416</v>
      </c>
    </row>
    <row r="568" spans="1:9" x14ac:dyDescent="0.25">
      <c r="A568" s="13">
        <v>567</v>
      </c>
      <c r="B568" s="8" t="s">
        <v>325</v>
      </c>
      <c r="C568" s="5" t="s">
        <v>75</v>
      </c>
      <c r="D568" s="5" t="s">
        <v>84</v>
      </c>
      <c r="E568" s="12" t="s">
        <v>329</v>
      </c>
      <c r="F568" s="5" t="s">
        <v>220</v>
      </c>
      <c r="G568" s="5" t="s">
        <v>221</v>
      </c>
      <c r="H568" s="5"/>
      <c r="I568" s="2">
        <v>34185</v>
      </c>
    </row>
    <row r="569" spans="1:9" x14ac:dyDescent="0.25">
      <c r="A569" s="13">
        <v>568</v>
      </c>
      <c r="B569" s="8" t="s">
        <v>325</v>
      </c>
      <c r="C569" s="5" t="s">
        <v>75</v>
      </c>
      <c r="D569" s="5" t="s">
        <v>84</v>
      </c>
      <c r="E569" s="12" t="s">
        <v>329</v>
      </c>
      <c r="F569" s="5" t="s">
        <v>222</v>
      </c>
      <c r="G569" s="5" t="s">
        <v>223</v>
      </c>
      <c r="H569" s="5"/>
      <c r="I569" s="2"/>
    </row>
    <row r="570" spans="1:9" x14ac:dyDescent="0.25">
      <c r="A570" s="13">
        <v>569</v>
      </c>
      <c r="B570" s="8" t="s">
        <v>325</v>
      </c>
      <c r="C570" s="5" t="s">
        <v>75</v>
      </c>
      <c r="D570" s="5" t="s">
        <v>84</v>
      </c>
      <c r="E570" s="12" t="s">
        <v>329</v>
      </c>
      <c r="F570" s="5" t="s">
        <v>224</v>
      </c>
      <c r="G570" s="5" t="s">
        <v>225</v>
      </c>
      <c r="H570" s="5"/>
      <c r="I570" s="2">
        <v>9645</v>
      </c>
    </row>
    <row r="571" spans="1:9" x14ac:dyDescent="0.25">
      <c r="A571" s="13">
        <v>570</v>
      </c>
      <c r="B571" s="8" t="s">
        <v>325</v>
      </c>
      <c r="C571" s="5" t="s">
        <v>75</v>
      </c>
      <c r="D571" s="5" t="s">
        <v>84</v>
      </c>
      <c r="E571" s="12" t="s">
        <v>329</v>
      </c>
      <c r="F571" s="5" t="s">
        <v>226</v>
      </c>
      <c r="G571" s="5" t="s">
        <v>227</v>
      </c>
      <c r="H571" s="5"/>
      <c r="I571" s="2"/>
    </row>
    <row r="572" spans="1:9" x14ac:dyDescent="0.25">
      <c r="A572" s="13">
        <v>571</v>
      </c>
      <c r="B572" s="8" t="s">
        <v>325</v>
      </c>
      <c r="C572" s="5" t="s">
        <v>75</v>
      </c>
      <c r="D572" s="5" t="s">
        <v>76</v>
      </c>
      <c r="E572" s="12" t="s">
        <v>329</v>
      </c>
      <c r="F572" s="5" t="s">
        <v>228</v>
      </c>
      <c r="G572" s="5" t="s">
        <v>229</v>
      </c>
      <c r="H572" s="5"/>
      <c r="I572" s="2">
        <v>43830</v>
      </c>
    </row>
    <row r="573" spans="1:9" x14ac:dyDescent="0.25">
      <c r="A573" s="13">
        <v>572</v>
      </c>
      <c r="B573" s="8" t="s">
        <v>325</v>
      </c>
      <c r="C573" s="5" t="s">
        <v>75</v>
      </c>
      <c r="D573" s="5" t="s">
        <v>84</v>
      </c>
      <c r="E573" s="12" t="s">
        <v>329</v>
      </c>
      <c r="F573" s="5" t="s">
        <v>230</v>
      </c>
      <c r="G573" s="5" t="s">
        <v>231</v>
      </c>
      <c r="H573" s="5"/>
      <c r="I573" s="2">
        <v>39497</v>
      </c>
    </row>
    <row r="574" spans="1:9" x14ac:dyDescent="0.25">
      <c r="A574" s="13">
        <v>573</v>
      </c>
      <c r="B574" s="8" t="s">
        <v>325</v>
      </c>
      <c r="C574" s="5" t="s">
        <v>75</v>
      </c>
      <c r="D574" s="5" t="s">
        <v>84</v>
      </c>
      <c r="E574" s="12" t="s">
        <v>329</v>
      </c>
      <c r="F574" s="5" t="s">
        <v>232</v>
      </c>
      <c r="G574" s="5" t="s">
        <v>233</v>
      </c>
      <c r="H574" s="5"/>
      <c r="I574" s="2">
        <v>5807</v>
      </c>
    </row>
    <row r="575" spans="1:9" x14ac:dyDescent="0.25">
      <c r="A575" s="13">
        <v>574</v>
      </c>
      <c r="B575" s="8" t="s">
        <v>325</v>
      </c>
      <c r="C575" s="5" t="s">
        <v>75</v>
      </c>
      <c r="D575" s="5" t="s">
        <v>84</v>
      </c>
      <c r="E575" s="12" t="s">
        <v>329</v>
      </c>
      <c r="F575" s="5" t="s">
        <v>234</v>
      </c>
      <c r="G575" s="5" t="s">
        <v>235</v>
      </c>
      <c r="H575" s="5"/>
      <c r="I575" s="2"/>
    </row>
    <row r="576" spans="1:9" x14ac:dyDescent="0.25">
      <c r="A576" s="13">
        <v>575</v>
      </c>
      <c r="B576" s="8" t="s">
        <v>325</v>
      </c>
      <c r="C576" s="5" t="s">
        <v>75</v>
      </c>
      <c r="D576" s="5" t="s">
        <v>84</v>
      </c>
      <c r="E576" s="12" t="s">
        <v>329</v>
      </c>
      <c r="F576" s="5" t="s">
        <v>236</v>
      </c>
      <c r="G576" s="5" t="s">
        <v>237</v>
      </c>
      <c r="H576" s="5"/>
      <c r="I576" s="2"/>
    </row>
    <row r="577" spans="1:9" x14ac:dyDescent="0.25">
      <c r="A577" s="13">
        <v>576</v>
      </c>
      <c r="B577" s="8" t="s">
        <v>325</v>
      </c>
      <c r="C577" s="5" t="s">
        <v>75</v>
      </c>
      <c r="D577" s="5" t="s">
        <v>84</v>
      </c>
      <c r="E577" s="12" t="s">
        <v>329</v>
      </c>
      <c r="F577" s="5" t="s">
        <v>238</v>
      </c>
      <c r="G577" s="5" t="s">
        <v>239</v>
      </c>
      <c r="H577" s="5"/>
      <c r="I577" s="2">
        <v>1785</v>
      </c>
    </row>
    <row r="578" spans="1:9" x14ac:dyDescent="0.25">
      <c r="A578" s="13">
        <v>577</v>
      </c>
      <c r="B578" s="8" t="s">
        <v>325</v>
      </c>
      <c r="C578" s="5" t="s">
        <v>75</v>
      </c>
      <c r="D578" s="5" t="s">
        <v>84</v>
      </c>
      <c r="E578" s="12" t="s">
        <v>329</v>
      </c>
      <c r="F578" s="5" t="s">
        <v>240</v>
      </c>
      <c r="G578" s="5" t="s">
        <v>241</v>
      </c>
      <c r="H578" s="5"/>
      <c r="I578" s="2">
        <v>11303</v>
      </c>
    </row>
    <row r="579" spans="1:9" x14ac:dyDescent="0.25">
      <c r="A579" s="13">
        <v>578</v>
      </c>
      <c r="B579" s="8" t="s">
        <v>325</v>
      </c>
      <c r="C579" s="5" t="s">
        <v>75</v>
      </c>
      <c r="D579" s="5" t="s">
        <v>84</v>
      </c>
      <c r="E579" s="12" t="s">
        <v>329</v>
      </c>
      <c r="F579" s="5" t="s">
        <v>242</v>
      </c>
      <c r="G579" s="5" t="s">
        <v>243</v>
      </c>
      <c r="H579" s="5"/>
      <c r="I579" s="2">
        <v>7880</v>
      </c>
    </row>
    <row r="580" spans="1:9" x14ac:dyDescent="0.25">
      <c r="A580" s="13">
        <v>579</v>
      </c>
      <c r="B580" s="8" t="s">
        <v>325</v>
      </c>
      <c r="C580" s="5" t="s">
        <v>75</v>
      </c>
      <c r="D580" s="5" t="s">
        <v>84</v>
      </c>
      <c r="E580" s="12" t="s">
        <v>329</v>
      </c>
      <c r="F580" s="5" t="s">
        <v>244</v>
      </c>
      <c r="G580" s="5" t="s">
        <v>245</v>
      </c>
      <c r="H580" s="5"/>
      <c r="I580" s="2">
        <v>750</v>
      </c>
    </row>
    <row r="581" spans="1:9" x14ac:dyDescent="0.25">
      <c r="A581" s="13">
        <v>580</v>
      </c>
      <c r="B581" s="8" t="s">
        <v>325</v>
      </c>
      <c r="C581" s="5" t="s">
        <v>75</v>
      </c>
      <c r="D581" s="5" t="s">
        <v>84</v>
      </c>
      <c r="E581" s="12" t="s">
        <v>329</v>
      </c>
      <c r="F581" s="5" t="s">
        <v>246</v>
      </c>
      <c r="G581" s="5" t="s">
        <v>247</v>
      </c>
      <c r="H581" s="5"/>
      <c r="I581" s="2"/>
    </row>
    <row r="582" spans="1:9" x14ac:dyDescent="0.25">
      <c r="A582" s="13">
        <v>581</v>
      </c>
      <c r="B582" s="8" t="s">
        <v>325</v>
      </c>
      <c r="C582" s="5" t="s">
        <v>75</v>
      </c>
      <c r="D582" s="5" t="s">
        <v>84</v>
      </c>
      <c r="E582" s="12" t="s">
        <v>329</v>
      </c>
      <c r="F582" s="5" t="s">
        <v>248</v>
      </c>
      <c r="G582" s="5" t="s">
        <v>249</v>
      </c>
      <c r="H582" s="5"/>
      <c r="I582" s="2"/>
    </row>
    <row r="583" spans="1:9" x14ac:dyDescent="0.25">
      <c r="A583" s="13">
        <v>582</v>
      </c>
      <c r="B583" s="8" t="s">
        <v>325</v>
      </c>
      <c r="C583" s="5" t="s">
        <v>75</v>
      </c>
      <c r="D583" s="5" t="s">
        <v>84</v>
      </c>
      <c r="E583" s="12" t="s">
        <v>329</v>
      </c>
      <c r="F583" s="5" t="s">
        <v>250</v>
      </c>
      <c r="G583" s="5" t="s">
        <v>251</v>
      </c>
      <c r="H583" s="5"/>
      <c r="I583" s="2"/>
    </row>
    <row r="584" spans="1:9" x14ac:dyDescent="0.25">
      <c r="A584" s="13">
        <v>583</v>
      </c>
      <c r="B584" s="8" t="s">
        <v>325</v>
      </c>
      <c r="C584" s="5" t="s">
        <v>75</v>
      </c>
      <c r="D584" s="5" t="s">
        <v>84</v>
      </c>
      <c r="E584" s="12" t="s">
        <v>329</v>
      </c>
      <c r="F584" s="5" t="s">
        <v>252</v>
      </c>
      <c r="G584" s="5" t="s">
        <v>253</v>
      </c>
      <c r="H584" s="5"/>
      <c r="I584" s="2"/>
    </row>
    <row r="585" spans="1:9" x14ac:dyDescent="0.25">
      <c r="A585" s="13">
        <v>584</v>
      </c>
      <c r="B585" s="8" t="s">
        <v>325</v>
      </c>
      <c r="C585" s="5" t="s">
        <v>75</v>
      </c>
      <c r="D585" s="5" t="s">
        <v>84</v>
      </c>
      <c r="E585" s="12" t="s">
        <v>329</v>
      </c>
      <c r="F585" s="5" t="s">
        <v>254</v>
      </c>
      <c r="G585" s="5" t="s">
        <v>255</v>
      </c>
      <c r="H585" s="5"/>
      <c r="I585" s="2"/>
    </row>
    <row r="586" spans="1:9" x14ac:dyDescent="0.25">
      <c r="A586" s="13">
        <v>585</v>
      </c>
      <c r="B586" s="8" t="s">
        <v>325</v>
      </c>
      <c r="C586" s="5" t="s">
        <v>75</v>
      </c>
      <c r="D586" s="5" t="s">
        <v>84</v>
      </c>
      <c r="E586" s="12" t="s">
        <v>329</v>
      </c>
      <c r="F586" s="5" t="s">
        <v>256</v>
      </c>
      <c r="G586" s="5" t="s">
        <v>257</v>
      </c>
      <c r="H586" s="5"/>
      <c r="I586" s="2"/>
    </row>
    <row r="587" spans="1:9" x14ac:dyDescent="0.25">
      <c r="A587" s="13">
        <v>586</v>
      </c>
      <c r="B587" s="8" t="s">
        <v>325</v>
      </c>
      <c r="C587" s="5" t="s">
        <v>75</v>
      </c>
      <c r="D587" s="5" t="s">
        <v>84</v>
      </c>
      <c r="E587" s="12" t="s">
        <v>329</v>
      </c>
      <c r="F587" s="5" t="s">
        <v>258</v>
      </c>
      <c r="G587" s="5" t="s">
        <v>259</v>
      </c>
      <c r="H587" s="5"/>
      <c r="I587" s="2"/>
    </row>
    <row r="588" spans="1:9" x14ac:dyDescent="0.25">
      <c r="A588" s="13">
        <v>587</v>
      </c>
      <c r="B588" s="8" t="s">
        <v>325</v>
      </c>
      <c r="C588" s="5" t="s">
        <v>75</v>
      </c>
      <c r="D588" s="5" t="s">
        <v>84</v>
      </c>
      <c r="E588" s="12" t="s">
        <v>329</v>
      </c>
      <c r="F588" s="5" t="s">
        <v>260</v>
      </c>
      <c r="G588" s="5" t="s">
        <v>261</v>
      </c>
      <c r="H588" s="5"/>
      <c r="I588" s="2">
        <v>15331</v>
      </c>
    </row>
    <row r="589" spans="1:9" x14ac:dyDescent="0.25">
      <c r="A589" s="13">
        <v>588</v>
      </c>
      <c r="B589" s="8" t="s">
        <v>325</v>
      </c>
      <c r="C589" s="5" t="s">
        <v>75</v>
      </c>
      <c r="D589" s="5" t="s">
        <v>84</v>
      </c>
      <c r="E589" s="12" t="s">
        <v>329</v>
      </c>
      <c r="F589" s="5" t="s">
        <v>262</v>
      </c>
      <c r="G589" s="5" t="s">
        <v>263</v>
      </c>
      <c r="H589" s="5"/>
      <c r="I589" s="2"/>
    </row>
    <row r="590" spans="1:9" x14ac:dyDescent="0.25">
      <c r="A590" s="13">
        <v>589</v>
      </c>
      <c r="B590" s="8" t="s">
        <v>325</v>
      </c>
      <c r="C590" s="5" t="s">
        <v>75</v>
      </c>
      <c r="D590" s="5" t="s">
        <v>84</v>
      </c>
      <c r="E590" s="12" t="s">
        <v>329</v>
      </c>
      <c r="F590" s="5" t="s">
        <v>264</v>
      </c>
      <c r="G590" s="5" t="s">
        <v>265</v>
      </c>
      <c r="H590" s="5"/>
      <c r="I590" s="2"/>
    </row>
    <row r="591" spans="1:9" x14ac:dyDescent="0.25">
      <c r="A591" s="13">
        <v>590</v>
      </c>
      <c r="B591" s="8" t="s">
        <v>325</v>
      </c>
      <c r="C591" s="5" t="s">
        <v>75</v>
      </c>
      <c r="D591" s="5" t="s">
        <v>76</v>
      </c>
      <c r="E591" s="12" t="s">
        <v>329</v>
      </c>
      <c r="F591" s="5" t="s">
        <v>266</v>
      </c>
      <c r="G591" s="5" t="s">
        <v>267</v>
      </c>
      <c r="H591" s="5"/>
      <c r="I591" s="2">
        <v>82353</v>
      </c>
    </row>
    <row r="592" spans="1:9" x14ac:dyDescent="0.25">
      <c r="A592" s="13">
        <v>591</v>
      </c>
      <c r="B592" s="8" t="s">
        <v>325</v>
      </c>
      <c r="C592" s="5" t="s">
        <v>75</v>
      </c>
      <c r="D592" s="5" t="s">
        <v>84</v>
      </c>
      <c r="E592" s="12" t="s">
        <v>329</v>
      </c>
      <c r="F592" s="5" t="s">
        <v>268</v>
      </c>
      <c r="G592" s="5" t="s">
        <v>269</v>
      </c>
      <c r="H592" s="5"/>
      <c r="I592" s="2">
        <v>1840</v>
      </c>
    </row>
    <row r="593" spans="1:9" x14ac:dyDescent="0.25">
      <c r="A593" s="13">
        <v>592</v>
      </c>
      <c r="B593" s="8" t="s">
        <v>325</v>
      </c>
      <c r="C593" s="5" t="s">
        <v>75</v>
      </c>
      <c r="D593" s="5" t="s">
        <v>84</v>
      </c>
      <c r="E593" s="12" t="s">
        <v>329</v>
      </c>
      <c r="F593" s="5" t="s">
        <v>270</v>
      </c>
      <c r="G593" s="5" t="s">
        <v>271</v>
      </c>
      <c r="H593" s="5"/>
      <c r="I593" s="2"/>
    </row>
    <row r="594" spans="1:9" x14ac:dyDescent="0.25">
      <c r="A594" s="13">
        <v>593</v>
      </c>
      <c r="B594" s="8" t="s">
        <v>325</v>
      </c>
      <c r="C594" s="5" t="s">
        <v>75</v>
      </c>
      <c r="D594" s="5" t="s">
        <v>84</v>
      </c>
      <c r="E594" s="12" t="s">
        <v>329</v>
      </c>
      <c r="F594" s="5" t="s">
        <v>272</v>
      </c>
      <c r="G594" s="5" t="s">
        <v>273</v>
      </c>
      <c r="H594" s="5"/>
      <c r="I594" s="2"/>
    </row>
    <row r="595" spans="1:9" x14ac:dyDescent="0.25">
      <c r="A595" s="13">
        <v>594</v>
      </c>
      <c r="B595" s="8" t="s">
        <v>325</v>
      </c>
      <c r="C595" s="5" t="s">
        <v>75</v>
      </c>
      <c r="D595" s="5" t="s">
        <v>84</v>
      </c>
      <c r="E595" s="12" t="s">
        <v>329</v>
      </c>
      <c r="F595" s="5" t="s">
        <v>274</v>
      </c>
      <c r="G595" s="5" t="s">
        <v>275</v>
      </c>
      <c r="H595" s="5"/>
      <c r="I595" s="2">
        <v>24675</v>
      </c>
    </row>
    <row r="596" spans="1:9" x14ac:dyDescent="0.25">
      <c r="A596" s="13">
        <v>595</v>
      </c>
      <c r="B596" s="8" t="s">
        <v>325</v>
      </c>
      <c r="C596" s="5" t="s">
        <v>75</v>
      </c>
      <c r="D596" s="5" t="s">
        <v>84</v>
      </c>
      <c r="E596" s="12" t="s">
        <v>329</v>
      </c>
      <c r="F596" s="5" t="s">
        <v>276</v>
      </c>
      <c r="G596" s="5" t="s">
        <v>277</v>
      </c>
      <c r="H596" s="5"/>
      <c r="I596" s="2"/>
    </row>
    <row r="597" spans="1:9" x14ac:dyDescent="0.25">
      <c r="A597" s="13">
        <v>596</v>
      </c>
      <c r="B597" s="8" t="s">
        <v>325</v>
      </c>
      <c r="C597" s="5" t="s">
        <v>75</v>
      </c>
      <c r="D597" s="5" t="s">
        <v>84</v>
      </c>
      <c r="E597" s="12" t="s">
        <v>329</v>
      </c>
      <c r="F597" s="5" t="s">
        <v>278</v>
      </c>
      <c r="G597" s="5" t="s">
        <v>279</v>
      </c>
      <c r="H597" s="5"/>
      <c r="I597" s="2"/>
    </row>
    <row r="598" spans="1:9" x14ac:dyDescent="0.25">
      <c r="A598" s="13">
        <v>597</v>
      </c>
      <c r="B598" s="8" t="s">
        <v>325</v>
      </c>
      <c r="C598" s="5" t="s">
        <v>75</v>
      </c>
      <c r="D598" s="5" t="s">
        <v>76</v>
      </c>
      <c r="E598" s="12" t="s">
        <v>329</v>
      </c>
      <c r="F598" s="5" t="s">
        <v>280</v>
      </c>
      <c r="G598" s="5" t="s">
        <v>281</v>
      </c>
      <c r="H598" s="5"/>
      <c r="I598" s="2">
        <v>26515</v>
      </c>
    </row>
    <row r="599" spans="1:9" x14ac:dyDescent="0.25">
      <c r="A599" s="13">
        <v>598</v>
      </c>
      <c r="B599" s="8" t="s">
        <v>325</v>
      </c>
      <c r="C599" s="5" t="s">
        <v>75</v>
      </c>
      <c r="D599" s="5" t="s">
        <v>84</v>
      </c>
      <c r="E599" s="12" t="s">
        <v>329</v>
      </c>
      <c r="F599" s="5" t="s">
        <v>282</v>
      </c>
      <c r="G599" s="5" t="s">
        <v>283</v>
      </c>
      <c r="H599" s="5"/>
      <c r="I599" s="2">
        <v>47794.899461785411</v>
      </c>
    </row>
    <row r="600" spans="1:9" x14ac:dyDescent="0.25">
      <c r="A600" s="13">
        <v>599</v>
      </c>
      <c r="B600" s="8" t="s">
        <v>325</v>
      </c>
      <c r="C600" s="5" t="s">
        <v>75</v>
      </c>
      <c r="D600" s="5" t="s">
        <v>76</v>
      </c>
      <c r="E600" s="12" t="s">
        <v>329</v>
      </c>
      <c r="F600" s="5" t="s">
        <v>284</v>
      </c>
      <c r="G600" s="5" t="s">
        <v>285</v>
      </c>
      <c r="H600" s="5"/>
      <c r="I600" s="2">
        <v>480757.97960058955</v>
      </c>
    </row>
    <row r="601" spans="1:9" x14ac:dyDescent="0.25">
      <c r="A601" s="13">
        <v>600</v>
      </c>
      <c r="B601" s="8" t="s">
        <v>325</v>
      </c>
      <c r="C601" s="5" t="s">
        <v>75</v>
      </c>
      <c r="D601" s="5" t="s">
        <v>84</v>
      </c>
      <c r="E601" s="12" t="s">
        <v>329</v>
      </c>
      <c r="F601" s="5" t="s">
        <v>286</v>
      </c>
      <c r="G601" s="5" t="s">
        <v>287</v>
      </c>
      <c r="H601" s="5"/>
      <c r="I601" s="2"/>
    </row>
    <row r="602" spans="1:9" x14ac:dyDescent="0.25">
      <c r="A602" s="13">
        <v>601</v>
      </c>
      <c r="B602" s="8" t="s">
        <v>325</v>
      </c>
      <c r="C602" s="5" t="s">
        <v>75</v>
      </c>
      <c r="D602" s="5" t="s">
        <v>84</v>
      </c>
      <c r="E602" s="12" t="s">
        <v>329</v>
      </c>
      <c r="F602" s="5" t="s">
        <v>288</v>
      </c>
      <c r="G602" s="5" t="s">
        <v>289</v>
      </c>
      <c r="H602" s="5"/>
      <c r="I602" s="2"/>
    </row>
    <row r="603" spans="1:9" x14ac:dyDescent="0.25">
      <c r="A603" s="13">
        <v>602</v>
      </c>
      <c r="B603" s="8" t="s">
        <v>325</v>
      </c>
      <c r="C603" s="5" t="s">
        <v>75</v>
      </c>
      <c r="D603" s="5" t="s">
        <v>76</v>
      </c>
      <c r="E603" s="12" t="s">
        <v>329</v>
      </c>
      <c r="F603" s="5" t="s">
        <v>290</v>
      </c>
      <c r="G603" s="5" t="s">
        <v>291</v>
      </c>
      <c r="H603" s="5"/>
      <c r="I603" s="2">
        <v>480757.97960058955</v>
      </c>
    </row>
    <row r="604" spans="1:9" x14ac:dyDescent="0.25">
      <c r="A604" s="13">
        <v>603</v>
      </c>
      <c r="B604" s="8" t="s">
        <v>325</v>
      </c>
      <c r="C604" s="5" t="s">
        <v>75</v>
      </c>
      <c r="D604" s="5" t="s">
        <v>76</v>
      </c>
      <c r="E604" s="12" t="s">
        <v>329</v>
      </c>
      <c r="F604" s="5" t="s">
        <v>292</v>
      </c>
      <c r="G604" s="5" t="s">
        <v>293</v>
      </c>
      <c r="H604" s="5"/>
      <c r="I604" s="2">
        <v>479407</v>
      </c>
    </row>
    <row r="605" spans="1:9" x14ac:dyDescent="0.25">
      <c r="A605" s="13">
        <v>604</v>
      </c>
      <c r="B605" s="8" t="s">
        <v>325</v>
      </c>
      <c r="C605" s="5" t="s">
        <v>75</v>
      </c>
      <c r="D605" s="5" t="s">
        <v>84</v>
      </c>
      <c r="E605" s="12" t="s">
        <v>329</v>
      </c>
      <c r="F605" s="5" t="s">
        <v>294</v>
      </c>
      <c r="G605" s="5" t="s">
        <v>295</v>
      </c>
      <c r="H605" s="5"/>
      <c r="I605" s="2">
        <v>-1350.9796005895478</v>
      </c>
    </row>
    <row r="606" spans="1:9" x14ac:dyDescent="0.25">
      <c r="A606" s="13">
        <v>605</v>
      </c>
      <c r="B606" s="8" t="s">
        <v>325</v>
      </c>
      <c r="C606" s="5" t="s">
        <v>296</v>
      </c>
      <c r="D606" s="5" t="s">
        <v>84</v>
      </c>
      <c r="E606" s="12" t="s">
        <v>329</v>
      </c>
      <c r="F606" s="5" t="s">
        <v>297</v>
      </c>
      <c r="G606" s="5" t="s">
        <v>298</v>
      </c>
      <c r="H606" s="5"/>
      <c r="I606" s="2"/>
    </row>
    <row r="607" spans="1:9" x14ac:dyDescent="0.25">
      <c r="A607" s="13">
        <v>606</v>
      </c>
      <c r="B607" s="8" t="s">
        <v>325</v>
      </c>
      <c r="C607" s="5" t="s">
        <v>296</v>
      </c>
      <c r="D607" s="5" t="s">
        <v>84</v>
      </c>
      <c r="E607" s="12" t="s">
        <v>329</v>
      </c>
      <c r="F607" s="5" t="s">
        <v>299</v>
      </c>
      <c r="G607" s="5" t="s">
        <v>300</v>
      </c>
      <c r="H607" s="5"/>
      <c r="I607" s="2"/>
    </row>
    <row r="608" spans="1:9" x14ac:dyDescent="0.25">
      <c r="A608" s="13">
        <v>607</v>
      </c>
      <c r="B608" s="8" t="s">
        <v>325</v>
      </c>
      <c r="C608" s="5" t="s">
        <v>296</v>
      </c>
      <c r="D608" s="5" t="s">
        <v>84</v>
      </c>
      <c r="E608" s="12" t="s">
        <v>329</v>
      </c>
      <c r="F608" s="5" t="s">
        <v>301</v>
      </c>
      <c r="G608" s="5" t="s">
        <v>302</v>
      </c>
      <c r="H608" s="5"/>
      <c r="I608" s="2"/>
    </row>
    <row r="609" spans="1:9" x14ac:dyDescent="0.25">
      <c r="A609" s="13">
        <v>608</v>
      </c>
      <c r="B609" s="8" t="s">
        <v>325</v>
      </c>
      <c r="C609" s="5" t="s">
        <v>296</v>
      </c>
      <c r="D609" s="5" t="s">
        <v>84</v>
      </c>
      <c r="E609" s="12" t="s">
        <v>329</v>
      </c>
      <c r="F609" s="5" t="s">
        <v>303</v>
      </c>
      <c r="G609" s="5" t="s">
        <v>304</v>
      </c>
      <c r="H609" s="5"/>
      <c r="I609" s="2"/>
    </row>
    <row r="610" spans="1:9" x14ac:dyDescent="0.25">
      <c r="A610" s="13">
        <v>609</v>
      </c>
      <c r="B610" s="8" t="s">
        <v>325</v>
      </c>
      <c r="C610" s="5" t="s">
        <v>296</v>
      </c>
      <c r="D610" s="5" t="s">
        <v>84</v>
      </c>
      <c r="E610" s="12" t="s">
        <v>329</v>
      </c>
      <c r="F610" s="5" t="s">
        <v>305</v>
      </c>
      <c r="G610" s="5" t="s">
        <v>306</v>
      </c>
      <c r="H610" s="5"/>
      <c r="I610" s="2"/>
    </row>
    <row r="611" spans="1:9" x14ac:dyDescent="0.25">
      <c r="A611" s="13">
        <v>610</v>
      </c>
      <c r="B611" s="8" t="s">
        <v>325</v>
      </c>
      <c r="C611" s="5" t="s">
        <v>296</v>
      </c>
      <c r="D611" s="5" t="s">
        <v>84</v>
      </c>
      <c r="E611" s="12" t="s">
        <v>329</v>
      </c>
      <c r="F611" s="5" t="s">
        <v>307</v>
      </c>
      <c r="G611" s="5" t="s">
        <v>308</v>
      </c>
      <c r="H611" s="5"/>
      <c r="I611" s="2"/>
    </row>
    <row r="612" spans="1:9" x14ac:dyDescent="0.25">
      <c r="A612" s="13">
        <v>611</v>
      </c>
      <c r="B612" s="8" t="s">
        <v>325</v>
      </c>
      <c r="C612" s="5" t="s">
        <v>296</v>
      </c>
      <c r="D612" s="5" t="s">
        <v>84</v>
      </c>
      <c r="E612" s="12" t="s">
        <v>329</v>
      </c>
      <c r="F612" s="5" t="s">
        <v>309</v>
      </c>
      <c r="G612" s="5" t="s">
        <v>310</v>
      </c>
      <c r="H612" s="5"/>
      <c r="I612" s="2"/>
    </row>
    <row r="613" spans="1:9" x14ac:dyDescent="0.25">
      <c r="A613" s="13">
        <v>612</v>
      </c>
      <c r="B613" s="8" t="s">
        <v>325</v>
      </c>
      <c r="C613" s="5" t="s">
        <v>296</v>
      </c>
      <c r="D613" s="5" t="s">
        <v>76</v>
      </c>
      <c r="E613" s="12" t="s">
        <v>329</v>
      </c>
      <c r="F613" s="5" t="s">
        <v>311</v>
      </c>
      <c r="G613" s="5" t="s">
        <v>312</v>
      </c>
      <c r="H613" s="5"/>
      <c r="I613" s="2">
        <v>0</v>
      </c>
    </row>
    <row r="614" spans="1:9" x14ac:dyDescent="0.25">
      <c r="A614" s="13">
        <v>613</v>
      </c>
      <c r="B614" s="8" t="s">
        <v>325</v>
      </c>
      <c r="C614" s="5" t="s">
        <v>296</v>
      </c>
      <c r="D614" s="5" t="s">
        <v>76</v>
      </c>
      <c r="E614" s="12" t="s">
        <v>329</v>
      </c>
      <c r="F614" s="5" t="s">
        <v>313</v>
      </c>
      <c r="G614" s="5" t="s">
        <v>314</v>
      </c>
      <c r="H614" s="5"/>
      <c r="I614" s="2">
        <v>0</v>
      </c>
    </row>
    <row r="615" spans="1:9" x14ac:dyDescent="0.25">
      <c r="A615" s="13">
        <v>614</v>
      </c>
      <c r="B615" s="8" t="s">
        <v>325</v>
      </c>
      <c r="C615" s="5" t="s">
        <v>296</v>
      </c>
      <c r="D615" s="5" t="s">
        <v>84</v>
      </c>
      <c r="E615" s="12" t="s">
        <v>329</v>
      </c>
      <c r="F615" s="5" t="s">
        <v>315</v>
      </c>
      <c r="G615" s="5" t="s">
        <v>316</v>
      </c>
      <c r="H615" s="5"/>
      <c r="I615" s="2">
        <v>0</v>
      </c>
    </row>
    <row r="616" spans="1:9" x14ac:dyDescent="0.25">
      <c r="A616" s="13">
        <v>615</v>
      </c>
      <c r="B616" s="8" t="s">
        <v>325</v>
      </c>
      <c r="C616" s="5" t="s">
        <v>296</v>
      </c>
      <c r="D616" s="5" t="s">
        <v>84</v>
      </c>
      <c r="E616" s="12" t="s">
        <v>329</v>
      </c>
      <c r="F616" s="5" t="s">
        <v>317</v>
      </c>
      <c r="G616" s="5" t="s">
        <v>318</v>
      </c>
      <c r="H616" s="5"/>
      <c r="I616" s="2"/>
    </row>
    <row r="617" spans="1:9" ht="15.75" thickBot="1" x14ac:dyDescent="0.3">
      <c r="A617" s="14">
        <v>616</v>
      </c>
      <c r="B617" s="10" t="s">
        <v>325</v>
      </c>
      <c r="C617" s="10" t="s">
        <v>296</v>
      </c>
      <c r="D617" s="10" t="s">
        <v>84</v>
      </c>
      <c r="E617" s="12" t="s">
        <v>329</v>
      </c>
      <c r="F617" s="10" t="s">
        <v>319</v>
      </c>
      <c r="G617" s="10" t="s">
        <v>320</v>
      </c>
      <c r="H617" s="10"/>
      <c r="I617" s="11">
        <v>0</v>
      </c>
    </row>
    <row r="618" spans="1:9" x14ac:dyDescent="0.25">
      <c r="A618" s="15">
        <v>617</v>
      </c>
      <c r="B618" s="8" t="s">
        <v>326</v>
      </c>
      <c r="C618" s="8" t="s">
        <v>83</v>
      </c>
      <c r="D618" s="8" t="s">
        <v>84</v>
      </c>
      <c r="E618" s="12" t="s">
        <v>329</v>
      </c>
      <c r="F618" s="8" t="s">
        <v>85</v>
      </c>
      <c r="G618" s="8" t="s">
        <v>86</v>
      </c>
      <c r="H618" s="8"/>
      <c r="I618" s="9"/>
    </row>
    <row r="619" spans="1:9" x14ac:dyDescent="0.25">
      <c r="A619" s="13">
        <v>618</v>
      </c>
      <c r="B619" s="8" t="s">
        <v>326</v>
      </c>
      <c r="C619" s="5" t="s">
        <v>83</v>
      </c>
      <c r="D619" s="5" t="s">
        <v>84</v>
      </c>
      <c r="E619" s="12" t="s">
        <v>329</v>
      </c>
      <c r="F619" s="5" t="s">
        <v>87</v>
      </c>
      <c r="G619" s="5" t="s">
        <v>88</v>
      </c>
      <c r="H619" s="5"/>
      <c r="I619" s="2"/>
    </row>
    <row r="620" spans="1:9" x14ac:dyDescent="0.25">
      <c r="A620" s="13">
        <v>619</v>
      </c>
      <c r="B620" s="8" t="s">
        <v>326</v>
      </c>
      <c r="C620" s="5" t="s">
        <v>83</v>
      </c>
      <c r="D620" s="5" t="s">
        <v>84</v>
      </c>
      <c r="E620" s="12" t="s">
        <v>329</v>
      </c>
      <c r="F620" s="5" t="s">
        <v>89</v>
      </c>
      <c r="G620" s="5" t="s">
        <v>90</v>
      </c>
      <c r="H620" s="5"/>
      <c r="I620" s="2"/>
    </row>
    <row r="621" spans="1:9" x14ac:dyDescent="0.25">
      <c r="A621" s="13">
        <v>620</v>
      </c>
      <c r="B621" s="8" t="s">
        <v>326</v>
      </c>
      <c r="C621" s="5" t="s">
        <v>83</v>
      </c>
      <c r="D621" s="5" t="s">
        <v>76</v>
      </c>
      <c r="E621" s="12" t="s">
        <v>329</v>
      </c>
      <c r="F621" s="5" t="s">
        <v>91</v>
      </c>
      <c r="G621" s="5" t="s">
        <v>92</v>
      </c>
      <c r="H621" s="5"/>
      <c r="I621" s="2">
        <v>0</v>
      </c>
    </row>
    <row r="622" spans="1:9" x14ac:dyDescent="0.25">
      <c r="A622" s="13">
        <v>621</v>
      </c>
      <c r="B622" s="8" t="s">
        <v>326</v>
      </c>
      <c r="C622" s="5" t="s">
        <v>83</v>
      </c>
      <c r="D622" s="5" t="s">
        <v>84</v>
      </c>
      <c r="E622" s="12" t="s">
        <v>329</v>
      </c>
      <c r="F622" s="5" t="s">
        <v>93</v>
      </c>
      <c r="G622" s="5" t="s">
        <v>94</v>
      </c>
      <c r="H622" s="5"/>
      <c r="I622" s="2"/>
    </row>
    <row r="623" spans="1:9" x14ac:dyDescent="0.25">
      <c r="A623" s="13">
        <v>622</v>
      </c>
      <c r="B623" s="8" t="s">
        <v>326</v>
      </c>
      <c r="C623" s="5" t="s">
        <v>83</v>
      </c>
      <c r="D623" s="5" t="s">
        <v>84</v>
      </c>
      <c r="E623" s="12" t="s">
        <v>329</v>
      </c>
      <c r="F623" s="5" t="s">
        <v>95</v>
      </c>
      <c r="G623" s="5" t="s">
        <v>96</v>
      </c>
      <c r="H623" s="5"/>
      <c r="I623" s="2"/>
    </row>
    <row r="624" spans="1:9" x14ac:dyDescent="0.25">
      <c r="A624" s="13">
        <v>623</v>
      </c>
      <c r="B624" s="8" t="s">
        <v>326</v>
      </c>
      <c r="C624" s="5" t="s">
        <v>83</v>
      </c>
      <c r="D624" s="5" t="s">
        <v>76</v>
      </c>
      <c r="E624" s="12" t="s">
        <v>329</v>
      </c>
      <c r="F624" s="5" t="s">
        <v>97</v>
      </c>
      <c r="G624" s="5" t="s">
        <v>98</v>
      </c>
      <c r="H624" s="5"/>
      <c r="I624" s="2">
        <v>0</v>
      </c>
    </row>
    <row r="625" spans="1:9" x14ac:dyDescent="0.25">
      <c r="A625" s="13">
        <v>624</v>
      </c>
      <c r="B625" s="8" t="s">
        <v>326</v>
      </c>
      <c r="C625" s="5" t="s">
        <v>83</v>
      </c>
      <c r="D625" s="5" t="s">
        <v>84</v>
      </c>
      <c r="E625" s="12" t="s">
        <v>329</v>
      </c>
      <c r="F625" s="5" t="s">
        <v>99</v>
      </c>
      <c r="G625" s="5" t="s">
        <v>100</v>
      </c>
      <c r="H625" s="5"/>
      <c r="I625" s="2">
        <v>558117</v>
      </c>
    </row>
    <row r="626" spans="1:9" x14ac:dyDescent="0.25">
      <c r="A626" s="13">
        <v>625</v>
      </c>
      <c r="B626" s="8" t="s">
        <v>326</v>
      </c>
      <c r="C626" s="5" t="s">
        <v>83</v>
      </c>
      <c r="D626" s="5" t="s">
        <v>84</v>
      </c>
      <c r="E626" s="12" t="s">
        <v>329</v>
      </c>
      <c r="F626" s="5" t="s">
        <v>101</v>
      </c>
      <c r="G626" s="5" t="s">
        <v>102</v>
      </c>
      <c r="H626" s="5"/>
      <c r="I626" s="2"/>
    </row>
    <row r="627" spans="1:9" x14ac:dyDescent="0.25">
      <c r="A627" s="13">
        <v>626</v>
      </c>
      <c r="B627" s="8" t="s">
        <v>326</v>
      </c>
      <c r="C627" s="5" t="s">
        <v>83</v>
      </c>
      <c r="D627" s="5" t="s">
        <v>84</v>
      </c>
      <c r="E627" s="12" t="s">
        <v>329</v>
      </c>
      <c r="F627" s="5" t="s">
        <v>103</v>
      </c>
      <c r="G627" s="5" t="s">
        <v>104</v>
      </c>
      <c r="H627" s="5"/>
      <c r="I627" s="2"/>
    </row>
    <row r="628" spans="1:9" x14ac:dyDescent="0.25">
      <c r="A628" s="13">
        <v>627</v>
      </c>
      <c r="B628" s="8" t="s">
        <v>326</v>
      </c>
      <c r="C628" s="5" t="s">
        <v>83</v>
      </c>
      <c r="D628" s="5" t="s">
        <v>84</v>
      </c>
      <c r="E628" s="12" t="s">
        <v>329</v>
      </c>
      <c r="F628" s="5" t="s">
        <v>105</v>
      </c>
      <c r="G628" s="5" t="s">
        <v>106</v>
      </c>
      <c r="H628" s="5"/>
      <c r="I628" s="2"/>
    </row>
    <row r="629" spans="1:9" x14ac:dyDescent="0.25">
      <c r="A629" s="13">
        <v>628</v>
      </c>
      <c r="B629" s="8" t="s">
        <v>326</v>
      </c>
      <c r="C629" s="5" t="s">
        <v>83</v>
      </c>
      <c r="D629" s="5" t="s">
        <v>84</v>
      </c>
      <c r="E629" s="12" t="s">
        <v>329</v>
      </c>
      <c r="F629" s="5" t="s">
        <v>107</v>
      </c>
      <c r="G629" s="5" t="s">
        <v>108</v>
      </c>
      <c r="H629" s="5"/>
      <c r="I629" s="2"/>
    </row>
    <row r="630" spans="1:9" x14ac:dyDescent="0.25">
      <c r="A630" s="13">
        <v>629</v>
      </c>
      <c r="B630" s="8" t="s">
        <v>326</v>
      </c>
      <c r="C630" s="5" t="s">
        <v>83</v>
      </c>
      <c r="D630" s="5" t="s">
        <v>84</v>
      </c>
      <c r="E630" s="12" t="s">
        <v>329</v>
      </c>
      <c r="F630" s="5" t="s">
        <v>109</v>
      </c>
      <c r="G630" s="5" t="s">
        <v>110</v>
      </c>
      <c r="H630" s="5"/>
      <c r="I630" s="2"/>
    </row>
    <row r="631" spans="1:9" x14ac:dyDescent="0.25">
      <c r="A631" s="13">
        <v>630</v>
      </c>
      <c r="B631" s="8" t="s">
        <v>326</v>
      </c>
      <c r="C631" s="5" t="s">
        <v>83</v>
      </c>
      <c r="D631" s="5" t="s">
        <v>84</v>
      </c>
      <c r="E631" s="12" t="s">
        <v>329</v>
      </c>
      <c r="F631" s="5" t="s">
        <v>111</v>
      </c>
      <c r="G631" s="5" t="s">
        <v>112</v>
      </c>
      <c r="H631" s="5"/>
      <c r="I631" s="2"/>
    </row>
    <row r="632" spans="1:9" x14ac:dyDescent="0.25">
      <c r="A632" s="13">
        <v>631</v>
      </c>
      <c r="B632" s="8" t="s">
        <v>326</v>
      </c>
      <c r="C632" s="5" t="s">
        <v>83</v>
      </c>
      <c r="D632" s="5" t="s">
        <v>84</v>
      </c>
      <c r="E632" s="12" t="s">
        <v>329</v>
      </c>
      <c r="F632" s="5" t="s">
        <v>113</v>
      </c>
      <c r="G632" s="5" t="s">
        <v>114</v>
      </c>
      <c r="H632" s="5"/>
      <c r="I632" s="2"/>
    </row>
    <row r="633" spans="1:9" x14ac:dyDescent="0.25">
      <c r="A633" s="13">
        <v>632</v>
      </c>
      <c r="B633" s="8" t="s">
        <v>326</v>
      </c>
      <c r="C633" s="5" t="s">
        <v>83</v>
      </c>
      <c r="D633" s="5" t="s">
        <v>84</v>
      </c>
      <c r="E633" s="12" t="s">
        <v>329</v>
      </c>
      <c r="F633" s="5" t="s">
        <v>115</v>
      </c>
      <c r="G633" s="5" t="s">
        <v>116</v>
      </c>
      <c r="H633" s="5"/>
      <c r="I633" s="2"/>
    </row>
    <row r="634" spans="1:9" x14ac:dyDescent="0.25">
      <c r="A634" s="13">
        <v>633</v>
      </c>
      <c r="B634" s="8" t="s">
        <v>326</v>
      </c>
      <c r="C634" s="5" t="s">
        <v>83</v>
      </c>
      <c r="D634" s="5" t="s">
        <v>84</v>
      </c>
      <c r="E634" s="12" t="s">
        <v>329</v>
      </c>
      <c r="F634" s="5" t="s">
        <v>117</v>
      </c>
      <c r="G634" s="5" t="s">
        <v>118</v>
      </c>
      <c r="H634" s="5"/>
      <c r="I634" s="2"/>
    </row>
    <row r="635" spans="1:9" x14ac:dyDescent="0.25">
      <c r="A635" s="13">
        <v>634</v>
      </c>
      <c r="B635" s="8" t="s">
        <v>326</v>
      </c>
      <c r="C635" s="5" t="s">
        <v>83</v>
      </c>
      <c r="D635" s="5" t="s">
        <v>84</v>
      </c>
      <c r="E635" s="12" t="s">
        <v>329</v>
      </c>
      <c r="F635" s="5" t="s">
        <v>119</v>
      </c>
      <c r="G635" s="5" t="s">
        <v>120</v>
      </c>
      <c r="H635" s="5"/>
      <c r="I635" s="2"/>
    </row>
    <row r="636" spans="1:9" x14ac:dyDescent="0.25">
      <c r="A636" s="13">
        <v>635</v>
      </c>
      <c r="B636" s="8" t="s">
        <v>326</v>
      </c>
      <c r="C636" s="5" t="s">
        <v>83</v>
      </c>
      <c r="D636" s="5" t="s">
        <v>84</v>
      </c>
      <c r="E636" s="12" t="s">
        <v>329</v>
      </c>
      <c r="F636" s="5" t="s">
        <v>121</v>
      </c>
      <c r="G636" s="5" t="s">
        <v>122</v>
      </c>
      <c r="H636" s="5"/>
      <c r="I636" s="2"/>
    </row>
    <row r="637" spans="1:9" x14ac:dyDescent="0.25">
      <c r="A637" s="13">
        <v>636</v>
      </c>
      <c r="B637" s="8" t="s">
        <v>326</v>
      </c>
      <c r="C637" s="5" t="s">
        <v>83</v>
      </c>
      <c r="D637" s="5" t="s">
        <v>84</v>
      </c>
      <c r="E637" s="12" t="s">
        <v>329</v>
      </c>
      <c r="F637" s="5" t="s">
        <v>123</v>
      </c>
      <c r="G637" s="5" t="s">
        <v>124</v>
      </c>
      <c r="H637" s="5"/>
      <c r="I637" s="2"/>
    </row>
    <row r="638" spans="1:9" x14ac:dyDescent="0.25">
      <c r="A638" s="13">
        <v>637</v>
      </c>
      <c r="B638" s="8" t="s">
        <v>326</v>
      </c>
      <c r="C638" s="5" t="s">
        <v>83</v>
      </c>
      <c r="D638" s="5" t="s">
        <v>84</v>
      </c>
      <c r="E638" s="12" t="s">
        <v>329</v>
      </c>
      <c r="F638" s="5" t="s">
        <v>125</v>
      </c>
      <c r="G638" s="5" t="s">
        <v>126</v>
      </c>
      <c r="H638" s="5"/>
      <c r="I638" s="2"/>
    </row>
    <row r="639" spans="1:9" x14ac:dyDescent="0.25">
      <c r="A639" s="13">
        <v>638</v>
      </c>
      <c r="B639" s="8" t="s">
        <v>326</v>
      </c>
      <c r="C639" s="5" t="s">
        <v>83</v>
      </c>
      <c r="D639" s="5" t="s">
        <v>84</v>
      </c>
      <c r="E639" s="12" t="s">
        <v>329</v>
      </c>
      <c r="F639" s="5" t="s">
        <v>127</v>
      </c>
      <c r="G639" s="5" t="s">
        <v>128</v>
      </c>
      <c r="H639" s="5"/>
      <c r="I639" s="2"/>
    </row>
    <row r="640" spans="1:9" x14ac:dyDescent="0.25">
      <c r="A640" s="13">
        <v>639</v>
      </c>
      <c r="B640" s="8" t="s">
        <v>326</v>
      </c>
      <c r="C640" s="5" t="s">
        <v>83</v>
      </c>
      <c r="D640" s="5" t="s">
        <v>84</v>
      </c>
      <c r="E640" s="12" t="s">
        <v>329</v>
      </c>
      <c r="F640" s="5" t="s">
        <v>129</v>
      </c>
      <c r="G640" s="5" t="s">
        <v>130</v>
      </c>
      <c r="H640" s="5"/>
      <c r="I640" s="2"/>
    </row>
    <row r="641" spans="1:9" x14ac:dyDescent="0.25">
      <c r="A641" s="13">
        <v>640</v>
      </c>
      <c r="B641" s="8" t="s">
        <v>326</v>
      </c>
      <c r="C641" s="5" t="s">
        <v>83</v>
      </c>
      <c r="D641" s="5" t="s">
        <v>84</v>
      </c>
      <c r="E641" s="12" t="s">
        <v>329</v>
      </c>
      <c r="F641" s="5" t="s">
        <v>131</v>
      </c>
      <c r="G641" s="5" t="s">
        <v>132</v>
      </c>
      <c r="H641" s="5"/>
      <c r="I641" s="2"/>
    </row>
    <row r="642" spans="1:9" x14ac:dyDescent="0.25">
      <c r="A642" s="13">
        <v>641</v>
      </c>
      <c r="B642" s="8" t="s">
        <v>326</v>
      </c>
      <c r="C642" s="5" t="s">
        <v>83</v>
      </c>
      <c r="D642" s="5" t="s">
        <v>84</v>
      </c>
      <c r="E642" s="12" t="s">
        <v>329</v>
      </c>
      <c r="F642" s="5" t="s">
        <v>133</v>
      </c>
      <c r="G642" s="5" t="s">
        <v>134</v>
      </c>
      <c r="H642" s="5"/>
      <c r="I642" s="2"/>
    </row>
    <row r="643" spans="1:9" x14ac:dyDescent="0.25">
      <c r="A643" s="13">
        <v>642</v>
      </c>
      <c r="B643" s="8" t="s">
        <v>326</v>
      </c>
      <c r="C643" s="5" t="s">
        <v>83</v>
      </c>
      <c r="D643" s="5" t="s">
        <v>84</v>
      </c>
      <c r="E643" s="12" t="s">
        <v>329</v>
      </c>
      <c r="F643" s="5" t="s">
        <v>135</v>
      </c>
      <c r="G643" s="5" t="s">
        <v>136</v>
      </c>
      <c r="H643" s="5"/>
      <c r="I643" s="2"/>
    </row>
    <row r="644" spans="1:9" x14ac:dyDescent="0.25">
      <c r="A644" s="13">
        <v>643</v>
      </c>
      <c r="B644" s="8" t="s">
        <v>326</v>
      </c>
      <c r="C644" s="5" t="s">
        <v>83</v>
      </c>
      <c r="D644" s="5" t="s">
        <v>84</v>
      </c>
      <c r="E644" s="12" t="s">
        <v>329</v>
      </c>
      <c r="F644" s="5" t="s">
        <v>137</v>
      </c>
      <c r="G644" s="5" t="s">
        <v>138</v>
      </c>
      <c r="H644" s="5"/>
      <c r="I644" s="2"/>
    </row>
    <row r="645" spans="1:9" x14ac:dyDescent="0.25">
      <c r="A645" s="13">
        <v>644</v>
      </c>
      <c r="B645" s="8" t="s">
        <v>326</v>
      </c>
      <c r="C645" s="5" t="s">
        <v>83</v>
      </c>
      <c r="D645" s="5" t="s">
        <v>84</v>
      </c>
      <c r="E645" s="12" t="s">
        <v>329</v>
      </c>
      <c r="F645" s="5" t="s">
        <v>139</v>
      </c>
      <c r="G645" s="5" t="s">
        <v>140</v>
      </c>
      <c r="H645" s="5"/>
      <c r="I645" s="2"/>
    </row>
    <row r="646" spans="1:9" x14ac:dyDescent="0.25">
      <c r="A646" s="13">
        <v>645</v>
      </c>
      <c r="B646" s="8" t="s">
        <v>326</v>
      </c>
      <c r="C646" s="5" t="s">
        <v>83</v>
      </c>
      <c r="D646" s="5" t="s">
        <v>84</v>
      </c>
      <c r="E646" s="12" t="s">
        <v>329</v>
      </c>
      <c r="F646" s="5" t="s">
        <v>141</v>
      </c>
      <c r="G646" s="5" t="s">
        <v>142</v>
      </c>
      <c r="H646" s="5"/>
      <c r="I646" s="2"/>
    </row>
    <row r="647" spans="1:9" x14ac:dyDescent="0.25">
      <c r="A647" s="13">
        <v>646</v>
      </c>
      <c r="B647" s="8" t="s">
        <v>326</v>
      </c>
      <c r="C647" s="5" t="s">
        <v>83</v>
      </c>
      <c r="D647" s="5" t="s">
        <v>84</v>
      </c>
      <c r="E647" s="12" t="s">
        <v>329</v>
      </c>
      <c r="F647" s="5" t="s">
        <v>143</v>
      </c>
      <c r="G647" s="5" t="s">
        <v>144</v>
      </c>
      <c r="H647" s="5"/>
      <c r="I647" s="2"/>
    </row>
    <row r="648" spans="1:9" x14ac:dyDescent="0.25">
      <c r="A648" s="13">
        <v>647</v>
      </c>
      <c r="B648" s="8" t="s">
        <v>326</v>
      </c>
      <c r="C648" s="5" t="s">
        <v>83</v>
      </c>
      <c r="D648" s="5" t="s">
        <v>84</v>
      </c>
      <c r="E648" s="12" t="s">
        <v>329</v>
      </c>
      <c r="F648" s="5" t="s">
        <v>145</v>
      </c>
      <c r="G648" s="5" t="s">
        <v>146</v>
      </c>
      <c r="H648" s="5"/>
      <c r="I648" s="2"/>
    </row>
    <row r="649" spans="1:9" x14ac:dyDescent="0.25">
      <c r="A649" s="13">
        <v>648</v>
      </c>
      <c r="B649" s="8" t="s">
        <v>326</v>
      </c>
      <c r="C649" s="5" t="s">
        <v>83</v>
      </c>
      <c r="D649" s="5" t="s">
        <v>84</v>
      </c>
      <c r="E649" s="12" t="s">
        <v>329</v>
      </c>
      <c r="F649" s="5" t="s">
        <v>147</v>
      </c>
      <c r="G649" s="5" t="s">
        <v>148</v>
      </c>
      <c r="H649" s="5"/>
      <c r="I649" s="2"/>
    </row>
    <row r="650" spans="1:9" x14ac:dyDescent="0.25">
      <c r="A650" s="13">
        <v>649</v>
      </c>
      <c r="B650" s="8" t="s">
        <v>326</v>
      </c>
      <c r="C650" s="5" t="s">
        <v>83</v>
      </c>
      <c r="D650" s="5" t="s">
        <v>84</v>
      </c>
      <c r="E650" s="12" t="s">
        <v>329</v>
      </c>
      <c r="F650" s="5" t="s">
        <v>149</v>
      </c>
      <c r="G650" s="5" t="s">
        <v>150</v>
      </c>
      <c r="H650" s="5"/>
      <c r="I650" s="2"/>
    </row>
    <row r="651" spans="1:9" x14ac:dyDescent="0.25">
      <c r="A651" s="13">
        <v>650</v>
      </c>
      <c r="B651" s="8" t="s">
        <v>326</v>
      </c>
      <c r="C651" s="5" t="s">
        <v>83</v>
      </c>
      <c r="D651" s="5" t="s">
        <v>84</v>
      </c>
      <c r="E651" s="12" t="s">
        <v>329</v>
      </c>
      <c r="F651" s="5" t="s">
        <v>151</v>
      </c>
      <c r="G651" s="5" t="s">
        <v>152</v>
      </c>
      <c r="H651" s="5"/>
      <c r="I651" s="2"/>
    </row>
    <row r="652" spans="1:9" x14ac:dyDescent="0.25">
      <c r="A652" s="13">
        <v>651</v>
      </c>
      <c r="B652" s="8" t="s">
        <v>326</v>
      </c>
      <c r="C652" s="5" t="s">
        <v>83</v>
      </c>
      <c r="D652" s="5" t="s">
        <v>84</v>
      </c>
      <c r="E652" s="12" t="s">
        <v>329</v>
      </c>
      <c r="F652" s="5" t="s">
        <v>153</v>
      </c>
      <c r="G652" s="5" t="s">
        <v>154</v>
      </c>
      <c r="H652" s="5"/>
      <c r="I652" s="2"/>
    </row>
    <row r="653" spans="1:9" x14ac:dyDescent="0.25">
      <c r="A653" s="13">
        <v>652</v>
      </c>
      <c r="B653" s="8" t="s">
        <v>326</v>
      </c>
      <c r="C653" s="5" t="s">
        <v>83</v>
      </c>
      <c r="D653" s="5" t="s">
        <v>84</v>
      </c>
      <c r="E653" s="12" t="s">
        <v>329</v>
      </c>
      <c r="F653" s="5" t="s">
        <v>155</v>
      </c>
      <c r="G653" s="5" t="s">
        <v>156</v>
      </c>
      <c r="H653" s="5"/>
      <c r="I653" s="2"/>
    </row>
    <row r="654" spans="1:9" x14ac:dyDescent="0.25">
      <c r="A654" s="13">
        <v>653</v>
      </c>
      <c r="B654" s="8" t="s">
        <v>326</v>
      </c>
      <c r="C654" s="5" t="s">
        <v>83</v>
      </c>
      <c r="D654" s="5" t="s">
        <v>84</v>
      </c>
      <c r="E654" s="12" t="s">
        <v>329</v>
      </c>
      <c r="F654" s="5" t="s">
        <v>157</v>
      </c>
      <c r="G654" s="5" t="s">
        <v>158</v>
      </c>
      <c r="H654" s="5"/>
      <c r="I654" s="2"/>
    </row>
    <row r="655" spans="1:9" x14ac:dyDescent="0.25">
      <c r="A655" s="13">
        <v>654</v>
      </c>
      <c r="B655" s="8" t="s">
        <v>326</v>
      </c>
      <c r="C655" s="5" t="s">
        <v>83</v>
      </c>
      <c r="D655" s="5" t="s">
        <v>84</v>
      </c>
      <c r="E655" s="12" t="s">
        <v>329</v>
      </c>
      <c r="F655" s="5" t="s">
        <v>159</v>
      </c>
      <c r="G655" s="5" t="s">
        <v>160</v>
      </c>
      <c r="H655" s="5"/>
      <c r="I655" s="2"/>
    </row>
    <row r="656" spans="1:9" x14ac:dyDescent="0.25">
      <c r="A656" s="13">
        <v>655</v>
      </c>
      <c r="B656" s="8" t="s">
        <v>326</v>
      </c>
      <c r="C656" s="5" t="s">
        <v>83</v>
      </c>
      <c r="D656" s="5" t="s">
        <v>84</v>
      </c>
      <c r="E656" s="12" t="s">
        <v>329</v>
      </c>
      <c r="F656" s="5" t="s">
        <v>161</v>
      </c>
      <c r="G656" s="5" t="s">
        <v>162</v>
      </c>
      <c r="H656" s="5"/>
      <c r="I656" s="2"/>
    </row>
    <row r="657" spans="1:9" x14ac:dyDescent="0.25">
      <c r="A657" s="13">
        <v>656</v>
      </c>
      <c r="B657" s="8" t="s">
        <v>326</v>
      </c>
      <c r="C657" s="5" t="s">
        <v>83</v>
      </c>
      <c r="D657" s="5" t="s">
        <v>84</v>
      </c>
      <c r="E657" s="12" t="s">
        <v>329</v>
      </c>
      <c r="F657" s="5" t="s">
        <v>163</v>
      </c>
      <c r="G657" s="5" t="s">
        <v>164</v>
      </c>
      <c r="H657" s="5"/>
      <c r="I657" s="2"/>
    </row>
    <row r="658" spans="1:9" x14ac:dyDescent="0.25">
      <c r="A658" s="13">
        <v>657</v>
      </c>
      <c r="B658" s="8" t="s">
        <v>326</v>
      </c>
      <c r="C658" s="5" t="s">
        <v>83</v>
      </c>
      <c r="D658" s="5" t="s">
        <v>84</v>
      </c>
      <c r="E658" s="12" t="s">
        <v>329</v>
      </c>
      <c r="F658" s="5" t="s">
        <v>165</v>
      </c>
      <c r="G658" s="5" t="s">
        <v>166</v>
      </c>
      <c r="H658" s="5"/>
      <c r="I658" s="2"/>
    </row>
    <row r="659" spans="1:9" x14ac:dyDescent="0.25">
      <c r="A659" s="13">
        <v>658</v>
      </c>
      <c r="B659" s="8" t="s">
        <v>326</v>
      </c>
      <c r="C659" s="5" t="s">
        <v>83</v>
      </c>
      <c r="D659" s="5" t="s">
        <v>84</v>
      </c>
      <c r="E659" s="12" t="s">
        <v>329</v>
      </c>
      <c r="F659" s="5" t="s">
        <v>167</v>
      </c>
      <c r="G659" s="5" t="s">
        <v>168</v>
      </c>
      <c r="H659" s="5"/>
      <c r="I659" s="2"/>
    </row>
    <row r="660" spans="1:9" x14ac:dyDescent="0.25">
      <c r="A660" s="13">
        <v>659</v>
      </c>
      <c r="B660" s="8" t="s">
        <v>326</v>
      </c>
      <c r="C660" s="5" t="s">
        <v>83</v>
      </c>
      <c r="D660" s="5" t="s">
        <v>76</v>
      </c>
      <c r="E660" s="12" t="s">
        <v>329</v>
      </c>
      <c r="F660" s="5" t="s">
        <v>169</v>
      </c>
      <c r="G660" s="5" t="s">
        <v>170</v>
      </c>
      <c r="H660" s="5"/>
      <c r="I660" s="2">
        <v>558117</v>
      </c>
    </row>
    <row r="661" spans="1:9" x14ac:dyDescent="0.25">
      <c r="A661" s="13">
        <v>660</v>
      </c>
      <c r="B661" s="8" t="s">
        <v>326</v>
      </c>
      <c r="C661" s="5" t="s">
        <v>83</v>
      </c>
      <c r="D661" s="5" t="s">
        <v>84</v>
      </c>
      <c r="E661" s="12" t="s">
        <v>329</v>
      </c>
      <c r="F661" s="5" t="s">
        <v>171</v>
      </c>
      <c r="G661" s="5" t="s">
        <v>172</v>
      </c>
      <c r="H661" s="5"/>
      <c r="I661" s="2"/>
    </row>
    <row r="662" spans="1:9" x14ac:dyDescent="0.25">
      <c r="A662" s="13">
        <v>661</v>
      </c>
      <c r="B662" s="8" t="s">
        <v>326</v>
      </c>
      <c r="C662" s="5" t="s">
        <v>83</v>
      </c>
      <c r="D662" s="5" t="s">
        <v>84</v>
      </c>
      <c r="E662" s="12" t="s">
        <v>329</v>
      </c>
      <c r="F662" s="5" t="s">
        <v>173</v>
      </c>
      <c r="G662" s="5" t="s">
        <v>174</v>
      </c>
      <c r="H662" s="5"/>
      <c r="I662" s="2"/>
    </row>
    <row r="663" spans="1:9" x14ac:dyDescent="0.25">
      <c r="A663" s="13">
        <v>662</v>
      </c>
      <c r="B663" s="8" t="s">
        <v>326</v>
      </c>
      <c r="C663" s="5" t="s">
        <v>83</v>
      </c>
      <c r="D663" s="5" t="s">
        <v>84</v>
      </c>
      <c r="E663" s="12" t="s">
        <v>329</v>
      </c>
      <c r="F663" s="5" t="s">
        <v>175</v>
      </c>
      <c r="G663" s="5" t="s">
        <v>176</v>
      </c>
      <c r="H663" s="5"/>
      <c r="I663" s="2"/>
    </row>
    <row r="664" spans="1:9" x14ac:dyDescent="0.25">
      <c r="A664" s="13">
        <v>663</v>
      </c>
      <c r="B664" s="8" t="s">
        <v>326</v>
      </c>
      <c r="C664" s="5" t="s">
        <v>83</v>
      </c>
      <c r="D664" s="5" t="s">
        <v>84</v>
      </c>
      <c r="E664" s="12" t="s">
        <v>329</v>
      </c>
      <c r="F664" s="5" t="s">
        <v>177</v>
      </c>
      <c r="G664" s="5" t="s">
        <v>178</v>
      </c>
      <c r="H664" s="5"/>
      <c r="I664" s="2"/>
    </row>
    <row r="665" spans="1:9" x14ac:dyDescent="0.25">
      <c r="A665" s="13">
        <v>664</v>
      </c>
      <c r="B665" s="8" t="s">
        <v>326</v>
      </c>
      <c r="C665" s="5" t="s">
        <v>83</v>
      </c>
      <c r="D665" s="5" t="s">
        <v>84</v>
      </c>
      <c r="E665" s="12" t="s">
        <v>329</v>
      </c>
      <c r="F665" s="5" t="s">
        <v>179</v>
      </c>
      <c r="G665" s="5" t="s">
        <v>180</v>
      </c>
      <c r="H665" s="5"/>
      <c r="I665" s="2"/>
    </row>
    <row r="666" spans="1:9" x14ac:dyDescent="0.25">
      <c r="A666" s="13">
        <v>665</v>
      </c>
      <c r="B666" s="8" t="s">
        <v>326</v>
      </c>
      <c r="C666" s="5" t="s">
        <v>83</v>
      </c>
      <c r="D666" s="5" t="s">
        <v>84</v>
      </c>
      <c r="E666" s="12" t="s">
        <v>329</v>
      </c>
      <c r="F666" s="5" t="s">
        <v>181</v>
      </c>
      <c r="G666" s="5" t="s">
        <v>182</v>
      </c>
      <c r="H666" s="5"/>
      <c r="I666" s="2"/>
    </row>
    <row r="667" spans="1:9" x14ac:dyDescent="0.25">
      <c r="A667" s="13">
        <v>666</v>
      </c>
      <c r="B667" s="8" t="s">
        <v>326</v>
      </c>
      <c r="C667" s="5" t="s">
        <v>83</v>
      </c>
      <c r="D667" s="5" t="s">
        <v>84</v>
      </c>
      <c r="E667" s="12" t="s">
        <v>329</v>
      </c>
      <c r="F667" s="5" t="s">
        <v>183</v>
      </c>
      <c r="G667" s="5" t="s">
        <v>184</v>
      </c>
      <c r="H667" s="5"/>
      <c r="I667" s="2"/>
    </row>
    <row r="668" spans="1:9" x14ac:dyDescent="0.25">
      <c r="A668" s="13">
        <v>667</v>
      </c>
      <c r="B668" s="8" t="s">
        <v>326</v>
      </c>
      <c r="C668" s="5" t="s">
        <v>83</v>
      </c>
      <c r="D668" s="5" t="s">
        <v>84</v>
      </c>
      <c r="E668" s="12" t="s">
        <v>329</v>
      </c>
      <c r="F668" s="5" t="s">
        <v>185</v>
      </c>
      <c r="G668" s="5" t="s">
        <v>186</v>
      </c>
      <c r="H668" s="5"/>
      <c r="I668" s="2"/>
    </row>
    <row r="669" spans="1:9" x14ac:dyDescent="0.25">
      <c r="A669" s="13">
        <v>668</v>
      </c>
      <c r="B669" s="8" t="s">
        <v>326</v>
      </c>
      <c r="C669" s="5" t="s">
        <v>83</v>
      </c>
      <c r="D669" s="5" t="s">
        <v>84</v>
      </c>
      <c r="E669" s="12" t="s">
        <v>329</v>
      </c>
      <c r="F669" s="5" t="s">
        <v>187</v>
      </c>
      <c r="G669" s="5" t="s">
        <v>188</v>
      </c>
      <c r="H669" s="5"/>
      <c r="I669" s="2"/>
    </row>
    <row r="670" spans="1:9" x14ac:dyDescent="0.25">
      <c r="A670" s="13">
        <v>669</v>
      </c>
      <c r="B670" s="8" t="s">
        <v>326</v>
      </c>
      <c r="C670" s="5" t="s">
        <v>83</v>
      </c>
      <c r="D670" s="5" t="s">
        <v>76</v>
      </c>
      <c r="E670" s="12" t="s">
        <v>329</v>
      </c>
      <c r="F670" s="5" t="s">
        <v>189</v>
      </c>
      <c r="G670" s="5" t="s">
        <v>190</v>
      </c>
      <c r="H670" s="5"/>
      <c r="I670" s="2">
        <v>558117</v>
      </c>
    </row>
    <row r="671" spans="1:9" x14ac:dyDescent="0.25">
      <c r="A671" s="13">
        <v>670</v>
      </c>
      <c r="B671" s="8" t="s">
        <v>326</v>
      </c>
      <c r="C671" s="5" t="s">
        <v>191</v>
      </c>
      <c r="D671" s="5" t="s">
        <v>84</v>
      </c>
      <c r="E671" s="12" t="s">
        <v>330</v>
      </c>
      <c r="F671" s="5" t="s">
        <v>0</v>
      </c>
      <c r="G671" s="5" t="s">
        <v>1</v>
      </c>
      <c r="H671" s="5"/>
      <c r="I671" s="2"/>
    </row>
    <row r="672" spans="1:9" x14ac:dyDescent="0.25">
      <c r="A672" s="13">
        <v>671</v>
      </c>
      <c r="B672" s="8" t="s">
        <v>326</v>
      </c>
      <c r="C672" s="5" t="s">
        <v>191</v>
      </c>
      <c r="D672" s="5" t="s">
        <v>84</v>
      </c>
      <c r="E672" s="12" t="s">
        <v>330</v>
      </c>
      <c r="F672" s="5" t="s">
        <v>2</v>
      </c>
      <c r="G672" s="5" t="s">
        <v>3</v>
      </c>
      <c r="H672" s="5">
        <v>0.84738581476146091</v>
      </c>
      <c r="I672" s="2">
        <v>50000</v>
      </c>
    </row>
    <row r="673" spans="1:9" x14ac:dyDescent="0.25">
      <c r="A673" s="13">
        <v>672</v>
      </c>
      <c r="B673" s="8" t="s">
        <v>326</v>
      </c>
      <c r="C673" s="5" t="s">
        <v>191</v>
      </c>
      <c r="D673" s="5" t="s">
        <v>84</v>
      </c>
      <c r="E673" s="12" t="s">
        <v>330</v>
      </c>
      <c r="F673" s="5" t="s">
        <v>4</v>
      </c>
      <c r="G673" s="5" t="s">
        <v>5</v>
      </c>
      <c r="H673" s="5"/>
      <c r="I673" s="2"/>
    </row>
    <row r="674" spans="1:9" x14ac:dyDescent="0.25">
      <c r="A674" s="13">
        <v>673</v>
      </c>
      <c r="B674" s="8" t="s">
        <v>326</v>
      </c>
      <c r="C674" s="5" t="s">
        <v>191</v>
      </c>
      <c r="D674" s="5" t="s">
        <v>84</v>
      </c>
      <c r="E674" s="12" t="s">
        <v>330</v>
      </c>
      <c r="F674" s="5" t="s">
        <v>6</v>
      </c>
      <c r="G674" s="5" t="s">
        <v>7</v>
      </c>
      <c r="H674" s="5"/>
      <c r="I674" s="2"/>
    </row>
    <row r="675" spans="1:9" x14ac:dyDescent="0.25">
      <c r="A675" s="13">
        <v>674</v>
      </c>
      <c r="B675" s="8" t="s">
        <v>326</v>
      </c>
      <c r="C675" s="5" t="s">
        <v>191</v>
      </c>
      <c r="D675" s="5" t="s">
        <v>84</v>
      </c>
      <c r="E675" s="12" t="s">
        <v>331</v>
      </c>
      <c r="F675" s="5" t="s">
        <v>10</v>
      </c>
      <c r="G675" s="5" t="s">
        <v>11</v>
      </c>
      <c r="H675" s="5"/>
      <c r="I675" s="2"/>
    </row>
    <row r="676" spans="1:9" x14ac:dyDescent="0.25">
      <c r="A676" s="13">
        <v>675</v>
      </c>
      <c r="B676" s="8" t="s">
        <v>326</v>
      </c>
      <c r="C676" s="5" t="s">
        <v>191</v>
      </c>
      <c r="D676" s="5" t="s">
        <v>84</v>
      </c>
      <c r="E676" s="12" t="s">
        <v>331</v>
      </c>
      <c r="F676" s="5" t="s">
        <v>12</v>
      </c>
      <c r="G676" s="5" t="s">
        <v>13</v>
      </c>
      <c r="H676" s="5"/>
      <c r="I676" s="2"/>
    </row>
    <row r="677" spans="1:9" x14ac:dyDescent="0.25">
      <c r="A677" s="13">
        <v>676</v>
      </c>
      <c r="B677" s="8" t="s">
        <v>326</v>
      </c>
      <c r="C677" s="5" t="s">
        <v>191</v>
      </c>
      <c r="D677" s="5" t="s">
        <v>84</v>
      </c>
      <c r="E677" s="12" t="s">
        <v>331</v>
      </c>
      <c r="F677" s="5" t="s">
        <v>14</v>
      </c>
      <c r="G677" s="5" t="s">
        <v>15</v>
      </c>
      <c r="H677" s="5"/>
      <c r="I677" s="2"/>
    </row>
    <row r="678" spans="1:9" x14ac:dyDescent="0.25">
      <c r="A678" s="13">
        <v>677</v>
      </c>
      <c r="B678" s="8" t="s">
        <v>326</v>
      </c>
      <c r="C678" s="5" t="s">
        <v>191</v>
      </c>
      <c r="D678" s="5" t="s">
        <v>84</v>
      </c>
      <c r="E678" s="12" t="s">
        <v>331</v>
      </c>
      <c r="F678" s="5" t="s">
        <v>16</v>
      </c>
      <c r="G678" s="5" t="s">
        <v>17</v>
      </c>
      <c r="H678" s="5"/>
      <c r="I678" s="2"/>
    </row>
    <row r="679" spans="1:9" x14ac:dyDescent="0.25">
      <c r="A679" s="13">
        <v>678</v>
      </c>
      <c r="B679" s="8" t="s">
        <v>326</v>
      </c>
      <c r="C679" s="5" t="s">
        <v>191</v>
      </c>
      <c r="D679" s="5" t="s">
        <v>84</v>
      </c>
      <c r="E679" s="12" t="s">
        <v>331</v>
      </c>
      <c r="F679" s="5" t="s">
        <v>18</v>
      </c>
      <c r="G679" s="5" t="s">
        <v>19</v>
      </c>
      <c r="H679" s="5"/>
      <c r="I679" s="2"/>
    </row>
    <row r="680" spans="1:9" x14ac:dyDescent="0.25">
      <c r="A680" s="13">
        <v>679</v>
      </c>
      <c r="B680" s="8" t="s">
        <v>326</v>
      </c>
      <c r="C680" s="5" t="s">
        <v>191</v>
      </c>
      <c r="D680" s="5" t="s">
        <v>84</v>
      </c>
      <c r="E680" s="12" t="s">
        <v>331</v>
      </c>
      <c r="F680" s="5" t="s">
        <v>20</v>
      </c>
      <c r="G680" s="5" t="s">
        <v>21</v>
      </c>
      <c r="H680" s="5"/>
      <c r="I680" s="2"/>
    </row>
    <row r="681" spans="1:9" x14ac:dyDescent="0.25">
      <c r="A681" s="13">
        <v>680</v>
      </c>
      <c r="B681" s="8" t="s">
        <v>326</v>
      </c>
      <c r="C681" s="5" t="s">
        <v>191</v>
      </c>
      <c r="D681" s="5" t="s">
        <v>84</v>
      </c>
      <c r="E681" s="12" t="s">
        <v>331</v>
      </c>
      <c r="F681" s="5" t="s">
        <v>22</v>
      </c>
      <c r="G681" s="5" t="s">
        <v>23</v>
      </c>
      <c r="H681" s="5"/>
      <c r="I681" s="2"/>
    </row>
    <row r="682" spans="1:9" x14ac:dyDescent="0.25">
      <c r="A682" s="13">
        <v>681</v>
      </c>
      <c r="B682" s="8" t="s">
        <v>326</v>
      </c>
      <c r="C682" s="5" t="s">
        <v>191</v>
      </c>
      <c r="D682" s="5" t="s">
        <v>84</v>
      </c>
      <c r="E682" s="12" t="s">
        <v>331</v>
      </c>
      <c r="F682" s="5" t="s">
        <v>24</v>
      </c>
      <c r="G682" s="5" t="s">
        <v>25</v>
      </c>
      <c r="H682" s="5"/>
      <c r="I682" s="2"/>
    </row>
    <row r="683" spans="1:9" x14ac:dyDescent="0.25">
      <c r="A683" s="13">
        <v>682</v>
      </c>
      <c r="B683" s="8" t="s">
        <v>326</v>
      </c>
      <c r="C683" s="5" t="s">
        <v>191</v>
      </c>
      <c r="D683" s="5" t="s">
        <v>84</v>
      </c>
      <c r="E683" s="12" t="s">
        <v>331</v>
      </c>
      <c r="F683" s="5" t="s">
        <v>26</v>
      </c>
      <c r="G683" s="5" t="s">
        <v>27</v>
      </c>
      <c r="H683" s="5"/>
      <c r="I683" s="2"/>
    </row>
    <row r="684" spans="1:9" x14ac:dyDescent="0.25">
      <c r="A684" s="13">
        <v>683</v>
      </c>
      <c r="B684" s="8" t="s">
        <v>326</v>
      </c>
      <c r="C684" s="5" t="s">
        <v>191</v>
      </c>
      <c r="D684" s="5" t="s">
        <v>84</v>
      </c>
      <c r="E684" s="12" t="s">
        <v>331</v>
      </c>
      <c r="F684" s="5" t="s">
        <v>28</v>
      </c>
      <c r="G684" s="5" t="s">
        <v>29</v>
      </c>
      <c r="H684" s="5"/>
      <c r="I684" s="2"/>
    </row>
    <row r="685" spans="1:9" x14ac:dyDescent="0.25">
      <c r="A685" s="13">
        <v>684</v>
      </c>
      <c r="B685" s="8" t="s">
        <v>326</v>
      </c>
      <c r="C685" s="5" t="s">
        <v>191</v>
      </c>
      <c r="D685" s="5" t="s">
        <v>84</v>
      </c>
      <c r="E685" s="12" t="s">
        <v>331</v>
      </c>
      <c r="F685" s="5" t="s">
        <v>41</v>
      </c>
      <c r="G685" s="5" t="s">
        <v>42</v>
      </c>
      <c r="H685" s="5"/>
      <c r="I685" s="2"/>
    </row>
    <row r="686" spans="1:9" x14ac:dyDescent="0.25">
      <c r="A686" s="13">
        <v>685</v>
      </c>
      <c r="B686" s="8" t="s">
        <v>326</v>
      </c>
      <c r="C686" s="5" t="s">
        <v>191</v>
      </c>
      <c r="D686" s="5" t="s">
        <v>84</v>
      </c>
      <c r="E686" s="12" t="s">
        <v>331</v>
      </c>
      <c r="F686" s="5" t="s">
        <v>43</v>
      </c>
      <c r="G686" s="5" t="s">
        <v>44</v>
      </c>
      <c r="H686" s="5"/>
      <c r="I686" s="2"/>
    </row>
    <row r="687" spans="1:9" x14ac:dyDescent="0.25">
      <c r="A687" s="13">
        <v>686</v>
      </c>
      <c r="B687" s="8" t="s">
        <v>326</v>
      </c>
      <c r="C687" s="5" t="s">
        <v>191</v>
      </c>
      <c r="D687" s="5" t="s">
        <v>84</v>
      </c>
      <c r="E687" s="12" t="s">
        <v>331</v>
      </c>
      <c r="F687" s="5" t="s">
        <v>8</v>
      </c>
      <c r="G687" s="5" t="s">
        <v>9</v>
      </c>
      <c r="H687" s="5"/>
      <c r="I687" s="2"/>
    </row>
    <row r="688" spans="1:9" x14ac:dyDescent="0.25">
      <c r="A688" s="13">
        <v>687</v>
      </c>
      <c r="B688" s="8" t="s">
        <v>326</v>
      </c>
      <c r="C688" s="5" t="s">
        <v>191</v>
      </c>
      <c r="D688" s="5" t="s">
        <v>84</v>
      </c>
      <c r="E688" s="12" t="s">
        <v>331</v>
      </c>
      <c r="F688" s="5" t="s">
        <v>49</v>
      </c>
      <c r="G688" s="5" t="s">
        <v>50</v>
      </c>
      <c r="H688" s="5"/>
      <c r="I688" s="2"/>
    </row>
    <row r="689" spans="1:9" x14ac:dyDescent="0.25">
      <c r="A689" s="13">
        <v>688</v>
      </c>
      <c r="B689" s="8" t="s">
        <v>326</v>
      </c>
      <c r="C689" s="5" t="s">
        <v>191</v>
      </c>
      <c r="D689" s="5" t="s">
        <v>84</v>
      </c>
      <c r="E689" s="12" t="s">
        <v>331</v>
      </c>
      <c r="F689" s="5" t="s">
        <v>51</v>
      </c>
      <c r="G689" s="5" t="s">
        <v>52</v>
      </c>
      <c r="H689" s="5"/>
      <c r="I689" s="2"/>
    </row>
    <row r="690" spans="1:9" x14ac:dyDescent="0.25">
      <c r="A690" s="13">
        <v>689</v>
      </c>
      <c r="B690" s="8" t="s">
        <v>326</v>
      </c>
      <c r="C690" s="5" t="s">
        <v>191</v>
      </c>
      <c r="D690" s="5" t="s">
        <v>84</v>
      </c>
      <c r="E690" s="12" t="s">
        <v>331</v>
      </c>
      <c r="F690" s="5" t="s">
        <v>53</v>
      </c>
      <c r="G690" s="5" t="s">
        <v>54</v>
      </c>
      <c r="H690" s="5"/>
      <c r="I690" s="2"/>
    </row>
    <row r="691" spans="1:9" x14ac:dyDescent="0.25">
      <c r="A691" s="13">
        <v>690</v>
      </c>
      <c r="B691" s="8" t="s">
        <v>326</v>
      </c>
      <c r="C691" s="5" t="s">
        <v>191</v>
      </c>
      <c r="D691" s="5" t="s">
        <v>84</v>
      </c>
      <c r="E691" s="12" t="s">
        <v>331</v>
      </c>
      <c r="F691" s="5" t="s">
        <v>30</v>
      </c>
      <c r="G691" s="5" t="s">
        <v>31</v>
      </c>
      <c r="H691" s="5"/>
      <c r="I691" s="2"/>
    </row>
    <row r="692" spans="1:9" x14ac:dyDescent="0.25">
      <c r="A692" s="13">
        <v>691</v>
      </c>
      <c r="B692" s="8" t="s">
        <v>326</v>
      </c>
      <c r="C692" s="5" t="s">
        <v>191</v>
      </c>
      <c r="D692" s="5" t="s">
        <v>84</v>
      </c>
      <c r="E692" s="12" t="s">
        <v>331</v>
      </c>
      <c r="F692" s="5" t="s">
        <v>32</v>
      </c>
      <c r="G692" s="5" t="s">
        <v>192</v>
      </c>
      <c r="H692" s="5"/>
      <c r="I692" s="2"/>
    </row>
    <row r="693" spans="1:9" x14ac:dyDescent="0.25">
      <c r="A693" s="13">
        <v>692</v>
      </c>
      <c r="B693" s="8" t="s">
        <v>326</v>
      </c>
      <c r="C693" s="5" t="s">
        <v>191</v>
      </c>
      <c r="D693" s="5" t="s">
        <v>84</v>
      </c>
      <c r="E693" s="12" t="s">
        <v>331</v>
      </c>
      <c r="F693" s="5" t="s">
        <v>33</v>
      </c>
      <c r="G693" s="5" t="s">
        <v>34</v>
      </c>
      <c r="H693" s="5"/>
      <c r="I693" s="2"/>
    </row>
    <row r="694" spans="1:9" x14ac:dyDescent="0.25">
      <c r="A694" s="13">
        <v>693</v>
      </c>
      <c r="B694" s="8" t="s">
        <v>326</v>
      </c>
      <c r="C694" s="5" t="s">
        <v>191</v>
      </c>
      <c r="D694" s="5" t="s">
        <v>84</v>
      </c>
      <c r="E694" s="12" t="s">
        <v>331</v>
      </c>
      <c r="F694" s="5" t="s">
        <v>35</v>
      </c>
      <c r="G694" s="5" t="s">
        <v>36</v>
      </c>
      <c r="H694" s="5"/>
      <c r="I694" s="2"/>
    </row>
    <row r="695" spans="1:9" x14ac:dyDescent="0.25">
      <c r="A695" s="13">
        <v>694</v>
      </c>
      <c r="B695" s="8" t="s">
        <v>326</v>
      </c>
      <c r="C695" s="5" t="s">
        <v>191</v>
      </c>
      <c r="D695" s="5" t="s">
        <v>84</v>
      </c>
      <c r="E695" s="12" t="s">
        <v>331</v>
      </c>
      <c r="F695" s="5" t="s">
        <v>37</v>
      </c>
      <c r="G695" s="5" t="s">
        <v>38</v>
      </c>
      <c r="H695" s="5"/>
      <c r="I695" s="2"/>
    </row>
    <row r="696" spans="1:9" x14ac:dyDescent="0.25">
      <c r="A696" s="13">
        <v>695</v>
      </c>
      <c r="B696" s="8" t="s">
        <v>326</v>
      </c>
      <c r="C696" s="5" t="s">
        <v>191</v>
      </c>
      <c r="D696" s="5" t="s">
        <v>84</v>
      </c>
      <c r="E696" s="12" t="s">
        <v>331</v>
      </c>
      <c r="F696" s="5" t="s">
        <v>45</v>
      </c>
      <c r="G696" s="5" t="s">
        <v>46</v>
      </c>
      <c r="H696" s="5"/>
      <c r="I696" s="2"/>
    </row>
    <row r="697" spans="1:9" x14ac:dyDescent="0.25">
      <c r="A697" s="13">
        <v>696</v>
      </c>
      <c r="B697" s="8" t="s">
        <v>326</v>
      </c>
      <c r="C697" s="5" t="s">
        <v>191</v>
      </c>
      <c r="D697" s="5" t="s">
        <v>84</v>
      </c>
      <c r="E697" s="12" t="s">
        <v>331</v>
      </c>
      <c r="F697" s="5" t="s">
        <v>39</v>
      </c>
      <c r="G697" s="5" t="s">
        <v>40</v>
      </c>
      <c r="H697" s="5"/>
      <c r="I697" s="2"/>
    </row>
    <row r="698" spans="1:9" x14ac:dyDescent="0.25">
      <c r="A698" s="13">
        <v>697</v>
      </c>
      <c r="B698" s="8" t="s">
        <v>326</v>
      </c>
      <c r="C698" s="5" t="s">
        <v>191</v>
      </c>
      <c r="D698" s="5" t="s">
        <v>84</v>
      </c>
      <c r="E698" s="12" t="s">
        <v>331</v>
      </c>
      <c r="F698" s="5" t="s">
        <v>55</v>
      </c>
      <c r="G698" s="5" t="s">
        <v>56</v>
      </c>
      <c r="H698" s="5"/>
      <c r="I698" s="2"/>
    </row>
    <row r="699" spans="1:9" x14ac:dyDescent="0.25">
      <c r="A699" s="13">
        <v>698</v>
      </c>
      <c r="B699" s="8" t="s">
        <v>326</v>
      </c>
      <c r="C699" s="5" t="s">
        <v>191</v>
      </c>
      <c r="D699" s="5" t="s">
        <v>84</v>
      </c>
      <c r="E699" s="12" t="s">
        <v>331</v>
      </c>
      <c r="F699" s="5" t="s">
        <v>47</v>
      </c>
      <c r="G699" s="5" t="s">
        <v>48</v>
      </c>
      <c r="H699" s="5"/>
      <c r="I699" s="2"/>
    </row>
    <row r="700" spans="1:9" x14ac:dyDescent="0.25">
      <c r="A700" s="13">
        <v>699</v>
      </c>
      <c r="B700" s="8" t="s">
        <v>326</v>
      </c>
      <c r="C700" s="5" t="s">
        <v>191</v>
      </c>
      <c r="D700" s="5" t="s">
        <v>84</v>
      </c>
      <c r="E700" s="12" t="s">
        <v>331</v>
      </c>
      <c r="F700" s="5" t="s">
        <v>57</v>
      </c>
      <c r="G700" s="5" t="s">
        <v>58</v>
      </c>
      <c r="H700" s="5"/>
      <c r="I700" s="2"/>
    </row>
    <row r="701" spans="1:9" x14ac:dyDescent="0.25">
      <c r="A701" s="13">
        <v>700</v>
      </c>
      <c r="B701" s="8" t="s">
        <v>326</v>
      </c>
      <c r="C701" s="5" t="s">
        <v>191</v>
      </c>
      <c r="D701" s="5" t="s">
        <v>84</v>
      </c>
      <c r="E701" s="12" t="s">
        <v>331</v>
      </c>
      <c r="F701" s="5" t="s">
        <v>59</v>
      </c>
      <c r="G701" s="5" t="s">
        <v>60</v>
      </c>
      <c r="H701" s="5"/>
      <c r="I701" s="2"/>
    </row>
    <row r="702" spans="1:9" x14ac:dyDescent="0.25">
      <c r="A702" s="13">
        <v>701</v>
      </c>
      <c r="B702" s="8" t="s">
        <v>326</v>
      </c>
      <c r="C702" s="5" t="s">
        <v>191</v>
      </c>
      <c r="D702" s="5" t="s">
        <v>84</v>
      </c>
      <c r="E702" s="12" t="s">
        <v>331</v>
      </c>
      <c r="F702" s="5" t="s">
        <v>61</v>
      </c>
      <c r="G702" s="5" t="s">
        <v>62</v>
      </c>
      <c r="H702" s="5">
        <v>0.73143884749916011</v>
      </c>
      <c r="I702" s="2">
        <v>37013</v>
      </c>
    </row>
    <row r="703" spans="1:9" x14ac:dyDescent="0.25">
      <c r="A703" s="13">
        <v>702</v>
      </c>
      <c r="B703" s="8" t="s">
        <v>326</v>
      </c>
      <c r="C703" s="5" t="s">
        <v>191</v>
      </c>
      <c r="D703" s="5" t="s">
        <v>84</v>
      </c>
      <c r="E703" s="12" t="s">
        <v>331</v>
      </c>
      <c r="F703" s="5" t="s">
        <v>63</v>
      </c>
      <c r="G703" s="5" t="s">
        <v>64</v>
      </c>
      <c r="H703" s="5">
        <v>2.8675000000000002</v>
      </c>
      <c r="I703" s="2">
        <v>86025</v>
      </c>
    </row>
    <row r="704" spans="1:9" x14ac:dyDescent="0.25">
      <c r="A704" s="13">
        <v>703</v>
      </c>
      <c r="B704" s="8" t="s">
        <v>326</v>
      </c>
      <c r="C704" s="5" t="s">
        <v>191</v>
      </c>
      <c r="D704" s="5" t="s">
        <v>84</v>
      </c>
      <c r="E704" s="12" t="s">
        <v>331</v>
      </c>
      <c r="F704" s="5" t="s">
        <v>65</v>
      </c>
      <c r="G704" s="5" t="s">
        <v>66</v>
      </c>
      <c r="H704" s="5"/>
      <c r="I704" s="2"/>
    </row>
    <row r="705" spans="1:9" x14ac:dyDescent="0.25">
      <c r="A705" s="13">
        <v>704</v>
      </c>
      <c r="B705" s="8" t="s">
        <v>326</v>
      </c>
      <c r="C705" s="5" t="s">
        <v>191</v>
      </c>
      <c r="D705" s="5" t="s">
        <v>84</v>
      </c>
      <c r="E705" s="12" t="s">
        <v>332</v>
      </c>
      <c r="F705" s="5" t="s">
        <v>67</v>
      </c>
      <c r="G705" s="5" t="s">
        <v>68</v>
      </c>
      <c r="H705" s="5"/>
      <c r="I705" s="2"/>
    </row>
    <row r="706" spans="1:9" x14ac:dyDescent="0.25">
      <c r="A706" s="13">
        <v>705</v>
      </c>
      <c r="B706" s="8" t="s">
        <v>326</v>
      </c>
      <c r="C706" s="5" t="s">
        <v>191</v>
      </c>
      <c r="D706" s="5" t="s">
        <v>84</v>
      </c>
      <c r="E706" s="12" t="s">
        <v>332</v>
      </c>
      <c r="F706" s="5" t="s">
        <v>69</v>
      </c>
      <c r="G706" s="5" t="s">
        <v>193</v>
      </c>
      <c r="H706" s="5"/>
      <c r="I706" s="2"/>
    </row>
    <row r="707" spans="1:9" x14ac:dyDescent="0.25">
      <c r="A707" s="13">
        <v>706</v>
      </c>
      <c r="B707" s="8" t="s">
        <v>326</v>
      </c>
      <c r="C707" s="5" t="s">
        <v>191</v>
      </c>
      <c r="D707" s="5" t="s">
        <v>84</v>
      </c>
      <c r="E707" s="12" t="s">
        <v>332</v>
      </c>
      <c r="F707" s="5" t="s">
        <v>70</v>
      </c>
      <c r="G707" s="5" t="s">
        <v>71</v>
      </c>
      <c r="H707" s="5"/>
      <c r="I707" s="2"/>
    </row>
    <row r="708" spans="1:9" x14ac:dyDescent="0.25">
      <c r="A708" s="13">
        <v>707</v>
      </c>
      <c r="B708" s="8" t="s">
        <v>326</v>
      </c>
      <c r="C708" s="5" t="s">
        <v>191</v>
      </c>
      <c r="D708" s="5" t="s">
        <v>84</v>
      </c>
      <c r="E708" s="12" t="s">
        <v>329</v>
      </c>
      <c r="F708" s="5" t="s">
        <v>72</v>
      </c>
      <c r="G708" s="5" t="s">
        <v>73</v>
      </c>
      <c r="H708" s="5"/>
      <c r="I708" s="2"/>
    </row>
    <row r="709" spans="1:9" x14ac:dyDescent="0.25">
      <c r="A709" s="13">
        <v>708</v>
      </c>
      <c r="B709" s="8" t="s">
        <v>326</v>
      </c>
      <c r="C709" s="5" t="s">
        <v>191</v>
      </c>
      <c r="D709" s="5" t="s">
        <v>76</v>
      </c>
      <c r="E709" s="12" t="s">
        <v>329</v>
      </c>
      <c r="F709" s="5" t="s">
        <v>194</v>
      </c>
      <c r="G709" s="5" t="s">
        <v>195</v>
      </c>
      <c r="H709" s="5">
        <v>4.4463246622606212</v>
      </c>
      <c r="I709" s="2">
        <v>173038</v>
      </c>
    </row>
    <row r="710" spans="1:9" x14ac:dyDescent="0.25">
      <c r="A710" s="13">
        <v>709</v>
      </c>
      <c r="B710" s="8" t="s">
        <v>326</v>
      </c>
      <c r="C710" s="5" t="s">
        <v>75</v>
      </c>
      <c r="D710" s="5" t="s">
        <v>76</v>
      </c>
      <c r="E710" s="12" t="s">
        <v>329</v>
      </c>
      <c r="F710" s="5" t="s">
        <v>196</v>
      </c>
      <c r="G710" s="5" t="s">
        <v>197</v>
      </c>
      <c r="H710" s="5">
        <v>4.4463246622606212</v>
      </c>
      <c r="I710" s="2">
        <v>173038</v>
      </c>
    </row>
    <row r="711" spans="1:9" x14ac:dyDescent="0.25">
      <c r="A711" s="13">
        <v>710</v>
      </c>
      <c r="B711" s="8" t="s">
        <v>326</v>
      </c>
      <c r="C711" s="5" t="s">
        <v>75</v>
      </c>
      <c r="D711" s="5" t="s">
        <v>84</v>
      </c>
      <c r="E711" s="12" t="s">
        <v>329</v>
      </c>
      <c r="F711" s="5" t="s">
        <v>198</v>
      </c>
      <c r="G711" s="5" t="s">
        <v>199</v>
      </c>
      <c r="H711" s="5"/>
      <c r="I711" s="2"/>
    </row>
    <row r="712" spans="1:9" x14ac:dyDescent="0.25">
      <c r="A712" s="13">
        <v>711</v>
      </c>
      <c r="B712" s="8" t="s">
        <v>326</v>
      </c>
      <c r="C712" s="5" t="s">
        <v>75</v>
      </c>
      <c r="D712" s="5" t="s">
        <v>84</v>
      </c>
      <c r="E712" s="12" t="s">
        <v>329</v>
      </c>
      <c r="F712" s="5" t="s">
        <v>200</v>
      </c>
      <c r="G712" s="5" t="s">
        <v>201</v>
      </c>
      <c r="H712" s="5"/>
      <c r="I712" s="2"/>
    </row>
    <row r="713" spans="1:9" x14ac:dyDescent="0.25">
      <c r="A713" s="13">
        <v>712</v>
      </c>
      <c r="B713" s="8" t="s">
        <v>326</v>
      </c>
      <c r="C713" s="5" t="s">
        <v>75</v>
      </c>
      <c r="D713" s="5" t="s">
        <v>84</v>
      </c>
      <c r="E713" s="12" t="s">
        <v>329</v>
      </c>
      <c r="F713" s="5" t="s">
        <v>202</v>
      </c>
      <c r="G713" s="5" t="s">
        <v>203</v>
      </c>
      <c r="H713" s="5">
        <v>0.36929031637657467</v>
      </c>
      <c r="I713" s="2">
        <v>15361</v>
      </c>
    </row>
    <row r="714" spans="1:9" x14ac:dyDescent="0.25">
      <c r="A714" s="13">
        <v>713</v>
      </c>
      <c r="B714" s="8" t="s">
        <v>326</v>
      </c>
      <c r="C714" s="5" t="s">
        <v>75</v>
      </c>
      <c r="D714" s="5" t="s">
        <v>84</v>
      </c>
      <c r="E714" s="12" t="s">
        <v>329</v>
      </c>
      <c r="F714" s="5" t="s">
        <v>204</v>
      </c>
      <c r="G714" s="5" t="s">
        <v>205</v>
      </c>
      <c r="H714" s="5"/>
      <c r="I714" s="2"/>
    </row>
    <row r="715" spans="1:9" x14ac:dyDescent="0.25">
      <c r="A715" s="13">
        <v>714</v>
      </c>
      <c r="B715" s="8" t="s">
        <v>326</v>
      </c>
      <c r="C715" s="5" t="s">
        <v>75</v>
      </c>
      <c r="D715" s="5" t="s">
        <v>76</v>
      </c>
      <c r="E715" s="12" t="s">
        <v>329</v>
      </c>
      <c r="F715" s="5" t="s">
        <v>206</v>
      </c>
      <c r="G715" s="5" t="s">
        <v>207</v>
      </c>
      <c r="H715" s="5">
        <v>0.36929031637657467</v>
      </c>
      <c r="I715" s="2">
        <v>15361</v>
      </c>
    </row>
    <row r="716" spans="1:9" x14ac:dyDescent="0.25">
      <c r="A716" s="13">
        <v>715</v>
      </c>
      <c r="B716" s="8" t="s">
        <v>326</v>
      </c>
      <c r="C716" s="5" t="s">
        <v>75</v>
      </c>
      <c r="D716" s="5" t="s">
        <v>84</v>
      </c>
      <c r="E716" s="12" t="s">
        <v>329</v>
      </c>
      <c r="F716" s="5" t="s">
        <v>208</v>
      </c>
      <c r="G716" s="5" t="s">
        <v>209</v>
      </c>
      <c r="H716" s="5"/>
      <c r="I716" s="2"/>
    </row>
    <row r="717" spans="1:9" x14ac:dyDescent="0.25">
      <c r="A717" s="13">
        <v>716</v>
      </c>
      <c r="B717" s="8" t="s">
        <v>326</v>
      </c>
      <c r="C717" s="5" t="s">
        <v>75</v>
      </c>
      <c r="D717" s="5" t="s">
        <v>76</v>
      </c>
      <c r="E717" s="12" t="s">
        <v>329</v>
      </c>
      <c r="F717" s="5" t="s">
        <v>210</v>
      </c>
      <c r="G717" s="5" t="s">
        <v>211</v>
      </c>
      <c r="H717" s="5">
        <v>4.8156149786371962</v>
      </c>
      <c r="I717" s="2">
        <v>188399</v>
      </c>
    </row>
    <row r="718" spans="1:9" x14ac:dyDescent="0.25">
      <c r="A718" s="13">
        <v>717</v>
      </c>
      <c r="B718" s="8" t="s">
        <v>326</v>
      </c>
      <c r="C718" s="5" t="s">
        <v>75</v>
      </c>
      <c r="D718" s="5" t="s">
        <v>84</v>
      </c>
      <c r="E718" s="12" t="s">
        <v>329</v>
      </c>
      <c r="F718" s="5" t="s">
        <v>212</v>
      </c>
      <c r="G718" s="5" t="s">
        <v>213</v>
      </c>
      <c r="H718" s="5"/>
      <c r="I718" s="2">
        <v>22069.182127444998</v>
      </c>
    </row>
    <row r="719" spans="1:9" x14ac:dyDescent="0.25">
      <c r="A719" s="13">
        <v>718</v>
      </c>
      <c r="B719" s="8" t="s">
        <v>326</v>
      </c>
      <c r="C719" s="5" t="s">
        <v>75</v>
      </c>
      <c r="D719" s="5" t="s">
        <v>84</v>
      </c>
      <c r="E719" s="12" t="s">
        <v>329</v>
      </c>
      <c r="F719" s="5" t="s">
        <v>214</v>
      </c>
      <c r="G719" s="5" t="s">
        <v>215</v>
      </c>
      <c r="H719" s="5"/>
      <c r="I719" s="2">
        <v>28947.357778744066</v>
      </c>
    </row>
    <row r="720" spans="1:9" x14ac:dyDescent="0.25">
      <c r="A720" s="13">
        <v>719</v>
      </c>
      <c r="B720" s="8" t="s">
        <v>326</v>
      </c>
      <c r="C720" s="5" t="s">
        <v>75</v>
      </c>
      <c r="D720" s="5" t="s">
        <v>84</v>
      </c>
      <c r="E720" s="12" t="s">
        <v>329</v>
      </c>
      <c r="F720" s="5" t="s">
        <v>216</v>
      </c>
      <c r="G720" s="5" t="s">
        <v>217</v>
      </c>
      <c r="H720" s="5"/>
      <c r="I720" s="2"/>
    </row>
    <row r="721" spans="1:9" x14ac:dyDescent="0.25">
      <c r="A721" s="13">
        <v>720</v>
      </c>
      <c r="B721" s="8" t="s">
        <v>326</v>
      </c>
      <c r="C721" s="5" t="s">
        <v>75</v>
      </c>
      <c r="D721" s="5" t="s">
        <v>76</v>
      </c>
      <c r="E721" s="12" t="s">
        <v>329</v>
      </c>
      <c r="F721" s="5" t="s">
        <v>218</v>
      </c>
      <c r="G721" s="5" t="s">
        <v>219</v>
      </c>
      <c r="H721" s="5"/>
      <c r="I721" s="2">
        <v>239415.53990618908</v>
      </c>
    </row>
    <row r="722" spans="1:9" x14ac:dyDescent="0.25">
      <c r="A722" s="13">
        <v>721</v>
      </c>
      <c r="B722" s="8" t="s">
        <v>326</v>
      </c>
      <c r="C722" s="5" t="s">
        <v>75</v>
      </c>
      <c r="D722" s="5" t="s">
        <v>84</v>
      </c>
      <c r="E722" s="12" t="s">
        <v>329</v>
      </c>
      <c r="F722" s="5" t="s">
        <v>220</v>
      </c>
      <c r="G722" s="5" t="s">
        <v>221</v>
      </c>
      <c r="H722" s="5"/>
      <c r="I722" s="2"/>
    </row>
    <row r="723" spans="1:9" x14ac:dyDescent="0.25">
      <c r="A723" s="13">
        <v>722</v>
      </c>
      <c r="B723" s="8" t="s">
        <v>326</v>
      </c>
      <c r="C723" s="5" t="s">
        <v>75</v>
      </c>
      <c r="D723" s="5" t="s">
        <v>84</v>
      </c>
      <c r="E723" s="12" t="s">
        <v>329</v>
      </c>
      <c r="F723" s="5" t="s">
        <v>222</v>
      </c>
      <c r="G723" s="5" t="s">
        <v>223</v>
      </c>
      <c r="H723" s="5"/>
      <c r="I723" s="2"/>
    </row>
    <row r="724" spans="1:9" x14ac:dyDescent="0.25">
      <c r="A724" s="13">
        <v>723</v>
      </c>
      <c r="B724" s="8" t="s">
        <v>326</v>
      </c>
      <c r="C724" s="5" t="s">
        <v>75</v>
      </c>
      <c r="D724" s="5" t="s">
        <v>84</v>
      </c>
      <c r="E724" s="12" t="s">
        <v>329</v>
      </c>
      <c r="F724" s="5" t="s">
        <v>224</v>
      </c>
      <c r="G724" s="5" t="s">
        <v>225</v>
      </c>
      <c r="H724" s="5"/>
      <c r="I724" s="2"/>
    </row>
    <row r="725" spans="1:9" x14ac:dyDescent="0.25">
      <c r="A725" s="13">
        <v>724</v>
      </c>
      <c r="B725" s="8" t="s">
        <v>326</v>
      </c>
      <c r="C725" s="5" t="s">
        <v>75</v>
      </c>
      <c r="D725" s="5" t="s">
        <v>84</v>
      </c>
      <c r="E725" s="12" t="s">
        <v>329</v>
      </c>
      <c r="F725" s="5" t="s">
        <v>226</v>
      </c>
      <c r="G725" s="5" t="s">
        <v>227</v>
      </c>
      <c r="H725" s="5"/>
      <c r="I725" s="2">
        <v>766</v>
      </c>
    </row>
    <row r="726" spans="1:9" x14ac:dyDescent="0.25">
      <c r="A726" s="13">
        <v>725</v>
      </c>
      <c r="B726" s="8" t="s">
        <v>326</v>
      </c>
      <c r="C726" s="5" t="s">
        <v>75</v>
      </c>
      <c r="D726" s="5" t="s">
        <v>76</v>
      </c>
      <c r="E726" s="12" t="s">
        <v>329</v>
      </c>
      <c r="F726" s="5" t="s">
        <v>228</v>
      </c>
      <c r="G726" s="5" t="s">
        <v>229</v>
      </c>
      <c r="H726" s="5"/>
      <c r="I726" s="2">
        <v>766</v>
      </c>
    </row>
    <row r="727" spans="1:9" x14ac:dyDescent="0.25">
      <c r="A727" s="13">
        <v>726</v>
      </c>
      <c r="B727" s="8" t="s">
        <v>326</v>
      </c>
      <c r="C727" s="5" t="s">
        <v>75</v>
      </c>
      <c r="D727" s="5" t="s">
        <v>84</v>
      </c>
      <c r="E727" s="12" t="s">
        <v>329</v>
      </c>
      <c r="F727" s="5" t="s">
        <v>230</v>
      </c>
      <c r="G727" s="5" t="s">
        <v>231</v>
      </c>
      <c r="H727" s="5"/>
      <c r="I727" s="2">
        <v>104907</v>
      </c>
    </row>
    <row r="728" spans="1:9" x14ac:dyDescent="0.25">
      <c r="A728" s="13">
        <v>727</v>
      </c>
      <c r="B728" s="8" t="s">
        <v>326</v>
      </c>
      <c r="C728" s="5" t="s">
        <v>75</v>
      </c>
      <c r="D728" s="5" t="s">
        <v>84</v>
      </c>
      <c r="E728" s="12" t="s">
        <v>329</v>
      </c>
      <c r="F728" s="5" t="s">
        <v>232</v>
      </c>
      <c r="G728" s="5" t="s">
        <v>233</v>
      </c>
      <c r="H728" s="5"/>
      <c r="I728" s="2">
        <v>56764</v>
      </c>
    </row>
    <row r="729" spans="1:9" x14ac:dyDescent="0.25">
      <c r="A729" s="13">
        <v>728</v>
      </c>
      <c r="B729" s="8" t="s">
        <v>326</v>
      </c>
      <c r="C729" s="5" t="s">
        <v>75</v>
      </c>
      <c r="D729" s="5" t="s">
        <v>84</v>
      </c>
      <c r="E729" s="12" t="s">
        <v>329</v>
      </c>
      <c r="F729" s="5" t="s">
        <v>234</v>
      </c>
      <c r="G729" s="5" t="s">
        <v>235</v>
      </c>
      <c r="H729" s="5"/>
      <c r="I729" s="2">
        <v>700</v>
      </c>
    </row>
    <row r="730" spans="1:9" x14ac:dyDescent="0.25">
      <c r="A730" s="13">
        <v>729</v>
      </c>
      <c r="B730" s="8" t="s">
        <v>326</v>
      </c>
      <c r="C730" s="5" t="s">
        <v>75</v>
      </c>
      <c r="D730" s="5" t="s">
        <v>84</v>
      </c>
      <c r="E730" s="12" t="s">
        <v>329</v>
      </c>
      <c r="F730" s="5" t="s">
        <v>236</v>
      </c>
      <c r="G730" s="5" t="s">
        <v>237</v>
      </c>
      <c r="H730" s="5"/>
      <c r="I730" s="2"/>
    </row>
    <row r="731" spans="1:9" x14ac:dyDescent="0.25">
      <c r="A731" s="13">
        <v>730</v>
      </c>
      <c r="B731" s="8" t="s">
        <v>326</v>
      </c>
      <c r="C731" s="5" t="s">
        <v>75</v>
      </c>
      <c r="D731" s="5" t="s">
        <v>84</v>
      </c>
      <c r="E731" s="12" t="s">
        <v>329</v>
      </c>
      <c r="F731" s="5" t="s">
        <v>238</v>
      </c>
      <c r="G731" s="5" t="s">
        <v>239</v>
      </c>
      <c r="H731" s="5"/>
      <c r="I731" s="2">
        <v>13960</v>
      </c>
    </row>
    <row r="732" spans="1:9" x14ac:dyDescent="0.25">
      <c r="A732" s="13">
        <v>731</v>
      </c>
      <c r="B732" s="8" t="s">
        <v>326</v>
      </c>
      <c r="C732" s="5" t="s">
        <v>75</v>
      </c>
      <c r="D732" s="5" t="s">
        <v>84</v>
      </c>
      <c r="E732" s="12" t="s">
        <v>329</v>
      </c>
      <c r="F732" s="5" t="s">
        <v>240</v>
      </c>
      <c r="G732" s="5" t="s">
        <v>241</v>
      </c>
      <c r="H732" s="5"/>
      <c r="I732" s="2">
        <v>7200</v>
      </c>
    </row>
    <row r="733" spans="1:9" x14ac:dyDescent="0.25">
      <c r="A733" s="13">
        <v>732</v>
      </c>
      <c r="B733" s="8" t="s">
        <v>326</v>
      </c>
      <c r="C733" s="5" t="s">
        <v>75</v>
      </c>
      <c r="D733" s="5" t="s">
        <v>84</v>
      </c>
      <c r="E733" s="12" t="s">
        <v>329</v>
      </c>
      <c r="F733" s="5" t="s">
        <v>242</v>
      </c>
      <c r="G733" s="5" t="s">
        <v>243</v>
      </c>
      <c r="H733" s="5"/>
      <c r="I733" s="2">
        <v>5180</v>
      </c>
    </row>
    <row r="734" spans="1:9" x14ac:dyDescent="0.25">
      <c r="A734" s="13">
        <v>733</v>
      </c>
      <c r="B734" s="8" t="s">
        <v>326</v>
      </c>
      <c r="C734" s="5" t="s">
        <v>75</v>
      </c>
      <c r="D734" s="5" t="s">
        <v>84</v>
      </c>
      <c r="E734" s="12" t="s">
        <v>329</v>
      </c>
      <c r="F734" s="5" t="s">
        <v>244</v>
      </c>
      <c r="G734" s="5" t="s">
        <v>245</v>
      </c>
      <c r="H734" s="5"/>
      <c r="I734" s="2">
        <v>83000</v>
      </c>
    </row>
    <row r="735" spans="1:9" x14ac:dyDescent="0.25">
      <c r="A735" s="13">
        <v>734</v>
      </c>
      <c r="B735" s="8" t="s">
        <v>326</v>
      </c>
      <c r="C735" s="5" t="s">
        <v>75</v>
      </c>
      <c r="D735" s="5" t="s">
        <v>84</v>
      </c>
      <c r="E735" s="12" t="s">
        <v>329</v>
      </c>
      <c r="F735" s="5" t="s">
        <v>246</v>
      </c>
      <c r="G735" s="5" t="s">
        <v>247</v>
      </c>
      <c r="H735" s="5"/>
      <c r="I735" s="2"/>
    </row>
    <row r="736" spans="1:9" x14ac:dyDescent="0.25">
      <c r="A736" s="13">
        <v>735</v>
      </c>
      <c r="B736" s="8" t="s">
        <v>326</v>
      </c>
      <c r="C736" s="5" t="s">
        <v>75</v>
      </c>
      <c r="D736" s="5" t="s">
        <v>84</v>
      </c>
      <c r="E736" s="12" t="s">
        <v>329</v>
      </c>
      <c r="F736" s="5" t="s">
        <v>248</v>
      </c>
      <c r="G736" s="5" t="s">
        <v>249</v>
      </c>
      <c r="H736" s="5"/>
      <c r="I736" s="2"/>
    </row>
    <row r="737" spans="1:9" x14ac:dyDescent="0.25">
      <c r="A737" s="13">
        <v>736</v>
      </c>
      <c r="B737" s="8" t="s">
        <v>326</v>
      </c>
      <c r="C737" s="5" t="s">
        <v>75</v>
      </c>
      <c r="D737" s="5" t="s">
        <v>84</v>
      </c>
      <c r="E737" s="12" t="s">
        <v>329</v>
      </c>
      <c r="F737" s="5" t="s">
        <v>250</v>
      </c>
      <c r="G737" s="5" t="s">
        <v>251</v>
      </c>
      <c r="H737" s="5"/>
      <c r="I737" s="2"/>
    </row>
    <row r="738" spans="1:9" x14ac:dyDescent="0.25">
      <c r="A738" s="13">
        <v>737</v>
      </c>
      <c r="B738" s="8" t="s">
        <v>326</v>
      </c>
      <c r="C738" s="5" t="s">
        <v>75</v>
      </c>
      <c r="D738" s="5" t="s">
        <v>84</v>
      </c>
      <c r="E738" s="12" t="s">
        <v>329</v>
      </c>
      <c r="F738" s="5" t="s">
        <v>252</v>
      </c>
      <c r="G738" s="5" t="s">
        <v>253</v>
      </c>
      <c r="H738" s="5"/>
      <c r="I738" s="2"/>
    </row>
    <row r="739" spans="1:9" x14ac:dyDescent="0.25">
      <c r="A739" s="13">
        <v>738</v>
      </c>
      <c r="B739" s="8" t="s">
        <v>326</v>
      </c>
      <c r="C739" s="5" t="s">
        <v>75</v>
      </c>
      <c r="D739" s="5" t="s">
        <v>84</v>
      </c>
      <c r="E739" s="12" t="s">
        <v>329</v>
      </c>
      <c r="F739" s="5" t="s">
        <v>254</v>
      </c>
      <c r="G739" s="5" t="s">
        <v>255</v>
      </c>
      <c r="H739" s="5"/>
      <c r="I739" s="2"/>
    </row>
    <row r="740" spans="1:9" x14ac:dyDescent="0.25">
      <c r="A740" s="13">
        <v>739</v>
      </c>
      <c r="B740" s="8" t="s">
        <v>326</v>
      </c>
      <c r="C740" s="5" t="s">
        <v>75</v>
      </c>
      <c r="D740" s="5" t="s">
        <v>84</v>
      </c>
      <c r="E740" s="12" t="s">
        <v>329</v>
      </c>
      <c r="F740" s="5" t="s">
        <v>256</v>
      </c>
      <c r="G740" s="5" t="s">
        <v>257</v>
      </c>
      <c r="H740" s="5"/>
      <c r="I740" s="2"/>
    </row>
    <row r="741" spans="1:9" x14ac:dyDescent="0.25">
      <c r="A741" s="13">
        <v>740</v>
      </c>
      <c r="B741" s="8" t="s">
        <v>326</v>
      </c>
      <c r="C741" s="5" t="s">
        <v>75</v>
      </c>
      <c r="D741" s="5" t="s">
        <v>84</v>
      </c>
      <c r="E741" s="12" t="s">
        <v>329</v>
      </c>
      <c r="F741" s="5" t="s">
        <v>258</v>
      </c>
      <c r="G741" s="5" t="s">
        <v>259</v>
      </c>
      <c r="H741" s="5"/>
      <c r="I741" s="2"/>
    </row>
    <row r="742" spans="1:9" x14ac:dyDescent="0.25">
      <c r="A742" s="13">
        <v>741</v>
      </c>
      <c r="B742" s="8" t="s">
        <v>326</v>
      </c>
      <c r="C742" s="5" t="s">
        <v>75</v>
      </c>
      <c r="D742" s="5" t="s">
        <v>84</v>
      </c>
      <c r="E742" s="12" t="s">
        <v>329</v>
      </c>
      <c r="F742" s="5" t="s">
        <v>260</v>
      </c>
      <c r="G742" s="5" t="s">
        <v>261</v>
      </c>
      <c r="H742" s="5"/>
      <c r="I742" s="2">
        <v>11936</v>
      </c>
    </row>
    <row r="743" spans="1:9" x14ac:dyDescent="0.25">
      <c r="A743" s="13">
        <v>742</v>
      </c>
      <c r="B743" s="8" t="s">
        <v>326</v>
      </c>
      <c r="C743" s="5" t="s">
        <v>75</v>
      </c>
      <c r="D743" s="5" t="s">
        <v>84</v>
      </c>
      <c r="E743" s="12" t="s">
        <v>329</v>
      </c>
      <c r="F743" s="5" t="s">
        <v>262</v>
      </c>
      <c r="G743" s="5" t="s">
        <v>263</v>
      </c>
      <c r="H743" s="5"/>
      <c r="I743" s="2"/>
    </row>
    <row r="744" spans="1:9" x14ac:dyDescent="0.25">
      <c r="A744" s="13">
        <v>743</v>
      </c>
      <c r="B744" s="8" t="s">
        <v>326</v>
      </c>
      <c r="C744" s="5" t="s">
        <v>75</v>
      </c>
      <c r="D744" s="5" t="s">
        <v>84</v>
      </c>
      <c r="E744" s="12" t="s">
        <v>329</v>
      </c>
      <c r="F744" s="5" t="s">
        <v>264</v>
      </c>
      <c r="G744" s="5" t="s">
        <v>265</v>
      </c>
      <c r="H744" s="5"/>
      <c r="I744" s="2"/>
    </row>
    <row r="745" spans="1:9" x14ac:dyDescent="0.25">
      <c r="A745" s="13">
        <v>744</v>
      </c>
      <c r="B745" s="8" t="s">
        <v>326</v>
      </c>
      <c r="C745" s="5" t="s">
        <v>75</v>
      </c>
      <c r="D745" s="5" t="s">
        <v>76</v>
      </c>
      <c r="E745" s="12" t="s">
        <v>329</v>
      </c>
      <c r="F745" s="5" t="s">
        <v>266</v>
      </c>
      <c r="G745" s="5" t="s">
        <v>267</v>
      </c>
      <c r="H745" s="5"/>
      <c r="I745" s="2">
        <v>283647</v>
      </c>
    </row>
    <row r="746" spans="1:9" x14ac:dyDescent="0.25">
      <c r="A746" s="13">
        <v>745</v>
      </c>
      <c r="B746" s="8" t="s">
        <v>326</v>
      </c>
      <c r="C746" s="5" t="s">
        <v>75</v>
      </c>
      <c r="D746" s="5" t="s">
        <v>84</v>
      </c>
      <c r="E746" s="12" t="s">
        <v>329</v>
      </c>
      <c r="F746" s="5" t="s">
        <v>268</v>
      </c>
      <c r="G746" s="5" t="s">
        <v>269</v>
      </c>
      <c r="H746" s="5"/>
      <c r="I746" s="2">
        <v>17880</v>
      </c>
    </row>
    <row r="747" spans="1:9" x14ac:dyDescent="0.25">
      <c r="A747" s="13">
        <v>746</v>
      </c>
      <c r="B747" s="8" t="s">
        <v>326</v>
      </c>
      <c r="C747" s="5" t="s">
        <v>75</v>
      </c>
      <c r="D747" s="5" t="s">
        <v>84</v>
      </c>
      <c r="E747" s="12" t="s">
        <v>329</v>
      </c>
      <c r="F747" s="5" t="s">
        <v>270</v>
      </c>
      <c r="G747" s="5" t="s">
        <v>271</v>
      </c>
      <c r="H747" s="5"/>
      <c r="I747" s="2"/>
    </row>
    <row r="748" spans="1:9" x14ac:dyDescent="0.25">
      <c r="A748" s="13">
        <v>747</v>
      </c>
      <c r="B748" s="8" t="s">
        <v>326</v>
      </c>
      <c r="C748" s="5" t="s">
        <v>75</v>
      </c>
      <c r="D748" s="5" t="s">
        <v>84</v>
      </c>
      <c r="E748" s="12" t="s">
        <v>329</v>
      </c>
      <c r="F748" s="5" t="s">
        <v>272</v>
      </c>
      <c r="G748" s="5" t="s">
        <v>273</v>
      </c>
      <c r="H748" s="5"/>
      <c r="I748" s="2"/>
    </row>
    <row r="749" spans="1:9" x14ac:dyDescent="0.25">
      <c r="A749" s="13">
        <v>748</v>
      </c>
      <c r="B749" s="8" t="s">
        <v>326</v>
      </c>
      <c r="C749" s="5" t="s">
        <v>75</v>
      </c>
      <c r="D749" s="5" t="s">
        <v>84</v>
      </c>
      <c r="E749" s="12" t="s">
        <v>329</v>
      </c>
      <c r="F749" s="5" t="s">
        <v>274</v>
      </c>
      <c r="G749" s="5" t="s">
        <v>275</v>
      </c>
      <c r="H749" s="5"/>
      <c r="I749" s="2">
        <v>9720</v>
      </c>
    </row>
    <row r="750" spans="1:9" x14ac:dyDescent="0.25">
      <c r="A750" s="13">
        <v>749</v>
      </c>
      <c r="B750" s="8" t="s">
        <v>326</v>
      </c>
      <c r="C750" s="5" t="s">
        <v>75</v>
      </c>
      <c r="D750" s="5" t="s">
        <v>84</v>
      </c>
      <c r="E750" s="12" t="s">
        <v>329</v>
      </c>
      <c r="F750" s="5" t="s">
        <v>276</v>
      </c>
      <c r="G750" s="5" t="s">
        <v>277</v>
      </c>
      <c r="H750" s="5"/>
      <c r="I750" s="2"/>
    </row>
    <row r="751" spans="1:9" x14ac:dyDescent="0.25">
      <c r="A751" s="13">
        <v>750</v>
      </c>
      <c r="B751" s="8" t="s">
        <v>326</v>
      </c>
      <c r="C751" s="5" t="s">
        <v>75</v>
      </c>
      <c r="D751" s="5" t="s">
        <v>84</v>
      </c>
      <c r="E751" s="12" t="s">
        <v>329</v>
      </c>
      <c r="F751" s="5" t="s">
        <v>278</v>
      </c>
      <c r="G751" s="5" t="s">
        <v>279</v>
      </c>
      <c r="H751" s="5"/>
      <c r="I751" s="2"/>
    </row>
    <row r="752" spans="1:9" x14ac:dyDescent="0.25">
      <c r="A752" s="13">
        <v>751</v>
      </c>
      <c r="B752" s="8" t="s">
        <v>326</v>
      </c>
      <c r="C752" s="5" t="s">
        <v>75</v>
      </c>
      <c r="D752" s="5" t="s">
        <v>76</v>
      </c>
      <c r="E752" s="12" t="s">
        <v>329</v>
      </c>
      <c r="F752" s="5" t="s">
        <v>280</v>
      </c>
      <c r="G752" s="5" t="s">
        <v>281</v>
      </c>
      <c r="H752" s="5"/>
      <c r="I752" s="2">
        <v>27600</v>
      </c>
    </row>
    <row r="753" spans="1:9" x14ac:dyDescent="0.25">
      <c r="A753" s="13">
        <v>752</v>
      </c>
      <c r="B753" s="8" t="s">
        <v>326</v>
      </c>
      <c r="C753" s="5" t="s">
        <v>75</v>
      </c>
      <c r="D753" s="5" t="s">
        <v>84</v>
      </c>
      <c r="E753" s="12" t="s">
        <v>329</v>
      </c>
      <c r="F753" s="5" t="s">
        <v>282</v>
      </c>
      <c r="G753" s="5" t="s">
        <v>283</v>
      </c>
      <c r="H753" s="5"/>
      <c r="I753" s="2">
        <v>40828.638565097703</v>
      </c>
    </row>
    <row r="754" spans="1:9" x14ac:dyDescent="0.25">
      <c r="A754" s="13">
        <v>753</v>
      </c>
      <c r="B754" s="8" t="s">
        <v>326</v>
      </c>
      <c r="C754" s="5" t="s">
        <v>75</v>
      </c>
      <c r="D754" s="5" t="s">
        <v>76</v>
      </c>
      <c r="E754" s="12" t="s">
        <v>329</v>
      </c>
      <c r="F754" s="5" t="s">
        <v>284</v>
      </c>
      <c r="G754" s="5" t="s">
        <v>285</v>
      </c>
      <c r="H754" s="5"/>
      <c r="I754" s="2">
        <v>592257.17847128678</v>
      </c>
    </row>
    <row r="755" spans="1:9" x14ac:dyDescent="0.25">
      <c r="A755" s="13">
        <v>754</v>
      </c>
      <c r="B755" s="8" t="s">
        <v>326</v>
      </c>
      <c r="C755" s="5" t="s">
        <v>75</v>
      </c>
      <c r="D755" s="5" t="s">
        <v>84</v>
      </c>
      <c r="E755" s="12" t="s">
        <v>329</v>
      </c>
      <c r="F755" s="5" t="s">
        <v>286</v>
      </c>
      <c r="G755" s="5" t="s">
        <v>287</v>
      </c>
      <c r="H755" s="5"/>
      <c r="I755" s="2"/>
    </row>
    <row r="756" spans="1:9" x14ac:dyDescent="0.25">
      <c r="A756" s="13">
        <v>755</v>
      </c>
      <c r="B756" s="8" t="s">
        <v>326</v>
      </c>
      <c r="C756" s="5" t="s">
        <v>75</v>
      </c>
      <c r="D756" s="5" t="s">
        <v>84</v>
      </c>
      <c r="E756" s="12" t="s">
        <v>329</v>
      </c>
      <c r="F756" s="5" t="s">
        <v>288</v>
      </c>
      <c r="G756" s="5" t="s">
        <v>289</v>
      </c>
      <c r="H756" s="5"/>
      <c r="I756" s="2"/>
    </row>
    <row r="757" spans="1:9" x14ac:dyDescent="0.25">
      <c r="A757" s="13">
        <v>756</v>
      </c>
      <c r="B757" s="8" t="s">
        <v>326</v>
      </c>
      <c r="C757" s="5" t="s">
        <v>75</v>
      </c>
      <c r="D757" s="5" t="s">
        <v>76</v>
      </c>
      <c r="E757" s="12" t="s">
        <v>329</v>
      </c>
      <c r="F757" s="5" t="s">
        <v>290</v>
      </c>
      <c r="G757" s="5" t="s">
        <v>291</v>
      </c>
      <c r="H757" s="5"/>
      <c r="I757" s="2">
        <v>592257.17847128678</v>
      </c>
    </row>
    <row r="758" spans="1:9" x14ac:dyDescent="0.25">
      <c r="A758" s="13">
        <v>757</v>
      </c>
      <c r="B758" s="8" t="s">
        <v>326</v>
      </c>
      <c r="C758" s="5" t="s">
        <v>75</v>
      </c>
      <c r="D758" s="5" t="s">
        <v>76</v>
      </c>
      <c r="E758" s="12" t="s">
        <v>329</v>
      </c>
      <c r="F758" s="5" t="s">
        <v>292</v>
      </c>
      <c r="G758" s="5" t="s">
        <v>293</v>
      </c>
      <c r="H758" s="5"/>
      <c r="I758" s="2">
        <v>558117</v>
      </c>
    </row>
    <row r="759" spans="1:9" x14ac:dyDescent="0.25">
      <c r="A759" s="13">
        <v>758</v>
      </c>
      <c r="B759" s="8" t="s">
        <v>326</v>
      </c>
      <c r="C759" s="5" t="s">
        <v>75</v>
      </c>
      <c r="D759" s="5" t="s">
        <v>84</v>
      </c>
      <c r="E759" s="12" t="s">
        <v>329</v>
      </c>
      <c r="F759" s="5" t="s">
        <v>294</v>
      </c>
      <c r="G759" s="5" t="s">
        <v>295</v>
      </c>
      <c r="H759" s="5"/>
      <c r="I759" s="2">
        <v>-34140.178471286781</v>
      </c>
    </row>
    <row r="760" spans="1:9" x14ac:dyDescent="0.25">
      <c r="A760" s="13">
        <v>759</v>
      </c>
      <c r="B760" s="8" t="s">
        <v>326</v>
      </c>
      <c r="C760" s="5" t="s">
        <v>296</v>
      </c>
      <c r="D760" s="5" t="s">
        <v>84</v>
      </c>
      <c r="E760" s="12" t="s">
        <v>329</v>
      </c>
      <c r="F760" s="5" t="s">
        <v>297</v>
      </c>
      <c r="G760" s="5" t="s">
        <v>298</v>
      </c>
      <c r="H760" s="5"/>
      <c r="I760" s="2"/>
    </row>
    <row r="761" spans="1:9" x14ac:dyDescent="0.25">
      <c r="A761" s="13">
        <v>760</v>
      </c>
      <c r="B761" s="8" t="s">
        <v>326</v>
      </c>
      <c r="C761" s="5" t="s">
        <v>296</v>
      </c>
      <c r="D761" s="5" t="s">
        <v>84</v>
      </c>
      <c r="E761" s="12" t="s">
        <v>329</v>
      </c>
      <c r="F761" s="5" t="s">
        <v>299</v>
      </c>
      <c r="G761" s="5" t="s">
        <v>300</v>
      </c>
      <c r="H761" s="5"/>
      <c r="I761" s="2"/>
    </row>
    <row r="762" spans="1:9" x14ac:dyDescent="0.25">
      <c r="A762" s="13">
        <v>761</v>
      </c>
      <c r="B762" s="8" t="s">
        <v>326</v>
      </c>
      <c r="C762" s="5" t="s">
        <v>296</v>
      </c>
      <c r="D762" s="5" t="s">
        <v>84</v>
      </c>
      <c r="E762" s="12" t="s">
        <v>329</v>
      </c>
      <c r="F762" s="5" t="s">
        <v>301</v>
      </c>
      <c r="G762" s="5" t="s">
        <v>302</v>
      </c>
      <c r="H762" s="5"/>
      <c r="I762" s="2"/>
    </row>
    <row r="763" spans="1:9" x14ac:dyDescent="0.25">
      <c r="A763" s="13">
        <v>762</v>
      </c>
      <c r="B763" s="8" t="s">
        <v>326</v>
      </c>
      <c r="C763" s="5" t="s">
        <v>296</v>
      </c>
      <c r="D763" s="5" t="s">
        <v>84</v>
      </c>
      <c r="E763" s="12" t="s">
        <v>329</v>
      </c>
      <c r="F763" s="5" t="s">
        <v>303</v>
      </c>
      <c r="G763" s="5" t="s">
        <v>304</v>
      </c>
      <c r="H763" s="5"/>
      <c r="I763" s="2"/>
    </row>
    <row r="764" spans="1:9" x14ac:dyDescent="0.25">
      <c r="A764" s="13">
        <v>763</v>
      </c>
      <c r="B764" s="8" t="s">
        <v>326</v>
      </c>
      <c r="C764" s="5" t="s">
        <v>296</v>
      </c>
      <c r="D764" s="5" t="s">
        <v>84</v>
      </c>
      <c r="E764" s="12" t="s">
        <v>329</v>
      </c>
      <c r="F764" s="5" t="s">
        <v>305</v>
      </c>
      <c r="G764" s="5" t="s">
        <v>306</v>
      </c>
      <c r="H764" s="5"/>
      <c r="I764" s="2"/>
    </row>
    <row r="765" spans="1:9" x14ac:dyDescent="0.25">
      <c r="A765" s="13">
        <v>764</v>
      </c>
      <c r="B765" s="8" t="s">
        <v>326</v>
      </c>
      <c r="C765" s="5" t="s">
        <v>296</v>
      </c>
      <c r="D765" s="5" t="s">
        <v>84</v>
      </c>
      <c r="E765" s="12" t="s">
        <v>329</v>
      </c>
      <c r="F765" s="5" t="s">
        <v>307</v>
      </c>
      <c r="G765" s="5" t="s">
        <v>308</v>
      </c>
      <c r="H765" s="5"/>
      <c r="I765" s="2"/>
    </row>
    <row r="766" spans="1:9" x14ac:dyDescent="0.25">
      <c r="A766" s="13">
        <v>765</v>
      </c>
      <c r="B766" s="8" t="s">
        <v>326</v>
      </c>
      <c r="C766" s="5" t="s">
        <v>296</v>
      </c>
      <c r="D766" s="5" t="s">
        <v>84</v>
      </c>
      <c r="E766" s="12" t="s">
        <v>329</v>
      </c>
      <c r="F766" s="5" t="s">
        <v>309</v>
      </c>
      <c r="G766" s="5" t="s">
        <v>310</v>
      </c>
      <c r="H766" s="5"/>
      <c r="I766" s="2"/>
    </row>
    <row r="767" spans="1:9" x14ac:dyDescent="0.25">
      <c r="A767" s="13">
        <v>766</v>
      </c>
      <c r="B767" s="8" t="s">
        <v>326</v>
      </c>
      <c r="C767" s="5" t="s">
        <v>296</v>
      </c>
      <c r="D767" s="5" t="s">
        <v>76</v>
      </c>
      <c r="E767" s="12" t="s">
        <v>329</v>
      </c>
      <c r="F767" s="5" t="s">
        <v>311</v>
      </c>
      <c r="G767" s="5" t="s">
        <v>312</v>
      </c>
      <c r="H767" s="5"/>
      <c r="I767" s="2">
        <v>0</v>
      </c>
    </row>
    <row r="768" spans="1:9" x14ac:dyDescent="0.25">
      <c r="A768" s="13">
        <v>767</v>
      </c>
      <c r="B768" s="8" t="s">
        <v>326</v>
      </c>
      <c r="C768" s="5" t="s">
        <v>296</v>
      </c>
      <c r="D768" s="5" t="s">
        <v>76</v>
      </c>
      <c r="E768" s="12" t="s">
        <v>329</v>
      </c>
      <c r="F768" s="5" t="s">
        <v>313</v>
      </c>
      <c r="G768" s="5" t="s">
        <v>314</v>
      </c>
      <c r="H768" s="5"/>
      <c r="I768" s="2">
        <v>0</v>
      </c>
    </row>
    <row r="769" spans="1:9" x14ac:dyDescent="0.25">
      <c r="A769" s="13">
        <v>768</v>
      </c>
      <c r="B769" s="8" t="s">
        <v>326</v>
      </c>
      <c r="C769" s="5" t="s">
        <v>296</v>
      </c>
      <c r="D769" s="5" t="s">
        <v>84</v>
      </c>
      <c r="E769" s="12" t="s">
        <v>329</v>
      </c>
      <c r="F769" s="5" t="s">
        <v>315</v>
      </c>
      <c r="G769" s="5" t="s">
        <v>316</v>
      </c>
      <c r="H769" s="5"/>
      <c r="I769" s="2">
        <v>0</v>
      </c>
    </row>
    <row r="770" spans="1:9" x14ac:dyDescent="0.25">
      <c r="A770" s="13">
        <v>769</v>
      </c>
      <c r="B770" s="8" t="s">
        <v>326</v>
      </c>
      <c r="C770" s="5" t="s">
        <v>296</v>
      </c>
      <c r="D770" s="5" t="s">
        <v>84</v>
      </c>
      <c r="E770" s="12" t="s">
        <v>329</v>
      </c>
      <c r="F770" s="5" t="s">
        <v>317</v>
      </c>
      <c r="G770" s="5" t="s">
        <v>318</v>
      </c>
      <c r="H770" s="5"/>
      <c r="I770" s="2"/>
    </row>
    <row r="771" spans="1:9" ht="15.75" thickBot="1" x14ac:dyDescent="0.3">
      <c r="A771" s="14">
        <v>770</v>
      </c>
      <c r="B771" s="10" t="s">
        <v>326</v>
      </c>
      <c r="C771" s="10" t="s">
        <v>296</v>
      </c>
      <c r="D771" s="10" t="s">
        <v>84</v>
      </c>
      <c r="E771" s="12" t="s">
        <v>329</v>
      </c>
      <c r="F771" s="10" t="s">
        <v>319</v>
      </c>
      <c r="G771" s="10" t="s">
        <v>320</v>
      </c>
      <c r="H771" s="10"/>
      <c r="I771" s="11">
        <v>0</v>
      </c>
    </row>
    <row r="772" spans="1:9" x14ac:dyDescent="0.25">
      <c r="A772" s="15">
        <v>771</v>
      </c>
      <c r="B772" s="8" t="s">
        <v>327</v>
      </c>
      <c r="C772" s="8" t="s">
        <v>83</v>
      </c>
      <c r="D772" s="8" t="s">
        <v>84</v>
      </c>
      <c r="E772" s="12" t="s">
        <v>329</v>
      </c>
      <c r="F772" s="8" t="s">
        <v>85</v>
      </c>
      <c r="G772" s="8" t="s">
        <v>86</v>
      </c>
      <c r="H772" s="8"/>
      <c r="I772" s="8"/>
    </row>
    <row r="773" spans="1:9" x14ac:dyDescent="0.25">
      <c r="A773" s="13">
        <v>772</v>
      </c>
      <c r="B773" s="8" t="s">
        <v>327</v>
      </c>
      <c r="C773" s="5" t="s">
        <v>83</v>
      </c>
      <c r="D773" s="5" t="s">
        <v>84</v>
      </c>
      <c r="E773" s="12" t="s">
        <v>329</v>
      </c>
      <c r="F773" s="5" t="s">
        <v>87</v>
      </c>
      <c r="G773" s="5" t="s">
        <v>88</v>
      </c>
      <c r="H773" s="5"/>
      <c r="I773" s="5"/>
    </row>
    <row r="774" spans="1:9" x14ac:dyDescent="0.25">
      <c r="A774" s="13">
        <v>773</v>
      </c>
      <c r="B774" s="8" t="s">
        <v>327</v>
      </c>
      <c r="C774" s="5" t="s">
        <v>83</v>
      </c>
      <c r="D774" s="5" t="s">
        <v>84</v>
      </c>
      <c r="E774" s="12" t="s">
        <v>329</v>
      </c>
      <c r="F774" s="5" t="s">
        <v>89</v>
      </c>
      <c r="G774" s="5" t="s">
        <v>90</v>
      </c>
      <c r="H774" s="5"/>
      <c r="I774" s="5"/>
    </row>
    <row r="775" spans="1:9" x14ac:dyDescent="0.25">
      <c r="A775" s="13">
        <v>774</v>
      </c>
      <c r="B775" s="8" t="s">
        <v>327</v>
      </c>
      <c r="C775" s="5" t="s">
        <v>83</v>
      </c>
      <c r="D775" s="5" t="s">
        <v>76</v>
      </c>
      <c r="E775" s="12" t="s">
        <v>329</v>
      </c>
      <c r="F775" s="5" t="s">
        <v>91</v>
      </c>
      <c r="G775" s="5" t="s">
        <v>92</v>
      </c>
      <c r="H775" s="5"/>
      <c r="I775" s="5">
        <v>0</v>
      </c>
    </row>
    <row r="776" spans="1:9" x14ac:dyDescent="0.25">
      <c r="A776" s="13">
        <v>775</v>
      </c>
      <c r="B776" s="8" t="s">
        <v>327</v>
      </c>
      <c r="C776" s="5" t="s">
        <v>83</v>
      </c>
      <c r="D776" s="5" t="s">
        <v>84</v>
      </c>
      <c r="E776" s="12" t="s">
        <v>329</v>
      </c>
      <c r="F776" s="5" t="s">
        <v>93</v>
      </c>
      <c r="G776" s="5" t="s">
        <v>94</v>
      </c>
      <c r="H776" s="5"/>
      <c r="I776" s="5"/>
    </row>
    <row r="777" spans="1:9" x14ac:dyDescent="0.25">
      <c r="A777" s="13">
        <v>776</v>
      </c>
      <c r="B777" s="8" t="s">
        <v>327</v>
      </c>
      <c r="C777" s="5" t="s">
        <v>83</v>
      </c>
      <c r="D777" s="5" t="s">
        <v>84</v>
      </c>
      <c r="E777" s="12" t="s">
        <v>329</v>
      </c>
      <c r="F777" s="5" t="s">
        <v>95</v>
      </c>
      <c r="G777" s="5" t="s">
        <v>96</v>
      </c>
      <c r="H777" s="5"/>
      <c r="I777" s="5"/>
    </row>
    <row r="778" spans="1:9" x14ac:dyDescent="0.25">
      <c r="A778" s="13">
        <v>777</v>
      </c>
      <c r="B778" s="8" t="s">
        <v>327</v>
      </c>
      <c r="C778" s="5" t="s">
        <v>83</v>
      </c>
      <c r="D778" s="5" t="s">
        <v>76</v>
      </c>
      <c r="E778" s="12" t="s">
        <v>329</v>
      </c>
      <c r="F778" s="5" t="s">
        <v>97</v>
      </c>
      <c r="G778" s="5" t="s">
        <v>98</v>
      </c>
      <c r="H778" s="5"/>
      <c r="I778" s="5">
        <v>0</v>
      </c>
    </row>
    <row r="779" spans="1:9" x14ac:dyDescent="0.25">
      <c r="A779" s="13">
        <v>778</v>
      </c>
      <c r="B779" s="8" t="s">
        <v>327</v>
      </c>
      <c r="C779" s="5" t="s">
        <v>83</v>
      </c>
      <c r="D779" s="5" t="s">
        <v>84</v>
      </c>
      <c r="E779" s="12" t="s">
        <v>329</v>
      </c>
      <c r="F779" s="5" t="s">
        <v>99</v>
      </c>
      <c r="G779" s="5" t="s">
        <v>100</v>
      </c>
      <c r="H779" s="5"/>
      <c r="I779" s="5">
        <v>740229</v>
      </c>
    </row>
    <row r="780" spans="1:9" x14ac:dyDescent="0.25">
      <c r="A780" s="13">
        <v>779</v>
      </c>
      <c r="B780" s="8" t="s">
        <v>327</v>
      </c>
      <c r="C780" s="5" t="s">
        <v>83</v>
      </c>
      <c r="D780" s="5" t="s">
        <v>84</v>
      </c>
      <c r="E780" s="12" t="s">
        <v>329</v>
      </c>
      <c r="F780" s="5" t="s">
        <v>101</v>
      </c>
      <c r="G780" s="5" t="s">
        <v>102</v>
      </c>
      <c r="H780" s="5"/>
      <c r="I780" s="5"/>
    </row>
    <row r="781" spans="1:9" x14ac:dyDescent="0.25">
      <c r="A781" s="13">
        <v>780</v>
      </c>
      <c r="B781" s="8" t="s">
        <v>327</v>
      </c>
      <c r="C781" s="5" t="s">
        <v>83</v>
      </c>
      <c r="D781" s="5" t="s">
        <v>84</v>
      </c>
      <c r="E781" s="12" t="s">
        <v>329</v>
      </c>
      <c r="F781" s="5" t="s">
        <v>103</v>
      </c>
      <c r="G781" s="5" t="s">
        <v>104</v>
      </c>
      <c r="H781" s="5"/>
      <c r="I781" s="5"/>
    </row>
    <row r="782" spans="1:9" x14ac:dyDescent="0.25">
      <c r="A782" s="13">
        <v>781</v>
      </c>
      <c r="B782" s="8" t="s">
        <v>327</v>
      </c>
      <c r="C782" s="5" t="s">
        <v>83</v>
      </c>
      <c r="D782" s="5" t="s">
        <v>84</v>
      </c>
      <c r="E782" s="12" t="s">
        <v>329</v>
      </c>
      <c r="F782" s="5" t="s">
        <v>105</v>
      </c>
      <c r="G782" s="5" t="s">
        <v>106</v>
      </c>
      <c r="H782" s="5"/>
      <c r="I782" s="5"/>
    </row>
    <row r="783" spans="1:9" x14ac:dyDescent="0.25">
      <c r="A783" s="13">
        <v>782</v>
      </c>
      <c r="B783" s="8" t="s">
        <v>327</v>
      </c>
      <c r="C783" s="5" t="s">
        <v>83</v>
      </c>
      <c r="D783" s="5" t="s">
        <v>84</v>
      </c>
      <c r="E783" s="12" t="s">
        <v>329</v>
      </c>
      <c r="F783" s="5" t="s">
        <v>107</v>
      </c>
      <c r="G783" s="5" t="s">
        <v>108</v>
      </c>
      <c r="H783" s="5"/>
      <c r="I783" s="5"/>
    </row>
    <row r="784" spans="1:9" x14ac:dyDescent="0.25">
      <c r="A784" s="13">
        <v>783</v>
      </c>
      <c r="B784" s="8" t="s">
        <v>327</v>
      </c>
      <c r="C784" s="5" t="s">
        <v>83</v>
      </c>
      <c r="D784" s="5" t="s">
        <v>84</v>
      </c>
      <c r="E784" s="12" t="s">
        <v>329</v>
      </c>
      <c r="F784" s="5" t="s">
        <v>109</v>
      </c>
      <c r="G784" s="5" t="s">
        <v>110</v>
      </c>
      <c r="H784" s="5"/>
      <c r="I784" s="5"/>
    </row>
    <row r="785" spans="1:9" x14ac:dyDescent="0.25">
      <c r="A785" s="13">
        <v>784</v>
      </c>
      <c r="B785" s="8" t="s">
        <v>327</v>
      </c>
      <c r="C785" s="5" t="s">
        <v>83</v>
      </c>
      <c r="D785" s="5" t="s">
        <v>84</v>
      </c>
      <c r="E785" s="12" t="s">
        <v>329</v>
      </c>
      <c r="F785" s="5" t="s">
        <v>111</v>
      </c>
      <c r="G785" s="5" t="s">
        <v>112</v>
      </c>
      <c r="H785" s="5"/>
      <c r="I785" s="5"/>
    </row>
    <row r="786" spans="1:9" x14ac:dyDescent="0.25">
      <c r="A786" s="13">
        <v>785</v>
      </c>
      <c r="B786" s="8" t="s">
        <v>327</v>
      </c>
      <c r="C786" s="5" t="s">
        <v>83</v>
      </c>
      <c r="D786" s="5" t="s">
        <v>84</v>
      </c>
      <c r="E786" s="12" t="s">
        <v>329</v>
      </c>
      <c r="F786" s="5" t="s">
        <v>113</v>
      </c>
      <c r="G786" s="5" t="s">
        <v>114</v>
      </c>
      <c r="H786" s="5"/>
      <c r="I786" s="5"/>
    </row>
    <row r="787" spans="1:9" x14ac:dyDescent="0.25">
      <c r="A787" s="13">
        <v>786</v>
      </c>
      <c r="B787" s="8" t="s">
        <v>327</v>
      </c>
      <c r="C787" s="5" t="s">
        <v>83</v>
      </c>
      <c r="D787" s="5" t="s">
        <v>84</v>
      </c>
      <c r="E787" s="12" t="s">
        <v>329</v>
      </c>
      <c r="F787" s="5" t="s">
        <v>115</v>
      </c>
      <c r="G787" s="5" t="s">
        <v>116</v>
      </c>
      <c r="H787" s="5"/>
      <c r="I787" s="5"/>
    </row>
    <row r="788" spans="1:9" x14ac:dyDescent="0.25">
      <c r="A788" s="13">
        <v>787</v>
      </c>
      <c r="B788" s="8" t="s">
        <v>327</v>
      </c>
      <c r="C788" s="5" t="s">
        <v>83</v>
      </c>
      <c r="D788" s="5" t="s">
        <v>84</v>
      </c>
      <c r="E788" s="12" t="s">
        <v>329</v>
      </c>
      <c r="F788" s="5" t="s">
        <v>117</v>
      </c>
      <c r="G788" s="5" t="s">
        <v>118</v>
      </c>
      <c r="H788" s="5"/>
      <c r="I788" s="5"/>
    </row>
    <row r="789" spans="1:9" x14ac:dyDescent="0.25">
      <c r="A789" s="13">
        <v>788</v>
      </c>
      <c r="B789" s="8" t="s">
        <v>327</v>
      </c>
      <c r="C789" s="5" t="s">
        <v>83</v>
      </c>
      <c r="D789" s="5" t="s">
        <v>84</v>
      </c>
      <c r="E789" s="12" t="s">
        <v>329</v>
      </c>
      <c r="F789" s="5" t="s">
        <v>119</v>
      </c>
      <c r="G789" s="5" t="s">
        <v>120</v>
      </c>
      <c r="H789" s="5"/>
      <c r="I789" s="5"/>
    </row>
    <row r="790" spans="1:9" x14ac:dyDescent="0.25">
      <c r="A790" s="13">
        <v>789</v>
      </c>
      <c r="B790" s="8" t="s">
        <v>327</v>
      </c>
      <c r="C790" s="5" t="s">
        <v>83</v>
      </c>
      <c r="D790" s="5" t="s">
        <v>84</v>
      </c>
      <c r="E790" s="12" t="s">
        <v>329</v>
      </c>
      <c r="F790" s="5" t="s">
        <v>121</v>
      </c>
      <c r="G790" s="5" t="s">
        <v>122</v>
      </c>
      <c r="H790" s="5"/>
      <c r="I790" s="5"/>
    </row>
    <row r="791" spans="1:9" x14ac:dyDescent="0.25">
      <c r="A791" s="13">
        <v>790</v>
      </c>
      <c r="B791" s="8" t="s">
        <v>327</v>
      </c>
      <c r="C791" s="5" t="s">
        <v>83</v>
      </c>
      <c r="D791" s="5" t="s">
        <v>84</v>
      </c>
      <c r="E791" s="12" t="s">
        <v>329</v>
      </c>
      <c r="F791" s="5" t="s">
        <v>123</v>
      </c>
      <c r="G791" s="5" t="s">
        <v>124</v>
      </c>
      <c r="H791" s="5"/>
      <c r="I791" s="5"/>
    </row>
    <row r="792" spans="1:9" x14ac:dyDescent="0.25">
      <c r="A792" s="13">
        <v>791</v>
      </c>
      <c r="B792" s="8" t="s">
        <v>327</v>
      </c>
      <c r="C792" s="5" t="s">
        <v>83</v>
      </c>
      <c r="D792" s="5" t="s">
        <v>84</v>
      </c>
      <c r="E792" s="12" t="s">
        <v>329</v>
      </c>
      <c r="F792" s="5" t="s">
        <v>125</v>
      </c>
      <c r="G792" s="5" t="s">
        <v>126</v>
      </c>
      <c r="H792" s="5"/>
      <c r="I792" s="5"/>
    </row>
    <row r="793" spans="1:9" x14ac:dyDescent="0.25">
      <c r="A793" s="13">
        <v>792</v>
      </c>
      <c r="B793" s="8" t="s">
        <v>327</v>
      </c>
      <c r="C793" s="5" t="s">
        <v>83</v>
      </c>
      <c r="D793" s="5" t="s">
        <v>84</v>
      </c>
      <c r="E793" s="12" t="s">
        <v>329</v>
      </c>
      <c r="F793" s="5" t="s">
        <v>127</v>
      </c>
      <c r="G793" s="5" t="s">
        <v>128</v>
      </c>
      <c r="H793" s="5"/>
      <c r="I793" s="5"/>
    </row>
    <row r="794" spans="1:9" x14ac:dyDescent="0.25">
      <c r="A794" s="13">
        <v>793</v>
      </c>
      <c r="B794" s="8" t="s">
        <v>327</v>
      </c>
      <c r="C794" s="5" t="s">
        <v>83</v>
      </c>
      <c r="D794" s="5" t="s">
        <v>84</v>
      </c>
      <c r="E794" s="12" t="s">
        <v>329</v>
      </c>
      <c r="F794" s="5" t="s">
        <v>129</v>
      </c>
      <c r="G794" s="5" t="s">
        <v>130</v>
      </c>
      <c r="H794" s="5"/>
      <c r="I794" s="5"/>
    </row>
    <row r="795" spans="1:9" x14ac:dyDescent="0.25">
      <c r="A795" s="13">
        <v>794</v>
      </c>
      <c r="B795" s="8" t="s">
        <v>327</v>
      </c>
      <c r="C795" s="5" t="s">
        <v>83</v>
      </c>
      <c r="D795" s="5" t="s">
        <v>84</v>
      </c>
      <c r="E795" s="12" t="s">
        <v>329</v>
      </c>
      <c r="F795" s="5" t="s">
        <v>131</v>
      </c>
      <c r="G795" s="5" t="s">
        <v>132</v>
      </c>
      <c r="H795" s="5"/>
      <c r="I795" s="5"/>
    </row>
    <row r="796" spans="1:9" x14ac:dyDescent="0.25">
      <c r="A796" s="13">
        <v>795</v>
      </c>
      <c r="B796" s="8" t="s">
        <v>327</v>
      </c>
      <c r="C796" s="5" t="s">
        <v>83</v>
      </c>
      <c r="D796" s="5" t="s">
        <v>84</v>
      </c>
      <c r="E796" s="12" t="s">
        <v>329</v>
      </c>
      <c r="F796" s="5" t="s">
        <v>133</v>
      </c>
      <c r="G796" s="5" t="s">
        <v>134</v>
      </c>
      <c r="H796" s="5"/>
      <c r="I796" s="5"/>
    </row>
    <row r="797" spans="1:9" x14ac:dyDescent="0.25">
      <c r="A797" s="13">
        <v>796</v>
      </c>
      <c r="B797" s="8" t="s">
        <v>327</v>
      </c>
      <c r="C797" s="5" t="s">
        <v>83</v>
      </c>
      <c r="D797" s="5" t="s">
        <v>84</v>
      </c>
      <c r="E797" s="12" t="s">
        <v>329</v>
      </c>
      <c r="F797" s="5" t="s">
        <v>135</v>
      </c>
      <c r="G797" s="5" t="s">
        <v>136</v>
      </c>
      <c r="H797" s="5"/>
      <c r="I797" s="5"/>
    </row>
    <row r="798" spans="1:9" x14ac:dyDescent="0.25">
      <c r="A798" s="13">
        <v>797</v>
      </c>
      <c r="B798" s="8" t="s">
        <v>327</v>
      </c>
      <c r="C798" s="5" t="s">
        <v>83</v>
      </c>
      <c r="D798" s="5" t="s">
        <v>84</v>
      </c>
      <c r="E798" s="12" t="s">
        <v>329</v>
      </c>
      <c r="F798" s="5" t="s">
        <v>137</v>
      </c>
      <c r="G798" s="5" t="s">
        <v>138</v>
      </c>
      <c r="H798" s="5"/>
      <c r="I798" s="5"/>
    </row>
    <row r="799" spans="1:9" x14ac:dyDescent="0.25">
      <c r="A799" s="13">
        <v>798</v>
      </c>
      <c r="B799" s="8" t="s">
        <v>327</v>
      </c>
      <c r="C799" s="5" t="s">
        <v>83</v>
      </c>
      <c r="D799" s="5" t="s">
        <v>84</v>
      </c>
      <c r="E799" s="12" t="s">
        <v>329</v>
      </c>
      <c r="F799" s="5" t="s">
        <v>139</v>
      </c>
      <c r="G799" s="5" t="s">
        <v>140</v>
      </c>
      <c r="H799" s="5"/>
      <c r="I799" s="5"/>
    </row>
    <row r="800" spans="1:9" x14ac:dyDescent="0.25">
      <c r="A800" s="13">
        <v>799</v>
      </c>
      <c r="B800" s="8" t="s">
        <v>327</v>
      </c>
      <c r="C800" s="5" t="s">
        <v>83</v>
      </c>
      <c r="D800" s="5" t="s">
        <v>84</v>
      </c>
      <c r="E800" s="12" t="s">
        <v>329</v>
      </c>
      <c r="F800" s="5" t="s">
        <v>141</v>
      </c>
      <c r="G800" s="5" t="s">
        <v>142</v>
      </c>
      <c r="H800" s="5"/>
      <c r="I800" s="5"/>
    </row>
    <row r="801" spans="1:9" x14ac:dyDescent="0.25">
      <c r="A801" s="13">
        <v>800</v>
      </c>
      <c r="B801" s="8" t="s">
        <v>327</v>
      </c>
      <c r="C801" s="5" t="s">
        <v>83</v>
      </c>
      <c r="D801" s="5" t="s">
        <v>84</v>
      </c>
      <c r="E801" s="12" t="s">
        <v>329</v>
      </c>
      <c r="F801" s="5" t="s">
        <v>143</v>
      </c>
      <c r="G801" s="5" t="s">
        <v>144</v>
      </c>
      <c r="H801" s="5"/>
      <c r="I801" s="5"/>
    </row>
    <row r="802" spans="1:9" x14ac:dyDescent="0.25">
      <c r="A802" s="13">
        <v>801</v>
      </c>
      <c r="B802" s="8" t="s">
        <v>327</v>
      </c>
      <c r="C802" s="5" t="s">
        <v>83</v>
      </c>
      <c r="D802" s="5" t="s">
        <v>84</v>
      </c>
      <c r="E802" s="12" t="s">
        <v>329</v>
      </c>
      <c r="F802" s="5" t="s">
        <v>145</v>
      </c>
      <c r="G802" s="5" t="s">
        <v>146</v>
      </c>
      <c r="H802" s="5"/>
      <c r="I802" s="5"/>
    </row>
    <row r="803" spans="1:9" x14ac:dyDescent="0.25">
      <c r="A803" s="13">
        <v>802</v>
      </c>
      <c r="B803" s="8" t="s">
        <v>327</v>
      </c>
      <c r="C803" s="5" t="s">
        <v>83</v>
      </c>
      <c r="D803" s="5" t="s">
        <v>84</v>
      </c>
      <c r="E803" s="12" t="s">
        <v>329</v>
      </c>
      <c r="F803" s="5" t="s">
        <v>147</v>
      </c>
      <c r="G803" s="5" t="s">
        <v>148</v>
      </c>
      <c r="H803" s="5"/>
      <c r="I803" s="5"/>
    </row>
    <row r="804" spans="1:9" x14ac:dyDescent="0.25">
      <c r="A804" s="13">
        <v>803</v>
      </c>
      <c r="B804" s="8" t="s">
        <v>327</v>
      </c>
      <c r="C804" s="5" t="s">
        <v>83</v>
      </c>
      <c r="D804" s="5" t="s">
        <v>84</v>
      </c>
      <c r="E804" s="12" t="s">
        <v>329</v>
      </c>
      <c r="F804" s="5" t="s">
        <v>149</v>
      </c>
      <c r="G804" s="5" t="s">
        <v>150</v>
      </c>
      <c r="H804" s="5"/>
      <c r="I804" s="5"/>
    </row>
    <row r="805" spans="1:9" x14ac:dyDescent="0.25">
      <c r="A805" s="13">
        <v>804</v>
      </c>
      <c r="B805" s="8" t="s">
        <v>327</v>
      </c>
      <c r="C805" s="5" t="s">
        <v>83</v>
      </c>
      <c r="D805" s="5" t="s">
        <v>84</v>
      </c>
      <c r="E805" s="12" t="s">
        <v>329</v>
      </c>
      <c r="F805" s="5" t="s">
        <v>151</v>
      </c>
      <c r="G805" s="5" t="s">
        <v>152</v>
      </c>
      <c r="H805" s="5"/>
      <c r="I805" s="5"/>
    </row>
    <row r="806" spans="1:9" x14ac:dyDescent="0.25">
      <c r="A806" s="13">
        <v>805</v>
      </c>
      <c r="B806" s="8" t="s">
        <v>327</v>
      </c>
      <c r="C806" s="5" t="s">
        <v>83</v>
      </c>
      <c r="D806" s="5" t="s">
        <v>84</v>
      </c>
      <c r="E806" s="12" t="s">
        <v>329</v>
      </c>
      <c r="F806" s="5" t="s">
        <v>153</v>
      </c>
      <c r="G806" s="5" t="s">
        <v>154</v>
      </c>
      <c r="H806" s="5"/>
      <c r="I806" s="5"/>
    </row>
    <row r="807" spans="1:9" x14ac:dyDescent="0.25">
      <c r="A807" s="13">
        <v>806</v>
      </c>
      <c r="B807" s="8" t="s">
        <v>327</v>
      </c>
      <c r="C807" s="5" t="s">
        <v>83</v>
      </c>
      <c r="D807" s="5" t="s">
        <v>84</v>
      </c>
      <c r="E807" s="12" t="s">
        <v>329</v>
      </c>
      <c r="F807" s="5" t="s">
        <v>155</v>
      </c>
      <c r="G807" s="5" t="s">
        <v>156</v>
      </c>
      <c r="H807" s="5"/>
      <c r="I807" s="5"/>
    </row>
    <row r="808" spans="1:9" x14ac:dyDescent="0.25">
      <c r="A808" s="13">
        <v>807</v>
      </c>
      <c r="B808" s="8" t="s">
        <v>327</v>
      </c>
      <c r="C808" s="5" t="s">
        <v>83</v>
      </c>
      <c r="D808" s="5" t="s">
        <v>84</v>
      </c>
      <c r="E808" s="12" t="s">
        <v>329</v>
      </c>
      <c r="F808" s="5" t="s">
        <v>157</v>
      </c>
      <c r="G808" s="5" t="s">
        <v>158</v>
      </c>
      <c r="H808" s="5"/>
      <c r="I808" s="5"/>
    </row>
    <row r="809" spans="1:9" x14ac:dyDescent="0.25">
      <c r="A809" s="13">
        <v>808</v>
      </c>
      <c r="B809" s="8" t="s">
        <v>327</v>
      </c>
      <c r="C809" s="5" t="s">
        <v>83</v>
      </c>
      <c r="D809" s="5" t="s">
        <v>84</v>
      </c>
      <c r="E809" s="12" t="s">
        <v>329</v>
      </c>
      <c r="F809" s="5" t="s">
        <v>159</v>
      </c>
      <c r="G809" s="5" t="s">
        <v>160</v>
      </c>
      <c r="H809" s="5"/>
      <c r="I809" s="5"/>
    </row>
    <row r="810" spans="1:9" x14ac:dyDescent="0.25">
      <c r="A810" s="13">
        <v>809</v>
      </c>
      <c r="B810" s="8" t="s">
        <v>327</v>
      </c>
      <c r="C810" s="5" t="s">
        <v>83</v>
      </c>
      <c r="D810" s="5" t="s">
        <v>84</v>
      </c>
      <c r="E810" s="12" t="s">
        <v>329</v>
      </c>
      <c r="F810" s="5" t="s">
        <v>161</v>
      </c>
      <c r="G810" s="5" t="s">
        <v>162</v>
      </c>
      <c r="H810" s="5"/>
      <c r="I810" s="5"/>
    </row>
    <row r="811" spans="1:9" x14ac:dyDescent="0.25">
      <c r="A811" s="13">
        <v>810</v>
      </c>
      <c r="B811" s="8" t="s">
        <v>327</v>
      </c>
      <c r="C811" s="5" t="s">
        <v>83</v>
      </c>
      <c r="D811" s="5" t="s">
        <v>84</v>
      </c>
      <c r="E811" s="12" t="s">
        <v>329</v>
      </c>
      <c r="F811" s="5" t="s">
        <v>163</v>
      </c>
      <c r="G811" s="5" t="s">
        <v>164</v>
      </c>
      <c r="H811" s="5"/>
      <c r="I811" s="5"/>
    </row>
    <row r="812" spans="1:9" x14ac:dyDescent="0.25">
      <c r="A812" s="13">
        <v>811</v>
      </c>
      <c r="B812" s="8" t="s">
        <v>327</v>
      </c>
      <c r="C812" s="5" t="s">
        <v>83</v>
      </c>
      <c r="D812" s="5" t="s">
        <v>84</v>
      </c>
      <c r="E812" s="12" t="s">
        <v>329</v>
      </c>
      <c r="F812" s="5" t="s">
        <v>165</v>
      </c>
      <c r="G812" s="5" t="s">
        <v>166</v>
      </c>
      <c r="H812" s="5"/>
      <c r="I812" s="5"/>
    </row>
    <row r="813" spans="1:9" x14ac:dyDescent="0.25">
      <c r="A813" s="13">
        <v>812</v>
      </c>
      <c r="B813" s="8" t="s">
        <v>327</v>
      </c>
      <c r="C813" s="5" t="s">
        <v>83</v>
      </c>
      <c r="D813" s="5" t="s">
        <v>84</v>
      </c>
      <c r="E813" s="12" t="s">
        <v>329</v>
      </c>
      <c r="F813" s="5" t="s">
        <v>167</v>
      </c>
      <c r="G813" s="5" t="s">
        <v>168</v>
      </c>
      <c r="H813" s="5"/>
      <c r="I813" s="5"/>
    </row>
    <row r="814" spans="1:9" x14ac:dyDescent="0.25">
      <c r="A814" s="13">
        <v>813</v>
      </c>
      <c r="B814" s="8" t="s">
        <v>327</v>
      </c>
      <c r="C814" s="5" t="s">
        <v>83</v>
      </c>
      <c r="D814" s="5" t="s">
        <v>76</v>
      </c>
      <c r="E814" s="12" t="s">
        <v>329</v>
      </c>
      <c r="F814" s="5" t="s">
        <v>169</v>
      </c>
      <c r="G814" s="5" t="s">
        <v>170</v>
      </c>
      <c r="H814" s="5"/>
      <c r="I814" s="5">
        <v>740229</v>
      </c>
    </row>
    <row r="815" spans="1:9" x14ac:dyDescent="0.25">
      <c r="A815" s="13">
        <v>814</v>
      </c>
      <c r="B815" s="8" t="s">
        <v>327</v>
      </c>
      <c r="C815" s="5" t="s">
        <v>83</v>
      </c>
      <c r="D815" s="5" t="s">
        <v>84</v>
      </c>
      <c r="E815" s="12" t="s">
        <v>329</v>
      </c>
      <c r="F815" s="5" t="s">
        <v>171</v>
      </c>
      <c r="G815" s="5" t="s">
        <v>172</v>
      </c>
      <c r="H815" s="5"/>
      <c r="I815" s="5"/>
    </row>
    <row r="816" spans="1:9" x14ac:dyDescent="0.25">
      <c r="A816" s="13">
        <v>815</v>
      </c>
      <c r="B816" s="8" t="s">
        <v>327</v>
      </c>
      <c r="C816" s="5" t="s">
        <v>83</v>
      </c>
      <c r="D816" s="5" t="s">
        <v>84</v>
      </c>
      <c r="E816" s="12" t="s">
        <v>329</v>
      </c>
      <c r="F816" s="5" t="s">
        <v>173</v>
      </c>
      <c r="G816" s="5" t="s">
        <v>174</v>
      </c>
      <c r="H816" s="5"/>
      <c r="I816" s="5"/>
    </row>
    <row r="817" spans="1:9" x14ac:dyDescent="0.25">
      <c r="A817" s="13">
        <v>816</v>
      </c>
      <c r="B817" s="8" t="s">
        <v>327</v>
      </c>
      <c r="C817" s="5" t="s">
        <v>83</v>
      </c>
      <c r="D817" s="5" t="s">
        <v>84</v>
      </c>
      <c r="E817" s="12" t="s">
        <v>329</v>
      </c>
      <c r="F817" s="5" t="s">
        <v>175</v>
      </c>
      <c r="G817" s="5" t="s">
        <v>176</v>
      </c>
      <c r="H817" s="5"/>
      <c r="I817" s="5"/>
    </row>
    <row r="818" spans="1:9" x14ac:dyDescent="0.25">
      <c r="A818" s="13">
        <v>817</v>
      </c>
      <c r="B818" s="8" t="s">
        <v>327</v>
      </c>
      <c r="C818" s="5" t="s">
        <v>83</v>
      </c>
      <c r="D818" s="5" t="s">
        <v>84</v>
      </c>
      <c r="E818" s="12" t="s">
        <v>329</v>
      </c>
      <c r="F818" s="5" t="s">
        <v>177</v>
      </c>
      <c r="G818" s="5" t="s">
        <v>178</v>
      </c>
      <c r="H818" s="5"/>
      <c r="I818" s="5"/>
    </row>
    <row r="819" spans="1:9" x14ac:dyDescent="0.25">
      <c r="A819" s="13">
        <v>818</v>
      </c>
      <c r="B819" s="8" t="s">
        <v>327</v>
      </c>
      <c r="C819" s="5" t="s">
        <v>83</v>
      </c>
      <c r="D819" s="5" t="s">
        <v>84</v>
      </c>
      <c r="E819" s="12" t="s">
        <v>329</v>
      </c>
      <c r="F819" s="5" t="s">
        <v>179</v>
      </c>
      <c r="G819" s="5" t="s">
        <v>180</v>
      </c>
      <c r="H819" s="5"/>
      <c r="I819" s="5"/>
    </row>
    <row r="820" spans="1:9" x14ac:dyDescent="0.25">
      <c r="A820" s="13">
        <v>819</v>
      </c>
      <c r="B820" s="8" t="s">
        <v>327</v>
      </c>
      <c r="C820" s="5" t="s">
        <v>83</v>
      </c>
      <c r="D820" s="5" t="s">
        <v>84</v>
      </c>
      <c r="E820" s="12" t="s">
        <v>329</v>
      </c>
      <c r="F820" s="5" t="s">
        <v>181</v>
      </c>
      <c r="G820" s="5" t="s">
        <v>182</v>
      </c>
      <c r="H820" s="5"/>
      <c r="I820" s="5"/>
    </row>
    <row r="821" spans="1:9" x14ac:dyDescent="0.25">
      <c r="A821" s="13">
        <v>820</v>
      </c>
      <c r="B821" s="8" t="s">
        <v>327</v>
      </c>
      <c r="C821" s="5" t="s">
        <v>83</v>
      </c>
      <c r="D821" s="5" t="s">
        <v>84</v>
      </c>
      <c r="E821" s="12" t="s">
        <v>329</v>
      </c>
      <c r="F821" s="5" t="s">
        <v>183</v>
      </c>
      <c r="G821" s="5" t="s">
        <v>184</v>
      </c>
      <c r="H821" s="5"/>
      <c r="I821" s="5"/>
    </row>
    <row r="822" spans="1:9" x14ac:dyDescent="0.25">
      <c r="A822" s="13">
        <v>821</v>
      </c>
      <c r="B822" s="8" t="s">
        <v>327</v>
      </c>
      <c r="C822" s="5" t="s">
        <v>83</v>
      </c>
      <c r="D822" s="5" t="s">
        <v>84</v>
      </c>
      <c r="E822" s="12" t="s">
        <v>329</v>
      </c>
      <c r="F822" s="5" t="s">
        <v>185</v>
      </c>
      <c r="G822" s="5" t="s">
        <v>186</v>
      </c>
      <c r="H822" s="5"/>
      <c r="I822" s="5"/>
    </row>
    <row r="823" spans="1:9" x14ac:dyDescent="0.25">
      <c r="A823" s="13">
        <v>822</v>
      </c>
      <c r="B823" s="8" t="s">
        <v>327</v>
      </c>
      <c r="C823" s="5" t="s">
        <v>83</v>
      </c>
      <c r="D823" s="5" t="s">
        <v>84</v>
      </c>
      <c r="E823" s="12" t="s">
        <v>329</v>
      </c>
      <c r="F823" s="5" t="s">
        <v>187</v>
      </c>
      <c r="G823" s="5" t="s">
        <v>188</v>
      </c>
      <c r="H823" s="5"/>
      <c r="I823" s="5"/>
    </row>
    <row r="824" spans="1:9" x14ac:dyDescent="0.25">
      <c r="A824" s="13">
        <v>823</v>
      </c>
      <c r="B824" s="8" t="s">
        <v>327</v>
      </c>
      <c r="C824" s="5" t="s">
        <v>83</v>
      </c>
      <c r="D824" s="5" t="s">
        <v>76</v>
      </c>
      <c r="E824" s="12" t="s">
        <v>329</v>
      </c>
      <c r="F824" s="5" t="s">
        <v>189</v>
      </c>
      <c r="G824" s="5" t="s">
        <v>190</v>
      </c>
      <c r="H824" s="5"/>
      <c r="I824" s="5">
        <v>740229</v>
      </c>
    </row>
    <row r="825" spans="1:9" x14ac:dyDescent="0.25">
      <c r="A825" s="13">
        <v>824</v>
      </c>
      <c r="B825" s="8" t="s">
        <v>327</v>
      </c>
      <c r="C825" s="5" t="s">
        <v>191</v>
      </c>
      <c r="D825" s="5" t="s">
        <v>84</v>
      </c>
      <c r="E825" s="12" t="s">
        <v>330</v>
      </c>
      <c r="F825" s="5" t="s">
        <v>0</v>
      </c>
      <c r="G825" s="5" t="s">
        <v>1</v>
      </c>
      <c r="H825" s="5">
        <v>1.76</v>
      </c>
      <c r="I825" s="5">
        <v>86481</v>
      </c>
    </row>
    <row r="826" spans="1:9" x14ac:dyDescent="0.25">
      <c r="A826" s="13">
        <v>825</v>
      </c>
      <c r="B826" s="8" t="s">
        <v>327</v>
      </c>
      <c r="C826" s="5" t="s">
        <v>191</v>
      </c>
      <c r="D826" s="5" t="s">
        <v>84</v>
      </c>
      <c r="E826" s="12" t="s">
        <v>330</v>
      </c>
      <c r="F826" s="5" t="s">
        <v>2</v>
      </c>
      <c r="G826" s="5" t="s">
        <v>3</v>
      </c>
      <c r="H826" s="5"/>
      <c r="I826" s="5"/>
    </row>
    <row r="827" spans="1:9" x14ac:dyDescent="0.25">
      <c r="A827" s="13">
        <v>826</v>
      </c>
      <c r="B827" s="8" t="s">
        <v>327</v>
      </c>
      <c r="C827" s="5" t="s">
        <v>191</v>
      </c>
      <c r="D827" s="5" t="s">
        <v>84</v>
      </c>
      <c r="E827" s="12" t="s">
        <v>330</v>
      </c>
      <c r="F827" s="5" t="s">
        <v>4</v>
      </c>
      <c r="G827" s="5" t="s">
        <v>5</v>
      </c>
      <c r="H827" s="5">
        <v>1</v>
      </c>
      <c r="I827" s="5">
        <v>40112</v>
      </c>
    </row>
    <row r="828" spans="1:9" x14ac:dyDescent="0.25">
      <c r="A828" s="13">
        <v>827</v>
      </c>
      <c r="B828" s="8" t="s">
        <v>327</v>
      </c>
      <c r="C828" s="5" t="s">
        <v>191</v>
      </c>
      <c r="D828" s="5" t="s">
        <v>84</v>
      </c>
      <c r="E828" s="12" t="s">
        <v>330</v>
      </c>
      <c r="F828" s="5" t="s">
        <v>6</v>
      </c>
      <c r="G828" s="5" t="s">
        <v>7</v>
      </c>
      <c r="H828" s="5"/>
      <c r="I828" s="5"/>
    </row>
    <row r="829" spans="1:9" x14ac:dyDescent="0.25">
      <c r="A829" s="13">
        <v>828</v>
      </c>
      <c r="B829" s="8" t="s">
        <v>327</v>
      </c>
      <c r="C829" s="5" t="s">
        <v>191</v>
      </c>
      <c r="D829" s="5" t="s">
        <v>84</v>
      </c>
      <c r="E829" s="12" t="s">
        <v>331</v>
      </c>
      <c r="F829" s="5" t="s">
        <v>10</v>
      </c>
      <c r="G829" s="5" t="s">
        <v>11</v>
      </c>
      <c r="H829" s="5"/>
      <c r="I829" s="5"/>
    </row>
    <row r="830" spans="1:9" x14ac:dyDescent="0.25">
      <c r="A830" s="13">
        <v>829</v>
      </c>
      <c r="B830" s="8" t="s">
        <v>327</v>
      </c>
      <c r="C830" s="5" t="s">
        <v>191</v>
      </c>
      <c r="D830" s="5" t="s">
        <v>84</v>
      </c>
      <c r="E830" s="12" t="s">
        <v>331</v>
      </c>
      <c r="F830" s="5" t="s">
        <v>12</v>
      </c>
      <c r="G830" s="5" t="s">
        <v>13</v>
      </c>
      <c r="H830" s="5"/>
      <c r="I830" s="5"/>
    </row>
    <row r="831" spans="1:9" x14ac:dyDescent="0.25">
      <c r="A831" s="13">
        <v>830</v>
      </c>
      <c r="B831" s="8" t="s">
        <v>327</v>
      </c>
      <c r="C831" s="5" t="s">
        <v>191</v>
      </c>
      <c r="D831" s="5" t="s">
        <v>84</v>
      </c>
      <c r="E831" s="12" t="s">
        <v>331</v>
      </c>
      <c r="F831" s="5" t="s">
        <v>14</v>
      </c>
      <c r="G831" s="5" t="s">
        <v>15</v>
      </c>
      <c r="H831" s="5"/>
      <c r="I831" s="5"/>
    </row>
    <row r="832" spans="1:9" x14ac:dyDescent="0.25">
      <c r="A832" s="13">
        <v>831</v>
      </c>
      <c r="B832" s="8" t="s">
        <v>327</v>
      </c>
      <c r="C832" s="5" t="s">
        <v>191</v>
      </c>
      <c r="D832" s="5" t="s">
        <v>84</v>
      </c>
      <c r="E832" s="12" t="s">
        <v>331</v>
      </c>
      <c r="F832" s="5" t="s">
        <v>16</v>
      </c>
      <c r="G832" s="5" t="s">
        <v>17</v>
      </c>
      <c r="H832" s="5"/>
      <c r="I832" s="5"/>
    </row>
    <row r="833" spans="1:9" x14ac:dyDescent="0.25">
      <c r="A833" s="13">
        <v>832</v>
      </c>
      <c r="B833" s="8" t="s">
        <v>327</v>
      </c>
      <c r="C833" s="5" t="s">
        <v>191</v>
      </c>
      <c r="D833" s="5" t="s">
        <v>84</v>
      </c>
      <c r="E833" s="12" t="s">
        <v>331</v>
      </c>
      <c r="F833" s="5" t="s">
        <v>18</v>
      </c>
      <c r="G833" s="5" t="s">
        <v>19</v>
      </c>
      <c r="H833" s="5"/>
      <c r="I833" s="5"/>
    </row>
    <row r="834" spans="1:9" x14ac:dyDescent="0.25">
      <c r="A834" s="13">
        <v>833</v>
      </c>
      <c r="B834" s="8" t="s">
        <v>327</v>
      </c>
      <c r="C834" s="5" t="s">
        <v>191</v>
      </c>
      <c r="D834" s="5" t="s">
        <v>84</v>
      </c>
      <c r="E834" s="12" t="s">
        <v>331</v>
      </c>
      <c r="F834" s="5" t="s">
        <v>20</v>
      </c>
      <c r="G834" s="5" t="s">
        <v>21</v>
      </c>
      <c r="H834" s="5"/>
      <c r="I834" s="5"/>
    </row>
    <row r="835" spans="1:9" x14ac:dyDescent="0.25">
      <c r="A835" s="13">
        <v>834</v>
      </c>
      <c r="B835" s="8" t="s">
        <v>327</v>
      </c>
      <c r="C835" s="5" t="s">
        <v>191</v>
      </c>
      <c r="D835" s="5" t="s">
        <v>84</v>
      </c>
      <c r="E835" s="12" t="s">
        <v>331</v>
      </c>
      <c r="F835" s="5" t="s">
        <v>22</v>
      </c>
      <c r="G835" s="5" t="s">
        <v>23</v>
      </c>
      <c r="H835" s="5"/>
      <c r="I835" s="5"/>
    </row>
    <row r="836" spans="1:9" x14ac:dyDescent="0.25">
      <c r="A836" s="13">
        <v>835</v>
      </c>
      <c r="B836" s="8" t="s">
        <v>327</v>
      </c>
      <c r="C836" s="5" t="s">
        <v>191</v>
      </c>
      <c r="D836" s="5" t="s">
        <v>84</v>
      </c>
      <c r="E836" s="12" t="s">
        <v>331</v>
      </c>
      <c r="F836" s="5" t="s">
        <v>24</v>
      </c>
      <c r="G836" s="5" t="s">
        <v>25</v>
      </c>
      <c r="H836" s="5"/>
      <c r="I836" s="5"/>
    </row>
    <row r="837" spans="1:9" x14ac:dyDescent="0.25">
      <c r="A837" s="13">
        <v>836</v>
      </c>
      <c r="B837" s="8" t="s">
        <v>327</v>
      </c>
      <c r="C837" s="5" t="s">
        <v>191</v>
      </c>
      <c r="D837" s="5" t="s">
        <v>84</v>
      </c>
      <c r="E837" s="12" t="s">
        <v>331</v>
      </c>
      <c r="F837" s="5" t="s">
        <v>26</v>
      </c>
      <c r="G837" s="5" t="s">
        <v>27</v>
      </c>
      <c r="H837" s="5"/>
      <c r="I837" s="5"/>
    </row>
    <row r="838" spans="1:9" x14ac:dyDescent="0.25">
      <c r="A838" s="13">
        <v>837</v>
      </c>
      <c r="B838" s="8" t="s">
        <v>327</v>
      </c>
      <c r="C838" s="5" t="s">
        <v>191</v>
      </c>
      <c r="D838" s="5" t="s">
        <v>84</v>
      </c>
      <c r="E838" s="12" t="s">
        <v>331</v>
      </c>
      <c r="F838" s="5" t="s">
        <v>28</v>
      </c>
      <c r="G838" s="5" t="s">
        <v>29</v>
      </c>
      <c r="H838" s="5"/>
      <c r="I838" s="5"/>
    </row>
    <row r="839" spans="1:9" x14ac:dyDescent="0.25">
      <c r="A839" s="13">
        <v>838</v>
      </c>
      <c r="B839" s="8" t="s">
        <v>327</v>
      </c>
      <c r="C839" s="5" t="s">
        <v>191</v>
      </c>
      <c r="D839" s="5" t="s">
        <v>84</v>
      </c>
      <c r="E839" s="12" t="s">
        <v>331</v>
      </c>
      <c r="F839" s="5" t="s">
        <v>41</v>
      </c>
      <c r="G839" s="5" t="s">
        <v>42</v>
      </c>
      <c r="H839" s="5"/>
      <c r="I839" s="5"/>
    </row>
    <row r="840" spans="1:9" x14ac:dyDescent="0.25">
      <c r="A840" s="13">
        <v>839</v>
      </c>
      <c r="B840" s="8" t="s">
        <v>327</v>
      </c>
      <c r="C840" s="5" t="s">
        <v>191</v>
      </c>
      <c r="D840" s="5" t="s">
        <v>84</v>
      </c>
      <c r="E840" s="12" t="s">
        <v>331</v>
      </c>
      <c r="F840" s="5" t="s">
        <v>43</v>
      </c>
      <c r="G840" s="5" t="s">
        <v>44</v>
      </c>
      <c r="H840" s="5"/>
      <c r="I840" s="5"/>
    </row>
    <row r="841" spans="1:9" x14ac:dyDescent="0.25">
      <c r="A841" s="13">
        <v>840</v>
      </c>
      <c r="B841" s="8" t="s">
        <v>327</v>
      </c>
      <c r="C841" s="5" t="s">
        <v>191</v>
      </c>
      <c r="D841" s="5" t="s">
        <v>84</v>
      </c>
      <c r="E841" s="12" t="s">
        <v>331</v>
      </c>
      <c r="F841" s="5" t="s">
        <v>8</v>
      </c>
      <c r="G841" s="5" t="s">
        <v>9</v>
      </c>
      <c r="H841" s="5"/>
      <c r="I841" s="5"/>
    </row>
    <row r="842" spans="1:9" x14ac:dyDescent="0.25">
      <c r="A842" s="13">
        <v>841</v>
      </c>
      <c r="B842" s="8" t="s">
        <v>327</v>
      </c>
      <c r="C842" s="5" t="s">
        <v>191</v>
      </c>
      <c r="D842" s="5" t="s">
        <v>84</v>
      </c>
      <c r="E842" s="12" t="s">
        <v>331</v>
      </c>
      <c r="F842" s="5" t="s">
        <v>49</v>
      </c>
      <c r="G842" s="5" t="s">
        <v>50</v>
      </c>
      <c r="H842" s="5"/>
      <c r="I842" s="5"/>
    </row>
    <row r="843" spans="1:9" x14ac:dyDescent="0.25">
      <c r="A843" s="13">
        <v>842</v>
      </c>
      <c r="B843" s="8" t="s">
        <v>327</v>
      </c>
      <c r="C843" s="5" t="s">
        <v>191</v>
      </c>
      <c r="D843" s="5" t="s">
        <v>84</v>
      </c>
      <c r="E843" s="12" t="s">
        <v>331</v>
      </c>
      <c r="F843" s="5" t="s">
        <v>51</v>
      </c>
      <c r="G843" s="5" t="s">
        <v>52</v>
      </c>
      <c r="H843" s="5"/>
      <c r="I843" s="5"/>
    </row>
    <row r="844" spans="1:9" x14ac:dyDescent="0.25">
      <c r="A844" s="13">
        <v>843</v>
      </c>
      <c r="B844" s="8" t="s">
        <v>327</v>
      </c>
      <c r="C844" s="5" t="s">
        <v>191</v>
      </c>
      <c r="D844" s="5" t="s">
        <v>84</v>
      </c>
      <c r="E844" s="12" t="s">
        <v>331</v>
      </c>
      <c r="F844" s="5" t="s">
        <v>53</v>
      </c>
      <c r="G844" s="5" t="s">
        <v>54</v>
      </c>
      <c r="H844" s="5"/>
      <c r="I844" s="5"/>
    </row>
    <row r="845" spans="1:9" x14ac:dyDescent="0.25">
      <c r="A845" s="13">
        <v>844</v>
      </c>
      <c r="B845" s="8" t="s">
        <v>327</v>
      </c>
      <c r="C845" s="5" t="s">
        <v>191</v>
      </c>
      <c r="D845" s="5" t="s">
        <v>84</v>
      </c>
      <c r="E845" s="12" t="s">
        <v>331</v>
      </c>
      <c r="F845" s="5" t="s">
        <v>30</v>
      </c>
      <c r="G845" s="5" t="s">
        <v>31</v>
      </c>
      <c r="H845" s="5"/>
      <c r="I845" s="5"/>
    </row>
    <row r="846" spans="1:9" x14ac:dyDescent="0.25">
      <c r="A846" s="13">
        <v>845</v>
      </c>
      <c r="B846" s="8" t="s">
        <v>327</v>
      </c>
      <c r="C846" s="5" t="s">
        <v>191</v>
      </c>
      <c r="D846" s="5" t="s">
        <v>84</v>
      </c>
      <c r="E846" s="12" t="s">
        <v>331</v>
      </c>
      <c r="F846" s="5" t="s">
        <v>32</v>
      </c>
      <c r="G846" s="5" t="s">
        <v>192</v>
      </c>
      <c r="H846" s="5"/>
      <c r="I846" s="5"/>
    </row>
    <row r="847" spans="1:9" x14ac:dyDescent="0.25">
      <c r="A847" s="13">
        <v>846</v>
      </c>
      <c r="B847" s="8" t="s">
        <v>327</v>
      </c>
      <c r="C847" s="5" t="s">
        <v>191</v>
      </c>
      <c r="D847" s="5" t="s">
        <v>84</v>
      </c>
      <c r="E847" s="12" t="s">
        <v>331</v>
      </c>
      <c r="F847" s="5" t="s">
        <v>33</v>
      </c>
      <c r="G847" s="5" t="s">
        <v>34</v>
      </c>
      <c r="H847" s="5"/>
      <c r="I847" s="5"/>
    </row>
    <row r="848" spans="1:9" x14ac:dyDescent="0.25">
      <c r="A848" s="13">
        <v>847</v>
      </c>
      <c r="B848" s="8" t="s">
        <v>327</v>
      </c>
      <c r="C848" s="5" t="s">
        <v>191</v>
      </c>
      <c r="D848" s="5" t="s">
        <v>84</v>
      </c>
      <c r="E848" s="12" t="s">
        <v>331</v>
      </c>
      <c r="F848" s="5" t="s">
        <v>35</v>
      </c>
      <c r="G848" s="5" t="s">
        <v>36</v>
      </c>
      <c r="H848" s="5"/>
      <c r="I848" s="5"/>
    </row>
    <row r="849" spans="1:9" x14ac:dyDescent="0.25">
      <c r="A849" s="13">
        <v>848</v>
      </c>
      <c r="B849" s="8" t="s">
        <v>327</v>
      </c>
      <c r="C849" s="5" t="s">
        <v>191</v>
      </c>
      <c r="D849" s="5" t="s">
        <v>84</v>
      </c>
      <c r="E849" s="12" t="s">
        <v>331</v>
      </c>
      <c r="F849" s="5" t="s">
        <v>37</v>
      </c>
      <c r="G849" s="5" t="s">
        <v>38</v>
      </c>
      <c r="H849" s="5"/>
      <c r="I849" s="5"/>
    </row>
    <row r="850" spans="1:9" x14ac:dyDescent="0.25">
      <c r="A850" s="13">
        <v>849</v>
      </c>
      <c r="B850" s="8" t="s">
        <v>327</v>
      </c>
      <c r="C850" s="5" t="s">
        <v>191</v>
      </c>
      <c r="D850" s="5" t="s">
        <v>84</v>
      </c>
      <c r="E850" s="12" t="s">
        <v>331</v>
      </c>
      <c r="F850" s="5" t="s">
        <v>45</v>
      </c>
      <c r="G850" s="5" t="s">
        <v>46</v>
      </c>
      <c r="H850" s="5"/>
      <c r="I850" s="5"/>
    </row>
    <row r="851" spans="1:9" x14ac:dyDescent="0.25">
      <c r="A851" s="13">
        <v>850</v>
      </c>
      <c r="B851" s="8" t="s">
        <v>327</v>
      </c>
      <c r="C851" s="5" t="s">
        <v>191</v>
      </c>
      <c r="D851" s="5" t="s">
        <v>84</v>
      </c>
      <c r="E851" s="12" t="s">
        <v>331</v>
      </c>
      <c r="F851" s="5" t="s">
        <v>39</v>
      </c>
      <c r="G851" s="5" t="s">
        <v>40</v>
      </c>
      <c r="H851" s="5"/>
      <c r="I851" s="5"/>
    </row>
    <row r="852" spans="1:9" x14ac:dyDescent="0.25">
      <c r="A852" s="13">
        <v>851</v>
      </c>
      <c r="B852" s="8" t="s">
        <v>327</v>
      </c>
      <c r="C852" s="5" t="s">
        <v>191</v>
      </c>
      <c r="D852" s="5" t="s">
        <v>84</v>
      </c>
      <c r="E852" s="12" t="s">
        <v>331</v>
      </c>
      <c r="F852" s="5" t="s">
        <v>55</v>
      </c>
      <c r="G852" s="5" t="s">
        <v>56</v>
      </c>
      <c r="H852" s="5"/>
      <c r="I852" s="5"/>
    </row>
    <row r="853" spans="1:9" x14ac:dyDescent="0.25">
      <c r="A853" s="13">
        <v>852</v>
      </c>
      <c r="B853" s="8" t="s">
        <v>327</v>
      </c>
      <c r="C853" s="5" t="s">
        <v>191</v>
      </c>
      <c r="D853" s="5" t="s">
        <v>84</v>
      </c>
      <c r="E853" s="12" t="s">
        <v>331</v>
      </c>
      <c r="F853" s="5" t="s">
        <v>47</v>
      </c>
      <c r="G853" s="5" t="s">
        <v>48</v>
      </c>
      <c r="H853" s="5"/>
      <c r="I853" s="5"/>
    </row>
    <row r="854" spans="1:9" x14ac:dyDescent="0.25">
      <c r="A854" s="13">
        <v>853</v>
      </c>
      <c r="B854" s="8" t="s">
        <v>327</v>
      </c>
      <c r="C854" s="5" t="s">
        <v>191</v>
      </c>
      <c r="D854" s="5" t="s">
        <v>84</v>
      </c>
      <c r="E854" s="12" t="s">
        <v>331</v>
      </c>
      <c r="F854" s="5" t="s">
        <v>57</v>
      </c>
      <c r="G854" s="5" t="s">
        <v>58</v>
      </c>
      <c r="H854" s="5"/>
      <c r="I854" s="5"/>
    </row>
    <row r="855" spans="1:9" x14ac:dyDescent="0.25">
      <c r="A855" s="13">
        <v>854</v>
      </c>
      <c r="B855" s="8" t="s">
        <v>327</v>
      </c>
      <c r="C855" s="5" t="s">
        <v>191</v>
      </c>
      <c r="D855" s="5" t="s">
        <v>84</v>
      </c>
      <c r="E855" s="12" t="s">
        <v>331</v>
      </c>
      <c r="F855" s="5" t="s">
        <v>59</v>
      </c>
      <c r="G855" s="5" t="s">
        <v>60</v>
      </c>
      <c r="H855" s="5"/>
      <c r="I855" s="5"/>
    </row>
    <row r="856" spans="1:9" x14ac:dyDescent="0.25">
      <c r="A856" s="13">
        <v>855</v>
      </c>
      <c r="B856" s="8" t="s">
        <v>327</v>
      </c>
      <c r="C856" s="5" t="s">
        <v>191</v>
      </c>
      <c r="D856" s="5" t="s">
        <v>84</v>
      </c>
      <c r="E856" s="12" t="s">
        <v>331</v>
      </c>
      <c r="F856" s="5" t="s">
        <v>61</v>
      </c>
      <c r="G856" s="5" t="s">
        <v>62</v>
      </c>
      <c r="H856" s="5"/>
      <c r="I856" s="5"/>
    </row>
    <row r="857" spans="1:9" x14ac:dyDescent="0.25">
      <c r="A857" s="13">
        <v>856</v>
      </c>
      <c r="B857" s="8" t="s">
        <v>327</v>
      </c>
      <c r="C857" s="5" t="s">
        <v>191</v>
      </c>
      <c r="D857" s="5" t="s">
        <v>84</v>
      </c>
      <c r="E857" s="12" t="s">
        <v>331</v>
      </c>
      <c r="F857" s="5" t="s">
        <v>63</v>
      </c>
      <c r="G857" s="5" t="s">
        <v>64</v>
      </c>
      <c r="H857" s="5">
        <v>1.62</v>
      </c>
      <c r="I857" s="5">
        <v>57480</v>
      </c>
    </row>
    <row r="858" spans="1:9" x14ac:dyDescent="0.25">
      <c r="A858" s="13">
        <v>857</v>
      </c>
      <c r="B858" s="8" t="s">
        <v>327</v>
      </c>
      <c r="C858" s="5" t="s">
        <v>191</v>
      </c>
      <c r="D858" s="5" t="s">
        <v>84</v>
      </c>
      <c r="E858" s="12" t="s">
        <v>331</v>
      </c>
      <c r="F858" s="5" t="s">
        <v>65</v>
      </c>
      <c r="G858" s="5" t="s">
        <v>66</v>
      </c>
      <c r="H858" s="5">
        <v>5.15</v>
      </c>
      <c r="I858" s="5">
        <v>149973</v>
      </c>
    </row>
    <row r="859" spans="1:9" x14ac:dyDescent="0.25">
      <c r="A859" s="13">
        <v>858</v>
      </c>
      <c r="B859" s="8" t="s">
        <v>327</v>
      </c>
      <c r="C859" s="5" t="s">
        <v>191</v>
      </c>
      <c r="D859" s="5" t="s">
        <v>84</v>
      </c>
      <c r="E859" s="12" t="s">
        <v>332</v>
      </c>
      <c r="F859" s="5" t="s">
        <v>67</v>
      </c>
      <c r="G859" s="5" t="s">
        <v>68</v>
      </c>
      <c r="H859" s="5">
        <v>0.32</v>
      </c>
      <c r="I859" s="5">
        <v>9513</v>
      </c>
    </row>
    <row r="860" spans="1:9" x14ac:dyDescent="0.25">
      <c r="A860" s="13">
        <v>859</v>
      </c>
      <c r="B860" s="8" t="s">
        <v>327</v>
      </c>
      <c r="C860" s="5" t="s">
        <v>191</v>
      </c>
      <c r="D860" s="5" t="s">
        <v>84</v>
      </c>
      <c r="E860" s="12" t="s">
        <v>332</v>
      </c>
      <c r="F860" s="5" t="s">
        <v>69</v>
      </c>
      <c r="G860" s="5" t="s">
        <v>193</v>
      </c>
      <c r="H860" s="5"/>
      <c r="I860" s="5"/>
    </row>
    <row r="861" spans="1:9" x14ac:dyDescent="0.25">
      <c r="A861" s="13">
        <v>860</v>
      </c>
      <c r="B861" s="8" t="s">
        <v>327</v>
      </c>
      <c r="C861" s="5" t="s">
        <v>191</v>
      </c>
      <c r="D861" s="5" t="s">
        <v>84</v>
      </c>
      <c r="E861" s="12" t="s">
        <v>332</v>
      </c>
      <c r="F861" s="5" t="s">
        <v>70</v>
      </c>
      <c r="G861" s="5" t="s">
        <v>71</v>
      </c>
      <c r="H861" s="5"/>
      <c r="I861" s="5"/>
    </row>
    <row r="862" spans="1:9" x14ac:dyDescent="0.25">
      <c r="A862" s="13">
        <v>861</v>
      </c>
      <c r="B862" s="8" t="s">
        <v>327</v>
      </c>
      <c r="C862" s="5" t="s">
        <v>191</v>
      </c>
      <c r="D862" s="5" t="s">
        <v>84</v>
      </c>
      <c r="E862" s="12" t="s">
        <v>329</v>
      </c>
      <c r="F862" s="5" t="s">
        <v>72</v>
      </c>
      <c r="G862" s="5" t="s">
        <v>73</v>
      </c>
      <c r="H862" s="5"/>
      <c r="I862" s="5">
        <v>175</v>
      </c>
    </row>
    <row r="863" spans="1:9" x14ac:dyDescent="0.25">
      <c r="A863" s="13">
        <v>862</v>
      </c>
      <c r="B863" s="8" t="s">
        <v>327</v>
      </c>
      <c r="C863" s="5" t="s">
        <v>191</v>
      </c>
      <c r="D863" s="5" t="s">
        <v>76</v>
      </c>
      <c r="E863" s="12" t="s">
        <v>329</v>
      </c>
      <c r="F863" s="5" t="s">
        <v>194</v>
      </c>
      <c r="G863" s="5" t="s">
        <v>195</v>
      </c>
      <c r="H863" s="5">
        <v>9.8500000000000014</v>
      </c>
      <c r="I863" s="5">
        <v>343734</v>
      </c>
    </row>
    <row r="864" spans="1:9" x14ac:dyDescent="0.25">
      <c r="A864" s="13">
        <v>863</v>
      </c>
      <c r="B864" s="8" t="s">
        <v>327</v>
      </c>
      <c r="C864" s="5" t="s">
        <v>75</v>
      </c>
      <c r="D864" s="5" t="s">
        <v>76</v>
      </c>
      <c r="E864" s="12" t="s">
        <v>329</v>
      </c>
      <c r="F864" s="5" t="s">
        <v>196</v>
      </c>
      <c r="G864" s="5" t="s">
        <v>197</v>
      </c>
      <c r="H864" s="5">
        <v>9.8500000000000014</v>
      </c>
      <c r="I864" s="5">
        <v>343734</v>
      </c>
    </row>
    <row r="865" spans="1:9" x14ac:dyDescent="0.25">
      <c r="A865" s="13">
        <v>864</v>
      </c>
      <c r="B865" s="8" t="s">
        <v>327</v>
      </c>
      <c r="C865" s="5" t="s">
        <v>75</v>
      </c>
      <c r="D865" s="5" t="s">
        <v>84</v>
      </c>
      <c r="E865" s="12" t="s">
        <v>329</v>
      </c>
      <c r="F865" s="5" t="s">
        <v>198</v>
      </c>
      <c r="G865" s="5" t="s">
        <v>199</v>
      </c>
      <c r="H865" s="5"/>
      <c r="I865" s="5"/>
    </row>
    <row r="866" spans="1:9" x14ac:dyDescent="0.25">
      <c r="A866" s="13">
        <v>865</v>
      </c>
      <c r="B866" s="8" t="s">
        <v>327</v>
      </c>
      <c r="C866" s="5" t="s">
        <v>75</v>
      </c>
      <c r="D866" s="5" t="s">
        <v>84</v>
      </c>
      <c r="E866" s="12" t="s">
        <v>329</v>
      </c>
      <c r="F866" s="5" t="s">
        <v>200</v>
      </c>
      <c r="G866" s="5" t="s">
        <v>201</v>
      </c>
      <c r="H866" s="5"/>
      <c r="I866" s="5"/>
    </row>
    <row r="867" spans="1:9" x14ac:dyDescent="0.25">
      <c r="A867" s="13">
        <v>866</v>
      </c>
      <c r="B867" s="8" t="s">
        <v>327</v>
      </c>
      <c r="C867" s="5" t="s">
        <v>75</v>
      </c>
      <c r="D867" s="5" t="s">
        <v>84</v>
      </c>
      <c r="E867" s="12" t="s">
        <v>329</v>
      </c>
      <c r="F867" s="5" t="s">
        <v>202</v>
      </c>
      <c r="G867" s="5" t="s">
        <v>203</v>
      </c>
      <c r="H867" s="5"/>
      <c r="I867" s="5"/>
    </row>
    <row r="868" spans="1:9" x14ac:dyDescent="0.25">
      <c r="A868" s="13">
        <v>867</v>
      </c>
      <c r="B868" s="8" t="s">
        <v>327</v>
      </c>
      <c r="C868" s="5" t="s">
        <v>75</v>
      </c>
      <c r="D868" s="5" t="s">
        <v>84</v>
      </c>
      <c r="E868" s="12" t="s">
        <v>329</v>
      </c>
      <c r="F868" s="5" t="s">
        <v>204</v>
      </c>
      <c r="G868" s="5" t="s">
        <v>205</v>
      </c>
      <c r="H868" s="5"/>
      <c r="I868" s="5"/>
    </row>
    <row r="869" spans="1:9" x14ac:dyDescent="0.25">
      <c r="A869" s="13">
        <v>868</v>
      </c>
      <c r="B869" s="8" t="s">
        <v>327</v>
      </c>
      <c r="C869" s="5" t="s">
        <v>75</v>
      </c>
      <c r="D869" s="5" t="s">
        <v>76</v>
      </c>
      <c r="E869" s="12" t="s">
        <v>329</v>
      </c>
      <c r="F869" s="5" t="s">
        <v>206</v>
      </c>
      <c r="G869" s="5" t="s">
        <v>207</v>
      </c>
      <c r="H869" s="5">
        <v>0</v>
      </c>
      <c r="I869" s="5">
        <v>0</v>
      </c>
    </row>
    <row r="870" spans="1:9" x14ac:dyDescent="0.25">
      <c r="A870" s="13">
        <v>869</v>
      </c>
      <c r="B870" s="8" t="s">
        <v>327</v>
      </c>
      <c r="C870" s="5" t="s">
        <v>75</v>
      </c>
      <c r="D870" s="5" t="s">
        <v>84</v>
      </c>
      <c r="E870" s="12" t="s">
        <v>329</v>
      </c>
      <c r="F870" s="5" t="s">
        <v>208</v>
      </c>
      <c r="G870" s="5" t="s">
        <v>209</v>
      </c>
      <c r="H870" s="5"/>
      <c r="I870" s="5"/>
    </row>
    <row r="871" spans="1:9" x14ac:dyDescent="0.25">
      <c r="A871" s="13">
        <v>870</v>
      </c>
      <c r="B871" s="8" t="s">
        <v>327</v>
      </c>
      <c r="C871" s="5" t="s">
        <v>75</v>
      </c>
      <c r="D871" s="5" t="s">
        <v>76</v>
      </c>
      <c r="E871" s="12" t="s">
        <v>329</v>
      </c>
      <c r="F871" s="5" t="s">
        <v>210</v>
      </c>
      <c r="G871" s="5" t="s">
        <v>211</v>
      </c>
      <c r="H871" s="5">
        <v>9.8500000000000014</v>
      </c>
      <c r="I871" s="5">
        <v>343734</v>
      </c>
    </row>
    <row r="872" spans="1:9" x14ac:dyDescent="0.25">
      <c r="A872" s="13">
        <v>871</v>
      </c>
      <c r="B872" s="8" t="s">
        <v>327</v>
      </c>
      <c r="C872" s="5" t="s">
        <v>75</v>
      </c>
      <c r="D872" s="5" t="s">
        <v>84</v>
      </c>
      <c r="E872" s="12" t="s">
        <v>329</v>
      </c>
      <c r="F872" s="5" t="s">
        <v>212</v>
      </c>
      <c r="G872" s="5" t="s">
        <v>213</v>
      </c>
      <c r="H872" s="5"/>
      <c r="I872" s="5">
        <v>33234</v>
      </c>
    </row>
    <row r="873" spans="1:9" x14ac:dyDescent="0.25">
      <c r="A873" s="13">
        <v>872</v>
      </c>
      <c r="B873" s="8" t="s">
        <v>327</v>
      </c>
      <c r="C873" s="5" t="s">
        <v>75</v>
      </c>
      <c r="D873" s="5" t="s">
        <v>84</v>
      </c>
      <c r="E873" s="12" t="s">
        <v>329</v>
      </c>
      <c r="F873" s="5" t="s">
        <v>214</v>
      </c>
      <c r="G873" s="5" t="s">
        <v>215</v>
      </c>
      <c r="H873" s="5"/>
      <c r="I873" s="5">
        <v>38104</v>
      </c>
    </row>
    <row r="874" spans="1:9" x14ac:dyDescent="0.25">
      <c r="A874" s="13">
        <v>873</v>
      </c>
      <c r="B874" s="8" t="s">
        <v>327</v>
      </c>
      <c r="C874" s="5" t="s">
        <v>75</v>
      </c>
      <c r="D874" s="5" t="s">
        <v>84</v>
      </c>
      <c r="E874" s="12" t="s">
        <v>329</v>
      </c>
      <c r="F874" s="5" t="s">
        <v>216</v>
      </c>
      <c r="G874" s="5" t="s">
        <v>217</v>
      </c>
      <c r="H874" s="5"/>
      <c r="I874" s="5"/>
    </row>
    <row r="875" spans="1:9" x14ac:dyDescent="0.25">
      <c r="A875" s="13">
        <v>874</v>
      </c>
      <c r="B875" s="8" t="s">
        <v>327</v>
      </c>
      <c r="C875" s="5" t="s">
        <v>75</v>
      </c>
      <c r="D875" s="5" t="s">
        <v>76</v>
      </c>
      <c r="E875" s="12" t="s">
        <v>329</v>
      </c>
      <c r="F875" s="5" t="s">
        <v>218</v>
      </c>
      <c r="G875" s="5" t="s">
        <v>219</v>
      </c>
      <c r="H875" s="5"/>
      <c r="I875" s="5">
        <v>415072</v>
      </c>
    </row>
    <row r="876" spans="1:9" x14ac:dyDescent="0.25">
      <c r="A876" s="13">
        <v>875</v>
      </c>
      <c r="B876" s="8" t="s">
        <v>327</v>
      </c>
      <c r="C876" s="5" t="s">
        <v>75</v>
      </c>
      <c r="D876" s="5" t="s">
        <v>84</v>
      </c>
      <c r="E876" s="12" t="s">
        <v>329</v>
      </c>
      <c r="F876" s="5" t="s">
        <v>220</v>
      </c>
      <c r="G876" s="5" t="s">
        <v>221</v>
      </c>
      <c r="H876" s="5"/>
      <c r="I876" s="5">
        <v>74876</v>
      </c>
    </row>
    <row r="877" spans="1:9" x14ac:dyDescent="0.25">
      <c r="A877" s="13">
        <v>876</v>
      </c>
      <c r="B877" s="8" t="s">
        <v>327</v>
      </c>
      <c r="C877" s="5" t="s">
        <v>75</v>
      </c>
      <c r="D877" s="5" t="s">
        <v>84</v>
      </c>
      <c r="E877" s="12" t="s">
        <v>329</v>
      </c>
      <c r="F877" s="5" t="s">
        <v>222</v>
      </c>
      <c r="G877" s="5" t="s">
        <v>223</v>
      </c>
      <c r="H877" s="5"/>
      <c r="I877" s="5"/>
    </row>
    <row r="878" spans="1:9" x14ac:dyDescent="0.25">
      <c r="A878" s="13">
        <v>877</v>
      </c>
      <c r="B878" s="8" t="s">
        <v>327</v>
      </c>
      <c r="C878" s="5" t="s">
        <v>75</v>
      </c>
      <c r="D878" s="5" t="s">
        <v>84</v>
      </c>
      <c r="E878" s="12" t="s">
        <v>329</v>
      </c>
      <c r="F878" s="5" t="s">
        <v>224</v>
      </c>
      <c r="G878" s="5" t="s">
        <v>225</v>
      </c>
      <c r="H878" s="5"/>
      <c r="I878" s="5">
        <v>9856</v>
      </c>
    </row>
    <row r="879" spans="1:9" x14ac:dyDescent="0.25">
      <c r="A879" s="13">
        <v>878</v>
      </c>
      <c r="B879" s="8" t="s">
        <v>327</v>
      </c>
      <c r="C879" s="5" t="s">
        <v>75</v>
      </c>
      <c r="D879" s="5" t="s">
        <v>84</v>
      </c>
      <c r="E879" s="12" t="s">
        <v>329</v>
      </c>
      <c r="F879" s="5" t="s">
        <v>226</v>
      </c>
      <c r="G879" s="5" t="s">
        <v>227</v>
      </c>
      <c r="H879" s="5"/>
      <c r="I879" s="5"/>
    </row>
    <row r="880" spans="1:9" x14ac:dyDescent="0.25">
      <c r="A880" s="13">
        <v>879</v>
      </c>
      <c r="B880" s="8" t="s">
        <v>327</v>
      </c>
      <c r="C880" s="5" t="s">
        <v>75</v>
      </c>
      <c r="D880" s="5" t="s">
        <v>76</v>
      </c>
      <c r="E880" s="12" t="s">
        <v>329</v>
      </c>
      <c r="F880" s="5" t="s">
        <v>228</v>
      </c>
      <c r="G880" s="5" t="s">
        <v>229</v>
      </c>
      <c r="H880" s="5"/>
      <c r="I880" s="5">
        <v>84732</v>
      </c>
    </row>
    <row r="881" spans="1:9" x14ac:dyDescent="0.25">
      <c r="A881" s="13">
        <v>880</v>
      </c>
      <c r="B881" s="8" t="s">
        <v>327</v>
      </c>
      <c r="C881" s="5" t="s">
        <v>75</v>
      </c>
      <c r="D881" s="5" t="s">
        <v>84</v>
      </c>
      <c r="E881" s="12" t="s">
        <v>329</v>
      </c>
      <c r="F881" s="5" t="s">
        <v>230</v>
      </c>
      <c r="G881" s="5" t="s">
        <v>231</v>
      </c>
      <c r="H881" s="5"/>
      <c r="I881" s="5">
        <v>53576</v>
      </c>
    </row>
    <row r="882" spans="1:9" x14ac:dyDescent="0.25">
      <c r="A882" s="13">
        <v>881</v>
      </c>
      <c r="B882" s="8" t="s">
        <v>327</v>
      </c>
      <c r="C882" s="5" t="s">
        <v>75</v>
      </c>
      <c r="D882" s="5" t="s">
        <v>84</v>
      </c>
      <c r="E882" s="12" t="s">
        <v>329</v>
      </c>
      <c r="F882" s="5" t="s">
        <v>232</v>
      </c>
      <c r="G882" s="5" t="s">
        <v>233</v>
      </c>
      <c r="H882" s="5"/>
      <c r="I882" s="5"/>
    </row>
    <row r="883" spans="1:9" x14ac:dyDescent="0.25">
      <c r="A883" s="13">
        <v>882</v>
      </c>
      <c r="B883" s="8" t="s">
        <v>327</v>
      </c>
      <c r="C883" s="5" t="s">
        <v>75</v>
      </c>
      <c r="D883" s="5" t="s">
        <v>84</v>
      </c>
      <c r="E883" s="12" t="s">
        <v>329</v>
      </c>
      <c r="F883" s="5" t="s">
        <v>234</v>
      </c>
      <c r="G883" s="5" t="s">
        <v>235</v>
      </c>
      <c r="H883" s="5"/>
      <c r="I883" s="5">
        <v>10938</v>
      </c>
    </row>
    <row r="884" spans="1:9" x14ac:dyDescent="0.25">
      <c r="A884" s="13">
        <v>883</v>
      </c>
      <c r="B884" s="8" t="s">
        <v>327</v>
      </c>
      <c r="C884" s="5" t="s">
        <v>75</v>
      </c>
      <c r="D884" s="5" t="s">
        <v>84</v>
      </c>
      <c r="E884" s="12" t="s">
        <v>329</v>
      </c>
      <c r="F884" s="5" t="s">
        <v>236</v>
      </c>
      <c r="G884" s="5" t="s">
        <v>237</v>
      </c>
      <c r="H884" s="5"/>
      <c r="I884" s="5"/>
    </row>
    <row r="885" spans="1:9" x14ac:dyDescent="0.25">
      <c r="A885" s="13">
        <v>884</v>
      </c>
      <c r="B885" s="8" t="s">
        <v>327</v>
      </c>
      <c r="C885" s="5" t="s">
        <v>75</v>
      </c>
      <c r="D885" s="5" t="s">
        <v>84</v>
      </c>
      <c r="E885" s="12" t="s">
        <v>329</v>
      </c>
      <c r="F885" s="5" t="s">
        <v>238</v>
      </c>
      <c r="G885" s="5" t="s">
        <v>239</v>
      </c>
      <c r="H885" s="5"/>
      <c r="I885" s="5">
        <v>4668</v>
      </c>
    </row>
    <row r="886" spans="1:9" x14ac:dyDescent="0.25">
      <c r="A886" s="13">
        <v>885</v>
      </c>
      <c r="B886" s="8" t="s">
        <v>327</v>
      </c>
      <c r="C886" s="5" t="s">
        <v>75</v>
      </c>
      <c r="D886" s="5" t="s">
        <v>84</v>
      </c>
      <c r="E886" s="12" t="s">
        <v>329</v>
      </c>
      <c r="F886" s="5" t="s">
        <v>240</v>
      </c>
      <c r="G886" s="5" t="s">
        <v>241</v>
      </c>
      <c r="H886" s="5"/>
      <c r="I886" s="5">
        <v>21655</v>
      </c>
    </row>
    <row r="887" spans="1:9" x14ac:dyDescent="0.25">
      <c r="A887" s="13">
        <v>886</v>
      </c>
      <c r="B887" s="8" t="s">
        <v>327</v>
      </c>
      <c r="C887" s="5" t="s">
        <v>75</v>
      </c>
      <c r="D887" s="5" t="s">
        <v>84</v>
      </c>
      <c r="E887" s="12" t="s">
        <v>329</v>
      </c>
      <c r="F887" s="5" t="s">
        <v>242</v>
      </c>
      <c r="G887" s="5" t="s">
        <v>243</v>
      </c>
      <c r="H887" s="5"/>
      <c r="I887" s="5">
        <v>163</v>
      </c>
    </row>
    <row r="888" spans="1:9" x14ac:dyDescent="0.25">
      <c r="A888" s="13">
        <v>887</v>
      </c>
      <c r="B888" s="8" t="s">
        <v>327</v>
      </c>
      <c r="C888" s="5" t="s">
        <v>75</v>
      </c>
      <c r="D888" s="5" t="s">
        <v>84</v>
      </c>
      <c r="E888" s="12" t="s">
        <v>329</v>
      </c>
      <c r="F888" s="5" t="s">
        <v>244</v>
      </c>
      <c r="G888" s="5" t="s">
        <v>245</v>
      </c>
      <c r="H888" s="5"/>
      <c r="I888" s="5"/>
    </row>
    <row r="889" spans="1:9" x14ac:dyDescent="0.25">
      <c r="A889" s="13">
        <v>888</v>
      </c>
      <c r="B889" s="8" t="s">
        <v>327</v>
      </c>
      <c r="C889" s="5" t="s">
        <v>75</v>
      </c>
      <c r="D889" s="5" t="s">
        <v>84</v>
      </c>
      <c r="E889" s="12" t="s">
        <v>329</v>
      </c>
      <c r="F889" s="5" t="s">
        <v>246</v>
      </c>
      <c r="G889" s="5" t="s">
        <v>247</v>
      </c>
      <c r="H889" s="5"/>
      <c r="I889" s="5"/>
    </row>
    <row r="890" spans="1:9" x14ac:dyDescent="0.25">
      <c r="A890" s="13">
        <v>889</v>
      </c>
      <c r="B890" s="8" t="s">
        <v>327</v>
      </c>
      <c r="C890" s="5" t="s">
        <v>75</v>
      </c>
      <c r="D890" s="5" t="s">
        <v>84</v>
      </c>
      <c r="E890" s="12" t="s">
        <v>329</v>
      </c>
      <c r="F890" s="5" t="s">
        <v>248</v>
      </c>
      <c r="G890" s="5" t="s">
        <v>249</v>
      </c>
      <c r="H890" s="5"/>
      <c r="I890" s="5"/>
    </row>
    <row r="891" spans="1:9" x14ac:dyDescent="0.25">
      <c r="A891" s="13">
        <v>890</v>
      </c>
      <c r="B891" s="8" t="s">
        <v>327</v>
      </c>
      <c r="C891" s="5" t="s">
        <v>75</v>
      </c>
      <c r="D891" s="5" t="s">
        <v>84</v>
      </c>
      <c r="E891" s="12" t="s">
        <v>329</v>
      </c>
      <c r="F891" s="5" t="s">
        <v>250</v>
      </c>
      <c r="G891" s="5" t="s">
        <v>251</v>
      </c>
      <c r="H891" s="5"/>
      <c r="I891" s="5"/>
    </row>
    <row r="892" spans="1:9" x14ac:dyDescent="0.25">
      <c r="A892" s="13">
        <v>891</v>
      </c>
      <c r="B892" s="8" t="s">
        <v>327</v>
      </c>
      <c r="C892" s="5" t="s">
        <v>75</v>
      </c>
      <c r="D892" s="5" t="s">
        <v>84</v>
      </c>
      <c r="E892" s="12" t="s">
        <v>329</v>
      </c>
      <c r="F892" s="5" t="s">
        <v>252</v>
      </c>
      <c r="G892" s="5" t="s">
        <v>253</v>
      </c>
      <c r="H892" s="5"/>
      <c r="I892" s="5"/>
    </row>
    <row r="893" spans="1:9" x14ac:dyDescent="0.25">
      <c r="A893" s="13">
        <v>892</v>
      </c>
      <c r="B893" s="8" t="s">
        <v>327</v>
      </c>
      <c r="C893" s="5" t="s">
        <v>75</v>
      </c>
      <c r="D893" s="5" t="s">
        <v>84</v>
      </c>
      <c r="E893" s="12" t="s">
        <v>329</v>
      </c>
      <c r="F893" s="5" t="s">
        <v>254</v>
      </c>
      <c r="G893" s="5" t="s">
        <v>255</v>
      </c>
      <c r="H893" s="5"/>
      <c r="I893" s="5">
        <v>11302</v>
      </c>
    </row>
    <row r="894" spans="1:9" x14ac:dyDescent="0.25">
      <c r="A894" s="13">
        <v>893</v>
      </c>
      <c r="B894" s="8" t="s">
        <v>327</v>
      </c>
      <c r="C894" s="5" t="s">
        <v>75</v>
      </c>
      <c r="D894" s="5" t="s">
        <v>84</v>
      </c>
      <c r="E894" s="12" t="s">
        <v>329</v>
      </c>
      <c r="F894" s="5" t="s">
        <v>256</v>
      </c>
      <c r="G894" s="5" t="s">
        <v>257</v>
      </c>
      <c r="H894" s="5"/>
      <c r="I894" s="5"/>
    </row>
    <row r="895" spans="1:9" x14ac:dyDescent="0.25">
      <c r="A895" s="13">
        <v>894</v>
      </c>
      <c r="B895" s="8" t="s">
        <v>327</v>
      </c>
      <c r="C895" s="5" t="s">
        <v>75</v>
      </c>
      <c r="D895" s="5" t="s">
        <v>84</v>
      </c>
      <c r="E895" s="12" t="s">
        <v>329</v>
      </c>
      <c r="F895" s="5" t="s">
        <v>258</v>
      </c>
      <c r="G895" s="5" t="s">
        <v>259</v>
      </c>
      <c r="H895" s="5"/>
      <c r="I895" s="5"/>
    </row>
    <row r="896" spans="1:9" x14ac:dyDescent="0.25">
      <c r="A896" s="13">
        <v>895</v>
      </c>
      <c r="B896" s="8" t="s">
        <v>327</v>
      </c>
      <c r="C896" s="5" t="s">
        <v>75</v>
      </c>
      <c r="D896" s="5" t="s">
        <v>84</v>
      </c>
      <c r="E896" s="12" t="s">
        <v>329</v>
      </c>
      <c r="F896" s="5" t="s">
        <v>260</v>
      </c>
      <c r="G896" s="5" t="s">
        <v>261</v>
      </c>
      <c r="H896" s="5"/>
      <c r="I896" s="5"/>
    </row>
    <row r="897" spans="1:9" x14ac:dyDescent="0.25">
      <c r="A897" s="13">
        <v>896</v>
      </c>
      <c r="B897" s="8" t="s">
        <v>327</v>
      </c>
      <c r="C897" s="5" t="s">
        <v>75</v>
      </c>
      <c r="D897" s="5" t="s">
        <v>84</v>
      </c>
      <c r="E897" s="12" t="s">
        <v>329</v>
      </c>
      <c r="F897" s="5" t="s">
        <v>262</v>
      </c>
      <c r="G897" s="5" t="s">
        <v>263</v>
      </c>
      <c r="H897" s="5"/>
      <c r="I897" s="5"/>
    </row>
    <row r="898" spans="1:9" x14ac:dyDescent="0.25">
      <c r="A898" s="13">
        <v>897</v>
      </c>
      <c r="B898" s="8" t="s">
        <v>327</v>
      </c>
      <c r="C898" s="5" t="s">
        <v>75</v>
      </c>
      <c r="D898" s="5" t="s">
        <v>84</v>
      </c>
      <c r="E898" s="12" t="s">
        <v>329</v>
      </c>
      <c r="F898" s="5" t="s">
        <v>264</v>
      </c>
      <c r="G898" s="5" t="s">
        <v>265</v>
      </c>
      <c r="H898" s="5"/>
      <c r="I898" s="5"/>
    </row>
    <row r="899" spans="1:9" x14ac:dyDescent="0.25">
      <c r="A899" s="13">
        <v>898</v>
      </c>
      <c r="B899" s="8" t="s">
        <v>327</v>
      </c>
      <c r="C899" s="5" t="s">
        <v>75</v>
      </c>
      <c r="D899" s="5" t="s">
        <v>76</v>
      </c>
      <c r="E899" s="12" t="s">
        <v>329</v>
      </c>
      <c r="F899" s="5" t="s">
        <v>266</v>
      </c>
      <c r="G899" s="5" t="s">
        <v>267</v>
      </c>
      <c r="H899" s="5"/>
      <c r="I899" s="5">
        <v>102302</v>
      </c>
    </row>
    <row r="900" spans="1:9" x14ac:dyDescent="0.25">
      <c r="A900" s="13">
        <v>899</v>
      </c>
      <c r="B900" s="8" t="s">
        <v>327</v>
      </c>
      <c r="C900" s="5" t="s">
        <v>75</v>
      </c>
      <c r="D900" s="5" t="s">
        <v>84</v>
      </c>
      <c r="E900" s="12" t="s">
        <v>329</v>
      </c>
      <c r="F900" s="5" t="s">
        <v>268</v>
      </c>
      <c r="G900" s="5" t="s">
        <v>269</v>
      </c>
      <c r="H900" s="5"/>
      <c r="I900" s="5"/>
    </row>
    <row r="901" spans="1:9" x14ac:dyDescent="0.25">
      <c r="A901" s="13">
        <v>900</v>
      </c>
      <c r="B901" s="8" t="s">
        <v>327</v>
      </c>
      <c r="C901" s="5" t="s">
        <v>75</v>
      </c>
      <c r="D901" s="5" t="s">
        <v>84</v>
      </c>
      <c r="E901" s="12" t="s">
        <v>329</v>
      </c>
      <c r="F901" s="5" t="s">
        <v>270</v>
      </c>
      <c r="G901" s="5" t="s">
        <v>271</v>
      </c>
      <c r="H901" s="5"/>
      <c r="I901" s="5">
        <v>2917</v>
      </c>
    </row>
    <row r="902" spans="1:9" x14ac:dyDescent="0.25">
      <c r="A902" s="13">
        <v>901</v>
      </c>
      <c r="B902" s="8" t="s">
        <v>327</v>
      </c>
      <c r="C902" s="5" t="s">
        <v>75</v>
      </c>
      <c r="D902" s="5" t="s">
        <v>84</v>
      </c>
      <c r="E902" s="12" t="s">
        <v>329</v>
      </c>
      <c r="F902" s="5" t="s">
        <v>272</v>
      </c>
      <c r="G902" s="5" t="s">
        <v>273</v>
      </c>
      <c r="H902" s="5"/>
      <c r="I902" s="5">
        <v>64239</v>
      </c>
    </row>
    <row r="903" spans="1:9" x14ac:dyDescent="0.25">
      <c r="A903" s="13">
        <v>902</v>
      </c>
      <c r="B903" s="8" t="s">
        <v>327</v>
      </c>
      <c r="C903" s="5" t="s">
        <v>75</v>
      </c>
      <c r="D903" s="5" t="s">
        <v>84</v>
      </c>
      <c r="E903" s="12" t="s">
        <v>329</v>
      </c>
      <c r="F903" s="5" t="s">
        <v>274</v>
      </c>
      <c r="G903" s="5" t="s">
        <v>275</v>
      </c>
      <c r="H903" s="5"/>
      <c r="I903" s="5"/>
    </row>
    <row r="904" spans="1:9" x14ac:dyDescent="0.25">
      <c r="A904" s="13">
        <v>903</v>
      </c>
      <c r="B904" s="8" t="s">
        <v>327</v>
      </c>
      <c r="C904" s="5" t="s">
        <v>75</v>
      </c>
      <c r="D904" s="5" t="s">
        <v>84</v>
      </c>
      <c r="E904" s="12" t="s">
        <v>329</v>
      </c>
      <c r="F904" s="5" t="s">
        <v>276</v>
      </c>
      <c r="G904" s="5" t="s">
        <v>277</v>
      </c>
      <c r="H904" s="5"/>
      <c r="I904" s="5"/>
    </row>
    <row r="905" spans="1:9" x14ac:dyDescent="0.25">
      <c r="A905" s="13">
        <v>904</v>
      </c>
      <c r="B905" s="8" t="s">
        <v>327</v>
      </c>
      <c r="C905" s="5" t="s">
        <v>75</v>
      </c>
      <c r="D905" s="5" t="s">
        <v>84</v>
      </c>
      <c r="E905" s="12" t="s">
        <v>329</v>
      </c>
      <c r="F905" s="5" t="s">
        <v>278</v>
      </c>
      <c r="G905" s="5" t="s">
        <v>279</v>
      </c>
      <c r="H905" s="5"/>
      <c r="I905" s="5"/>
    </row>
    <row r="906" spans="1:9" x14ac:dyDescent="0.25">
      <c r="A906" s="13">
        <v>905</v>
      </c>
      <c r="B906" s="8" t="s">
        <v>327</v>
      </c>
      <c r="C906" s="5" t="s">
        <v>75</v>
      </c>
      <c r="D906" s="5" t="s">
        <v>76</v>
      </c>
      <c r="E906" s="12" t="s">
        <v>329</v>
      </c>
      <c r="F906" s="5" t="s">
        <v>280</v>
      </c>
      <c r="G906" s="5" t="s">
        <v>281</v>
      </c>
      <c r="H906" s="5"/>
      <c r="I906" s="5">
        <v>67156</v>
      </c>
    </row>
    <row r="907" spans="1:9" x14ac:dyDescent="0.25">
      <c r="A907" s="13">
        <v>906</v>
      </c>
      <c r="B907" s="8" t="s">
        <v>327</v>
      </c>
      <c r="C907" s="5" t="s">
        <v>75</v>
      </c>
      <c r="D907" s="5" t="s">
        <v>84</v>
      </c>
      <c r="E907" s="12" t="s">
        <v>329</v>
      </c>
      <c r="F907" s="5" t="s">
        <v>282</v>
      </c>
      <c r="G907" s="5" t="s">
        <v>283</v>
      </c>
      <c r="H907" s="5"/>
      <c r="I907" s="5">
        <v>76148</v>
      </c>
    </row>
    <row r="908" spans="1:9" x14ac:dyDescent="0.25">
      <c r="A908" s="13">
        <v>907</v>
      </c>
      <c r="B908" s="8" t="s">
        <v>327</v>
      </c>
      <c r="C908" s="5" t="s">
        <v>75</v>
      </c>
      <c r="D908" s="5" t="s">
        <v>76</v>
      </c>
      <c r="E908" s="12" t="s">
        <v>329</v>
      </c>
      <c r="F908" s="5" t="s">
        <v>284</v>
      </c>
      <c r="G908" s="5" t="s">
        <v>285</v>
      </c>
      <c r="H908" s="5"/>
      <c r="I908" s="5">
        <v>745410</v>
      </c>
    </row>
    <row r="909" spans="1:9" x14ac:dyDescent="0.25">
      <c r="A909" s="13">
        <v>908</v>
      </c>
      <c r="B909" s="8" t="s">
        <v>327</v>
      </c>
      <c r="C909" s="5" t="s">
        <v>75</v>
      </c>
      <c r="D909" s="5" t="s">
        <v>84</v>
      </c>
      <c r="E909" s="12" t="s">
        <v>329</v>
      </c>
      <c r="F909" s="5" t="s">
        <v>286</v>
      </c>
      <c r="G909" s="5" t="s">
        <v>287</v>
      </c>
      <c r="H909" s="5"/>
      <c r="I909" s="5"/>
    </row>
    <row r="910" spans="1:9" x14ac:dyDescent="0.25">
      <c r="A910" s="13">
        <v>909</v>
      </c>
      <c r="B910" s="8" t="s">
        <v>327</v>
      </c>
      <c r="C910" s="5" t="s">
        <v>75</v>
      </c>
      <c r="D910" s="5" t="s">
        <v>84</v>
      </c>
      <c r="E910" s="12" t="s">
        <v>329</v>
      </c>
      <c r="F910" s="5" t="s">
        <v>288</v>
      </c>
      <c r="G910" s="5" t="s">
        <v>289</v>
      </c>
      <c r="H910" s="5"/>
      <c r="I910" s="5"/>
    </row>
    <row r="911" spans="1:9" x14ac:dyDescent="0.25">
      <c r="A911" s="13">
        <v>910</v>
      </c>
      <c r="B911" s="8" t="s">
        <v>327</v>
      </c>
      <c r="C911" s="5" t="s">
        <v>75</v>
      </c>
      <c r="D911" s="5" t="s">
        <v>76</v>
      </c>
      <c r="E911" s="12" t="s">
        <v>329</v>
      </c>
      <c r="F911" s="5" t="s">
        <v>290</v>
      </c>
      <c r="G911" s="5" t="s">
        <v>291</v>
      </c>
      <c r="H911" s="5"/>
      <c r="I911" s="5">
        <v>745410</v>
      </c>
    </row>
    <row r="912" spans="1:9" x14ac:dyDescent="0.25">
      <c r="A912" s="13">
        <v>911</v>
      </c>
      <c r="B912" s="8" t="s">
        <v>327</v>
      </c>
      <c r="C912" s="5" t="s">
        <v>75</v>
      </c>
      <c r="D912" s="5" t="s">
        <v>76</v>
      </c>
      <c r="E912" s="12" t="s">
        <v>329</v>
      </c>
      <c r="F912" s="5" t="s">
        <v>292</v>
      </c>
      <c r="G912" s="5" t="s">
        <v>293</v>
      </c>
      <c r="H912" s="5"/>
      <c r="I912" s="5">
        <v>740229</v>
      </c>
    </row>
    <row r="913" spans="1:9" x14ac:dyDescent="0.25">
      <c r="A913" s="13">
        <v>912</v>
      </c>
      <c r="B913" s="8" t="s">
        <v>327</v>
      </c>
      <c r="C913" s="5" t="s">
        <v>75</v>
      </c>
      <c r="D913" s="5" t="s">
        <v>84</v>
      </c>
      <c r="E913" s="12" t="s">
        <v>329</v>
      </c>
      <c r="F913" s="5" t="s">
        <v>294</v>
      </c>
      <c r="G913" s="5" t="s">
        <v>295</v>
      </c>
      <c r="H913" s="5"/>
      <c r="I913" s="5">
        <v>-5181</v>
      </c>
    </row>
    <row r="914" spans="1:9" x14ac:dyDescent="0.25">
      <c r="A914" s="13">
        <v>913</v>
      </c>
      <c r="B914" s="8" t="s">
        <v>327</v>
      </c>
      <c r="C914" s="5" t="s">
        <v>296</v>
      </c>
      <c r="D914" s="5" t="s">
        <v>84</v>
      </c>
      <c r="E914" s="12" t="s">
        <v>329</v>
      </c>
      <c r="F914" s="5" t="s">
        <v>297</v>
      </c>
      <c r="G914" s="5" t="s">
        <v>298</v>
      </c>
      <c r="H914" s="5"/>
      <c r="I914" s="5"/>
    </row>
    <row r="915" spans="1:9" x14ac:dyDescent="0.25">
      <c r="A915" s="13">
        <v>914</v>
      </c>
      <c r="B915" s="8" t="s">
        <v>327</v>
      </c>
      <c r="C915" s="5" t="s">
        <v>296</v>
      </c>
      <c r="D915" s="5" t="s">
        <v>84</v>
      </c>
      <c r="E915" s="12" t="s">
        <v>329</v>
      </c>
      <c r="F915" s="5" t="s">
        <v>299</v>
      </c>
      <c r="G915" s="5" t="s">
        <v>300</v>
      </c>
      <c r="H915" s="5"/>
      <c r="I915" s="5"/>
    </row>
    <row r="916" spans="1:9" x14ac:dyDescent="0.25">
      <c r="A916" s="13">
        <v>915</v>
      </c>
      <c r="B916" s="8" t="s">
        <v>327</v>
      </c>
      <c r="C916" s="5" t="s">
        <v>296</v>
      </c>
      <c r="D916" s="5" t="s">
        <v>84</v>
      </c>
      <c r="E916" s="12" t="s">
        <v>329</v>
      </c>
      <c r="F916" s="5" t="s">
        <v>301</v>
      </c>
      <c r="G916" s="5" t="s">
        <v>302</v>
      </c>
      <c r="H916" s="5"/>
      <c r="I916" s="5"/>
    </row>
    <row r="917" spans="1:9" x14ac:dyDescent="0.25">
      <c r="A917" s="13">
        <v>916</v>
      </c>
      <c r="B917" s="8" t="s">
        <v>327</v>
      </c>
      <c r="C917" s="5" t="s">
        <v>296</v>
      </c>
      <c r="D917" s="5" t="s">
        <v>84</v>
      </c>
      <c r="E917" s="12" t="s">
        <v>329</v>
      </c>
      <c r="F917" s="5" t="s">
        <v>303</v>
      </c>
      <c r="G917" s="5" t="s">
        <v>304</v>
      </c>
      <c r="H917" s="5"/>
      <c r="I917" s="5"/>
    </row>
    <row r="918" spans="1:9" x14ac:dyDescent="0.25">
      <c r="A918" s="13">
        <v>917</v>
      </c>
      <c r="B918" s="8" t="s">
        <v>327</v>
      </c>
      <c r="C918" s="5" t="s">
        <v>296</v>
      </c>
      <c r="D918" s="5" t="s">
        <v>84</v>
      </c>
      <c r="E918" s="12" t="s">
        <v>329</v>
      </c>
      <c r="F918" s="5" t="s">
        <v>305</v>
      </c>
      <c r="G918" s="5" t="s">
        <v>306</v>
      </c>
      <c r="H918" s="5"/>
      <c r="I918" s="5"/>
    </row>
    <row r="919" spans="1:9" x14ac:dyDescent="0.25">
      <c r="A919" s="13">
        <v>918</v>
      </c>
      <c r="B919" s="8" t="s">
        <v>327</v>
      </c>
      <c r="C919" s="5" t="s">
        <v>296</v>
      </c>
      <c r="D919" s="5" t="s">
        <v>84</v>
      </c>
      <c r="E919" s="12" t="s">
        <v>329</v>
      </c>
      <c r="F919" s="5" t="s">
        <v>307</v>
      </c>
      <c r="G919" s="5" t="s">
        <v>308</v>
      </c>
      <c r="H919" s="5"/>
      <c r="I919" s="5"/>
    </row>
    <row r="920" spans="1:9" x14ac:dyDescent="0.25">
      <c r="A920" s="13">
        <v>919</v>
      </c>
      <c r="B920" s="8" t="s">
        <v>327</v>
      </c>
      <c r="C920" s="5" t="s">
        <v>296</v>
      </c>
      <c r="D920" s="5" t="s">
        <v>84</v>
      </c>
      <c r="E920" s="12" t="s">
        <v>329</v>
      </c>
      <c r="F920" s="5" t="s">
        <v>309</v>
      </c>
      <c r="G920" s="5" t="s">
        <v>310</v>
      </c>
      <c r="H920" s="5"/>
      <c r="I920" s="5"/>
    </row>
    <row r="921" spans="1:9" x14ac:dyDescent="0.25">
      <c r="A921" s="13">
        <v>920</v>
      </c>
      <c r="B921" s="8" t="s">
        <v>327</v>
      </c>
      <c r="C921" s="5" t="s">
        <v>296</v>
      </c>
      <c r="D921" s="5" t="s">
        <v>76</v>
      </c>
      <c r="E921" s="12" t="s">
        <v>329</v>
      </c>
      <c r="F921" s="5" t="s">
        <v>311</v>
      </c>
      <c r="G921" s="5" t="s">
        <v>312</v>
      </c>
      <c r="H921" s="5"/>
      <c r="I921" s="5">
        <v>0</v>
      </c>
    </row>
    <row r="922" spans="1:9" x14ac:dyDescent="0.25">
      <c r="A922" s="13">
        <v>921</v>
      </c>
      <c r="B922" s="8" t="s">
        <v>327</v>
      </c>
      <c r="C922" s="5" t="s">
        <v>296</v>
      </c>
      <c r="D922" s="5" t="s">
        <v>76</v>
      </c>
      <c r="E922" s="12" t="s">
        <v>329</v>
      </c>
      <c r="F922" s="5" t="s">
        <v>313</v>
      </c>
      <c r="G922" s="5" t="s">
        <v>314</v>
      </c>
      <c r="H922" s="5"/>
      <c r="I922" s="5">
        <v>0</v>
      </c>
    </row>
    <row r="923" spans="1:9" x14ac:dyDescent="0.25">
      <c r="A923" s="13">
        <v>922</v>
      </c>
      <c r="B923" s="8" t="s">
        <v>327</v>
      </c>
      <c r="C923" s="5" t="s">
        <v>296</v>
      </c>
      <c r="D923" s="5" t="s">
        <v>84</v>
      </c>
      <c r="E923" s="12" t="s">
        <v>329</v>
      </c>
      <c r="F923" s="5" t="s">
        <v>315</v>
      </c>
      <c r="G923" s="5" t="s">
        <v>316</v>
      </c>
      <c r="H923" s="5"/>
      <c r="I923" s="5">
        <v>0</v>
      </c>
    </row>
    <row r="924" spans="1:9" x14ac:dyDescent="0.25">
      <c r="A924" s="13">
        <v>923</v>
      </c>
      <c r="B924" s="8" t="s">
        <v>327</v>
      </c>
      <c r="C924" s="5" t="s">
        <v>296</v>
      </c>
      <c r="D924" s="5" t="s">
        <v>84</v>
      </c>
      <c r="E924" s="12" t="s">
        <v>329</v>
      </c>
      <c r="F924" s="5" t="s">
        <v>317</v>
      </c>
      <c r="G924" s="5" t="s">
        <v>318</v>
      </c>
      <c r="H924" s="5"/>
      <c r="I924" s="5"/>
    </row>
    <row r="925" spans="1:9" x14ac:dyDescent="0.25">
      <c r="A925" s="18">
        <v>924</v>
      </c>
      <c r="B925" s="19" t="s">
        <v>327</v>
      </c>
      <c r="C925" s="20" t="s">
        <v>296</v>
      </c>
      <c r="D925" s="20" t="s">
        <v>84</v>
      </c>
      <c r="E925" s="21" t="s">
        <v>329</v>
      </c>
      <c r="F925" s="20" t="s">
        <v>319</v>
      </c>
      <c r="G925" s="20" t="s">
        <v>320</v>
      </c>
      <c r="H925" s="20"/>
      <c r="I925" s="20">
        <v>0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H149"/>
  <sheetViews>
    <sheetView workbookViewId="0">
      <selection activeCell="G14" sqref="G14"/>
    </sheetView>
  </sheetViews>
  <sheetFormatPr defaultColWidth="9.140625" defaultRowHeight="15" x14ac:dyDescent="0.25"/>
  <cols>
    <col min="1" max="1" width="20.7109375" style="94" bestFit="1" customWidth="1"/>
    <col min="2" max="2" width="13.140625" style="94" customWidth="1"/>
    <col min="3" max="3" width="15.42578125" style="94" customWidth="1"/>
    <col min="4" max="4" width="17.5703125" style="94" customWidth="1"/>
    <col min="5" max="5" width="17.140625" style="94" customWidth="1"/>
    <col min="6" max="6" width="18" style="94" bestFit="1" customWidth="1"/>
    <col min="7" max="7" width="29.7109375" style="94" bestFit="1" customWidth="1"/>
    <col min="8" max="16384" width="9.140625" style="94"/>
  </cols>
  <sheetData>
    <row r="1" spans="1:8" x14ac:dyDescent="0.25">
      <c r="A1" s="263" t="s">
        <v>530</v>
      </c>
      <c r="B1" s="264"/>
      <c r="C1" s="264"/>
      <c r="D1" s="264"/>
      <c r="E1" s="264"/>
      <c r="F1" s="264"/>
      <c r="G1" s="264"/>
    </row>
    <row r="2" spans="1:8" x14ac:dyDescent="0.25">
      <c r="A2" s="265" t="s">
        <v>361</v>
      </c>
      <c r="B2" s="265" t="s">
        <v>369</v>
      </c>
      <c r="C2" s="265" t="s">
        <v>531</v>
      </c>
      <c r="D2" s="265" t="s">
        <v>532</v>
      </c>
      <c r="E2" s="266" t="s">
        <v>533</v>
      </c>
      <c r="F2" s="266" t="s">
        <v>534</v>
      </c>
      <c r="G2" s="266" t="s">
        <v>535</v>
      </c>
    </row>
    <row r="3" spans="1:8" x14ac:dyDescent="0.25">
      <c r="A3" s="267" t="s">
        <v>330</v>
      </c>
      <c r="B3" s="268">
        <v>12.368892261786183</v>
      </c>
      <c r="C3" s="269">
        <v>626493.81000000006</v>
      </c>
      <c r="D3" s="270">
        <v>50650.761340654492</v>
      </c>
      <c r="E3" s="271">
        <v>52469.261607356348</v>
      </c>
      <c r="F3" s="272" t="s">
        <v>536</v>
      </c>
      <c r="G3" s="271">
        <v>53000</v>
      </c>
      <c r="H3" s="273"/>
    </row>
    <row r="4" spans="1:8" x14ac:dyDescent="0.25">
      <c r="A4" s="267" t="s">
        <v>331</v>
      </c>
      <c r="B4" s="268">
        <v>42.540248847499164</v>
      </c>
      <c r="C4" s="269">
        <v>1290514.7</v>
      </c>
      <c r="D4" s="270">
        <v>30252.57743053561</v>
      </c>
      <c r="E4" s="271">
        <v>34374.648553657324</v>
      </c>
      <c r="F4" s="272" t="s">
        <v>537</v>
      </c>
      <c r="G4" s="271">
        <v>34374.648553657324</v>
      </c>
      <c r="H4" s="273"/>
    </row>
    <row r="5" spans="1:8" x14ac:dyDescent="0.25">
      <c r="A5" s="267" t="s">
        <v>362</v>
      </c>
      <c r="B5" s="268">
        <v>2.7478096900254201</v>
      </c>
      <c r="C5" s="269">
        <v>93180.81</v>
      </c>
      <c r="D5" s="270">
        <v>28348.459311374503</v>
      </c>
      <c r="E5" s="271">
        <v>28348.459311374503</v>
      </c>
      <c r="F5" s="272" t="s">
        <v>538</v>
      </c>
      <c r="G5" s="271">
        <v>28348.459311374503</v>
      </c>
    </row>
    <row r="7" spans="1:8" ht="17.25" customHeight="1" x14ac:dyDescent="0.25">
      <c r="A7" s="274" t="s">
        <v>539</v>
      </c>
      <c r="B7" s="274"/>
      <c r="C7" s="274"/>
      <c r="D7" s="275"/>
      <c r="E7" s="275"/>
      <c r="F7" s="1"/>
    </row>
    <row r="8" spans="1:8" x14ac:dyDescent="0.25">
      <c r="A8" s="1"/>
      <c r="B8" s="1"/>
      <c r="C8" s="1"/>
      <c r="D8" s="1"/>
      <c r="E8" s="1"/>
      <c r="F8" s="1"/>
    </row>
    <row r="9" spans="1:8" x14ac:dyDescent="0.25">
      <c r="A9" s="276" t="s">
        <v>330</v>
      </c>
      <c r="B9" s="276"/>
      <c r="C9" s="276"/>
      <c r="D9" s="277">
        <v>50650.761340654492</v>
      </c>
      <c r="E9" s="1"/>
      <c r="F9" s="1"/>
    </row>
    <row r="10" spans="1:8" x14ac:dyDescent="0.25">
      <c r="A10" s="1" t="s">
        <v>539</v>
      </c>
      <c r="B10" s="1" t="s">
        <v>330</v>
      </c>
      <c r="C10" s="1"/>
      <c r="D10" s="1"/>
      <c r="E10" s="1"/>
      <c r="F10" s="1"/>
    </row>
    <row r="11" spans="1:8" x14ac:dyDescent="0.25">
      <c r="A11" s="1" t="s">
        <v>82</v>
      </c>
      <c r="B11" s="1" t="s">
        <v>337</v>
      </c>
      <c r="C11" s="1"/>
      <c r="D11" s="1"/>
      <c r="E11" s="1"/>
      <c r="F11" s="1"/>
    </row>
    <row r="12" spans="1:8" x14ac:dyDescent="0.25">
      <c r="A12" s="1"/>
      <c r="B12" s="1"/>
      <c r="C12" s="1"/>
      <c r="D12" s="1"/>
      <c r="E12" s="1"/>
      <c r="F12" s="1"/>
    </row>
    <row r="13" spans="1:8" x14ac:dyDescent="0.25">
      <c r="A13" s="1" t="s">
        <v>335</v>
      </c>
      <c r="B13" s="1" t="s">
        <v>333</v>
      </c>
      <c r="C13" s="1" t="s">
        <v>334</v>
      </c>
      <c r="D13" s="278" t="s">
        <v>369</v>
      </c>
      <c r="E13" s="278" t="s">
        <v>82</v>
      </c>
      <c r="F13" s="278" t="s">
        <v>374</v>
      </c>
    </row>
    <row r="14" spans="1:8" x14ac:dyDescent="0.25">
      <c r="A14" s="25" t="s">
        <v>5</v>
      </c>
      <c r="B14" s="279">
        <v>2.04</v>
      </c>
      <c r="C14" s="280">
        <v>64323</v>
      </c>
      <c r="D14" s="281">
        <v>2.04</v>
      </c>
      <c r="E14" s="30">
        <v>64323</v>
      </c>
      <c r="F14" s="30">
        <v>31530.882352941175</v>
      </c>
    </row>
    <row r="15" spans="1:8" x14ac:dyDescent="0.25">
      <c r="A15" s="25" t="s">
        <v>1</v>
      </c>
      <c r="B15" s="279">
        <v>5.9592299999999998</v>
      </c>
      <c r="C15" s="280">
        <v>294587.81</v>
      </c>
      <c r="D15" s="281">
        <v>5.9592299999999998</v>
      </c>
      <c r="E15" s="30">
        <v>294587.81</v>
      </c>
      <c r="F15" s="30">
        <v>49433.87149010862</v>
      </c>
    </row>
    <row r="16" spans="1:8" x14ac:dyDescent="0.25">
      <c r="A16" s="25" t="s">
        <v>3</v>
      </c>
      <c r="B16" s="279">
        <v>3.2091898991610881</v>
      </c>
      <c r="C16" s="280">
        <v>169879</v>
      </c>
      <c r="D16" s="281">
        <v>3.2091898991610881</v>
      </c>
      <c r="E16" s="30">
        <v>169879</v>
      </c>
      <c r="F16" s="30">
        <v>52935.16598827883</v>
      </c>
    </row>
    <row r="17" spans="1:6" x14ac:dyDescent="0.25">
      <c r="A17" s="25" t="s">
        <v>7</v>
      </c>
      <c r="B17" s="279">
        <v>1.1604723626250939</v>
      </c>
      <c r="C17" s="282">
        <v>97704</v>
      </c>
      <c r="D17" s="281">
        <v>1.1604723626250939</v>
      </c>
      <c r="E17" s="30">
        <v>97704</v>
      </c>
      <c r="F17" s="30">
        <v>84193.301923179519</v>
      </c>
    </row>
    <row r="18" spans="1:6" x14ac:dyDescent="0.25">
      <c r="A18" s="25" t="s">
        <v>336</v>
      </c>
      <c r="B18" s="279">
        <v>12.368892261786183</v>
      </c>
      <c r="C18" s="280">
        <v>626493.81000000006</v>
      </c>
      <c r="D18" s="283">
        <v>12.368892261786183</v>
      </c>
      <c r="E18" s="284">
        <v>626493.81000000006</v>
      </c>
      <c r="F18" s="1"/>
    </row>
    <row r="19" spans="1:6" x14ac:dyDescent="0.25">
      <c r="A19" s="1"/>
      <c r="B19" s="1"/>
      <c r="C19" s="1"/>
      <c r="D19" s="1"/>
      <c r="E19" s="1"/>
      <c r="F19" s="1"/>
    </row>
    <row r="20" spans="1:6" x14ac:dyDescent="0.25">
      <c r="A20" s="285" t="s">
        <v>540</v>
      </c>
      <c r="B20" s="286"/>
      <c r="C20" s="287">
        <v>52949.15651013457</v>
      </c>
      <c r="D20" s="1"/>
      <c r="E20" s="1"/>
      <c r="F20" s="1"/>
    </row>
    <row r="21" spans="1:6" x14ac:dyDescent="0.25">
      <c r="A21" s="1" t="s">
        <v>539</v>
      </c>
      <c r="B21" s="1" t="s">
        <v>330</v>
      </c>
      <c r="C21" s="1"/>
      <c r="D21" s="1"/>
      <c r="E21" s="1"/>
      <c r="F21" s="1"/>
    </row>
    <row r="22" spans="1:6" x14ac:dyDescent="0.25">
      <c r="A22" s="1" t="s">
        <v>82</v>
      </c>
      <c r="B22" s="1" t="s">
        <v>337</v>
      </c>
      <c r="C22" s="1"/>
      <c r="D22" s="1"/>
      <c r="E22" s="1"/>
      <c r="F22" s="1"/>
    </row>
    <row r="23" spans="1:6" ht="14.45" x14ac:dyDescent="0.3">
      <c r="A23" s="1" t="s">
        <v>541</v>
      </c>
      <c r="B23" s="1" t="s">
        <v>542</v>
      </c>
      <c r="C23" s="1"/>
      <c r="D23" s="1"/>
      <c r="E23" s="1"/>
      <c r="F23" s="1"/>
    </row>
    <row r="24" spans="1:6" ht="14.45" x14ac:dyDescent="0.3">
      <c r="A24" s="1"/>
      <c r="B24" s="1"/>
      <c r="C24" s="1"/>
      <c r="D24" s="1"/>
      <c r="E24" s="1"/>
      <c r="F24" s="1"/>
    </row>
    <row r="25" spans="1:6" ht="14.45" x14ac:dyDescent="0.3">
      <c r="A25" s="1" t="s">
        <v>335</v>
      </c>
      <c r="B25" s="1" t="s">
        <v>333</v>
      </c>
      <c r="C25" s="1" t="s">
        <v>334</v>
      </c>
      <c r="D25" s="278" t="s">
        <v>369</v>
      </c>
      <c r="E25" s="278" t="s">
        <v>82</v>
      </c>
      <c r="F25" s="278" t="s">
        <v>374</v>
      </c>
    </row>
    <row r="26" spans="1:6" ht="14.45" x14ac:dyDescent="0.3">
      <c r="A26" s="25" t="s">
        <v>5</v>
      </c>
      <c r="B26" s="279">
        <v>1</v>
      </c>
      <c r="C26" s="280">
        <v>40112</v>
      </c>
      <c r="D26" s="281">
        <v>1</v>
      </c>
      <c r="E26" s="30">
        <v>40112</v>
      </c>
      <c r="F26" s="30">
        <v>40112</v>
      </c>
    </row>
    <row r="27" spans="1:6" ht="14.45" x14ac:dyDescent="0.3">
      <c r="A27" s="25" t="s">
        <v>1</v>
      </c>
      <c r="B27" s="279">
        <v>3.5799999999999996</v>
      </c>
      <c r="C27" s="280">
        <v>159556.08000000002</v>
      </c>
      <c r="D27" s="281">
        <v>3.5799999999999996</v>
      </c>
      <c r="E27" s="30">
        <v>159556.08000000002</v>
      </c>
      <c r="F27" s="30">
        <v>44568.73743016761</v>
      </c>
    </row>
    <row r="28" spans="1:6" ht="14.45" x14ac:dyDescent="0.3">
      <c r="A28" s="25" t="s">
        <v>3</v>
      </c>
      <c r="B28" s="279">
        <v>2.0091898991610884</v>
      </c>
      <c r="C28" s="280">
        <v>112966</v>
      </c>
      <c r="D28" s="281">
        <v>2.0091898991610884</v>
      </c>
      <c r="E28" s="30">
        <v>112966</v>
      </c>
      <c r="F28" s="30">
        <v>56224.650565467957</v>
      </c>
    </row>
    <row r="29" spans="1:6" ht="14.45" x14ac:dyDescent="0.3">
      <c r="A29" s="25" t="s">
        <v>7</v>
      </c>
      <c r="B29" s="279">
        <v>1.1604723626250939</v>
      </c>
      <c r="C29" s="282">
        <v>97704</v>
      </c>
      <c r="D29" s="281">
        <v>1.1604723626250939</v>
      </c>
      <c r="E29" s="30">
        <v>97704</v>
      </c>
      <c r="F29" s="30">
        <v>84193.301923179519</v>
      </c>
    </row>
    <row r="30" spans="1:6" ht="14.45" x14ac:dyDescent="0.3">
      <c r="A30" s="25" t="s">
        <v>336</v>
      </c>
      <c r="B30" s="279">
        <v>7.7496622617861819</v>
      </c>
      <c r="C30" s="280">
        <v>410338.08</v>
      </c>
      <c r="D30" s="283">
        <v>7.7496622617861819</v>
      </c>
      <c r="E30" s="284">
        <v>410338.08</v>
      </c>
      <c r="F30" s="1"/>
    </row>
    <row r="31" spans="1:6" ht="14.45" x14ac:dyDescent="0.3">
      <c r="A31" s="25"/>
      <c r="B31" s="279"/>
      <c r="C31" s="280"/>
      <c r="D31" s="1"/>
      <c r="E31" s="1"/>
      <c r="F31" s="1"/>
    </row>
    <row r="32" spans="1:6" ht="14.45" x14ac:dyDescent="0.3">
      <c r="A32" s="285" t="s">
        <v>543</v>
      </c>
      <c r="B32" s="286"/>
      <c r="C32" s="287">
        <v>45116.301703163015</v>
      </c>
      <c r="D32" s="1"/>
      <c r="E32" s="1"/>
      <c r="F32" s="1"/>
    </row>
    <row r="33" spans="1:6" ht="14.45" x14ac:dyDescent="0.3">
      <c r="A33" s="1" t="s">
        <v>539</v>
      </c>
      <c r="B33" s="1" t="s">
        <v>330</v>
      </c>
      <c r="C33" s="1"/>
      <c r="D33" s="1"/>
      <c r="E33" s="1"/>
      <c r="F33" s="1"/>
    </row>
    <row r="34" spans="1:6" ht="14.45" x14ac:dyDescent="0.3">
      <c r="A34" s="1" t="s">
        <v>82</v>
      </c>
      <c r="B34" s="1" t="s">
        <v>337</v>
      </c>
      <c r="C34" s="1"/>
      <c r="D34" s="1"/>
      <c r="E34" s="1"/>
      <c r="F34" s="1"/>
    </row>
    <row r="35" spans="1:6" ht="14.45" x14ac:dyDescent="0.3">
      <c r="A35" s="1" t="s">
        <v>541</v>
      </c>
      <c r="B35" s="1" t="s">
        <v>544</v>
      </c>
      <c r="C35" s="1"/>
      <c r="D35" s="1"/>
      <c r="E35" s="1"/>
      <c r="F35" s="1"/>
    </row>
    <row r="36" spans="1:6" ht="14.45" x14ac:dyDescent="0.3">
      <c r="A36" s="1"/>
      <c r="B36" s="1"/>
      <c r="C36" s="1"/>
      <c r="D36" s="1"/>
      <c r="E36" s="1"/>
      <c r="F36" s="1"/>
    </row>
    <row r="37" spans="1:6" ht="14.45" x14ac:dyDescent="0.3">
      <c r="A37" s="1" t="s">
        <v>335</v>
      </c>
      <c r="B37" s="1" t="s">
        <v>333</v>
      </c>
      <c r="C37" s="1" t="s">
        <v>334</v>
      </c>
      <c r="D37" s="278" t="s">
        <v>369</v>
      </c>
      <c r="E37" s="278" t="s">
        <v>82</v>
      </c>
      <c r="F37" s="278" t="s">
        <v>374</v>
      </c>
    </row>
    <row r="38" spans="1:6" ht="14.45" x14ac:dyDescent="0.3">
      <c r="A38" s="25" t="s">
        <v>5</v>
      </c>
      <c r="B38" s="279">
        <v>0.9900000000000001</v>
      </c>
      <c r="C38" s="280">
        <v>22515</v>
      </c>
      <c r="D38" s="281">
        <v>0.9900000000000001</v>
      </c>
      <c r="E38" s="30">
        <v>22515</v>
      </c>
      <c r="F38" s="30">
        <v>22742.42424242424</v>
      </c>
    </row>
    <row r="39" spans="1:6" ht="14.45" x14ac:dyDescent="0.3">
      <c r="A39" s="25" t="s">
        <v>1</v>
      </c>
      <c r="B39" s="279">
        <v>2.12</v>
      </c>
      <c r="C39" s="280">
        <v>118912</v>
      </c>
      <c r="D39" s="281">
        <v>2.12</v>
      </c>
      <c r="E39" s="30">
        <v>118912</v>
      </c>
      <c r="F39" s="30">
        <v>56090.566037735844</v>
      </c>
    </row>
    <row r="40" spans="1:6" ht="14.45" x14ac:dyDescent="0.3">
      <c r="A40" s="25" t="s">
        <v>3</v>
      </c>
      <c r="B40" s="279">
        <v>1</v>
      </c>
      <c r="C40" s="280">
        <v>44001</v>
      </c>
      <c r="D40" s="281">
        <v>1</v>
      </c>
      <c r="E40" s="30">
        <v>44001</v>
      </c>
      <c r="F40" s="30">
        <v>44001</v>
      </c>
    </row>
    <row r="41" spans="1:6" ht="14.45" x14ac:dyDescent="0.3">
      <c r="A41" s="25" t="s">
        <v>336</v>
      </c>
      <c r="B41" s="279">
        <v>4.1100000000000003</v>
      </c>
      <c r="C41" s="280">
        <v>185428</v>
      </c>
      <c r="D41" s="283">
        <v>4.1100000000000003</v>
      </c>
      <c r="E41" s="288">
        <v>185428</v>
      </c>
      <c r="F41" s="1"/>
    </row>
    <row r="42" spans="1:6" ht="14.45" x14ac:dyDescent="0.3">
      <c r="A42" s="1"/>
      <c r="B42" s="1"/>
      <c r="C42" s="1"/>
      <c r="D42" s="1"/>
      <c r="E42" s="1"/>
      <c r="F42" s="1"/>
    </row>
    <row r="43" spans="1:6" ht="14.45" x14ac:dyDescent="0.3">
      <c r="A43" s="285" t="s">
        <v>545</v>
      </c>
      <c r="B43" s="286"/>
      <c r="C43" s="287">
        <v>60341.554896608599</v>
      </c>
      <c r="D43" s="1"/>
      <c r="E43" s="1"/>
      <c r="F43" s="1"/>
    </row>
    <row r="44" spans="1:6" ht="14.45" x14ac:dyDescent="0.3">
      <c r="A44" s="1" t="s">
        <v>539</v>
      </c>
      <c r="B44" s="1" t="s">
        <v>330</v>
      </c>
      <c r="C44" s="1"/>
      <c r="D44" s="1"/>
      <c r="E44" s="1"/>
      <c r="F44" s="1"/>
    </row>
    <row r="45" spans="1:6" ht="14.45" x14ac:dyDescent="0.3">
      <c r="A45" s="1" t="s">
        <v>82</v>
      </c>
      <c r="B45" s="1" t="s">
        <v>337</v>
      </c>
      <c r="C45" s="1"/>
      <c r="D45" s="1"/>
      <c r="E45" s="1"/>
      <c r="F45" s="1"/>
    </row>
    <row r="46" spans="1:6" ht="14.45" x14ac:dyDescent="0.3">
      <c r="A46" s="1" t="s">
        <v>541</v>
      </c>
      <c r="B46" s="1" t="s">
        <v>546</v>
      </c>
      <c r="C46" s="1"/>
      <c r="D46" s="1"/>
      <c r="E46" s="1"/>
      <c r="F46" s="1"/>
    </row>
    <row r="47" spans="1:6" ht="14.45" x14ac:dyDescent="0.3">
      <c r="A47" s="1"/>
      <c r="B47" s="1"/>
      <c r="C47" s="1"/>
      <c r="D47" s="1"/>
      <c r="E47" s="1"/>
      <c r="F47" s="1"/>
    </row>
    <row r="48" spans="1:6" ht="14.45" x14ac:dyDescent="0.3">
      <c r="A48" s="1" t="s">
        <v>335</v>
      </c>
      <c r="B48" s="1" t="s">
        <v>333</v>
      </c>
      <c r="C48" s="1" t="s">
        <v>334</v>
      </c>
      <c r="D48" s="278" t="s">
        <v>369</v>
      </c>
      <c r="E48" s="278" t="s">
        <v>82</v>
      </c>
      <c r="F48" s="278" t="s">
        <v>374</v>
      </c>
    </row>
    <row r="49" spans="1:6" x14ac:dyDescent="0.25">
      <c r="A49" s="25" t="s">
        <v>5</v>
      </c>
      <c r="B49" s="279">
        <v>0.05</v>
      </c>
      <c r="C49" s="280">
        <v>1696</v>
      </c>
      <c r="D49" s="281">
        <v>0.05</v>
      </c>
      <c r="E49" s="30">
        <v>1696</v>
      </c>
      <c r="F49" s="30">
        <v>33920</v>
      </c>
    </row>
    <row r="50" spans="1:6" x14ac:dyDescent="0.25">
      <c r="A50" s="25" t="s">
        <v>1</v>
      </c>
      <c r="B50" s="279">
        <v>0.25923000000000002</v>
      </c>
      <c r="C50" s="280">
        <v>16119.73</v>
      </c>
      <c r="D50" s="281">
        <v>0.25923000000000002</v>
      </c>
      <c r="E50" s="30">
        <v>16119.73</v>
      </c>
      <c r="F50" s="30">
        <v>62183.11923774254</v>
      </c>
    </row>
    <row r="51" spans="1:6" x14ac:dyDescent="0.25">
      <c r="A51" s="25" t="s">
        <v>3</v>
      </c>
      <c r="B51" s="279">
        <v>0.2</v>
      </c>
      <c r="C51" s="280">
        <v>12912</v>
      </c>
      <c r="D51" s="281">
        <v>0.2</v>
      </c>
      <c r="E51" s="30">
        <v>12912</v>
      </c>
      <c r="F51" s="30">
        <v>64560</v>
      </c>
    </row>
    <row r="52" spans="1:6" x14ac:dyDescent="0.25">
      <c r="A52" s="25" t="s">
        <v>336</v>
      </c>
      <c r="B52" s="279">
        <v>0.50923000000000007</v>
      </c>
      <c r="C52" s="280">
        <v>30727.73</v>
      </c>
      <c r="D52" s="283">
        <v>0.50923000000000007</v>
      </c>
      <c r="E52" s="288">
        <v>30727.73</v>
      </c>
      <c r="F52" s="1"/>
    </row>
    <row r="53" spans="1:6" x14ac:dyDescent="0.25">
      <c r="A53" s="1"/>
      <c r="B53" s="1"/>
      <c r="C53" s="1"/>
      <c r="D53" s="1"/>
      <c r="E53" s="1"/>
      <c r="F53" s="1"/>
    </row>
    <row r="54" spans="1:6" x14ac:dyDescent="0.25">
      <c r="A54" s="1"/>
      <c r="B54" s="1"/>
      <c r="C54" s="1"/>
      <c r="D54" s="1"/>
      <c r="E54" s="1"/>
      <c r="F54" s="1"/>
    </row>
    <row r="55" spans="1:6" x14ac:dyDescent="0.25">
      <c r="A55" s="276" t="s">
        <v>331</v>
      </c>
      <c r="B55" s="276"/>
      <c r="C55" s="276"/>
      <c r="D55" s="277">
        <v>30252.57743053561</v>
      </c>
      <c r="E55" s="1"/>
      <c r="F55" s="1"/>
    </row>
    <row r="56" spans="1:6" x14ac:dyDescent="0.25">
      <c r="A56" s="289"/>
      <c r="B56" s="289"/>
      <c r="C56" s="289"/>
      <c r="D56" s="1"/>
      <c r="E56" s="1"/>
      <c r="F56" s="1"/>
    </row>
    <row r="57" spans="1:6" x14ac:dyDescent="0.25">
      <c r="A57" s="1" t="s">
        <v>539</v>
      </c>
      <c r="B57" s="1" t="s">
        <v>331</v>
      </c>
      <c r="C57" s="289"/>
      <c r="D57" s="49"/>
      <c r="E57" s="49"/>
      <c r="F57" s="49"/>
    </row>
    <row r="58" spans="1:6" x14ac:dyDescent="0.25">
      <c r="A58" s="1" t="s">
        <v>82</v>
      </c>
      <c r="B58" s="1" t="s">
        <v>337</v>
      </c>
      <c r="C58" s="289"/>
      <c r="D58" s="1"/>
      <c r="E58" s="1"/>
      <c r="F58" s="1"/>
    </row>
    <row r="59" spans="1:6" x14ac:dyDescent="0.25">
      <c r="A59" s="1"/>
      <c r="B59" s="1"/>
      <c r="C59" s="1"/>
      <c r="D59" s="1"/>
      <c r="E59" s="1"/>
      <c r="F59" s="1"/>
    </row>
    <row r="60" spans="1:6" x14ac:dyDescent="0.25">
      <c r="A60" s="1" t="s">
        <v>335</v>
      </c>
      <c r="B60" s="1" t="s">
        <v>333</v>
      </c>
      <c r="C60" s="1" t="s">
        <v>334</v>
      </c>
      <c r="D60" s="278" t="s">
        <v>369</v>
      </c>
      <c r="E60" s="278" t="s">
        <v>82</v>
      </c>
      <c r="F60" s="278" t="s">
        <v>374</v>
      </c>
    </row>
    <row r="61" spans="1:6" x14ac:dyDescent="0.25">
      <c r="A61" s="25" t="s">
        <v>56</v>
      </c>
      <c r="B61" s="290">
        <v>1.96</v>
      </c>
      <c r="C61" s="27">
        <v>61893</v>
      </c>
      <c r="D61" s="291">
        <v>1.9600000000000002</v>
      </c>
      <c r="E61" s="292">
        <v>61893</v>
      </c>
      <c r="F61" s="30">
        <v>31578.061224489793</v>
      </c>
    </row>
    <row r="62" spans="1:6" x14ac:dyDescent="0.25">
      <c r="A62" s="25" t="s">
        <v>66</v>
      </c>
      <c r="B62" s="290">
        <v>15.940000000000003</v>
      </c>
      <c r="C62" s="27">
        <v>484565</v>
      </c>
      <c r="D62" s="291">
        <v>15.940000000000001</v>
      </c>
      <c r="E62" s="292">
        <v>484565</v>
      </c>
      <c r="F62" s="30">
        <v>30399.309912170636</v>
      </c>
    </row>
    <row r="63" spans="1:6" x14ac:dyDescent="0.25">
      <c r="A63" s="25" t="s">
        <v>64</v>
      </c>
      <c r="B63" s="290">
        <v>20.150639999999996</v>
      </c>
      <c r="C63" s="27">
        <v>613813.44999999995</v>
      </c>
      <c r="D63" s="291">
        <v>20.150640000000003</v>
      </c>
      <c r="E63" s="292">
        <v>613813.44999999995</v>
      </c>
      <c r="F63" s="30">
        <v>30461.238451979683</v>
      </c>
    </row>
    <row r="64" spans="1:6" x14ac:dyDescent="0.25">
      <c r="A64" s="25" t="s">
        <v>62</v>
      </c>
      <c r="B64" s="290">
        <v>1.5914388474991601</v>
      </c>
      <c r="C64" s="27">
        <v>57231</v>
      </c>
      <c r="D64" s="291">
        <v>1.5914388474991601</v>
      </c>
      <c r="E64" s="292">
        <v>57231</v>
      </c>
      <c r="F64" s="30">
        <v>35961.796515106245</v>
      </c>
    </row>
    <row r="65" spans="1:6" x14ac:dyDescent="0.25">
      <c r="A65" s="25" t="s">
        <v>60</v>
      </c>
      <c r="B65" s="290">
        <v>2.359</v>
      </c>
      <c r="C65" s="27">
        <v>53138.439999999995</v>
      </c>
      <c r="D65" s="291">
        <v>2.359</v>
      </c>
      <c r="E65" s="292">
        <v>53138.439999999995</v>
      </c>
      <c r="F65" s="30">
        <v>22525.832980076302</v>
      </c>
    </row>
    <row r="66" spans="1:6" x14ac:dyDescent="0.25">
      <c r="A66" s="25" t="s">
        <v>336</v>
      </c>
      <c r="B66" s="290">
        <v>42.001078847499166</v>
      </c>
      <c r="C66" s="27">
        <v>1270640.8899999999</v>
      </c>
      <c r="D66" s="293">
        <v>42.001078847499166</v>
      </c>
      <c r="E66" s="294">
        <v>1270640.8899999999</v>
      </c>
      <c r="F66" s="1"/>
    </row>
    <row r="67" spans="1:6" x14ac:dyDescent="0.25">
      <c r="A67" s="1"/>
      <c r="B67" s="1"/>
      <c r="C67" s="1"/>
      <c r="D67" s="293"/>
      <c r="E67" s="295"/>
      <c r="F67" s="1"/>
    </row>
    <row r="68" spans="1:6" x14ac:dyDescent="0.25">
      <c r="A68" s="296"/>
      <c r="B68" s="1"/>
      <c r="C68" s="1"/>
      <c r="D68" s="297"/>
      <c r="E68" s="1"/>
      <c r="F68" s="1"/>
    </row>
    <row r="69" spans="1:6" x14ac:dyDescent="0.25">
      <c r="A69" s="285" t="s">
        <v>540</v>
      </c>
      <c r="B69" s="286"/>
      <c r="C69" s="287">
        <v>30130.796280020677</v>
      </c>
      <c r="D69" s="1"/>
      <c r="E69" s="1"/>
      <c r="F69" s="1"/>
    </row>
    <row r="70" spans="1:6" x14ac:dyDescent="0.25">
      <c r="A70" s="1" t="s">
        <v>539</v>
      </c>
      <c r="B70" s="1" t="s">
        <v>331</v>
      </c>
      <c r="C70" s="27"/>
      <c r="D70" s="1"/>
      <c r="E70" s="1"/>
      <c r="F70" s="1"/>
    </row>
    <row r="71" spans="1:6" x14ac:dyDescent="0.25">
      <c r="A71" s="1" t="s">
        <v>82</v>
      </c>
      <c r="B71" s="1" t="s">
        <v>337</v>
      </c>
      <c r="C71" s="289"/>
      <c r="D71" s="49"/>
      <c r="E71" s="49"/>
      <c r="F71" s="49"/>
    </row>
    <row r="72" spans="1:6" x14ac:dyDescent="0.25">
      <c r="A72" s="1" t="s">
        <v>541</v>
      </c>
      <c r="B72" s="1" t="s">
        <v>542</v>
      </c>
      <c r="C72" s="289"/>
      <c r="D72" s="1"/>
      <c r="E72" s="1"/>
      <c r="F72" s="1"/>
    </row>
    <row r="73" spans="1:6" x14ac:dyDescent="0.25">
      <c r="A73" s="1"/>
      <c r="B73" s="1"/>
      <c r="C73" s="1"/>
      <c r="D73" s="1"/>
      <c r="E73" s="1"/>
      <c r="F73" s="1"/>
    </row>
    <row r="74" spans="1:6" x14ac:dyDescent="0.25">
      <c r="A74" s="1" t="s">
        <v>335</v>
      </c>
      <c r="B74" s="1" t="s">
        <v>333</v>
      </c>
      <c r="C74" s="1" t="s">
        <v>334</v>
      </c>
      <c r="D74" s="278" t="s">
        <v>369</v>
      </c>
      <c r="E74" s="278" t="s">
        <v>82</v>
      </c>
      <c r="F74" s="278" t="s">
        <v>374</v>
      </c>
    </row>
    <row r="75" spans="1:6" x14ac:dyDescent="0.25">
      <c r="A75" s="25" t="s">
        <v>66</v>
      </c>
      <c r="B75" s="290">
        <v>5.94</v>
      </c>
      <c r="C75" s="27">
        <v>175110</v>
      </c>
      <c r="D75" s="291">
        <v>5.94</v>
      </c>
      <c r="E75" s="292">
        <v>175110</v>
      </c>
      <c r="F75" s="30">
        <v>29479.797979797979</v>
      </c>
    </row>
    <row r="76" spans="1:6" x14ac:dyDescent="0.25">
      <c r="A76" s="25" t="s">
        <v>64</v>
      </c>
      <c r="B76" s="290">
        <v>14.572300000000002</v>
      </c>
      <c r="C76" s="27">
        <v>438666.92</v>
      </c>
      <c r="D76" s="291">
        <v>14.572300000000002</v>
      </c>
      <c r="E76" s="292">
        <v>438666.92</v>
      </c>
      <c r="F76" s="30">
        <v>30102.792283990853</v>
      </c>
    </row>
    <row r="77" spans="1:6" x14ac:dyDescent="0.25">
      <c r="A77" s="25" t="s">
        <v>62</v>
      </c>
      <c r="B77" s="290">
        <v>0.73143884749916011</v>
      </c>
      <c r="C77" s="27">
        <v>37013</v>
      </c>
      <c r="D77" s="291">
        <v>0.73143884749916011</v>
      </c>
      <c r="E77" s="292">
        <v>37013</v>
      </c>
      <c r="F77" s="30">
        <v>50603</v>
      </c>
    </row>
    <row r="78" spans="1:6" x14ac:dyDescent="0.25">
      <c r="A78" s="25" t="s">
        <v>60</v>
      </c>
      <c r="B78" s="290">
        <v>2</v>
      </c>
      <c r="C78" s="27">
        <v>49562.439999999995</v>
      </c>
      <c r="D78" s="291">
        <v>2</v>
      </c>
      <c r="E78" s="292">
        <v>49562.439999999995</v>
      </c>
      <c r="F78" s="30">
        <v>24781.219999999998</v>
      </c>
    </row>
    <row r="79" spans="1:6" x14ac:dyDescent="0.25">
      <c r="A79" s="25" t="s">
        <v>336</v>
      </c>
      <c r="B79" s="290">
        <v>23.243738847499163</v>
      </c>
      <c r="C79" s="27">
        <v>700352.35999999987</v>
      </c>
      <c r="D79" s="293">
        <v>23.243738847499163</v>
      </c>
      <c r="E79" s="294">
        <v>700352.35999999987</v>
      </c>
      <c r="F79" s="48"/>
    </row>
    <row r="80" spans="1:6" x14ac:dyDescent="0.25">
      <c r="A80" s="1"/>
      <c r="B80" s="1"/>
      <c r="C80" s="1"/>
      <c r="D80" s="1"/>
      <c r="E80" s="1"/>
      <c r="F80" s="1"/>
    </row>
    <row r="81" spans="1:6" x14ac:dyDescent="0.25">
      <c r="A81" s="1"/>
      <c r="B81" s="1"/>
      <c r="C81" s="1"/>
      <c r="D81" s="1"/>
      <c r="E81" s="1"/>
      <c r="F81" s="1"/>
    </row>
    <row r="82" spans="1:6" x14ac:dyDescent="0.25">
      <c r="A82" s="25"/>
      <c r="B82" s="297"/>
      <c r="C82" s="27"/>
      <c r="D82" s="1"/>
      <c r="E82" s="1"/>
      <c r="F82" s="1"/>
    </row>
    <row r="83" spans="1:6" x14ac:dyDescent="0.25">
      <c r="A83" s="285" t="s">
        <v>543</v>
      </c>
      <c r="B83" s="286"/>
      <c r="C83" s="287">
        <v>30512.070226773958</v>
      </c>
      <c r="D83" s="1"/>
      <c r="E83" s="1"/>
      <c r="F83" s="1"/>
    </row>
    <row r="84" spans="1:6" x14ac:dyDescent="0.25">
      <c r="A84" s="1" t="s">
        <v>539</v>
      </c>
      <c r="B84" s="1" t="s">
        <v>331</v>
      </c>
      <c r="C84" s="27"/>
      <c r="D84" s="1"/>
      <c r="E84" s="1"/>
      <c r="F84" s="1"/>
    </row>
    <row r="85" spans="1:6" x14ac:dyDescent="0.25">
      <c r="A85" s="1" t="s">
        <v>82</v>
      </c>
      <c r="B85" s="1" t="s">
        <v>337</v>
      </c>
      <c r="C85" s="289"/>
      <c r="D85" s="49"/>
      <c r="E85" s="49"/>
      <c r="F85" s="49"/>
    </row>
    <row r="86" spans="1:6" x14ac:dyDescent="0.25">
      <c r="A86" s="1" t="s">
        <v>541</v>
      </c>
      <c r="B86" s="1" t="s">
        <v>544</v>
      </c>
      <c r="C86" s="289"/>
      <c r="D86" s="1"/>
      <c r="E86" s="1"/>
      <c r="F86" s="1"/>
    </row>
    <row r="87" spans="1:6" x14ac:dyDescent="0.25">
      <c r="A87" s="1"/>
      <c r="B87" s="1"/>
      <c r="C87" s="1"/>
      <c r="D87" s="1"/>
      <c r="E87" s="1"/>
      <c r="F87" s="1"/>
    </row>
    <row r="88" spans="1:6" x14ac:dyDescent="0.25">
      <c r="A88" s="1" t="s">
        <v>335</v>
      </c>
      <c r="B88" s="1" t="s">
        <v>333</v>
      </c>
      <c r="C88" s="1" t="s">
        <v>334</v>
      </c>
      <c r="D88" s="278" t="s">
        <v>369</v>
      </c>
      <c r="E88" s="278" t="s">
        <v>82</v>
      </c>
      <c r="F88" s="278" t="s">
        <v>374</v>
      </c>
    </row>
    <row r="89" spans="1:6" x14ac:dyDescent="0.25">
      <c r="A89" s="25" t="s">
        <v>66</v>
      </c>
      <c r="B89" s="290">
        <v>9.120000000000001</v>
      </c>
      <c r="C89" s="27">
        <v>275079</v>
      </c>
      <c r="D89" s="291">
        <v>9.120000000000001</v>
      </c>
      <c r="E89" s="292">
        <v>275079</v>
      </c>
      <c r="F89" s="30">
        <v>30162.171052631576</v>
      </c>
    </row>
    <row r="90" spans="1:6" x14ac:dyDescent="0.25">
      <c r="A90" s="25" t="s">
        <v>64</v>
      </c>
      <c r="B90" s="290">
        <v>3.69</v>
      </c>
      <c r="C90" s="27">
        <v>121803</v>
      </c>
      <c r="D90" s="291">
        <v>3.69</v>
      </c>
      <c r="E90" s="292">
        <v>121803</v>
      </c>
      <c r="F90" s="30">
        <v>33008.943089430897</v>
      </c>
    </row>
    <row r="91" spans="1:6" x14ac:dyDescent="0.25">
      <c r="A91" s="25" t="s">
        <v>62</v>
      </c>
      <c r="B91" s="290">
        <v>0.86</v>
      </c>
      <c r="C91" s="27">
        <v>20218</v>
      </c>
      <c r="D91" s="291">
        <v>0.86</v>
      </c>
      <c r="E91" s="292">
        <v>20218</v>
      </c>
      <c r="F91" s="30">
        <v>23509.302325581397</v>
      </c>
    </row>
    <row r="92" spans="1:6" x14ac:dyDescent="0.25">
      <c r="A92" s="25" t="s">
        <v>336</v>
      </c>
      <c r="B92" s="290">
        <v>13.67</v>
      </c>
      <c r="C92" s="27">
        <v>417100</v>
      </c>
      <c r="D92" s="293">
        <v>13.67</v>
      </c>
      <c r="E92" s="295">
        <v>417100</v>
      </c>
      <c r="F92" s="1"/>
    </row>
    <row r="93" spans="1:6" x14ac:dyDescent="0.25">
      <c r="A93" s="1"/>
      <c r="B93" s="1"/>
      <c r="C93" s="1"/>
      <c r="D93" s="1"/>
      <c r="E93" s="1"/>
      <c r="F93" s="1"/>
    </row>
    <row r="94" spans="1:6" x14ac:dyDescent="0.25">
      <c r="A94" s="25"/>
      <c r="B94" s="297"/>
      <c r="C94" s="27"/>
      <c r="D94" s="1"/>
      <c r="E94" s="1"/>
      <c r="F94" s="1"/>
    </row>
    <row r="95" spans="1:6" x14ac:dyDescent="0.25">
      <c r="A95" s="285" t="s">
        <v>545</v>
      </c>
      <c r="B95" s="286"/>
      <c r="C95" s="287">
        <v>30758.381305640614</v>
      </c>
      <c r="D95" s="1"/>
      <c r="E95" s="1"/>
      <c r="F95" s="1"/>
    </row>
    <row r="96" spans="1:6" x14ac:dyDescent="0.25">
      <c r="A96" s="1" t="s">
        <v>539</v>
      </c>
      <c r="B96" s="1" t="s">
        <v>331</v>
      </c>
      <c r="C96" s="27"/>
      <c r="D96" s="1"/>
      <c r="E96" s="1"/>
      <c r="F96" s="1"/>
    </row>
    <row r="97" spans="1:6" x14ac:dyDescent="0.25">
      <c r="A97" s="1" t="s">
        <v>82</v>
      </c>
      <c r="B97" s="1" t="s">
        <v>337</v>
      </c>
      <c r="C97" s="289"/>
      <c r="D97" s="49"/>
      <c r="E97" s="49"/>
      <c r="F97" s="49"/>
    </row>
    <row r="98" spans="1:6" x14ac:dyDescent="0.25">
      <c r="A98" s="1" t="s">
        <v>541</v>
      </c>
      <c r="B98" s="1" t="s">
        <v>546</v>
      </c>
      <c r="C98" s="289"/>
      <c r="D98" s="1"/>
      <c r="E98" s="1"/>
      <c r="F98" s="1"/>
    </row>
    <row r="99" spans="1:6" x14ac:dyDescent="0.25">
      <c r="A99" s="1"/>
      <c r="B99" s="1"/>
      <c r="C99" s="1"/>
      <c r="D99" s="1"/>
      <c r="E99" s="1"/>
      <c r="F99" s="1"/>
    </row>
    <row r="100" spans="1:6" x14ac:dyDescent="0.25">
      <c r="A100" s="1" t="s">
        <v>335</v>
      </c>
      <c r="B100" s="1" t="s">
        <v>333</v>
      </c>
      <c r="C100" s="1" t="s">
        <v>334</v>
      </c>
      <c r="D100" s="278" t="s">
        <v>369</v>
      </c>
      <c r="E100" s="278" t="s">
        <v>82</v>
      </c>
      <c r="F100" s="278" t="s">
        <v>374</v>
      </c>
    </row>
    <row r="101" spans="1:6" x14ac:dyDescent="0.25">
      <c r="A101" s="25" t="s">
        <v>56</v>
      </c>
      <c r="B101" s="290">
        <v>1.96</v>
      </c>
      <c r="C101" s="27">
        <v>61893</v>
      </c>
      <c r="D101" s="291">
        <v>1.96</v>
      </c>
      <c r="E101" s="292">
        <v>61893</v>
      </c>
      <c r="F101" s="30">
        <v>31578.061224489797</v>
      </c>
    </row>
    <row r="102" spans="1:6" x14ac:dyDescent="0.25">
      <c r="A102" s="25" t="s">
        <v>66</v>
      </c>
      <c r="B102" s="290">
        <v>0.87999999999999989</v>
      </c>
      <c r="C102" s="27">
        <v>34376</v>
      </c>
      <c r="D102" s="291">
        <v>0.87999999999999989</v>
      </c>
      <c r="E102" s="292">
        <v>34376</v>
      </c>
      <c r="F102" s="30">
        <v>39063.636363636368</v>
      </c>
    </row>
    <row r="103" spans="1:6" x14ac:dyDescent="0.25">
      <c r="A103" s="25" t="s">
        <v>64</v>
      </c>
      <c r="B103" s="290">
        <v>1.8883400000000001</v>
      </c>
      <c r="C103" s="27">
        <v>53343.53</v>
      </c>
      <c r="D103" s="291">
        <v>1.8883400000000001</v>
      </c>
      <c r="E103" s="292">
        <v>53343.53</v>
      </c>
      <c r="F103" s="30">
        <v>28248.901151275721</v>
      </c>
    </row>
    <row r="104" spans="1:6" x14ac:dyDescent="0.25">
      <c r="A104" s="25" t="s">
        <v>60</v>
      </c>
      <c r="B104" s="290">
        <v>0.35899999999999999</v>
      </c>
      <c r="C104" s="27">
        <v>3576</v>
      </c>
      <c r="D104" s="291">
        <v>0.35899999999999999</v>
      </c>
      <c r="E104" s="292">
        <v>3576</v>
      </c>
      <c r="F104" s="30">
        <v>9961.0027855153203</v>
      </c>
    </row>
    <row r="105" spans="1:6" x14ac:dyDescent="0.25">
      <c r="A105" s="25" t="s">
        <v>336</v>
      </c>
      <c r="B105" s="290">
        <v>5.0873400000000002</v>
      </c>
      <c r="C105" s="27">
        <v>153188.53</v>
      </c>
      <c r="D105" s="293">
        <v>5.0873400000000002</v>
      </c>
      <c r="E105" s="295">
        <v>153188.53</v>
      </c>
      <c r="F105" s="27">
        <v>30111.714569893105</v>
      </c>
    </row>
    <row r="106" spans="1:6" ht="15.75" thickBot="1" x14ac:dyDescent="0.3">
      <c r="A106" s="1"/>
      <c r="B106" s="1"/>
      <c r="C106" s="298" t="s">
        <v>547</v>
      </c>
      <c r="D106" s="299">
        <v>0.53917000000000004</v>
      </c>
      <c r="E106" s="300">
        <v>19873.809999999998</v>
      </c>
      <c r="F106" s="27">
        <v>36860.007047869869</v>
      </c>
    </row>
    <row r="107" spans="1:6" ht="15.75" thickTop="1" x14ac:dyDescent="0.25">
      <c r="A107" s="1"/>
      <c r="B107" s="1"/>
      <c r="C107" s="1"/>
      <c r="D107" s="293">
        <v>5.6265100000000006</v>
      </c>
      <c r="E107" s="295">
        <v>173062.34</v>
      </c>
      <c r="F107" s="1"/>
    </row>
    <row r="108" spans="1:6" x14ac:dyDescent="0.25">
      <c r="A108" s="25"/>
      <c r="B108" s="297"/>
      <c r="C108" s="27"/>
      <c r="D108" s="1"/>
      <c r="E108" s="1"/>
      <c r="F108" s="1"/>
    </row>
    <row r="109" spans="1:6" x14ac:dyDescent="0.25">
      <c r="A109" s="276" t="s">
        <v>362</v>
      </c>
      <c r="B109" s="276"/>
      <c r="C109" s="276"/>
      <c r="D109" s="277">
        <v>28348.459311374503</v>
      </c>
      <c r="E109" s="1"/>
      <c r="F109" s="26">
        <v>30111.714569893105</v>
      </c>
    </row>
    <row r="110" spans="1:6" x14ac:dyDescent="0.25">
      <c r="A110" s="289"/>
      <c r="B110" s="289"/>
      <c r="C110" s="289"/>
      <c r="D110" s="1"/>
      <c r="E110" s="1"/>
      <c r="F110" s="1"/>
    </row>
    <row r="111" spans="1:6" x14ac:dyDescent="0.25">
      <c r="A111" s="1" t="s">
        <v>539</v>
      </c>
      <c r="B111" s="1" t="s">
        <v>362</v>
      </c>
      <c r="C111" s="289"/>
      <c r="D111" s="1"/>
      <c r="E111" s="1"/>
      <c r="F111" s="1"/>
    </row>
    <row r="112" spans="1:6" x14ac:dyDescent="0.25">
      <c r="A112" s="1" t="s">
        <v>82</v>
      </c>
      <c r="B112" s="1" t="s">
        <v>337</v>
      </c>
      <c r="C112" s="289"/>
      <c r="D112" s="1"/>
      <c r="E112" s="1"/>
      <c r="F112" s="1"/>
    </row>
    <row r="113" spans="1:6" x14ac:dyDescent="0.25">
      <c r="A113" s="1"/>
      <c r="B113" s="1"/>
      <c r="C113" s="1"/>
      <c r="D113" s="1"/>
      <c r="E113" s="1"/>
      <c r="F113" s="1"/>
    </row>
    <row r="114" spans="1:6" x14ac:dyDescent="0.25">
      <c r="A114" s="1" t="s">
        <v>335</v>
      </c>
      <c r="B114" s="1" t="s">
        <v>333</v>
      </c>
      <c r="C114" s="1" t="s">
        <v>334</v>
      </c>
      <c r="D114" s="278" t="s">
        <v>369</v>
      </c>
      <c r="E114" s="278" t="s">
        <v>82</v>
      </c>
      <c r="F114" s="278" t="s">
        <v>374</v>
      </c>
    </row>
    <row r="115" spans="1:6" x14ac:dyDescent="0.25">
      <c r="A115" s="25" t="s">
        <v>71</v>
      </c>
      <c r="B115" s="290">
        <v>0</v>
      </c>
      <c r="C115" s="301">
        <v>324</v>
      </c>
      <c r="D115" s="302">
        <v>0</v>
      </c>
      <c r="E115" s="303">
        <v>324</v>
      </c>
      <c r="F115" s="304">
        <v>0</v>
      </c>
    </row>
    <row r="116" spans="1:6" x14ac:dyDescent="0.25">
      <c r="A116" s="25" t="s">
        <v>73</v>
      </c>
      <c r="B116" s="290"/>
      <c r="C116" s="301">
        <v>175</v>
      </c>
      <c r="D116" s="47"/>
      <c r="E116" s="47"/>
      <c r="F116" s="47"/>
    </row>
    <row r="117" spans="1:6" x14ac:dyDescent="0.25">
      <c r="A117" s="25" t="s">
        <v>68</v>
      </c>
      <c r="B117" s="290">
        <v>3.2869796900254205</v>
      </c>
      <c r="C117" s="301">
        <v>93180.81</v>
      </c>
      <c r="D117" s="305">
        <v>3.28697969002542</v>
      </c>
      <c r="E117" s="306">
        <v>93180.81</v>
      </c>
      <c r="F117" s="150">
        <v>28348.459311374503</v>
      </c>
    </row>
    <row r="118" spans="1:6" x14ac:dyDescent="0.25">
      <c r="A118" s="25" t="s">
        <v>336</v>
      </c>
      <c r="B118" s="290">
        <v>3.2869796900254205</v>
      </c>
      <c r="C118" s="301">
        <v>93679.81</v>
      </c>
      <c r="D118" s="1"/>
      <c r="E118" s="1"/>
      <c r="F118" s="1"/>
    </row>
    <row r="119" spans="1:6" x14ac:dyDescent="0.25">
      <c r="A119" s="1"/>
      <c r="B119" s="1"/>
      <c r="C119" s="1"/>
      <c r="D119" s="1"/>
      <c r="E119" s="1"/>
      <c r="F119" s="1"/>
    </row>
    <row r="120" spans="1:6" x14ac:dyDescent="0.25">
      <c r="A120" s="285" t="s">
        <v>540</v>
      </c>
      <c r="B120" s="286"/>
      <c r="C120" s="287">
        <v>27250.153953730322</v>
      </c>
      <c r="D120" s="1"/>
      <c r="E120" s="1"/>
      <c r="F120" s="1"/>
    </row>
    <row r="121" spans="1:6" x14ac:dyDescent="0.25">
      <c r="A121" s="1" t="s">
        <v>539</v>
      </c>
      <c r="B121" s="1" t="s">
        <v>362</v>
      </c>
      <c r="C121" s="1"/>
      <c r="D121" s="1"/>
      <c r="E121" s="1"/>
      <c r="F121" s="1"/>
    </row>
    <row r="122" spans="1:6" x14ac:dyDescent="0.25">
      <c r="A122" s="1" t="s">
        <v>82</v>
      </c>
      <c r="B122" s="1" t="s">
        <v>337</v>
      </c>
      <c r="C122" s="289"/>
      <c r="D122" s="1"/>
      <c r="E122" s="1"/>
      <c r="F122" s="1"/>
    </row>
    <row r="123" spans="1:6" x14ac:dyDescent="0.25">
      <c r="A123" s="1" t="s">
        <v>541</v>
      </c>
      <c r="B123" s="1" t="s">
        <v>542</v>
      </c>
      <c r="C123" s="289"/>
      <c r="D123" s="1"/>
      <c r="E123" s="1"/>
      <c r="F123" s="1"/>
    </row>
    <row r="124" spans="1:6" x14ac:dyDescent="0.25">
      <c r="A124" s="1"/>
      <c r="B124" s="1"/>
      <c r="C124" s="1"/>
      <c r="D124" s="1"/>
      <c r="E124" s="1"/>
      <c r="F124" s="1"/>
    </row>
    <row r="125" spans="1:6" x14ac:dyDescent="0.25">
      <c r="A125" s="1" t="s">
        <v>335</v>
      </c>
      <c r="B125" s="1" t="s">
        <v>333</v>
      </c>
      <c r="C125" s="1" t="s">
        <v>334</v>
      </c>
      <c r="D125" s="278" t="s">
        <v>369</v>
      </c>
      <c r="E125" s="278" t="s">
        <v>82</v>
      </c>
      <c r="F125" s="278" t="s">
        <v>374</v>
      </c>
    </row>
    <row r="126" spans="1:6" x14ac:dyDescent="0.25">
      <c r="A126" s="25" t="s">
        <v>73</v>
      </c>
      <c r="B126" s="290"/>
      <c r="C126" s="301">
        <v>175</v>
      </c>
      <c r="D126" s="302"/>
      <c r="E126" s="303">
        <v>175</v>
      </c>
      <c r="F126" s="304">
        <v>0</v>
      </c>
    </row>
    <row r="127" spans="1:6" x14ac:dyDescent="0.25">
      <c r="A127" s="25" t="s">
        <v>68</v>
      </c>
      <c r="B127" s="290">
        <v>1.2078096900254203</v>
      </c>
      <c r="C127" s="301">
        <v>32913</v>
      </c>
      <c r="D127" s="305">
        <v>1.2078096900254203</v>
      </c>
      <c r="E127" s="306">
        <v>32913</v>
      </c>
      <c r="F127" s="30">
        <v>27250.153953730322</v>
      </c>
    </row>
    <row r="128" spans="1:6" x14ac:dyDescent="0.25">
      <c r="A128" s="25" t="s">
        <v>336</v>
      </c>
      <c r="B128" s="290">
        <v>1.2078096900254203</v>
      </c>
      <c r="C128" s="301">
        <v>33088</v>
      </c>
      <c r="D128" s="1"/>
      <c r="E128" s="1"/>
      <c r="F128" s="1"/>
    </row>
    <row r="129" spans="1:6" x14ac:dyDescent="0.25">
      <c r="A129" s="1"/>
      <c r="B129" s="1"/>
      <c r="C129" s="1"/>
      <c r="D129" s="1"/>
      <c r="E129" s="1"/>
      <c r="F129" s="1"/>
    </row>
    <row r="130" spans="1:6" x14ac:dyDescent="0.25">
      <c r="A130" s="1"/>
      <c r="B130" s="1"/>
      <c r="C130" s="1"/>
      <c r="D130" s="1"/>
      <c r="E130" s="1"/>
      <c r="F130" s="1"/>
    </row>
    <row r="131" spans="1:6" x14ac:dyDescent="0.25">
      <c r="A131" s="285" t="s">
        <v>543</v>
      </c>
      <c r="B131" s="286"/>
      <c r="C131" s="287">
        <v>26229.870129870131</v>
      </c>
      <c r="D131" s="1"/>
      <c r="E131" s="1"/>
      <c r="F131" s="1"/>
    </row>
    <row r="132" spans="1:6" x14ac:dyDescent="0.25">
      <c r="A132" s="1" t="s">
        <v>539</v>
      </c>
      <c r="B132" s="1" t="s">
        <v>362</v>
      </c>
      <c r="C132" s="1"/>
      <c r="D132" s="1"/>
      <c r="E132" s="1"/>
      <c r="F132" s="1"/>
    </row>
    <row r="133" spans="1:6" x14ac:dyDescent="0.25">
      <c r="A133" s="1" t="s">
        <v>82</v>
      </c>
      <c r="B133" s="1" t="s">
        <v>337</v>
      </c>
      <c r="C133" s="289"/>
      <c r="D133" s="1"/>
      <c r="E133" s="1"/>
      <c r="F133" s="1"/>
    </row>
    <row r="134" spans="1:6" x14ac:dyDescent="0.25">
      <c r="A134" s="1" t="s">
        <v>541</v>
      </c>
      <c r="B134" s="1" t="s">
        <v>544</v>
      </c>
      <c r="C134" s="289"/>
      <c r="D134" s="1"/>
      <c r="E134" s="1"/>
      <c r="F134" s="1"/>
    </row>
    <row r="135" spans="1:6" x14ac:dyDescent="0.25">
      <c r="A135" s="1"/>
      <c r="B135" s="1"/>
      <c r="C135" s="1"/>
      <c r="D135" s="1"/>
      <c r="E135" s="1"/>
      <c r="F135" s="1"/>
    </row>
    <row r="136" spans="1:6" x14ac:dyDescent="0.25">
      <c r="A136" s="1" t="s">
        <v>335</v>
      </c>
      <c r="B136" s="1" t="s">
        <v>333</v>
      </c>
      <c r="C136" s="1" t="s">
        <v>334</v>
      </c>
      <c r="D136" s="278" t="s">
        <v>369</v>
      </c>
      <c r="E136" s="278" t="s">
        <v>82</v>
      </c>
      <c r="F136" s="278" t="s">
        <v>374</v>
      </c>
    </row>
    <row r="137" spans="1:6" x14ac:dyDescent="0.25">
      <c r="A137" s="25" t="s">
        <v>71</v>
      </c>
      <c r="B137" s="290">
        <v>0</v>
      </c>
      <c r="C137" s="301">
        <v>324</v>
      </c>
      <c r="D137" s="302">
        <v>0</v>
      </c>
      <c r="E137" s="303">
        <v>324</v>
      </c>
      <c r="F137" s="304">
        <v>0</v>
      </c>
    </row>
    <row r="138" spans="1:6" x14ac:dyDescent="0.25">
      <c r="A138" s="25" t="s">
        <v>68</v>
      </c>
      <c r="B138" s="290">
        <v>1.54</v>
      </c>
      <c r="C138" s="301">
        <v>40394</v>
      </c>
      <c r="D138" s="305">
        <v>1.54</v>
      </c>
      <c r="E138" s="306">
        <v>40394</v>
      </c>
      <c r="F138" s="30">
        <v>26229.870129870131</v>
      </c>
    </row>
    <row r="139" spans="1:6" x14ac:dyDescent="0.25">
      <c r="A139" s="25" t="s">
        <v>336</v>
      </c>
      <c r="B139" s="290">
        <v>1.54</v>
      </c>
      <c r="C139" s="301">
        <v>40718</v>
      </c>
      <c r="D139" s="1"/>
      <c r="E139" s="1"/>
      <c r="F139" s="1"/>
    </row>
    <row r="140" spans="1:6" x14ac:dyDescent="0.25">
      <c r="A140" s="1"/>
      <c r="B140" s="1"/>
      <c r="C140" s="1"/>
      <c r="D140" s="1"/>
      <c r="E140" s="1"/>
      <c r="F140" s="1"/>
    </row>
    <row r="141" spans="1:6" x14ac:dyDescent="0.25">
      <c r="A141" s="1"/>
      <c r="B141" s="1"/>
      <c r="C141" s="1"/>
      <c r="D141" s="1"/>
      <c r="E141" s="1"/>
      <c r="F141" s="1"/>
    </row>
    <row r="142" spans="1:6" x14ac:dyDescent="0.25">
      <c r="A142" s="285" t="s">
        <v>545</v>
      </c>
      <c r="B142" s="286"/>
      <c r="C142" s="287">
        <v>36860.007047869869</v>
      </c>
      <c r="D142" s="1"/>
      <c r="E142" s="1"/>
      <c r="F142" s="1"/>
    </row>
    <row r="143" spans="1:6" x14ac:dyDescent="0.25">
      <c r="A143" s="1" t="s">
        <v>539</v>
      </c>
      <c r="B143" s="1" t="s">
        <v>362</v>
      </c>
      <c r="C143" s="1"/>
      <c r="D143" s="1"/>
      <c r="E143" s="1"/>
      <c r="F143" s="1"/>
    </row>
    <row r="144" spans="1:6" x14ac:dyDescent="0.25">
      <c r="A144" s="1" t="s">
        <v>82</v>
      </c>
      <c r="B144" s="1" t="s">
        <v>337</v>
      </c>
      <c r="C144" s="289"/>
      <c r="D144" s="1"/>
      <c r="E144" s="1"/>
      <c r="F144" s="1"/>
    </row>
    <row r="145" spans="1:6" x14ac:dyDescent="0.25">
      <c r="A145" s="1" t="s">
        <v>541</v>
      </c>
      <c r="B145" s="1" t="s">
        <v>546</v>
      </c>
      <c r="C145" s="289"/>
      <c r="D145" s="1"/>
      <c r="E145" s="1"/>
      <c r="F145" s="1"/>
    </row>
    <row r="146" spans="1:6" x14ac:dyDescent="0.25">
      <c r="A146" s="1"/>
      <c r="B146" s="1"/>
      <c r="C146" s="1"/>
      <c r="D146" s="1"/>
      <c r="E146" s="1"/>
      <c r="F146" s="1"/>
    </row>
    <row r="147" spans="1:6" x14ac:dyDescent="0.25">
      <c r="A147" s="1" t="s">
        <v>335</v>
      </c>
      <c r="B147" s="1" t="s">
        <v>333</v>
      </c>
      <c r="C147" s="1" t="s">
        <v>334</v>
      </c>
      <c r="D147" s="278" t="s">
        <v>369</v>
      </c>
      <c r="E147" s="278" t="s">
        <v>82</v>
      </c>
      <c r="F147" s="278" t="s">
        <v>374</v>
      </c>
    </row>
    <row r="148" spans="1:6" x14ac:dyDescent="0.25">
      <c r="A148" s="25" t="s">
        <v>68</v>
      </c>
      <c r="B148" s="290">
        <v>0.53916999999999993</v>
      </c>
      <c r="C148" s="301">
        <v>19873.810000000001</v>
      </c>
      <c r="D148" s="305">
        <v>0.53917000000000004</v>
      </c>
      <c r="E148" s="306">
        <v>19873.809999999998</v>
      </c>
      <c r="F148" s="30">
        <v>36860.007047869869</v>
      </c>
    </row>
    <row r="149" spans="1:6" x14ac:dyDescent="0.25">
      <c r="A149" s="25" t="s">
        <v>336</v>
      </c>
      <c r="B149" s="290">
        <v>0.53916999999999993</v>
      </c>
      <c r="C149" s="301">
        <v>19873.810000000001</v>
      </c>
      <c r="D149" s="1"/>
      <c r="E149" s="1"/>
      <c r="F149" s="1"/>
    </row>
  </sheetData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U78"/>
  <sheetViews>
    <sheetView zoomScale="85" zoomScaleNormal="85" workbookViewId="0">
      <selection activeCell="G80" sqref="G80"/>
    </sheetView>
  </sheetViews>
  <sheetFormatPr defaultColWidth="9.140625" defaultRowHeight="15" x14ac:dyDescent="0.25"/>
  <cols>
    <col min="1" max="1" width="31" style="29" customWidth="1"/>
    <col min="2" max="2" width="23.5703125" style="29" customWidth="1"/>
    <col min="3" max="3" width="19.5703125" style="29" customWidth="1"/>
    <col min="4" max="4" width="12" style="29" customWidth="1"/>
    <col min="5" max="5" width="11" style="29" customWidth="1"/>
    <col min="6" max="6" width="18.7109375" style="29" customWidth="1"/>
    <col min="7" max="7" width="12.85546875" style="29" customWidth="1"/>
    <col min="8" max="8" width="12.7109375" style="29" customWidth="1"/>
    <col min="9" max="9" width="12" style="29" customWidth="1"/>
    <col min="10" max="10" width="18.85546875" style="29" customWidth="1"/>
    <col min="11" max="11" width="13.7109375" style="29" customWidth="1"/>
    <col min="12" max="12" width="13.7109375" style="29" bestFit="1" customWidth="1"/>
    <col min="13" max="13" width="32.5703125" style="29" customWidth="1"/>
    <col min="14" max="14" width="19.5703125" style="29" customWidth="1"/>
    <col min="15" max="15" width="45.28515625" style="29" customWidth="1"/>
    <col min="16" max="16" width="16.140625" style="29" customWidth="1"/>
    <col min="17" max="17" width="31.42578125" style="29" customWidth="1"/>
    <col min="18" max="18" width="19.5703125" style="29" customWidth="1"/>
    <col min="19" max="19" width="40.42578125" style="29" customWidth="1"/>
    <col min="20" max="20" width="23.85546875" style="29" customWidth="1"/>
    <col min="21" max="21" width="16.28515625" style="29" customWidth="1"/>
    <col min="22" max="22" width="27.85546875" style="29" customWidth="1"/>
    <col min="23" max="23" width="18.85546875" style="29" customWidth="1"/>
    <col min="24" max="24" width="21.42578125" style="29" customWidth="1"/>
    <col min="25" max="25" width="33.28515625" style="29" customWidth="1"/>
    <col min="26" max="26" width="29" style="29" customWidth="1"/>
    <col min="27" max="27" width="39" style="29" customWidth="1"/>
    <col min="28" max="28" width="14.85546875" style="29" customWidth="1"/>
    <col min="29" max="29" width="22.28515625" style="29" customWidth="1"/>
    <col min="30" max="30" width="15.42578125" style="29" customWidth="1"/>
    <col min="31" max="31" width="27.28515625" style="29" customWidth="1"/>
    <col min="32" max="32" width="26.5703125" style="29" customWidth="1"/>
    <col min="33" max="33" width="20.5703125" style="29" customWidth="1"/>
    <col min="34" max="34" width="12" style="29" customWidth="1"/>
    <col min="35" max="35" width="23.85546875" style="29" customWidth="1"/>
    <col min="36" max="36" width="16.28515625" style="29" customWidth="1"/>
    <col min="37" max="37" width="27.85546875" style="29" customWidth="1"/>
    <col min="38" max="38" width="18.85546875" style="29" customWidth="1"/>
    <col min="39" max="39" width="21.42578125" style="29" customWidth="1"/>
    <col min="40" max="40" width="33.28515625" style="29" customWidth="1"/>
    <col min="41" max="41" width="29" style="29" customWidth="1"/>
    <col min="42" max="42" width="39" style="29" customWidth="1"/>
    <col min="43" max="43" width="14.85546875" style="29" customWidth="1"/>
    <col min="44" max="44" width="22.28515625" style="29" customWidth="1"/>
    <col min="45" max="45" width="15.42578125" style="29" customWidth="1"/>
    <col min="46" max="46" width="27.28515625" style="29" customWidth="1"/>
    <col min="47" max="47" width="26.5703125" style="29" customWidth="1"/>
    <col min="48" max="48" width="20.5703125" style="29" customWidth="1"/>
    <col min="49" max="49" width="23.42578125" style="29" customWidth="1"/>
    <col min="50" max="50" width="20.140625" style="29" customWidth="1"/>
    <col min="51" max="51" width="26.5703125" style="29" customWidth="1"/>
    <col min="52" max="52" width="12" style="29" customWidth="1"/>
    <col min="53" max="53" width="20" style="29" customWidth="1"/>
    <col min="54" max="54" width="30.140625" style="29" customWidth="1"/>
    <col min="55" max="55" width="45" style="29" customWidth="1"/>
    <col min="56" max="56" width="25.5703125" style="29" customWidth="1"/>
    <col min="57" max="57" width="40.7109375" style="29" customWidth="1"/>
    <col min="58" max="58" width="45.5703125" style="29" customWidth="1"/>
    <col min="59" max="59" width="26.5703125" style="29" customWidth="1"/>
    <col min="60" max="60" width="46.85546875" style="29" customWidth="1"/>
    <col min="61" max="61" width="36.42578125" style="29" customWidth="1"/>
    <col min="62" max="62" width="38.28515625" style="29" customWidth="1"/>
    <col min="63" max="63" width="35.5703125" style="29" customWidth="1"/>
    <col min="64" max="64" width="32.5703125" style="29" customWidth="1"/>
    <col min="65" max="65" width="21.140625" style="29" customWidth="1"/>
    <col min="66" max="66" width="18.140625" style="29" customWidth="1"/>
    <col min="67" max="67" width="26.28515625" style="29" customWidth="1"/>
    <col min="68" max="68" width="36.42578125" style="29" customWidth="1"/>
    <col min="69" max="69" width="32.5703125" style="29" customWidth="1"/>
    <col min="70" max="70" width="41" style="29" customWidth="1"/>
    <col min="71" max="71" width="19.7109375" style="29" customWidth="1"/>
    <col min="72" max="72" width="20.140625" style="29" customWidth="1"/>
    <col min="73" max="73" width="40.7109375" style="29" customWidth="1"/>
    <col min="74" max="74" width="32.140625" style="29" customWidth="1"/>
    <col min="75" max="75" width="31.28515625" style="29" customWidth="1"/>
    <col min="76" max="76" width="29.85546875" style="29" customWidth="1"/>
    <col min="77" max="77" width="35" style="29" customWidth="1"/>
    <col min="78" max="78" width="35.85546875" style="29" customWidth="1"/>
    <col min="79" max="79" width="45.42578125" style="29" customWidth="1"/>
    <col min="80" max="80" width="15.7109375" style="29" customWidth="1"/>
    <col min="81" max="81" width="27.28515625" style="29" customWidth="1"/>
    <col min="82" max="82" width="25.85546875" style="29" customWidth="1"/>
    <col min="83" max="83" width="35.140625" style="29" customWidth="1"/>
    <col min="84" max="84" width="33.140625" style="29" customWidth="1"/>
    <col min="85" max="85" width="9.85546875" style="29" customWidth="1"/>
    <col min="86" max="86" width="25.85546875" style="29" customWidth="1"/>
    <col min="87" max="87" width="27.7109375" style="29" customWidth="1"/>
    <col min="88" max="88" width="9.42578125" style="29" customWidth="1"/>
    <col min="89" max="89" width="48.140625" style="29" customWidth="1"/>
    <col min="90" max="90" width="23.42578125" style="29" customWidth="1"/>
    <col min="91" max="91" width="23.28515625" style="29" customWidth="1"/>
    <col min="92" max="92" width="33.28515625" style="29" customWidth="1"/>
    <col min="93" max="93" width="35.42578125" style="29" customWidth="1"/>
    <col min="94" max="94" width="32.5703125" style="29" customWidth="1"/>
    <col min="95" max="95" width="19.5703125" style="29" customWidth="1"/>
    <col min="96" max="96" width="32.28515625" style="29" customWidth="1"/>
    <col min="97" max="97" width="14.140625" style="29" customWidth="1"/>
    <col min="98" max="98" width="30.140625" style="29" customWidth="1"/>
    <col min="99" max="99" width="28.140625" style="29" customWidth="1"/>
    <col min="100" max="100" width="45.28515625" style="29" customWidth="1"/>
    <col min="101" max="101" width="36.140625" style="29" customWidth="1"/>
    <col min="102" max="102" width="14.5703125" style="29" customWidth="1"/>
    <col min="103" max="103" width="18" style="29" customWidth="1"/>
    <col min="104" max="104" width="16.140625" style="29" customWidth="1"/>
    <col min="105" max="105" width="24.42578125" style="29" customWidth="1"/>
    <col min="106" max="106" width="30.85546875" style="29" customWidth="1"/>
    <col min="107" max="107" width="42.140625" style="29" customWidth="1"/>
    <col min="108" max="108" width="27.85546875" style="29" customWidth="1"/>
    <col min="109" max="109" width="15.5703125" style="29" customWidth="1"/>
    <col min="110" max="110" width="32.5703125" style="29" customWidth="1"/>
    <col min="111" max="111" width="35.42578125" style="29" customWidth="1"/>
    <col min="112" max="112" width="14.5703125" style="29" customWidth="1"/>
    <col min="113" max="113" width="24.85546875" style="29" customWidth="1"/>
    <col min="114" max="114" width="42.7109375" style="29" customWidth="1"/>
    <col min="115" max="115" width="30" style="29" customWidth="1"/>
    <col min="116" max="116" width="39.140625" style="29" customWidth="1"/>
    <col min="117" max="117" width="31.42578125" style="29" customWidth="1"/>
    <col min="118" max="118" width="19.5703125" style="29" customWidth="1"/>
    <col min="119" max="119" width="40.42578125" style="29" customWidth="1"/>
    <col min="120" max="120" width="36.42578125" style="29" customWidth="1"/>
    <col min="121" max="121" width="31.5703125" style="29" customWidth="1"/>
    <col min="122" max="122" width="30.140625" style="29" customWidth="1"/>
    <col min="123" max="123" width="27.7109375" style="29" customWidth="1"/>
    <col min="124" max="124" width="24.5703125" style="29" customWidth="1"/>
    <col min="125" max="125" width="48.140625" style="29" customWidth="1"/>
    <col min="126" max="126" width="37.42578125" style="29" customWidth="1"/>
    <col min="127" max="127" width="36.42578125" style="29" customWidth="1"/>
    <col min="128" max="128" width="46" style="29" customWidth="1"/>
    <col min="129" max="129" width="23.85546875" style="29" customWidth="1"/>
    <col min="130" max="130" width="16.28515625" style="29" customWidth="1"/>
    <col min="131" max="131" width="27.85546875" style="29" customWidth="1"/>
    <col min="132" max="132" width="37.28515625" style="29" customWidth="1"/>
    <col min="133" max="133" width="21.7109375" style="29" customWidth="1"/>
    <col min="134" max="134" width="18.85546875" style="29" customWidth="1"/>
    <col min="135" max="135" width="21.42578125" style="29" customWidth="1"/>
    <col min="136" max="136" width="23.85546875" style="29" customWidth="1"/>
    <col min="137" max="137" width="28.28515625" style="29" customWidth="1"/>
    <col min="138" max="138" width="33.28515625" style="29" customWidth="1"/>
    <col min="139" max="139" width="44.85546875" style="29" customWidth="1"/>
    <col min="140" max="140" width="39.5703125" style="29" customWidth="1"/>
    <col min="141" max="141" width="28" style="29" customWidth="1"/>
    <col min="142" max="142" width="29" style="29" customWidth="1"/>
    <col min="143" max="143" width="39" style="29" customWidth="1"/>
    <col min="144" max="144" width="14.85546875" style="29" customWidth="1"/>
    <col min="145" max="145" width="22.28515625" style="29" customWidth="1"/>
    <col min="146" max="146" width="11.7109375" style="29" customWidth="1"/>
    <col min="147" max="147" width="15.42578125" style="29" customWidth="1"/>
    <col min="148" max="148" width="27.28515625" style="29" customWidth="1"/>
    <col min="149" max="149" width="26.5703125" style="29" customWidth="1"/>
    <col min="150" max="150" width="20.5703125" style="29" customWidth="1"/>
    <col min="151" max="151" width="18.85546875" style="29" customWidth="1"/>
    <col min="152" max="152" width="23.42578125" style="29" customWidth="1"/>
    <col min="153" max="153" width="20.140625" style="29" customWidth="1"/>
    <col min="154" max="154" width="22.85546875" style="29" customWidth="1"/>
    <col min="155" max="155" width="26.5703125" style="29" customWidth="1"/>
    <col min="156" max="156" width="12" style="29" customWidth="1"/>
    <col min="157" max="16384" width="9.140625" style="29"/>
  </cols>
  <sheetData>
    <row r="1" spans="1:21" x14ac:dyDescent="0.25">
      <c r="A1" s="28" t="s">
        <v>80</v>
      </c>
      <c r="B1" s="29" t="s">
        <v>337</v>
      </c>
    </row>
    <row r="3" spans="1:21" x14ac:dyDescent="0.25">
      <c r="A3" s="28" t="s">
        <v>334</v>
      </c>
      <c r="B3" s="28" t="s">
        <v>341</v>
      </c>
    </row>
    <row r="4" spans="1:21" ht="60" x14ac:dyDescent="0.25">
      <c r="A4" s="28" t="s">
        <v>335</v>
      </c>
      <c r="B4" s="31" t="s">
        <v>283</v>
      </c>
      <c r="C4" s="31" t="s">
        <v>215</v>
      </c>
      <c r="D4" s="31" t="s">
        <v>213</v>
      </c>
      <c r="E4" s="31" t="s">
        <v>197</v>
      </c>
      <c r="F4" s="31" t="s">
        <v>229</v>
      </c>
      <c r="G4" s="31" t="s">
        <v>267</v>
      </c>
      <c r="H4" s="31" t="s">
        <v>336</v>
      </c>
      <c r="J4" s="35" t="s">
        <v>345</v>
      </c>
      <c r="K4" s="35" t="s">
        <v>354</v>
      </c>
      <c r="L4" s="35" t="s">
        <v>355</v>
      </c>
      <c r="M4" s="35" t="s">
        <v>356</v>
      </c>
      <c r="N4" s="35" t="s">
        <v>357</v>
      </c>
      <c r="O4" s="35" t="s">
        <v>229</v>
      </c>
      <c r="P4" s="35" t="s">
        <v>267</v>
      </c>
      <c r="Q4" s="35" t="s">
        <v>336</v>
      </c>
      <c r="R4" s="36" t="s">
        <v>348</v>
      </c>
      <c r="S4" s="36" t="s">
        <v>349</v>
      </c>
      <c r="T4" s="36" t="s">
        <v>352</v>
      </c>
      <c r="U4" s="37" t="s">
        <v>353</v>
      </c>
    </row>
    <row r="5" spans="1:21" x14ac:dyDescent="0.25">
      <c r="A5" s="119" t="s">
        <v>322</v>
      </c>
      <c r="B5" s="121">
        <v>5339.7790399344849</v>
      </c>
      <c r="C5" s="121">
        <v>62142</v>
      </c>
      <c r="D5" s="121">
        <v>6152</v>
      </c>
      <c r="E5" s="121">
        <v>82329</v>
      </c>
      <c r="F5" s="121">
        <v>0</v>
      </c>
      <c r="G5" s="121">
        <v>561875</v>
      </c>
      <c r="H5" s="121">
        <v>717837.77903993451</v>
      </c>
      <c r="J5" s="108" t="s">
        <v>322</v>
      </c>
      <c r="K5" s="109">
        <v>5339.7790399344849</v>
      </c>
      <c r="L5" s="109">
        <v>62142</v>
      </c>
      <c r="M5" s="109">
        <v>6152</v>
      </c>
      <c r="N5" s="109">
        <v>82329</v>
      </c>
      <c r="O5" s="109">
        <v>0</v>
      </c>
      <c r="P5" s="109">
        <v>561875</v>
      </c>
      <c r="Q5" s="110">
        <v>717837.77903993451</v>
      </c>
      <c r="R5" s="111">
        <v>0.65</v>
      </c>
      <c r="S5" s="112">
        <v>0.79</v>
      </c>
      <c r="T5" s="113"/>
      <c r="U5" s="112">
        <f>SUM(R5:T5)</f>
        <v>1.44</v>
      </c>
    </row>
    <row r="6" spans="1:21" x14ac:dyDescent="0.25">
      <c r="A6" s="119" t="s">
        <v>323</v>
      </c>
      <c r="B6" s="121">
        <v>2158.7416692844936</v>
      </c>
      <c r="C6" s="121">
        <v>19527</v>
      </c>
      <c r="D6" s="121">
        <v>1933</v>
      </c>
      <c r="E6" s="121">
        <v>65799</v>
      </c>
      <c r="F6" s="121">
        <v>0</v>
      </c>
      <c r="G6" s="121">
        <v>365853</v>
      </c>
      <c r="H6" s="121">
        <v>455270.74166928453</v>
      </c>
      <c r="J6" s="108" t="s">
        <v>323</v>
      </c>
      <c r="K6" s="109">
        <v>2158.7416692844936</v>
      </c>
      <c r="L6" s="109">
        <v>19527</v>
      </c>
      <c r="M6" s="109">
        <v>1933</v>
      </c>
      <c r="N6" s="109">
        <v>65799</v>
      </c>
      <c r="O6" s="109">
        <v>0</v>
      </c>
      <c r="P6" s="109">
        <v>365853</v>
      </c>
      <c r="Q6" s="110">
        <v>455270.74166928453</v>
      </c>
      <c r="R6" s="111">
        <v>1.0699999999999998</v>
      </c>
      <c r="S6" s="113"/>
      <c r="T6" s="113"/>
      <c r="U6" s="112">
        <f t="shared" ref="U6:U10" si="0">SUM(R6:T6)</f>
        <v>1.0699999999999998</v>
      </c>
    </row>
    <row r="7" spans="1:21" ht="30" x14ac:dyDescent="0.25">
      <c r="A7" s="119" t="s">
        <v>324</v>
      </c>
      <c r="B7" s="121">
        <v>87695</v>
      </c>
      <c r="C7" s="121">
        <v>40904.460000000006</v>
      </c>
      <c r="D7" s="121">
        <v>21987.56</v>
      </c>
      <c r="E7" s="121">
        <v>258334.43999999997</v>
      </c>
      <c r="F7" s="121">
        <v>16100</v>
      </c>
      <c r="G7" s="121">
        <v>83693</v>
      </c>
      <c r="H7" s="121">
        <v>508714.45999999996</v>
      </c>
      <c r="J7" s="108" t="s">
        <v>324</v>
      </c>
      <c r="K7" s="109">
        <v>87695</v>
      </c>
      <c r="L7" s="109">
        <v>40904.460000000006</v>
      </c>
      <c r="M7" s="109">
        <v>21987.56</v>
      </c>
      <c r="N7" s="109">
        <v>258334.43999999997</v>
      </c>
      <c r="O7" s="109">
        <v>16100</v>
      </c>
      <c r="P7" s="109">
        <v>83693</v>
      </c>
      <c r="Q7" s="110">
        <v>508714.45999999996</v>
      </c>
      <c r="R7" s="111">
        <v>1</v>
      </c>
      <c r="S7" s="112">
        <v>8.08</v>
      </c>
      <c r="T7" s="113"/>
      <c r="U7" s="112">
        <f t="shared" si="0"/>
        <v>9.08</v>
      </c>
    </row>
    <row r="8" spans="1:21" x14ac:dyDescent="0.25">
      <c r="A8" s="119" t="s">
        <v>325</v>
      </c>
      <c r="B8" s="121">
        <v>47794.899461785411</v>
      </c>
      <c r="C8" s="121">
        <v>33886.411679230412</v>
      </c>
      <c r="D8" s="121">
        <v>25834.668459573721</v>
      </c>
      <c r="E8" s="121">
        <v>220544</v>
      </c>
      <c r="F8" s="121">
        <v>43830</v>
      </c>
      <c r="G8" s="121">
        <v>82353</v>
      </c>
      <c r="H8" s="121">
        <v>454242.97960058955</v>
      </c>
      <c r="J8" s="108" t="s">
        <v>325</v>
      </c>
      <c r="K8" s="109">
        <v>47794.899461785411</v>
      </c>
      <c r="L8" s="109">
        <v>33886.411679230412</v>
      </c>
      <c r="M8" s="109">
        <v>25834.668459573721</v>
      </c>
      <c r="N8" s="109">
        <v>220544</v>
      </c>
      <c r="O8" s="109">
        <v>43830</v>
      </c>
      <c r="P8" s="109">
        <v>82353</v>
      </c>
      <c r="Q8" s="110">
        <v>454242.97960058955</v>
      </c>
      <c r="R8" s="112">
        <v>1.4222764470247209</v>
      </c>
      <c r="S8" s="112">
        <v>4.0048000000000004</v>
      </c>
      <c r="T8" s="112">
        <v>0.88780969002542021</v>
      </c>
      <c r="U8" s="112">
        <f t="shared" si="0"/>
        <v>6.3148861370501415</v>
      </c>
    </row>
    <row r="9" spans="1:21" ht="30" x14ac:dyDescent="0.25">
      <c r="A9" s="119" t="s">
        <v>326</v>
      </c>
      <c r="B9" s="121">
        <v>40828.638565097703</v>
      </c>
      <c r="C9" s="121">
        <v>28947.357778744066</v>
      </c>
      <c r="D9" s="121">
        <v>22069.182127444998</v>
      </c>
      <c r="E9" s="121">
        <v>173038</v>
      </c>
      <c r="F9" s="121">
        <v>766</v>
      </c>
      <c r="G9" s="121">
        <v>283647</v>
      </c>
      <c r="H9" s="121">
        <v>549296.17847128678</v>
      </c>
      <c r="J9" s="108" t="s">
        <v>326</v>
      </c>
      <c r="K9" s="109">
        <v>40828.638565097703</v>
      </c>
      <c r="L9" s="109">
        <v>28947.357778744066</v>
      </c>
      <c r="M9" s="109">
        <v>22069.182127444998</v>
      </c>
      <c r="N9" s="109">
        <v>173038</v>
      </c>
      <c r="O9" s="109">
        <v>766</v>
      </c>
      <c r="P9" s="109">
        <v>283647</v>
      </c>
      <c r="Q9" s="110">
        <v>549296.17847128678</v>
      </c>
      <c r="R9" s="112">
        <v>0.84738581476146091</v>
      </c>
      <c r="S9" s="112">
        <v>3.5989388474991602</v>
      </c>
      <c r="T9" s="113"/>
      <c r="U9" s="112">
        <f t="shared" si="0"/>
        <v>4.4463246622606212</v>
      </c>
    </row>
    <row r="10" spans="1:21" ht="45" x14ac:dyDescent="0.25">
      <c r="A10" s="119" t="s">
        <v>327</v>
      </c>
      <c r="B10" s="121">
        <v>76148</v>
      </c>
      <c r="C10" s="121">
        <v>38104</v>
      </c>
      <c r="D10" s="121">
        <v>33234</v>
      </c>
      <c r="E10" s="121">
        <v>343734</v>
      </c>
      <c r="F10" s="121">
        <v>84732</v>
      </c>
      <c r="G10" s="121">
        <v>102302</v>
      </c>
      <c r="H10" s="121">
        <v>678254</v>
      </c>
      <c r="J10" s="108" t="s">
        <v>327</v>
      </c>
      <c r="K10" s="109">
        <v>76148</v>
      </c>
      <c r="L10" s="109">
        <v>38104</v>
      </c>
      <c r="M10" s="109">
        <v>33234</v>
      </c>
      <c r="N10" s="109">
        <v>343734</v>
      </c>
      <c r="O10" s="109">
        <v>84732</v>
      </c>
      <c r="P10" s="109">
        <v>102302</v>
      </c>
      <c r="Q10" s="110">
        <v>678254</v>
      </c>
      <c r="R10" s="111">
        <v>2.76</v>
      </c>
      <c r="S10" s="112">
        <v>6.7700000000000005</v>
      </c>
      <c r="T10" s="113">
        <v>0.32</v>
      </c>
      <c r="U10" s="112">
        <f t="shared" si="0"/>
        <v>9.8500000000000014</v>
      </c>
    </row>
    <row r="11" spans="1:21" ht="15.75" thickBot="1" x14ac:dyDescent="0.3">
      <c r="A11" s="119" t="s">
        <v>336</v>
      </c>
      <c r="B11" s="122">
        <v>259965.0587361021</v>
      </c>
      <c r="C11" s="122">
        <v>223511.22945797449</v>
      </c>
      <c r="D11" s="122">
        <v>111210.41058701872</v>
      </c>
      <c r="E11" s="122">
        <v>1143778.44</v>
      </c>
      <c r="F11" s="122">
        <v>145428</v>
      </c>
      <c r="G11" s="122">
        <v>1479723</v>
      </c>
      <c r="H11" s="122">
        <v>3363616.1387810954</v>
      </c>
      <c r="J11" s="114" t="s">
        <v>336</v>
      </c>
      <c r="K11" s="115">
        <v>259965.0587361021</v>
      </c>
      <c r="L11" s="116">
        <v>223511.22945797449</v>
      </c>
      <c r="M11" s="116">
        <v>111210.41058701872</v>
      </c>
      <c r="N11" s="116">
        <v>1143778.44</v>
      </c>
      <c r="O11" s="116">
        <v>145428</v>
      </c>
      <c r="P11" s="116">
        <v>1479723</v>
      </c>
      <c r="Q11" s="116">
        <v>3363616.1387810954</v>
      </c>
      <c r="R11" s="117">
        <f>SUM(R5:R10)</f>
        <v>7.749662261786181</v>
      </c>
      <c r="S11" s="117">
        <f>SUM(S5:S10)</f>
        <v>23.243738847499159</v>
      </c>
      <c r="T11" s="118">
        <f>SUM(T5:T10)</f>
        <v>1.2078096900254203</v>
      </c>
      <c r="U11" s="117">
        <f>SUM(U5:U10)</f>
        <v>32.201210799310765</v>
      </c>
    </row>
    <row r="12" spans="1:21" x14ac:dyDescent="0.25">
      <c r="B12" s="123">
        <v>259965.0587361021</v>
      </c>
      <c r="C12" s="123">
        <v>223511.22945797449</v>
      </c>
      <c r="D12" s="123">
        <v>111210.41058701872</v>
      </c>
      <c r="E12" s="123">
        <v>1143778.44</v>
      </c>
      <c r="F12" s="123">
        <v>145428</v>
      </c>
      <c r="G12" s="123">
        <v>1479723</v>
      </c>
      <c r="H12" s="123">
        <v>3363616.1387810954</v>
      </c>
    </row>
    <row r="13" spans="1:21" x14ac:dyDescent="0.25">
      <c r="B13" s="123"/>
      <c r="C13" s="123"/>
      <c r="D13" s="123"/>
      <c r="E13" s="123"/>
      <c r="F13" s="123"/>
      <c r="G13" s="123"/>
      <c r="H13" s="123"/>
    </row>
    <row r="14" spans="1:21" x14ac:dyDescent="0.25">
      <c r="A14" s="366" t="s">
        <v>343</v>
      </c>
      <c r="B14" s="367"/>
      <c r="C14" s="367"/>
      <c r="D14" s="367"/>
      <c r="E14" s="367"/>
      <c r="F14" s="367"/>
      <c r="G14" s="367"/>
      <c r="H14" s="367"/>
    </row>
    <row r="15" spans="1:21" x14ac:dyDescent="0.25">
      <c r="A15" s="28" t="s">
        <v>328</v>
      </c>
      <c r="B15" s="29" t="s">
        <v>330</v>
      </c>
    </row>
    <row r="16" spans="1:21" x14ac:dyDescent="0.25">
      <c r="A16" s="28" t="s">
        <v>82</v>
      </c>
      <c r="B16" s="29" t="s">
        <v>337</v>
      </c>
    </row>
    <row r="18" spans="1:16" x14ac:dyDescent="0.25">
      <c r="A18" s="28" t="s">
        <v>333</v>
      </c>
      <c r="B18" s="28" t="s">
        <v>341</v>
      </c>
    </row>
    <row r="19" spans="1:16" ht="45" x14ac:dyDescent="0.25">
      <c r="A19" s="28" t="s">
        <v>335</v>
      </c>
      <c r="B19" s="31" t="s">
        <v>322</v>
      </c>
      <c r="C19" s="31" t="s">
        <v>323</v>
      </c>
      <c r="D19" s="31" t="s">
        <v>324</v>
      </c>
      <c r="E19" s="31" t="s">
        <v>325</v>
      </c>
      <c r="F19" s="31" t="s">
        <v>326</v>
      </c>
      <c r="G19" s="31" t="s">
        <v>327</v>
      </c>
      <c r="H19" s="31" t="s">
        <v>336</v>
      </c>
      <c r="M19" s="32" t="s">
        <v>347</v>
      </c>
      <c r="N19" s="124" t="e">
        <f>U11=GETPIVOTDATA("Sum of FTE",#REF!)</f>
        <v>#REF!</v>
      </c>
      <c r="O19" s="32" t="s">
        <v>346</v>
      </c>
      <c r="P19" s="124" t="e">
        <f>Q11=GETPIVOTDATA("Actual",#REF!)</f>
        <v>#REF!</v>
      </c>
    </row>
    <row r="20" spans="1:16" ht="30" x14ac:dyDescent="0.25">
      <c r="A20" s="119" t="s">
        <v>5</v>
      </c>
      <c r="B20" s="125"/>
      <c r="C20" s="125"/>
      <c r="D20" s="125"/>
      <c r="E20" s="125"/>
      <c r="F20" s="125"/>
      <c r="G20" s="125">
        <v>1</v>
      </c>
      <c r="H20" s="125">
        <v>1</v>
      </c>
      <c r="M20" s="32" t="s">
        <v>348</v>
      </c>
      <c r="N20" s="124" t="e">
        <f>R11=GETPIVOTDATA("Sum of FTE",#REF!)</f>
        <v>#REF!</v>
      </c>
      <c r="O20" s="360" t="s">
        <v>351</v>
      </c>
      <c r="P20" s="361"/>
    </row>
    <row r="21" spans="1:16" x14ac:dyDescent="0.25">
      <c r="A21" s="119" t="s">
        <v>1</v>
      </c>
      <c r="B21" s="125"/>
      <c r="C21" s="125">
        <v>0.82</v>
      </c>
      <c r="D21" s="125">
        <v>1</v>
      </c>
      <c r="E21" s="125"/>
      <c r="F21" s="125"/>
      <c r="G21" s="125">
        <v>1.76</v>
      </c>
      <c r="H21" s="125">
        <v>3.58</v>
      </c>
      <c r="M21" s="32" t="s">
        <v>349</v>
      </c>
      <c r="N21" s="124" t="e">
        <f>S11=GETPIVOTDATA("Sum of FTE",#REF!)</f>
        <v>#REF!</v>
      </c>
      <c r="O21" s="362"/>
      <c r="P21" s="363"/>
    </row>
    <row r="22" spans="1:16" ht="30" x14ac:dyDescent="0.25">
      <c r="A22" s="119" t="s">
        <v>3</v>
      </c>
      <c r="B22" s="125">
        <v>0.45</v>
      </c>
      <c r="C22" s="125"/>
      <c r="D22" s="125"/>
      <c r="E22" s="126">
        <v>0.71180408439962717</v>
      </c>
      <c r="F22" s="126">
        <v>0.84738581476146091</v>
      </c>
      <c r="G22" s="125"/>
      <c r="H22" s="126">
        <v>2.0091898991610879</v>
      </c>
      <c r="M22" s="32" t="s">
        <v>350</v>
      </c>
      <c r="N22" s="124" t="e">
        <f>T11=GETPIVOTDATA("Sum of FTE",#REF!)</f>
        <v>#REF!</v>
      </c>
      <c r="O22" s="364"/>
      <c r="P22" s="365"/>
    </row>
    <row r="23" spans="1:16" ht="28.9" x14ac:dyDescent="0.3">
      <c r="A23" s="119" t="s">
        <v>7</v>
      </c>
      <c r="B23" s="125">
        <v>0.2</v>
      </c>
      <c r="C23" s="125">
        <v>0.25</v>
      </c>
      <c r="D23" s="125"/>
      <c r="E23" s="126">
        <v>0.71047236262509383</v>
      </c>
      <c r="F23" s="126"/>
      <c r="G23" s="125"/>
      <c r="H23" s="126">
        <v>1.1604723626250939</v>
      </c>
    </row>
    <row r="24" spans="1:16" ht="14.45" x14ac:dyDescent="0.3">
      <c r="A24" s="119" t="s">
        <v>336</v>
      </c>
      <c r="B24" s="127">
        <v>0.65</v>
      </c>
      <c r="C24" s="127">
        <v>1.0699999999999998</v>
      </c>
      <c r="D24" s="127">
        <v>1</v>
      </c>
      <c r="E24" s="128">
        <v>1.4222764470247209</v>
      </c>
      <c r="F24" s="128">
        <v>0.84738581476146091</v>
      </c>
      <c r="G24" s="127">
        <v>2.76</v>
      </c>
      <c r="H24" s="128">
        <v>7.7496622617861819</v>
      </c>
    </row>
    <row r="25" spans="1:16" ht="14.45" x14ac:dyDescent="0.3">
      <c r="A25" s="119"/>
      <c r="B25" s="127">
        <v>0.65</v>
      </c>
      <c r="C25" s="127">
        <v>1.0699999999999998</v>
      </c>
      <c r="D25" s="127">
        <v>1</v>
      </c>
      <c r="E25" s="128">
        <v>1.4222764470247209</v>
      </c>
      <c r="F25" s="128">
        <v>0.84738581476146091</v>
      </c>
      <c r="G25" s="127">
        <v>2.76</v>
      </c>
      <c r="H25" s="128">
        <v>7.7496622617861819</v>
      </c>
    </row>
    <row r="26" spans="1:16" ht="14.45" x14ac:dyDescent="0.3">
      <c r="A26" s="119"/>
      <c r="B26" s="127"/>
      <c r="C26" s="127"/>
      <c r="D26" s="127"/>
      <c r="E26" s="127"/>
      <c r="F26" s="127"/>
      <c r="G26" s="127"/>
      <c r="H26" s="127"/>
    </row>
    <row r="27" spans="1:16" ht="14.45" x14ac:dyDescent="0.3">
      <c r="A27" s="366" t="s">
        <v>344</v>
      </c>
      <c r="B27" s="367"/>
      <c r="C27" s="367"/>
      <c r="D27" s="367"/>
      <c r="E27" s="367"/>
      <c r="F27" s="367"/>
      <c r="G27" s="367"/>
    </row>
    <row r="28" spans="1:16" ht="14.45" x14ac:dyDescent="0.3">
      <c r="A28" s="28" t="s">
        <v>328</v>
      </c>
      <c r="B28" s="29" t="s">
        <v>331</v>
      </c>
    </row>
    <row r="29" spans="1:16" ht="14.45" x14ac:dyDescent="0.3">
      <c r="A29" s="28" t="s">
        <v>82</v>
      </c>
      <c r="B29" s="29" t="s">
        <v>337</v>
      </c>
    </row>
    <row r="31" spans="1:16" ht="14.45" x14ac:dyDescent="0.3">
      <c r="A31" s="28" t="s">
        <v>333</v>
      </c>
      <c r="B31" s="28" t="s">
        <v>341</v>
      </c>
    </row>
    <row r="32" spans="1:16" ht="43.15" x14ac:dyDescent="0.3">
      <c r="A32" s="28" t="s">
        <v>335</v>
      </c>
      <c r="B32" s="31" t="s">
        <v>322</v>
      </c>
      <c r="C32" s="31" t="s">
        <v>324</v>
      </c>
      <c r="D32" s="31" t="s">
        <v>325</v>
      </c>
      <c r="E32" s="31" t="s">
        <v>326</v>
      </c>
      <c r="F32" s="31" t="s">
        <v>327</v>
      </c>
      <c r="G32" s="31" t="s">
        <v>336</v>
      </c>
    </row>
    <row r="33" spans="1:7" ht="28.9" x14ac:dyDescent="0.3">
      <c r="A33" s="119" t="s">
        <v>66</v>
      </c>
      <c r="B33" s="126">
        <v>0.79</v>
      </c>
      <c r="C33" s="126"/>
      <c r="D33" s="126"/>
      <c r="E33" s="126"/>
      <c r="F33" s="126">
        <v>5.15</v>
      </c>
      <c r="G33" s="126">
        <v>5.94</v>
      </c>
    </row>
    <row r="34" spans="1:7" ht="28.9" x14ac:dyDescent="0.3">
      <c r="A34" s="119" t="s">
        <v>64</v>
      </c>
      <c r="B34" s="126"/>
      <c r="C34" s="126">
        <v>6.08</v>
      </c>
      <c r="D34" s="126">
        <v>4.0048000000000004</v>
      </c>
      <c r="E34" s="126">
        <v>2.8675000000000002</v>
      </c>
      <c r="F34" s="126">
        <v>1.62</v>
      </c>
      <c r="G34" s="126">
        <v>14.572300000000002</v>
      </c>
    </row>
    <row r="35" spans="1:7" ht="28.9" x14ac:dyDescent="0.3">
      <c r="A35" s="119" t="s">
        <v>62</v>
      </c>
      <c r="B35" s="126"/>
      <c r="C35" s="126"/>
      <c r="D35" s="126"/>
      <c r="E35" s="126">
        <v>0.73143884749916011</v>
      </c>
      <c r="F35" s="126"/>
      <c r="G35" s="126">
        <v>0.73143884749916011</v>
      </c>
    </row>
    <row r="36" spans="1:7" ht="28.9" x14ac:dyDescent="0.3">
      <c r="A36" s="119" t="s">
        <v>60</v>
      </c>
      <c r="B36" s="126"/>
      <c r="C36" s="126">
        <v>2</v>
      </c>
      <c r="D36" s="126"/>
      <c r="E36" s="126"/>
      <c r="F36" s="126"/>
      <c r="G36" s="126">
        <v>2</v>
      </c>
    </row>
    <row r="37" spans="1:7" ht="14.45" x14ac:dyDescent="0.3">
      <c r="A37" s="119" t="s">
        <v>336</v>
      </c>
      <c r="B37" s="128">
        <v>0.79</v>
      </c>
      <c r="C37" s="128">
        <v>8.08</v>
      </c>
      <c r="D37" s="128">
        <v>4.0048000000000004</v>
      </c>
      <c r="E37" s="128">
        <v>3.5989388474991602</v>
      </c>
      <c r="F37" s="128">
        <v>6.7700000000000005</v>
      </c>
      <c r="G37" s="128">
        <v>23.243738847499163</v>
      </c>
    </row>
    <row r="38" spans="1:7" ht="14.45" x14ac:dyDescent="0.3">
      <c r="B38" s="128">
        <v>0.79</v>
      </c>
      <c r="C38" s="128">
        <v>8.08</v>
      </c>
      <c r="D38" s="128">
        <v>4.0048000000000004</v>
      </c>
      <c r="E38" s="128">
        <v>3.5989388474991602</v>
      </c>
      <c r="F38" s="128">
        <v>6.7700000000000005</v>
      </c>
      <c r="G38" s="128">
        <v>23.243738847499163</v>
      </c>
    </row>
    <row r="39" spans="1:7" ht="14.45" x14ac:dyDescent="0.3">
      <c r="B39" s="128"/>
      <c r="C39" s="128"/>
      <c r="D39" s="128"/>
      <c r="E39" s="128"/>
      <c r="F39" s="128"/>
      <c r="G39" s="128"/>
    </row>
    <row r="40" spans="1:7" x14ac:dyDescent="0.25">
      <c r="A40" s="366" t="s">
        <v>344</v>
      </c>
      <c r="B40" s="367"/>
      <c r="C40" s="367"/>
      <c r="D40" s="367"/>
    </row>
    <row r="41" spans="1:7" x14ac:dyDescent="0.25">
      <c r="A41" s="28" t="s">
        <v>82</v>
      </c>
      <c r="B41" s="29" t="s">
        <v>337</v>
      </c>
      <c r="C41" s="128"/>
      <c r="D41" s="128"/>
    </row>
    <row r="42" spans="1:7" x14ac:dyDescent="0.25">
      <c r="A42" s="28" t="s">
        <v>328</v>
      </c>
      <c r="B42" s="29" t="s">
        <v>332</v>
      </c>
    </row>
    <row r="44" spans="1:7" x14ac:dyDescent="0.25">
      <c r="A44" s="28" t="s">
        <v>333</v>
      </c>
      <c r="B44" s="28" t="s">
        <v>341</v>
      </c>
    </row>
    <row r="45" spans="1:7" ht="39" customHeight="1" x14ac:dyDescent="0.25">
      <c r="A45" s="28" t="s">
        <v>335</v>
      </c>
      <c r="B45" s="31" t="s">
        <v>325</v>
      </c>
      <c r="C45" s="31" t="s">
        <v>327</v>
      </c>
      <c r="D45" s="31" t="s">
        <v>336</v>
      </c>
    </row>
    <row r="46" spans="1:7" ht="30" x14ac:dyDescent="0.25">
      <c r="A46" s="119" t="s">
        <v>68</v>
      </c>
      <c r="B46" s="126">
        <v>0.88780969002542021</v>
      </c>
      <c r="C46" s="126">
        <v>0.32</v>
      </c>
      <c r="D46" s="126">
        <v>1.2078096900254203</v>
      </c>
    </row>
    <row r="47" spans="1:7" x14ac:dyDescent="0.25">
      <c r="A47" s="119" t="s">
        <v>336</v>
      </c>
      <c r="B47" s="128">
        <v>0.88780969002542021</v>
      </c>
      <c r="C47" s="128">
        <v>0.32</v>
      </c>
      <c r="D47" s="128">
        <v>1.2078096900254203</v>
      </c>
    </row>
    <row r="48" spans="1:7" x14ac:dyDescent="0.25">
      <c r="B48" s="128">
        <v>0.88780969002542021</v>
      </c>
      <c r="C48" s="29">
        <v>0.32</v>
      </c>
      <c r="D48" s="128">
        <v>1.2078096900254203</v>
      </c>
    </row>
    <row r="50" spans="1:11" x14ac:dyDescent="0.25">
      <c r="A50" s="28" t="s">
        <v>74</v>
      </c>
      <c r="B50" s="29" t="s">
        <v>337</v>
      </c>
    </row>
    <row r="51" spans="1:11" x14ac:dyDescent="0.25">
      <c r="A51" s="28" t="s">
        <v>328</v>
      </c>
      <c r="B51" s="29" t="s">
        <v>337</v>
      </c>
    </row>
    <row r="53" spans="1:11" x14ac:dyDescent="0.25">
      <c r="A53" s="28" t="s">
        <v>333</v>
      </c>
      <c r="B53" s="28" t="s">
        <v>341</v>
      </c>
    </row>
    <row r="54" spans="1:11" ht="75" x14ac:dyDescent="0.25">
      <c r="A54" s="28" t="s">
        <v>335</v>
      </c>
      <c r="B54" s="29" t="s">
        <v>5</v>
      </c>
      <c r="C54" s="29" t="s">
        <v>66</v>
      </c>
      <c r="D54" s="29" t="s">
        <v>64</v>
      </c>
      <c r="E54" s="29" t="s">
        <v>62</v>
      </c>
      <c r="F54" s="29" t="s">
        <v>60</v>
      </c>
      <c r="G54" s="29" t="s">
        <v>68</v>
      </c>
      <c r="H54" s="29" t="s">
        <v>1</v>
      </c>
      <c r="I54" s="29" t="s">
        <v>3</v>
      </c>
      <c r="J54" s="29" t="s">
        <v>7</v>
      </c>
      <c r="K54" s="29" t="s">
        <v>336</v>
      </c>
    </row>
    <row r="55" spans="1:11" x14ac:dyDescent="0.25">
      <c r="A55" s="119" t="s">
        <v>322</v>
      </c>
      <c r="B55" s="127"/>
      <c r="C55" s="127">
        <v>0.79</v>
      </c>
      <c r="D55" s="127"/>
      <c r="E55" s="127"/>
      <c r="F55" s="127"/>
      <c r="G55" s="127"/>
      <c r="H55" s="127"/>
      <c r="I55" s="127">
        <v>0.45</v>
      </c>
      <c r="J55" s="127">
        <v>0.2</v>
      </c>
      <c r="K55" s="127">
        <v>1.44</v>
      </c>
    </row>
    <row r="56" spans="1:11" x14ac:dyDescent="0.25">
      <c r="A56" s="119" t="s">
        <v>323</v>
      </c>
      <c r="B56" s="127"/>
      <c r="C56" s="127"/>
      <c r="D56" s="127"/>
      <c r="E56" s="127"/>
      <c r="F56" s="127"/>
      <c r="G56" s="127"/>
      <c r="H56" s="127">
        <v>0.82</v>
      </c>
      <c r="I56" s="127"/>
      <c r="J56" s="127">
        <v>0.25</v>
      </c>
      <c r="K56" s="127">
        <v>1.0699999999999998</v>
      </c>
    </row>
    <row r="57" spans="1:11" x14ac:dyDescent="0.25">
      <c r="A57" s="119" t="s">
        <v>324</v>
      </c>
      <c r="B57" s="127"/>
      <c r="C57" s="127"/>
      <c r="D57" s="127">
        <v>6.08</v>
      </c>
      <c r="E57" s="127"/>
      <c r="F57" s="127">
        <v>2</v>
      </c>
      <c r="G57" s="127"/>
      <c r="H57" s="127">
        <v>1</v>
      </c>
      <c r="I57" s="127"/>
      <c r="J57" s="127"/>
      <c r="K57" s="127">
        <v>9.08</v>
      </c>
    </row>
    <row r="58" spans="1:11" x14ac:dyDescent="0.25">
      <c r="A58" s="119" t="s">
        <v>325</v>
      </c>
      <c r="B58" s="127"/>
      <c r="C58" s="127"/>
      <c r="D58" s="127">
        <v>4.0048000000000004</v>
      </c>
      <c r="E58" s="127"/>
      <c r="F58" s="127"/>
      <c r="G58" s="127">
        <v>0.88780969002542021</v>
      </c>
      <c r="H58" s="127"/>
      <c r="I58" s="127">
        <v>0.71180408439962717</v>
      </c>
      <c r="J58" s="127">
        <v>0.71047236262509383</v>
      </c>
      <c r="K58" s="127">
        <v>6.3148861370501415</v>
      </c>
    </row>
    <row r="59" spans="1:11" x14ac:dyDescent="0.25">
      <c r="A59" s="119" t="s">
        <v>326</v>
      </c>
      <c r="B59" s="127"/>
      <c r="C59" s="127"/>
      <c r="D59" s="127">
        <v>2.8675000000000002</v>
      </c>
      <c r="E59" s="127">
        <v>0.73143884749916011</v>
      </c>
      <c r="F59" s="127"/>
      <c r="G59" s="127"/>
      <c r="H59" s="127"/>
      <c r="I59" s="127">
        <v>0.84738581476146091</v>
      </c>
      <c r="J59" s="127"/>
      <c r="K59" s="127">
        <v>4.4463246622606212</v>
      </c>
    </row>
    <row r="60" spans="1:11" x14ac:dyDescent="0.25">
      <c r="A60" s="119" t="s">
        <v>327</v>
      </c>
      <c r="B60" s="127">
        <v>1</v>
      </c>
      <c r="C60" s="127">
        <v>5.15</v>
      </c>
      <c r="D60" s="127">
        <v>1.62</v>
      </c>
      <c r="E60" s="127"/>
      <c r="F60" s="127"/>
      <c r="G60" s="127">
        <v>0.32</v>
      </c>
      <c r="H60" s="127">
        <v>1.76</v>
      </c>
      <c r="I60" s="127"/>
      <c r="J60" s="127"/>
      <c r="K60" s="127">
        <v>9.85</v>
      </c>
    </row>
    <row r="61" spans="1:11" x14ac:dyDescent="0.25">
      <c r="A61" s="119" t="s">
        <v>336</v>
      </c>
      <c r="B61" s="127">
        <v>1</v>
      </c>
      <c r="C61" s="127">
        <v>5.94</v>
      </c>
      <c r="D61" s="127">
        <v>14.572300000000002</v>
      </c>
      <c r="E61" s="127">
        <v>0.73143884749916011</v>
      </c>
      <c r="F61" s="127">
        <v>2</v>
      </c>
      <c r="G61" s="127">
        <v>1.2078096900254203</v>
      </c>
      <c r="H61" s="127">
        <v>3.58</v>
      </c>
      <c r="I61" s="127">
        <v>2.0091898991610879</v>
      </c>
      <c r="J61" s="127">
        <v>1.1604723626250939</v>
      </c>
      <c r="K61" s="127">
        <v>32.201210799310765</v>
      </c>
    </row>
    <row r="64" spans="1:11" x14ac:dyDescent="0.25">
      <c r="A64" s="28" t="s">
        <v>80</v>
      </c>
      <c r="B64" s="29" t="s">
        <v>337</v>
      </c>
    </row>
    <row r="65" spans="1:12" x14ac:dyDescent="0.25">
      <c r="A65" s="28" t="s">
        <v>82</v>
      </c>
      <c r="B65" s="29" t="s">
        <v>337</v>
      </c>
    </row>
    <row r="67" spans="1:12" x14ac:dyDescent="0.25">
      <c r="A67" s="28" t="s">
        <v>334</v>
      </c>
      <c r="B67" s="28" t="s">
        <v>341</v>
      </c>
      <c r="L67"/>
    </row>
    <row r="68" spans="1:12" ht="45" x14ac:dyDescent="0.25">
      <c r="A68" s="28" t="s">
        <v>335</v>
      </c>
      <c r="B68" s="29" t="s">
        <v>245</v>
      </c>
      <c r="C68" s="29" t="s">
        <v>235</v>
      </c>
      <c r="D68" s="29" t="s">
        <v>231</v>
      </c>
      <c r="E68" s="29" t="s">
        <v>243</v>
      </c>
      <c r="F68" s="29" t="s">
        <v>261</v>
      </c>
      <c r="G68" s="29" t="s">
        <v>241</v>
      </c>
      <c r="H68" s="29" t="s">
        <v>239</v>
      </c>
      <c r="I68" s="29" t="s">
        <v>237</v>
      </c>
      <c r="J68" s="29" t="s">
        <v>233</v>
      </c>
      <c r="K68" s="29" t="s">
        <v>336</v>
      </c>
      <c r="L68"/>
    </row>
    <row r="69" spans="1:12" x14ac:dyDescent="0.25">
      <c r="A69" s="119" t="s">
        <v>322</v>
      </c>
      <c r="B69" s="120"/>
      <c r="C69" s="120"/>
      <c r="D69" s="120">
        <v>142595</v>
      </c>
      <c r="E69" s="120"/>
      <c r="F69" s="120">
        <v>21295</v>
      </c>
      <c r="G69" s="120">
        <v>2525</v>
      </c>
      <c r="H69" s="120">
        <v>100</v>
      </c>
      <c r="I69" s="120">
        <v>395360</v>
      </c>
      <c r="J69" s="120"/>
      <c r="K69" s="120">
        <v>561875</v>
      </c>
      <c r="L69"/>
    </row>
    <row r="70" spans="1:12" x14ac:dyDescent="0.25">
      <c r="A70" s="119" t="s">
        <v>323</v>
      </c>
      <c r="B70" s="120"/>
      <c r="C70" s="120"/>
      <c r="D70" s="120">
        <v>8178</v>
      </c>
      <c r="E70" s="120"/>
      <c r="F70" s="120">
        <v>4353</v>
      </c>
      <c r="G70" s="120">
        <v>13483</v>
      </c>
      <c r="H70" s="120">
        <v>45</v>
      </c>
      <c r="I70" s="120">
        <v>339794</v>
      </c>
      <c r="J70" s="120"/>
      <c r="K70" s="120">
        <v>365853</v>
      </c>
      <c r="L70"/>
    </row>
    <row r="71" spans="1:12" x14ac:dyDescent="0.25">
      <c r="A71" s="119" t="s">
        <v>324</v>
      </c>
      <c r="B71" s="120">
        <v>1500</v>
      </c>
      <c r="C71" s="120">
        <v>41700</v>
      </c>
      <c r="D71" s="120">
        <v>15050</v>
      </c>
      <c r="E71" s="120">
        <v>3000</v>
      </c>
      <c r="F71" s="120">
        <v>9193</v>
      </c>
      <c r="G71" s="120">
        <v>11250</v>
      </c>
      <c r="H71" s="120">
        <v>2000</v>
      </c>
      <c r="I71" s="120"/>
      <c r="J71" s="120"/>
      <c r="K71" s="120">
        <v>83693</v>
      </c>
      <c r="L71"/>
    </row>
    <row r="72" spans="1:12" x14ac:dyDescent="0.25">
      <c r="A72" s="119" t="s">
        <v>325</v>
      </c>
      <c r="B72" s="120">
        <v>750</v>
      </c>
      <c r="C72" s="120"/>
      <c r="D72" s="120">
        <v>39497</v>
      </c>
      <c r="E72" s="120">
        <v>7880</v>
      </c>
      <c r="F72" s="120">
        <v>15331</v>
      </c>
      <c r="G72" s="120">
        <v>11303</v>
      </c>
      <c r="H72" s="120">
        <v>1785</v>
      </c>
      <c r="I72" s="120"/>
      <c r="J72" s="120">
        <v>5807</v>
      </c>
      <c r="K72" s="120">
        <v>82353</v>
      </c>
      <c r="L72"/>
    </row>
    <row r="73" spans="1:12" x14ac:dyDescent="0.25">
      <c r="A73" s="119" t="s">
        <v>326</v>
      </c>
      <c r="B73" s="120">
        <v>83000</v>
      </c>
      <c r="C73" s="120">
        <v>700</v>
      </c>
      <c r="D73" s="120">
        <v>104907</v>
      </c>
      <c r="E73" s="120">
        <v>5180</v>
      </c>
      <c r="F73" s="120">
        <v>11936</v>
      </c>
      <c r="G73" s="120">
        <v>7200</v>
      </c>
      <c r="H73" s="120">
        <v>13960</v>
      </c>
      <c r="I73" s="120"/>
      <c r="J73" s="120">
        <v>56764</v>
      </c>
      <c r="K73" s="120">
        <v>283647</v>
      </c>
      <c r="L73"/>
    </row>
    <row r="74" spans="1:12" x14ac:dyDescent="0.25">
      <c r="A74" s="119" t="s">
        <v>327</v>
      </c>
      <c r="B74" s="120"/>
      <c r="C74" s="120">
        <v>10938</v>
      </c>
      <c r="D74" s="120">
        <v>53576</v>
      </c>
      <c r="E74" s="120">
        <v>163</v>
      </c>
      <c r="F74" s="120"/>
      <c r="G74" s="120">
        <v>21655</v>
      </c>
      <c r="H74" s="120">
        <v>4668</v>
      </c>
      <c r="I74" s="120"/>
      <c r="J74" s="120"/>
      <c r="K74" s="120">
        <v>91000</v>
      </c>
      <c r="L74"/>
    </row>
    <row r="75" spans="1:12" x14ac:dyDescent="0.25">
      <c r="A75" s="119" t="s">
        <v>336</v>
      </c>
      <c r="B75" s="120">
        <v>85250</v>
      </c>
      <c r="C75" s="120">
        <v>53338</v>
      </c>
      <c r="D75" s="120">
        <v>363803</v>
      </c>
      <c r="E75" s="120">
        <v>16223</v>
      </c>
      <c r="F75" s="120">
        <v>62108</v>
      </c>
      <c r="G75" s="120">
        <v>67416</v>
      </c>
      <c r="H75" s="120">
        <v>22558</v>
      </c>
      <c r="I75" s="120">
        <v>735154</v>
      </c>
      <c r="J75" s="120">
        <v>62571</v>
      </c>
      <c r="K75" s="120">
        <v>1468421</v>
      </c>
      <c r="L75"/>
    </row>
    <row r="76" spans="1:12" x14ac:dyDescent="0.25">
      <c r="F76" s="258">
        <f>GETPIVOTDATA("Actual",$A$67,"LineDescription","Program Supplies &amp; Materials 215")</f>
        <v>62108</v>
      </c>
      <c r="G76" s="258">
        <f>GETPIVOTDATA("Actual",$A$67,"LineDescription","Staff Mileage / Travel 205")</f>
        <v>67416</v>
      </c>
    </row>
    <row r="77" spans="1:12" x14ac:dyDescent="0.25">
      <c r="E77" s="259" t="s">
        <v>369</v>
      </c>
      <c r="F77" s="260" t="e">
        <f>G77</f>
        <v>#REF!</v>
      </c>
      <c r="G77" s="260" t="e">
        <f>GETPIVOTDATA("Sum of FTE",#REF!)</f>
        <v>#REF!</v>
      </c>
    </row>
    <row r="78" spans="1:12" x14ac:dyDescent="0.25">
      <c r="F78" s="120" t="e">
        <f>F76/F77</f>
        <v>#REF!</v>
      </c>
      <c r="G78" s="120" t="e">
        <f>G76/G77</f>
        <v>#REF!</v>
      </c>
    </row>
  </sheetData>
  <mergeCells count="4">
    <mergeCell ref="O20:P22"/>
    <mergeCell ref="A14:H14"/>
    <mergeCell ref="A40:D40"/>
    <mergeCell ref="A27:G27"/>
  </mergeCells>
  <pageMargins left="0.7" right="0.7" top="0.75" bottom="0.75" header="0.3" footer="0.3"/>
  <ignoredErrors>
    <ignoredError sqref="U5:U10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AT73"/>
  <sheetViews>
    <sheetView zoomScaleNormal="100" workbookViewId="0">
      <pane xSplit="4" topLeftCell="E1" activePane="topRight" state="frozen"/>
      <selection activeCell="G10" sqref="G10"/>
      <selection pane="topRight" activeCell="F70" sqref="F70:G72"/>
    </sheetView>
  </sheetViews>
  <sheetFormatPr defaultColWidth="9.140625" defaultRowHeight="15" x14ac:dyDescent="0.25"/>
  <cols>
    <col min="1" max="1" width="21.28515625" style="7" customWidth="1"/>
    <col min="2" max="2" width="13.5703125" style="7" customWidth="1"/>
    <col min="3" max="3" width="13.28515625" style="7" bestFit="1" customWidth="1"/>
    <col min="4" max="4" width="12" style="7" bestFit="1" customWidth="1"/>
    <col min="5" max="5" width="14.28515625" style="7" customWidth="1"/>
    <col min="6" max="6" width="11" style="7" bestFit="1" customWidth="1"/>
    <col min="7" max="7" width="18.42578125" style="7" bestFit="1" customWidth="1"/>
    <col min="8" max="8" width="11" style="7" bestFit="1" customWidth="1"/>
    <col min="9" max="9" width="12" style="7" bestFit="1" customWidth="1"/>
    <col min="10" max="10" width="11" style="7" bestFit="1" customWidth="1"/>
    <col min="11" max="11" width="13.7109375" style="7" bestFit="1" customWidth="1"/>
    <col min="12" max="13" width="9.7109375" style="7" bestFit="1" customWidth="1"/>
    <col min="14" max="14" width="9.85546875" style="7" bestFit="1" customWidth="1"/>
    <col min="15" max="15" width="11.42578125" style="7" customWidth="1"/>
    <col min="16" max="16" width="9.85546875" style="7" bestFit="1" customWidth="1"/>
    <col min="17" max="17" width="10.5703125" style="7" bestFit="1" customWidth="1"/>
    <col min="18" max="18" width="9.7109375" style="7" bestFit="1" customWidth="1"/>
    <col min="19" max="21" width="10.7109375" style="7" bestFit="1" customWidth="1"/>
    <col min="22" max="22" width="11.5703125" style="7" customWidth="1"/>
    <col min="23" max="25" width="9.5703125" style="7" bestFit="1" customWidth="1"/>
    <col min="26" max="26" width="9.140625" style="7"/>
    <col min="27" max="27" width="10.5703125" style="7" bestFit="1" customWidth="1"/>
    <col min="28" max="28" width="11.5703125" style="7" bestFit="1" customWidth="1"/>
    <col min="29" max="29" width="10.5703125" style="7" bestFit="1" customWidth="1"/>
    <col min="30" max="30" width="12.140625" style="7" customWidth="1"/>
    <col min="31" max="31" width="11.5703125" style="7" bestFit="1" customWidth="1"/>
    <col min="32" max="32" width="9.140625" style="7"/>
    <col min="33" max="33" width="10.5703125" style="7" bestFit="1" customWidth="1"/>
    <col min="34" max="34" width="9.140625" style="7"/>
    <col min="35" max="35" width="9.5703125" style="7" bestFit="1" customWidth="1"/>
    <col min="36" max="37" width="9.140625" style="7"/>
    <col min="38" max="40" width="11.42578125" style="7" bestFit="1" customWidth="1"/>
    <col min="41" max="41" width="9.5703125" style="7" bestFit="1" customWidth="1"/>
    <col min="42" max="43" width="11.5703125" style="7" bestFit="1" customWidth="1"/>
    <col min="44" max="45" width="10.5703125" style="7" bestFit="1" customWidth="1"/>
    <col min="46" max="46" width="13" style="7" customWidth="1"/>
    <col min="47" max="16384" width="9.140625" style="7"/>
  </cols>
  <sheetData>
    <row r="1" spans="1:46" s="256" customFormat="1" ht="90.75" thickBot="1" x14ac:dyDescent="0.3">
      <c r="A1" s="162" t="s">
        <v>365</v>
      </c>
      <c r="B1" s="254" t="s">
        <v>370</v>
      </c>
      <c r="C1" s="254" t="s">
        <v>364</v>
      </c>
      <c r="D1" s="254" t="s">
        <v>363</v>
      </c>
      <c r="E1" s="162" t="s">
        <v>422</v>
      </c>
      <c r="F1" s="255" t="s">
        <v>423</v>
      </c>
      <c r="G1" s="255" t="s">
        <v>371</v>
      </c>
      <c r="H1" s="255" t="s">
        <v>373</v>
      </c>
      <c r="I1" s="255" t="s">
        <v>367</v>
      </c>
      <c r="J1" s="255" t="s">
        <v>424</v>
      </c>
      <c r="K1" s="162" t="s">
        <v>283</v>
      </c>
      <c r="L1" s="163" t="s">
        <v>215</v>
      </c>
      <c r="M1" s="163" t="s">
        <v>213</v>
      </c>
      <c r="N1" s="162" t="s">
        <v>405</v>
      </c>
      <c r="O1" s="162" t="s">
        <v>229</v>
      </c>
      <c r="P1" s="162" t="s">
        <v>267</v>
      </c>
      <c r="Q1" s="162" t="s">
        <v>517</v>
      </c>
      <c r="R1" s="164" t="s">
        <v>406</v>
      </c>
      <c r="S1" s="164" t="s">
        <v>407</v>
      </c>
      <c r="T1" s="164" t="s">
        <v>408</v>
      </c>
      <c r="U1" s="164" t="s">
        <v>409</v>
      </c>
      <c r="V1" s="164" t="s">
        <v>410</v>
      </c>
      <c r="W1" s="164" t="s">
        <v>411</v>
      </c>
      <c r="X1" s="165" t="s">
        <v>412</v>
      </c>
      <c r="Y1" s="165" t="s">
        <v>413</v>
      </c>
      <c r="Z1" s="165" t="s">
        <v>414</v>
      </c>
      <c r="AA1" s="165" t="s">
        <v>415</v>
      </c>
      <c r="AB1" s="165" t="s">
        <v>518</v>
      </c>
      <c r="AC1" s="165" t="s">
        <v>416</v>
      </c>
      <c r="AD1" s="166" t="s">
        <v>417</v>
      </c>
      <c r="AE1" s="167" t="s">
        <v>348</v>
      </c>
      <c r="AF1" s="168" t="s">
        <v>418</v>
      </c>
      <c r="AG1" s="167" t="s">
        <v>331</v>
      </c>
      <c r="AH1" s="168" t="s">
        <v>419</v>
      </c>
      <c r="AI1" s="167" t="s">
        <v>362</v>
      </c>
      <c r="AJ1" s="168" t="s">
        <v>420</v>
      </c>
      <c r="AK1" s="167" t="s">
        <v>76</v>
      </c>
      <c r="AL1" s="169" t="s">
        <v>261</v>
      </c>
      <c r="AM1" s="169" t="s">
        <v>241</v>
      </c>
      <c r="AN1" s="169" t="s">
        <v>239</v>
      </c>
      <c r="AO1" s="169" t="s">
        <v>366</v>
      </c>
      <c r="AP1" s="169" t="s">
        <v>403</v>
      </c>
      <c r="AQ1" s="169" t="s">
        <v>421</v>
      </c>
      <c r="AR1" s="169" t="s">
        <v>404</v>
      </c>
      <c r="AS1" s="183" t="s">
        <v>368</v>
      </c>
    </row>
    <row r="2" spans="1:46" x14ac:dyDescent="0.25">
      <c r="A2" s="149" t="s">
        <v>322</v>
      </c>
      <c r="B2" s="170">
        <v>537955</v>
      </c>
      <c r="C2" s="170">
        <f>B2*0.95</f>
        <v>511057.25</v>
      </c>
      <c r="D2" s="170">
        <v>30130.796280020681</v>
      </c>
      <c r="E2" s="173">
        <f>C2/D2</f>
        <v>16.961292534405242</v>
      </c>
      <c r="F2" s="171">
        <v>1.44</v>
      </c>
      <c r="G2" s="174">
        <f>SUM(F2,E2)</f>
        <v>18.401292534405243</v>
      </c>
      <c r="H2" s="150">
        <v>82329</v>
      </c>
      <c r="I2" s="150">
        <f>SUM(B2,H2)</f>
        <v>620284</v>
      </c>
      <c r="J2" s="150">
        <f>I2/G2</f>
        <v>33708.719039178541</v>
      </c>
      <c r="K2" s="109">
        <v>5339.7790399344849</v>
      </c>
      <c r="L2" s="109">
        <v>62142</v>
      </c>
      <c r="M2" s="109">
        <v>6152</v>
      </c>
      <c r="N2" s="109">
        <v>82329</v>
      </c>
      <c r="O2" s="150"/>
      <c r="P2" s="109">
        <v>561875</v>
      </c>
      <c r="Q2" s="150">
        <f>SUM(K2,N2,O2,P2)</f>
        <v>649543.77903993451</v>
      </c>
      <c r="R2" s="175">
        <f>K2/Q2</f>
        <v>8.220814689083783E-3</v>
      </c>
      <c r="S2" s="175">
        <f>L2/N2</f>
        <v>0.75480085996428958</v>
      </c>
      <c r="T2" s="175">
        <f>M2/N2</f>
        <v>7.4724580645944935E-2</v>
      </c>
      <c r="U2" s="175">
        <f>N2/Q2</f>
        <v>0.12674896235891492</v>
      </c>
      <c r="V2" s="175">
        <f>O2/Q2</f>
        <v>0</v>
      </c>
      <c r="W2" s="175">
        <f>P2/Q2</f>
        <v>0.86503022295200127</v>
      </c>
      <c r="X2" s="172"/>
      <c r="Y2" s="172"/>
      <c r="Z2" s="5"/>
      <c r="AA2" s="5"/>
      <c r="AB2" s="5"/>
      <c r="AC2" s="5"/>
      <c r="AD2" s="5"/>
      <c r="AE2" s="159">
        <v>0.65</v>
      </c>
      <c r="AF2" s="181"/>
      <c r="AG2" s="160"/>
      <c r="AH2" s="5"/>
      <c r="AI2" s="161">
        <v>0.79</v>
      </c>
      <c r="AJ2" s="181"/>
      <c r="AK2" s="178">
        <f>SUM(AG2,AI2,AE2)</f>
        <v>1.44</v>
      </c>
      <c r="AL2" s="176">
        <v>21295</v>
      </c>
      <c r="AM2" s="176">
        <v>2525</v>
      </c>
      <c r="AN2" s="176">
        <v>100</v>
      </c>
      <c r="AO2" s="171">
        <v>1.44</v>
      </c>
      <c r="AP2" s="157">
        <f>AL2/AK2</f>
        <v>14788.194444444445</v>
      </c>
      <c r="AQ2" s="157">
        <f>AM2/AK2</f>
        <v>1753.4722222222224</v>
      </c>
      <c r="AR2" s="157">
        <f>AN2/AK2</f>
        <v>69.444444444444443</v>
      </c>
      <c r="AS2" s="157">
        <f>O2/AK2</f>
        <v>0</v>
      </c>
    </row>
    <row r="3" spans="1:46" x14ac:dyDescent="0.25">
      <c r="A3" s="108" t="s">
        <v>323</v>
      </c>
      <c r="B3" s="109">
        <v>347972</v>
      </c>
      <c r="C3" s="170">
        <f t="shared" ref="C3:C7" si="0">B3*0.95</f>
        <v>330573.39999999997</v>
      </c>
      <c r="D3" s="170">
        <v>30130.796280020681</v>
      </c>
      <c r="E3" s="173">
        <f t="shared" ref="E3:E7" si="1">C3/D3</f>
        <v>10.971279913342306</v>
      </c>
      <c r="F3" s="171">
        <v>1.0699999999999998</v>
      </c>
      <c r="G3" s="174">
        <f t="shared" ref="G3:G7" si="2">SUM(F3,E3)</f>
        <v>12.041279913342306</v>
      </c>
      <c r="H3" s="150">
        <v>65799</v>
      </c>
      <c r="I3" s="150">
        <f t="shared" ref="I3:I7" si="3">SUM(B3,H3)</f>
        <v>413771</v>
      </c>
      <c r="J3" s="150">
        <f t="shared" ref="J3:J7" si="4">I3/G3</f>
        <v>34362.70919518466</v>
      </c>
      <c r="K3" s="109">
        <v>2158.7416692844936</v>
      </c>
      <c r="L3" s="109">
        <v>19527</v>
      </c>
      <c r="M3" s="109">
        <v>1933</v>
      </c>
      <c r="N3" s="109">
        <v>65799</v>
      </c>
      <c r="O3" s="150"/>
      <c r="P3" s="109">
        <v>365853</v>
      </c>
      <c r="Q3" s="150">
        <f t="shared" ref="Q3:Q7" si="5">SUM(K3,N3,O3,P3)</f>
        <v>433810.74166928453</v>
      </c>
      <c r="R3" s="175">
        <f t="shared" ref="R3:R7" si="6">K3/Q3</f>
        <v>4.9762291753720784E-3</v>
      </c>
      <c r="S3" s="175">
        <f t="shared" ref="S3:S7" si="7">L3/N3</f>
        <v>0.29676742807641454</v>
      </c>
      <c r="T3" s="175">
        <f t="shared" ref="T3:T7" si="8">M3/N3</f>
        <v>2.9377346160275992E-2</v>
      </c>
      <c r="U3" s="175">
        <f t="shared" ref="U3:U7" si="9">N3/Q3</f>
        <v>0.15167674213600235</v>
      </c>
      <c r="V3" s="175">
        <f t="shared" ref="V3:V7" si="10">O3/Q3</f>
        <v>0</v>
      </c>
      <c r="W3" s="175">
        <f t="shared" ref="W3:W7" si="11">P3/Q3</f>
        <v>0.84334702868862543</v>
      </c>
      <c r="X3" s="172">
        <v>14545</v>
      </c>
      <c r="Y3" s="172">
        <v>2624</v>
      </c>
      <c r="Z3" s="178">
        <f>Y3/X3</f>
        <v>0.18040563767617737</v>
      </c>
      <c r="AA3" s="180">
        <f>Q3/X3</f>
        <v>29.825420534155004</v>
      </c>
      <c r="AB3" s="178">
        <f>N3/X3</f>
        <v>4.5238226194568583</v>
      </c>
      <c r="AC3" s="179">
        <f>Q3/Y3</f>
        <v>165.32421557518467</v>
      </c>
      <c r="AD3" s="179">
        <f>N3/Y3</f>
        <v>25.075838414634145</v>
      </c>
      <c r="AE3" s="159">
        <v>1.0699999999999998</v>
      </c>
      <c r="AF3" s="177">
        <f t="shared" ref="AF3:AF7" si="12">AE3/Y3</f>
        <v>4.0777439024390237E-4</v>
      </c>
      <c r="AG3" s="160"/>
      <c r="AH3" s="5"/>
      <c r="AI3" s="160"/>
      <c r="AJ3" s="181"/>
      <c r="AK3" s="178">
        <f t="shared" ref="AK3:AK7" si="13">SUM(AG3,AI3,AE3)</f>
        <v>1.0699999999999998</v>
      </c>
      <c r="AL3" s="176">
        <v>4353</v>
      </c>
      <c r="AM3" s="176">
        <v>13483</v>
      </c>
      <c r="AN3" s="176">
        <v>45</v>
      </c>
      <c r="AO3" s="171">
        <v>1.0699999999999998</v>
      </c>
      <c r="AP3" s="157">
        <f t="shared" ref="AP3:AP8" si="14">AL3/AK3</f>
        <v>4068.2242990654213</v>
      </c>
      <c r="AQ3" s="157">
        <f t="shared" ref="AQ3:AQ7" si="15">AM3/AK3</f>
        <v>12600.934579439254</v>
      </c>
      <c r="AR3" s="157">
        <f t="shared" ref="AR3:AR7" si="16">AN3/AK3</f>
        <v>42.056074766355145</v>
      </c>
      <c r="AS3" s="157">
        <f t="shared" ref="AS3:AS7" si="17">O3/AK3</f>
        <v>0</v>
      </c>
    </row>
    <row r="4" spans="1:46" x14ac:dyDescent="0.25">
      <c r="A4" s="108" t="s">
        <v>324</v>
      </c>
      <c r="B4" s="109">
        <v>56750</v>
      </c>
      <c r="C4" s="170">
        <f t="shared" si="0"/>
        <v>53912.5</v>
      </c>
      <c r="D4" s="170">
        <v>30130.796280020681</v>
      </c>
      <c r="E4" s="173">
        <f t="shared" si="1"/>
        <v>1.7892822844429319</v>
      </c>
      <c r="F4" s="171">
        <v>9.08</v>
      </c>
      <c r="G4" s="174">
        <f t="shared" si="2"/>
        <v>10.869282284442932</v>
      </c>
      <c r="H4" s="150">
        <v>258334.44</v>
      </c>
      <c r="I4" s="150">
        <f t="shared" si="3"/>
        <v>315084.44</v>
      </c>
      <c r="J4" s="150">
        <f t="shared" si="4"/>
        <v>28988.523046363094</v>
      </c>
      <c r="K4" s="109">
        <v>87695</v>
      </c>
      <c r="L4" s="109">
        <v>40904.460000000006</v>
      </c>
      <c r="M4" s="109">
        <v>21987.56</v>
      </c>
      <c r="N4" s="109">
        <v>258334.43999999997</v>
      </c>
      <c r="O4" s="150">
        <v>16100</v>
      </c>
      <c r="P4" s="109">
        <v>83693</v>
      </c>
      <c r="Q4" s="150">
        <f t="shared" si="5"/>
        <v>445822.43999999994</v>
      </c>
      <c r="R4" s="175">
        <f t="shared" si="6"/>
        <v>0.19670387161310232</v>
      </c>
      <c r="S4" s="175">
        <f t="shared" si="7"/>
        <v>0.15833916685673041</v>
      </c>
      <c r="T4" s="175">
        <f t="shared" si="8"/>
        <v>8.5112770871742863E-2</v>
      </c>
      <c r="U4" s="175">
        <f t="shared" si="9"/>
        <v>0.57945589279893583</v>
      </c>
      <c r="V4" s="175">
        <f t="shared" si="10"/>
        <v>3.611303190570668E-2</v>
      </c>
      <c r="W4" s="175">
        <f t="shared" si="11"/>
        <v>0.18772720368225523</v>
      </c>
      <c r="X4" s="172">
        <v>5286</v>
      </c>
      <c r="Y4" s="172">
        <v>28998.799999999999</v>
      </c>
      <c r="Z4" s="178">
        <f t="shared" ref="Z4:Z7" si="18">Y4/X4</f>
        <v>5.4859629209231935</v>
      </c>
      <c r="AA4" s="180">
        <f t="shared" ref="AA4:AA7" si="19">Q4/X4</f>
        <v>84.340227014755953</v>
      </c>
      <c r="AB4" s="178">
        <f t="shared" ref="AB4:AB7" si="20">N4/X4</f>
        <v>48.871441543700335</v>
      </c>
      <c r="AC4" s="179">
        <f t="shared" ref="AC4:AC7" si="21">Q4/Y4</f>
        <v>15.373823744430803</v>
      </c>
      <c r="AD4" s="179">
        <f t="shared" ref="AD4:AD7" si="22">N4/Y4</f>
        <v>8.9084527635626287</v>
      </c>
      <c r="AE4" s="159">
        <v>1</v>
      </c>
      <c r="AF4" s="177">
        <f t="shared" si="12"/>
        <v>3.4484185552505622E-5</v>
      </c>
      <c r="AG4" s="160"/>
      <c r="AH4" s="5"/>
      <c r="AI4" s="161">
        <v>8.08</v>
      </c>
      <c r="AJ4" s="181">
        <f t="shared" ref="AJ4:AJ7" si="23">AI4/Y4</f>
        <v>2.7863221926424544E-4</v>
      </c>
      <c r="AK4" s="178">
        <f t="shared" si="13"/>
        <v>9.08</v>
      </c>
      <c r="AL4" s="176">
        <v>9193</v>
      </c>
      <c r="AM4" s="176">
        <v>11250</v>
      </c>
      <c r="AN4" s="176">
        <v>2000</v>
      </c>
      <c r="AO4" s="171">
        <v>9.08</v>
      </c>
      <c r="AP4" s="157">
        <f t="shared" si="14"/>
        <v>1012.4449339207048</v>
      </c>
      <c r="AQ4" s="157">
        <f t="shared" si="15"/>
        <v>1238.9867841409691</v>
      </c>
      <c r="AR4" s="157">
        <f t="shared" si="16"/>
        <v>220.26431718061673</v>
      </c>
      <c r="AS4" s="157">
        <f t="shared" si="17"/>
        <v>1773.1277533039647</v>
      </c>
    </row>
    <row r="5" spans="1:46" x14ac:dyDescent="0.25">
      <c r="A5" s="108" t="s">
        <v>325</v>
      </c>
      <c r="B5" s="109">
        <v>45304</v>
      </c>
      <c r="C5" s="170">
        <f t="shared" si="0"/>
        <v>43038.799999999996</v>
      </c>
      <c r="D5" s="170">
        <v>30130.796280020681</v>
      </c>
      <c r="E5" s="173">
        <f t="shared" si="1"/>
        <v>1.4283990240423363</v>
      </c>
      <c r="F5" s="171">
        <v>6.3148861370501415</v>
      </c>
      <c r="G5" s="174">
        <f t="shared" si="2"/>
        <v>7.7432851610924782</v>
      </c>
      <c r="H5" s="150">
        <v>220544</v>
      </c>
      <c r="I5" s="150">
        <f t="shared" si="3"/>
        <v>265848</v>
      </c>
      <c r="J5" s="150">
        <f t="shared" si="4"/>
        <v>34332.71466428756</v>
      </c>
      <c r="K5" s="109">
        <v>47794.899461785411</v>
      </c>
      <c r="L5" s="109">
        <v>33886.411679230412</v>
      </c>
      <c r="M5" s="109">
        <v>25834.668459573721</v>
      </c>
      <c r="N5" s="109">
        <v>220544</v>
      </c>
      <c r="O5" s="150">
        <v>43830</v>
      </c>
      <c r="P5" s="109">
        <v>82353</v>
      </c>
      <c r="Q5" s="150">
        <f t="shared" si="5"/>
        <v>394521.89946178539</v>
      </c>
      <c r="R5" s="175">
        <f t="shared" si="6"/>
        <v>0.12114637876119973</v>
      </c>
      <c r="S5" s="175">
        <f t="shared" si="7"/>
        <v>0.15364921140103749</v>
      </c>
      <c r="T5" s="175">
        <f t="shared" si="8"/>
        <v>0.11714065428927434</v>
      </c>
      <c r="U5" s="175">
        <f t="shared" si="9"/>
        <v>0.55901586274645465</v>
      </c>
      <c r="V5" s="175">
        <f t="shared" si="10"/>
        <v>0.11109649441461616</v>
      </c>
      <c r="W5" s="175">
        <f t="shared" si="11"/>
        <v>0.20874126407772953</v>
      </c>
      <c r="X5" s="172"/>
      <c r="Y5" s="172">
        <v>14602.25</v>
      </c>
      <c r="Z5" s="178"/>
      <c r="AA5" s="180"/>
      <c r="AB5" s="178"/>
      <c r="AC5" s="179">
        <f t="shared" si="21"/>
        <v>27.017884193311673</v>
      </c>
      <c r="AD5" s="179">
        <f t="shared" si="22"/>
        <v>15.103425841907924</v>
      </c>
      <c r="AE5" s="161">
        <v>1.4222764470247209</v>
      </c>
      <c r="AF5" s="177">
        <f t="shared" si="12"/>
        <v>9.7401184545170837E-5</v>
      </c>
      <c r="AG5" s="161">
        <v>0.88780969002542021</v>
      </c>
      <c r="AH5" s="182">
        <f>AG5/Y5</f>
        <v>6.0799513090477168E-5</v>
      </c>
      <c r="AI5" s="161">
        <v>4.0048000000000004</v>
      </c>
      <c r="AJ5" s="181">
        <f t="shared" si="23"/>
        <v>2.742591039052201E-4</v>
      </c>
      <c r="AK5" s="178">
        <f t="shared" si="13"/>
        <v>6.3148861370501415</v>
      </c>
      <c r="AL5" s="176">
        <v>15331</v>
      </c>
      <c r="AM5" s="176">
        <v>11303</v>
      </c>
      <c r="AN5" s="176">
        <v>1785</v>
      </c>
      <c r="AO5" s="171">
        <v>6.3148861370501415</v>
      </c>
      <c r="AP5" s="157">
        <f t="shared" si="14"/>
        <v>2427.7555710864385</v>
      </c>
      <c r="AQ5" s="157">
        <f t="shared" si="15"/>
        <v>1789.897672688671</v>
      </c>
      <c r="AR5" s="157">
        <f t="shared" si="16"/>
        <v>282.66542915591236</v>
      </c>
      <c r="AS5" s="157">
        <f t="shared" si="17"/>
        <v>6940.7427226350928</v>
      </c>
    </row>
    <row r="6" spans="1:46" ht="30" x14ac:dyDescent="0.25">
      <c r="A6" s="108" t="s">
        <v>326</v>
      </c>
      <c r="B6" s="109">
        <v>162371</v>
      </c>
      <c r="C6" s="170">
        <f t="shared" si="0"/>
        <v>154252.44999999998</v>
      </c>
      <c r="D6" s="170">
        <v>30130.796280020681</v>
      </c>
      <c r="E6" s="173">
        <f t="shared" si="1"/>
        <v>5.1194282609212909</v>
      </c>
      <c r="F6" s="171">
        <v>4.4463246622606212</v>
      </c>
      <c r="G6" s="174">
        <f t="shared" si="2"/>
        <v>9.5657529231819112</v>
      </c>
      <c r="H6" s="150">
        <v>173038</v>
      </c>
      <c r="I6" s="150">
        <f t="shared" si="3"/>
        <v>335409</v>
      </c>
      <c r="J6" s="150">
        <f t="shared" si="4"/>
        <v>35063.523247308687</v>
      </c>
      <c r="K6" s="109">
        <v>40828.638565097703</v>
      </c>
      <c r="L6" s="109">
        <v>28947.357778744066</v>
      </c>
      <c r="M6" s="109">
        <v>22069.182127444998</v>
      </c>
      <c r="N6" s="109">
        <v>173038</v>
      </c>
      <c r="O6" s="150">
        <v>766</v>
      </c>
      <c r="P6" s="109">
        <v>283647</v>
      </c>
      <c r="Q6" s="150">
        <f t="shared" si="5"/>
        <v>498279.6385650977</v>
      </c>
      <c r="R6" s="175">
        <f t="shared" si="6"/>
        <v>8.1939207234460673E-2</v>
      </c>
      <c r="S6" s="175">
        <f t="shared" si="7"/>
        <v>0.16728902194167794</v>
      </c>
      <c r="T6" s="175">
        <f t="shared" si="8"/>
        <v>0.12753951228889029</v>
      </c>
      <c r="U6" s="175">
        <f t="shared" si="9"/>
        <v>0.34727086279965153</v>
      </c>
      <c r="V6" s="175">
        <f t="shared" si="10"/>
        <v>1.5372893867505004E-3</v>
      </c>
      <c r="W6" s="175">
        <f t="shared" si="11"/>
        <v>0.56925264057913727</v>
      </c>
      <c r="X6" s="172">
        <v>6634</v>
      </c>
      <c r="Y6" s="172">
        <v>20224</v>
      </c>
      <c r="Z6" s="178">
        <f t="shared" si="18"/>
        <v>3.0485378353934278</v>
      </c>
      <c r="AA6" s="180">
        <f t="shared" si="19"/>
        <v>75.109984709842891</v>
      </c>
      <c r="AB6" s="178">
        <f t="shared" si="20"/>
        <v>26.083509195055772</v>
      </c>
      <c r="AC6" s="179">
        <f t="shared" si="21"/>
        <v>24.638035925884974</v>
      </c>
      <c r="AD6" s="179">
        <f t="shared" si="22"/>
        <v>8.5560719936708853</v>
      </c>
      <c r="AE6" s="161">
        <v>0.84738581476146091</v>
      </c>
      <c r="AF6" s="177">
        <f t="shared" si="12"/>
        <v>4.1900010619138695E-5</v>
      </c>
      <c r="AG6" s="160"/>
      <c r="AH6" s="182"/>
      <c r="AI6" s="161">
        <v>3.5989388474991602</v>
      </c>
      <c r="AJ6" s="181">
        <f t="shared" si="23"/>
        <v>1.7795385915245055E-4</v>
      </c>
      <c r="AK6" s="178">
        <f t="shared" si="13"/>
        <v>4.4463246622606212</v>
      </c>
      <c r="AL6" s="176">
        <v>11936</v>
      </c>
      <c r="AM6" s="176">
        <v>7200</v>
      </c>
      <c r="AN6" s="176">
        <v>13960</v>
      </c>
      <c r="AO6" s="171">
        <v>4.4463246622606212</v>
      </c>
      <c r="AP6" s="157">
        <f t="shared" si="14"/>
        <v>2684.4643400222249</v>
      </c>
      <c r="AQ6" s="157">
        <f t="shared" si="15"/>
        <v>1619.314950415551</v>
      </c>
      <c r="AR6" s="157">
        <f t="shared" si="16"/>
        <v>3139.6717649723741</v>
      </c>
      <c r="AS6" s="157">
        <f t="shared" si="17"/>
        <v>172.27711833587668</v>
      </c>
    </row>
    <row r="7" spans="1:46" ht="30.75" thickBot="1" x14ac:dyDescent="0.3">
      <c r="A7" s="185" t="s">
        <v>327</v>
      </c>
      <c r="B7" s="186">
        <v>64514</v>
      </c>
      <c r="C7" s="187">
        <f t="shared" si="0"/>
        <v>61288.299999999996</v>
      </c>
      <c r="D7" s="187">
        <v>30130.796280020681</v>
      </c>
      <c r="E7" s="188">
        <f t="shared" si="1"/>
        <v>2.0340750184766749</v>
      </c>
      <c r="F7" s="189">
        <v>9.85</v>
      </c>
      <c r="G7" s="190">
        <f t="shared" si="2"/>
        <v>11.884075018476675</v>
      </c>
      <c r="H7" s="191">
        <v>343559</v>
      </c>
      <c r="I7" s="191">
        <f t="shared" si="3"/>
        <v>408073</v>
      </c>
      <c r="J7" s="191">
        <f t="shared" si="4"/>
        <v>34337.800743057545</v>
      </c>
      <c r="K7" s="186">
        <v>76148</v>
      </c>
      <c r="L7" s="186">
        <v>38104</v>
      </c>
      <c r="M7" s="186">
        <v>33234</v>
      </c>
      <c r="N7" s="186">
        <v>343734</v>
      </c>
      <c r="O7" s="191">
        <v>84732</v>
      </c>
      <c r="P7" s="186">
        <v>102302</v>
      </c>
      <c r="Q7" s="191">
        <f t="shared" si="5"/>
        <v>606916</v>
      </c>
      <c r="R7" s="192">
        <f t="shared" si="6"/>
        <v>0.12546711571288283</v>
      </c>
      <c r="S7" s="192">
        <f t="shared" si="7"/>
        <v>0.11085315971070653</v>
      </c>
      <c r="T7" s="192">
        <f t="shared" si="8"/>
        <v>9.6685227530590515E-2</v>
      </c>
      <c r="U7" s="192">
        <f t="shared" si="9"/>
        <v>0.56636173704433568</v>
      </c>
      <c r="V7" s="192">
        <f t="shared" si="10"/>
        <v>0.1396107533826757</v>
      </c>
      <c r="W7" s="192">
        <f t="shared" si="11"/>
        <v>0.16856039386010585</v>
      </c>
      <c r="X7" s="193">
        <v>383</v>
      </c>
      <c r="Y7" s="193">
        <v>94.5</v>
      </c>
      <c r="Z7" s="194">
        <f t="shared" si="18"/>
        <v>0.24673629242819844</v>
      </c>
      <c r="AA7" s="195">
        <f t="shared" si="19"/>
        <v>1584.6370757180157</v>
      </c>
      <c r="AB7" s="194">
        <f t="shared" si="20"/>
        <v>897.47780678851177</v>
      </c>
      <c r="AC7" s="196">
        <f t="shared" si="21"/>
        <v>6422.3915343915342</v>
      </c>
      <c r="AD7" s="196">
        <f t="shared" si="22"/>
        <v>3637.3968253968255</v>
      </c>
      <c r="AE7" s="197">
        <v>2.76</v>
      </c>
      <c r="AF7" s="198">
        <f t="shared" si="12"/>
        <v>2.9206349206349205E-2</v>
      </c>
      <c r="AG7" s="199">
        <v>0.32</v>
      </c>
      <c r="AH7" s="200">
        <f t="shared" ref="AH7" si="24">AG7/Y7</f>
        <v>3.3862433862433864E-3</v>
      </c>
      <c r="AI7" s="201">
        <v>6.7700000000000005</v>
      </c>
      <c r="AJ7" s="202">
        <f t="shared" si="23"/>
        <v>7.1640211640211643E-2</v>
      </c>
      <c r="AK7" s="194">
        <f t="shared" si="13"/>
        <v>9.8500000000000014</v>
      </c>
      <c r="AL7" s="203"/>
      <c r="AM7" s="203">
        <v>21655</v>
      </c>
      <c r="AN7" s="203">
        <v>4668</v>
      </c>
      <c r="AO7" s="189">
        <v>9.85</v>
      </c>
      <c r="AP7" s="204">
        <f t="shared" si="14"/>
        <v>0</v>
      </c>
      <c r="AQ7" s="204">
        <f t="shared" si="15"/>
        <v>2198.4771573604057</v>
      </c>
      <c r="AR7" s="204">
        <f t="shared" si="16"/>
        <v>473.90862944162427</v>
      </c>
      <c r="AS7" s="204">
        <f t="shared" si="17"/>
        <v>8602.2335025380689</v>
      </c>
    </row>
    <row r="8" spans="1:46" ht="15.75" thickBot="1" x14ac:dyDescent="0.3">
      <c r="A8" s="208" t="s">
        <v>520</v>
      </c>
      <c r="B8" s="209"/>
      <c r="C8" s="209"/>
      <c r="D8" s="209"/>
      <c r="E8" s="210"/>
      <c r="F8" s="211"/>
      <c r="G8" s="212"/>
      <c r="H8" s="213"/>
      <c r="I8" s="213"/>
      <c r="J8" s="213"/>
      <c r="K8" s="209"/>
      <c r="L8" s="209"/>
      <c r="M8" s="209"/>
      <c r="N8" s="209"/>
      <c r="O8" s="213"/>
      <c r="P8" s="209"/>
      <c r="Q8" s="213"/>
      <c r="R8" s="214"/>
      <c r="S8" s="214"/>
      <c r="T8" s="214"/>
      <c r="U8" s="214"/>
      <c r="V8" s="214"/>
      <c r="W8" s="214"/>
      <c r="X8" s="215"/>
      <c r="Y8" s="215"/>
      <c r="Z8" s="216"/>
      <c r="AA8" s="217"/>
      <c r="AB8" s="216"/>
      <c r="AC8" s="218"/>
      <c r="AD8" s="218"/>
      <c r="AE8" s="221">
        <f>SUM(AE2:AE7)</f>
        <v>7.749662261786181</v>
      </c>
      <c r="AF8" s="219"/>
      <c r="AG8" s="221">
        <f>SUM(AG2:AG7)</f>
        <v>1.2078096900254203</v>
      </c>
      <c r="AH8" s="220"/>
      <c r="AI8" s="221">
        <f>SUM(AI2:AI7)</f>
        <v>23.243738847499159</v>
      </c>
      <c r="AJ8" s="222"/>
      <c r="AK8" s="216">
        <f>SUM(AK2:AK7)</f>
        <v>32.201210799310765</v>
      </c>
      <c r="AL8" s="223"/>
      <c r="AM8" s="223"/>
      <c r="AN8" s="223"/>
      <c r="AO8" s="211"/>
      <c r="AP8" s="207">
        <f t="shared" si="14"/>
        <v>0</v>
      </c>
      <c r="AQ8" s="207"/>
      <c r="AR8" s="207"/>
      <c r="AS8" s="207"/>
    </row>
    <row r="9" spans="1:46" ht="15.75" thickBot="1" x14ac:dyDescent="0.3">
      <c r="A9" s="205" t="s">
        <v>402</v>
      </c>
      <c r="B9" s="206"/>
      <c r="C9" s="206"/>
      <c r="D9" s="206"/>
      <c r="E9" s="206"/>
      <c r="F9" s="206"/>
      <c r="G9" s="206"/>
      <c r="H9" s="206"/>
      <c r="I9" s="206"/>
      <c r="J9" s="206"/>
      <c r="K9" s="206"/>
      <c r="L9" s="206"/>
      <c r="M9" s="206"/>
      <c r="N9" s="206"/>
      <c r="O9" s="206"/>
      <c r="P9" s="206"/>
      <c r="Q9" s="206"/>
      <c r="R9" s="206"/>
      <c r="S9" s="206"/>
      <c r="T9" s="206"/>
      <c r="U9" s="206"/>
      <c r="V9" s="206"/>
      <c r="W9" s="206"/>
      <c r="X9" s="206"/>
      <c r="Y9" s="206"/>
      <c r="Z9" s="206"/>
      <c r="AA9" s="206"/>
      <c r="AB9" s="206"/>
      <c r="AC9" s="206"/>
      <c r="AD9" s="206"/>
      <c r="AE9" s="206"/>
      <c r="AF9" s="206"/>
      <c r="AG9" s="206"/>
      <c r="AH9" s="206"/>
      <c r="AI9" s="206"/>
      <c r="AJ9" s="206"/>
      <c r="AK9" s="206"/>
      <c r="AL9" s="206"/>
      <c r="AM9" s="206"/>
      <c r="AN9" s="206"/>
      <c r="AO9" s="206"/>
      <c r="AP9" s="207">
        <f>AVERAGE(AP2:AP8)</f>
        <v>3568.7262269341768</v>
      </c>
      <c r="AQ9" s="207">
        <f t="shared" ref="AQ9:AR9" si="25">AVERAGE(AQ2:AQ7)</f>
        <v>3533.5138943778456</v>
      </c>
      <c r="AR9" s="207">
        <f t="shared" si="25"/>
        <v>704.66844332688777</v>
      </c>
      <c r="AS9" s="207">
        <f>AVERAGE(AS2:AS7)</f>
        <v>2914.7301828021668</v>
      </c>
    </row>
    <row r="10" spans="1:46" x14ac:dyDescent="0.25">
      <c r="AS10" s="158">
        <f>AVERAGE(AS4:AS7)</f>
        <v>4372.0952742032505</v>
      </c>
    </row>
    <row r="11" spans="1:46" ht="24.75" x14ac:dyDescent="0.25">
      <c r="AS11" s="184">
        <f>(AS7+AS5)/2</f>
        <v>7771.4881125865813</v>
      </c>
      <c r="AT11" s="148" t="s">
        <v>519</v>
      </c>
    </row>
    <row r="13" spans="1:46" x14ac:dyDescent="0.25">
      <c r="F13" s="7" t="s">
        <v>524</v>
      </c>
    </row>
    <row r="15" spans="1:46" ht="14.45" x14ac:dyDescent="0.3">
      <c r="E15" s="368" t="s">
        <v>358</v>
      </c>
      <c r="F15" s="369"/>
      <c r="G15" s="370"/>
    </row>
    <row r="16" spans="1:46" ht="14.45" x14ac:dyDescent="0.3">
      <c r="E16" s="54" t="s">
        <v>361</v>
      </c>
      <c r="F16" s="54" t="s">
        <v>359</v>
      </c>
      <c r="G16" s="54" t="s">
        <v>360</v>
      </c>
    </row>
    <row r="17" spans="1:21" ht="14.45" x14ac:dyDescent="0.3">
      <c r="E17" s="55" t="s">
        <v>330</v>
      </c>
      <c r="F17" s="53">
        <v>50396.693997817783</v>
      </c>
      <c r="G17" s="53">
        <v>52949.15651013457</v>
      </c>
    </row>
    <row r="18" spans="1:21" ht="14.45" x14ac:dyDescent="0.3">
      <c r="E18" s="55" t="s">
        <v>331</v>
      </c>
      <c r="F18" s="53">
        <v>29791.295131894418</v>
      </c>
      <c r="G18" s="53">
        <v>30130.796280020681</v>
      </c>
    </row>
    <row r="19" spans="1:21" ht="14.45" x14ac:dyDescent="0.3">
      <c r="E19" s="56" t="s">
        <v>362</v>
      </c>
      <c r="F19" s="53">
        <v>27250.153953730322</v>
      </c>
      <c r="G19" s="53">
        <v>27250.153953730322</v>
      </c>
    </row>
    <row r="27" spans="1:21" ht="36.6" x14ac:dyDescent="0.3">
      <c r="A27" s="141" t="s">
        <v>345</v>
      </c>
      <c r="B27" s="141" t="s">
        <v>354</v>
      </c>
      <c r="C27" s="141" t="s">
        <v>355</v>
      </c>
      <c r="D27" s="141" t="s">
        <v>356</v>
      </c>
      <c r="E27" s="141" t="s">
        <v>357</v>
      </c>
      <c r="F27" s="142" t="s">
        <v>348</v>
      </c>
      <c r="G27" s="142" t="s">
        <v>349</v>
      </c>
      <c r="H27" s="142" t="s">
        <v>352</v>
      </c>
      <c r="I27" s="142" t="s">
        <v>76</v>
      </c>
      <c r="J27" s="142" t="s">
        <v>398</v>
      </c>
      <c r="K27" s="141" t="s">
        <v>354</v>
      </c>
      <c r="L27" s="141" t="s">
        <v>355</v>
      </c>
      <c r="M27" s="141" t="s">
        <v>356</v>
      </c>
      <c r="N27" s="141" t="s">
        <v>357</v>
      </c>
      <c r="O27" s="141" t="s">
        <v>229</v>
      </c>
      <c r="P27" s="141" t="s">
        <v>267</v>
      </c>
      <c r="Q27" s="141" t="s">
        <v>336</v>
      </c>
      <c r="R27" s="143" t="s">
        <v>338</v>
      </c>
      <c r="S27" s="143" t="s">
        <v>261</v>
      </c>
      <c r="T27" s="143" t="s">
        <v>241</v>
      </c>
      <c r="U27" s="143" t="s">
        <v>239</v>
      </c>
    </row>
    <row r="28" spans="1:21" ht="14.45" x14ac:dyDescent="0.3">
      <c r="A28" s="371" t="s">
        <v>399</v>
      </c>
      <c r="B28" s="371"/>
      <c r="C28" s="371"/>
      <c r="D28" s="371"/>
      <c r="E28" s="371"/>
      <c r="F28" s="371"/>
      <c r="G28" s="371"/>
      <c r="H28" s="371"/>
      <c r="I28" s="371"/>
      <c r="J28" s="371"/>
      <c r="K28" s="371"/>
      <c r="L28" s="371"/>
      <c r="M28" s="371"/>
      <c r="N28" s="371"/>
      <c r="O28" s="371"/>
      <c r="P28" s="371"/>
      <c r="Q28" s="371"/>
      <c r="R28" s="371"/>
      <c r="S28" s="224"/>
      <c r="T28" s="224"/>
      <c r="U28" s="224"/>
    </row>
    <row r="29" spans="1:21" ht="14.45" x14ac:dyDescent="0.3">
      <c r="A29" s="224" t="s">
        <v>323</v>
      </c>
      <c r="B29" s="225">
        <v>2158.7416692844936</v>
      </c>
      <c r="C29" s="225">
        <v>19527</v>
      </c>
      <c r="D29" s="225">
        <v>1933</v>
      </c>
      <c r="E29" s="225">
        <v>65799</v>
      </c>
      <c r="F29" s="226">
        <v>1.0699999999999998</v>
      </c>
      <c r="G29" s="227"/>
      <c r="H29" s="227"/>
      <c r="I29" s="228">
        <f t="shared" ref="I29:I35" si="26">SUM(F29:H29)</f>
        <v>1.0699999999999998</v>
      </c>
      <c r="J29" s="229">
        <v>12.041279913342306</v>
      </c>
      <c r="K29" s="230">
        <v>2158.7416692844936</v>
      </c>
      <c r="L29" s="230">
        <v>19527</v>
      </c>
      <c r="M29" s="230">
        <v>1933</v>
      </c>
      <c r="N29" s="230">
        <v>65799</v>
      </c>
      <c r="O29" s="230">
        <v>0</v>
      </c>
      <c r="P29" s="230">
        <v>365853</v>
      </c>
      <c r="Q29" s="230">
        <v>455270.74166928453</v>
      </c>
      <c r="R29" s="230">
        <v>453112</v>
      </c>
      <c r="S29" s="231">
        <v>4353</v>
      </c>
      <c r="T29" s="231">
        <v>13483</v>
      </c>
      <c r="U29" s="231">
        <v>45</v>
      </c>
    </row>
    <row r="30" spans="1:21" ht="14.45" x14ac:dyDescent="0.3">
      <c r="A30" s="224" t="s">
        <v>325</v>
      </c>
      <c r="B30" s="225">
        <v>47794.899461785411</v>
      </c>
      <c r="C30" s="225">
        <v>33886.411679230412</v>
      </c>
      <c r="D30" s="225">
        <v>25834.668459573721</v>
      </c>
      <c r="E30" s="225">
        <v>220544</v>
      </c>
      <c r="F30" s="228">
        <v>1.4222764470247209</v>
      </c>
      <c r="G30" s="228">
        <v>4.0048000000000004</v>
      </c>
      <c r="H30" s="228">
        <v>0.88780969002542021</v>
      </c>
      <c r="I30" s="228">
        <f>SUM(F30:H30)</f>
        <v>6.3148861370501415</v>
      </c>
      <c r="J30" s="229">
        <v>7.7432851610924782</v>
      </c>
      <c r="K30" s="230">
        <v>47794.899461785411</v>
      </c>
      <c r="L30" s="230">
        <v>33886.411679230412</v>
      </c>
      <c r="M30" s="230">
        <v>25834.668459573721</v>
      </c>
      <c r="N30" s="230">
        <v>220544</v>
      </c>
      <c r="O30" s="230">
        <v>43830</v>
      </c>
      <c r="P30" s="230">
        <v>82353</v>
      </c>
      <c r="Q30" s="230">
        <v>454242.97960058955</v>
      </c>
      <c r="R30" s="230">
        <v>479407</v>
      </c>
      <c r="S30" s="231">
        <v>15331</v>
      </c>
      <c r="T30" s="231">
        <v>11303</v>
      </c>
      <c r="U30" s="231">
        <v>1785</v>
      </c>
    </row>
    <row r="31" spans="1:21" ht="14.45" x14ac:dyDescent="0.3">
      <c r="A31" s="232" t="s">
        <v>76</v>
      </c>
      <c r="B31" s="225"/>
      <c r="C31" s="225"/>
      <c r="D31" s="225"/>
      <c r="E31" s="225"/>
      <c r="F31" s="228">
        <f>AVERAGE(F29:F30)</f>
        <v>1.2461382235123604</v>
      </c>
      <c r="G31" s="228">
        <f t="shared" ref="G31:H31" si="27">AVERAGE(G29:G30)</f>
        <v>4.0048000000000004</v>
      </c>
      <c r="H31" s="228">
        <f t="shared" si="27"/>
        <v>0.88780969002542021</v>
      </c>
      <c r="I31" s="228"/>
      <c r="J31" s="229"/>
      <c r="K31" s="230"/>
      <c r="L31" s="230"/>
      <c r="M31" s="230"/>
      <c r="N31" s="230"/>
      <c r="O31" s="230"/>
      <c r="P31" s="230"/>
      <c r="Q31" s="230"/>
      <c r="R31" s="230"/>
      <c r="S31" s="231"/>
      <c r="T31" s="231"/>
      <c r="U31" s="231"/>
    </row>
    <row r="32" spans="1:21" ht="14.45" x14ac:dyDescent="0.3">
      <c r="A32" s="50"/>
      <c r="B32" s="52"/>
      <c r="C32" s="52"/>
      <c r="D32" s="52"/>
      <c r="E32" s="52"/>
      <c r="F32" s="145"/>
      <c r="G32" s="145"/>
      <c r="H32" s="145"/>
      <c r="I32" s="145"/>
      <c r="J32" s="146"/>
      <c r="K32" s="147"/>
      <c r="L32" s="147"/>
      <c r="M32" s="147"/>
      <c r="N32" s="147"/>
      <c r="O32" s="147"/>
      <c r="P32" s="147"/>
      <c r="Q32" s="147"/>
      <c r="R32" s="147"/>
      <c r="S32" s="51"/>
      <c r="T32" s="51"/>
      <c r="U32" s="51"/>
    </row>
    <row r="33" spans="1:21" ht="14.45" x14ac:dyDescent="0.3">
      <c r="A33" s="372" t="s">
        <v>400</v>
      </c>
      <c r="B33" s="372"/>
      <c r="C33" s="372"/>
      <c r="D33" s="372"/>
      <c r="E33" s="372"/>
      <c r="F33" s="372"/>
      <c r="G33" s="372"/>
      <c r="H33" s="372"/>
      <c r="I33" s="372"/>
      <c r="J33" s="372"/>
      <c r="K33" s="372"/>
      <c r="L33" s="372"/>
      <c r="M33" s="372"/>
      <c r="N33" s="372"/>
      <c r="O33" s="372"/>
      <c r="P33" s="372"/>
      <c r="Q33" s="372"/>
      <c r="R33" s="372"/>
      <c r="S33" s="233"/>
      <c r="T33" s="233"/>
      <c r="U33" s="233"/>
    </row>
    <row r="34" spans="1:21" ht="14.45" x14ac:dyDescent="0.3">
      <c r="A34" s="233" t="s">
        <v>324</v>
      </c>
      <c r="B34" s="234">
        <v>87695</v>
      </c>
      <c r="C34" s="234">
        <v>40904.460000000006</v>
      </c>
      <c r="D34" s="234">
        <v>21987.56</v>
      </c>
      <c r="E34" s="234">
        <v>258334.43999999997</v>
      </c>
      <c r="F34" s="235">
        <v>1</v>
      </c>
      <c r="G34" s="236">
        <v>8.08</v>
      </c>
      <c r="H34" s="237"/>
      <c r="I34" s="236">
        <f t="shared" si="26"/>
        <v>9.08</v>
      </c>
      <c r="J34" s="238">
        <v>10.869282284442932</v>
      </c>
      <c r="K34" s="239">
        <v>87695</v>
      </c>
      <c r="L34" s="239">
        <v>40904.460000000006</v>
      </c>
      <c r="M34" s="239">
        <v>21987.56</v>
      </c>
      <c r="N34" s="239">
        <v>258334.43999999997</v>
      </c>
      <c r="O34" s="239">
        <v>16100</v>
      </c>
      <c r="P34" s="239">
        <v>83693</v>
      </c>
      <c r="Q34" s="239">
        <v>508714.45999999996</v>
      </c>
      <c r="R34" s="239">
        <v>508714.49</v>
      </c>
      <c r="S34" s="240">
        <v>9193</v>
      </c>
      <c r="T34" s="240">
        <v>11250</v>
      </c>
      <c r="U34" s="240">
        <v>2000</v>
      </c>
    </row>
    <row r="35" spans="1:21" ht="14.45" x14ac:dyDescent="0.3">
      <c r="A35" s="233" t="s">
        <v>326</v>
      </c>
      <c r="B35" s="234">
        <v>40828.638565097703</v>
      </c>
      <c r="C35" s="234">
        <v>28947.357778744066</v>
      </c>
      <c r="D35" s="234">
        <v>22069.182127444998</v>
      </c>
      <c r="E35" s="234">
        <v>173038</v>
      </c>
      <c r="F35" s="236">
        <v>0.84738581476146091</v>
      </c>
      <c r="G35" s="236">
        <v>3.5989388474991602</v>
      </c>
      <c r="H35" s="237"/>
      <c r="I35" s="236">
        <f t="shared" si="26"/>
        <v>4.4463246622606212</v>
      </c>
      <c r="J35" s="238">
        <v>9.5657529231819112</v>
      </c>
      <c r="K35" s="239">
        <v>40828.638565097703</v>
      </c>
      <c r="L35" s="239">
        <v>28947.357778744066</v>
      </c>
      <c r="M35" s="239">
        <v>22069.182127444998</v>
      </c>
      <c r="N35" s="239">
        <v>173038</v>
      </c>
      <c r="O35" s="239">
        <v>766</v>
      </c>
      <c r="P35" s="239">
        <v>283647</v>
      </c>
      <c r="Q35" s="239">
        <v>549296.17847128678</v>
      </c>
      <c r="R35" s="239">
        <v>558117</v>
      </c>
      <c r="S35" s="240">
        <v>11936</v>
      </c>
      <c r="T35" s="240">
        <v>7200</v>
      </c>
      <c r="U35" s="240">
        <v>13960</v>
      </c>
    </row>
    <row r="36" spans="1:21" ht="14.45" x14ac:dyDescent="0.3">
      <c r="A36" s="241" t="s">
        <v>76</v>
      </c>
      <c r="B36" s="234"/>
      <c r="C36" s="234"/>
      <c r="D36" s="234"/>
      <c r="E36" s="234"/>
      <c r="F36" s="236">
        <f>AVERAGE(F34:F35)</f>
        <v>0.92369290738073051</v>
      </c>
      <c r="G36" s="236">
        <f>AVERAGE(G34:G35)</f>
        <v>5.8394694237495806</v>
      </c>
      <c r="H36" s="236"/>
      <c r="I36" s="236"/>
      <c r="J36" s="238"/>
      <c r="K36" s="239"/>
      <c r="L36" s="239"/>
      <c r="M36" s="239"/>
      <c r="N36" s="239"/>
      <c r="O36" s="239"/>
      <c r="P36" s="239"/>
      <c r="Q36" s="239"/>
      <c r="R36" s="239"/>
      <c r="S36" s="240"/>
      <c r="T36" s="240"/>
      <c r="U36" s="240"/>
    </row>
    <row r="37" spans="1:21" ht="14.45" x14ac:dyDescent="0.3">
      <c r="A37" s="50"/>
      <c r="B37" s="52"/>
      <c r="C37" s="52"/>
      <c r="D37" s="52"/>
      <c r="E37" s="52"/>
      <c r="F37" s="145"/>
      <c r="G37" s="145"/>
      <c r="H37" s="144"/>
      <c r="I37" s="145"/>
      <c r="J37" s="146"/>
      <c r="K37" s="147"/>
      <c r="L37" s="147"/>
      <c r="M37" s="147"/>
      <c r="N37" s="147"/>
      <c r="O37" s="147"/>
      <c r="P37" s="147"/>
      <c r="Q37" s="147"/>
      <c r="R37" s="147"/>
      <c r="S37" s="51"/>
      <c r="T37" s="51"/>
      <c r="U37" s="51"/>
    </row>
    <row r="38" spans="1:21" ht="14.45" x14ac:dyDescent="0.3">
      <c r="A38" s="373" t="s">
        <v>401</v>
      </c>
      <c r="B38" s="373"/>
      <c r="C38" s="373"/>
      <c r="D38" s="373"/>
      <c r="E38" s="373"/>
      <c r="F38" s="373"/>
      <c r="G38" s="373"/>
      <c r="H38" s="373"/>
      <c r="I38" s="373"/>
      <c r="J38" s="373"/>
      <c r="K38" s="373"/>
      <c r="L38" s="373"/>
      <c r="M38" s="373"/>
      <c r="N38" s="373"/>
      <c r="O38" s="373"/>
      <c r="P38" s="373"/>
      <c r="Q38" s="373"/>
      <c r="R38" s="373"/>
      <c r="S38" s="242"/>
      <c r="T38" s="242"/>
      <c r="U38" s="242"/>
    </row>
    <row r="39" spans="1:21" x14ac:dyDescent="0.25">
      <c r="A39" s="243" t="s">
        <v>322</v>
      </c>
      <c r="B39" s="244">
        <v>5339.7790399344849</v>
      </c>
      <c r="C39" s="244">
        <v>62142</v>
      </c>
      <c r="D39" s="244">
        <v>6152</v>
      </c>
      <c r="E39" s="244">
        <v>82329</v>
      </c>
      <c r="F39" s="245">
        <v>0.65</v>
      </c>
      <c r="G39" s="246">
        <v>0.79</v>
      </c>
      <c r="H39" s="247"/>
      <c r="I39" s="246">
        <f>SUM(F39:H39)</f>
        <v>1.44</v>
      </c>
      <c r="J39" s="248">
        <v>18.401292534405243</v>
      </c>
      <c r="K39" s="249">
        <v>5339.7790399344849</v>
      </c>
      <c r="L39" s="249">
        <v>62142</v>
      </c>
      <c r="M39" s="249">
        <v>6152</v>
      </c>
      <c r="N39" s="249">
        <v>82329</v>
      </c>
      <c r="O39" s="249">
        <v>0</v>
      </c>
      <c r="P39" s="249">
        <v>561875</v>
      </c>
      <c r="Q39" s="249">
        <v>717837.77903993451</v>
      </c>
      <c r="R39" s="249">
        <v>712498</v>
      </c>
      <c r="S39" s="250">
        <v>21295</v>
      </c>
      <c r="T39" s="250">
        <v>2525</v>
      </c>
      <c r="U39" s="250">
        <v>100</v>
      </c>
    </row>
    <row r="40" spans="1:21" ht="24.75" x14ac:dyDescent="0.25">
      <c r="A40" s="243" t="s">
        <v>327</v>
      </c>
      <c r="B40" s="244">
        <v>76148</v>
      </c>
      <c r="C40" s="244">
        <v>38104</v>
      </c>
      <c r="D40" s="244">
        <v>33234</v>
      </c>
      <c r="E40" s="244">
        <v>343734</v>
      </c>
      <c r="F40" s="245">
        <v>2.76</v>
      </c>
      <c r="G40" s="246">
        <v>6.7700000000000005</v>
      </c>
      <c r="H40" s="247">
        <v>0.32</v>
      </c>
      <c r="I40" s="246">
        <f>SUM(F40:H40)</f>
        <v>9.8500000000000014</v>
      </c>
      <c r="J40" s="251">
        <v>11.884075018476675</v>
      </c>
      <c r="K40" s="249">
        <v>76148</v>
      </c>
      <c r="L40" s="249">
        <v>38104</v>
      </c>
      <c r="M40" s="249">
        <v>33234</v>
      </c>
      <c r="N40" s="249">
        <v>343734</v>
      </c>
      <c r="O40" s="249">
        <v>84732</v>
      </c>
      <c r="P40" s="249">
        <v>102302</v>
      </c>
      <c r="Q40" s="249">
        <v>678254</v>
      </c>
      <c r="R40" s="249">
        <v>740229</v>
      </c>
      <c r="S40" s="250"/>
      <c r="T40" s="250">
        <v>21655</v>
      </c>
      <c r="U40" s="250">
        <v>4668</v>
      </c>
    </row>
    <row r="41" spans="1:21" x14ac:dyDescent="0.25">
      <c r="A41" s="252" t="s">
        <v>76</v>
      </c>
      <c r="B41" s="253"/>
      <c r="C41" s="253"/>
      <c r="D41" s="253"/>
      <c r="E41" s="253"/>
      <c r="F41" s="253"/>
      <c r="G41" s="253"/>
      <c r="H41" s="253"/>
      <c r="I41" s="253"/>
      <c r="J41" s="253"/>
      <c r="K41" s="253"/>
      <c r="L41" s="253"/>
      <c r="M41" s="253"/>
      <c r="N41" s="253"/>
      <c r="O41" s="253"/>
      <c r="P41" s="253"/>
      <c r="Q41" s="253"/>
      <c r="R41" s="253"/>
      <c r="S41" s="253"/>
      <c r="T41" s="253"/>
      <c r="U41" s="253"/>
    </row>
    <row r="44" spans="1:21" ht="15.75" thickBot="1" x14ac:dyDescent="0.3">
      <c r="A44" s="307">
        <v>32.201210799310765</v>
      </c>
      <c r="B44" s="308">
        <v>1143778.44</v>
      </c>
    </row>
    <row r="45" spans="1:21" s="1" customFormat="1" ht="15.75" x14ac:dyDescent="0.25">
      <c r="A45" s="374" t="s">
        <v>342</v>
      </c>
      <c r="B45" s="374"/>
      <c r="C45" s="374"/>
    </row>
    <row r="46" spans="1:21" s="1" customFormat="1" x14ac:dyDescent="0.25">
      <c r="A46" s="24" t="s">
        <v>80</v>
      </c>
      <c r="B46" s="1" t="s">
        <v>337</v>
      </c>
    </row>
    <row r="47" spans="1:21" s="1" customFormat="1" x14ac:dyDescent="0.25"/>
    <row r="48" spans="1:21" s="1" customFormat="1" x14ac:dyDescent="0.25">
      <c r="A48" s="24" t="s">
        <v>335</v>
      </c>
      <c r="B48" s="1" t="s">
        <v>334</v>
      </c>
      <c r="C48" s="33" t="s">
        <v>334</v>
      </c>
      <c r="D48" s="34" t="s">
        <v>339</v>
      </c>
      <c r="E48" s="34" t="s">
        <v>340</v>
      </c>
      <c r="F48" s="34" t="s">
        <v>426</v>
      </c>
      <c r="G48" s="34" t="s">
        <v>427</v>
      </c>
    </row>
    <row r="49" spans="1:12" s="1" customFormat="1" x14ac:dyDescent="0.25">
      <c r="A49" s="38" t="s">
        <v>283</v>
      </c>
      <c r="B49" s="39">
        <v>259965.0587361021</v>
      </c>
      <c r="C49" s="40">
        <v>259965.0587361021</v>
      </c>
      <c r="D49" s="39">
        <f>C49/$A$44</f>
        <v>8073.1454589175382</v>
      </c>
      <c r="E49" s="41">
        <f>C49/C55</f>
        <v>7.728737406709793E-2</v>
      </c>
      <c r="G49" s="132">
        <v>0.12</v>
      </c>
    </row>
    <row r="50" spans="1:12" s="1" customFormat="1" x14ac:dyDescent="0.25">
      <c r="A50" s="38" t="s">
        <v>215</v>
      </c>
      <c r="B50" s="39">
        <v>223511.22945797449</v>
      </c>
      <c r="C50" s="40">
        <v>223511.22945797449</v>
      </c>
      <c r="D50" s="39">
        <f t="shared" ref="D50:D54" si="28">C50/$A$44</f>
        <v>6941.0815279889575</v>
      </c>
      <c r="E50" s="41">
        <f>C50/C55</f>
        <v>6.6449683981766816E-2</v>
      </c>
      <c r="F50" s="132">
        <f>SUM(C50:C51/C52)</f>
        <v>0.195414795069904</v>
      </c>
    </row>
    <row r="51" spans="1:12" s="1" customFormat="1" x14ac:dyDescent="0.25">
      <c r="A51" s="38" t="s">
        <v>213</v>
      </c>
      <c r="B51" s="39">
        <v>111210.41058701872</v>
      </c>
      <c r="C51" s="40">
        <v>111210.41058701872</v>
      </c>
      <c r="D51" s="39">
        <f t="shared" si="28"/>
        <v>3453.6095949969394</v>
      </c>
      <c r="E51" s="41">
        <f>C51/C55</f>
        <v>3.3062753298394823E-2</v>
      </c>
    </row>
    <row r="52" spans="1:12" s="1" customFormat="1" x14ac:dyDescent="0.25">
      <c r="A52" s="38" t="s">
        <v>197</v>
      </c>
      <c r="B52" s="39">
        <v>1143778.44</v>
      </c>
      <c r="C52" s="40">
        <v>1143778.44</v>
      </c>
      <c r="D52" s="39">
        <f t="shared" si="28"/>
        <v>35519.733935733915</v>
      </c>
      <c r="E52" s="41">
        <f>C52/C55</f>
        <v>0.34004428353542193</v>
      </c>
    </row>
    <row r="53" spans="1:12" s="1" customFormat="1" x14ac:dyDescent="0.25">
      <c r="A53" s="38" t="s">
        <v>229</v>
      </c>
      <c r="B53" s="39">
        <v>145428</v>
      </c>
      <c r="C53" s="40">
        <v>145428</v>
      </c>
      <c r="D53" s="39">
        <f t="shared" si="28"/>
        <v>4516.2276942428743</v>
      </c>
      <c r="E53" s="41">
        <f>C53/C55</f>
        <v>4.3235611318210673E-2</v>
      </c>
    </row>
    <row r="54" spans="1:12" s="1" customFormat="1" ht="15.75" thickBot="1" x14ac:dyDescent="0.3">
      <c r="A54" s="38" t="s">
        <v>267</v>
      </c>
      <c r="B54" s="39">
        <v>1479723</v>
      </c>
      <c r="C54" s="42">
        <v>1479723</v>
      </c>
      <c r="D54" s="42">
        <f t="shared" si="28"/>
        <v>45952.402511264328</v>
      </c>
      <c r="E54" s="43">
        <f>C54/C55</f>
        <v>0.4399202937991078</v>
      </c>
      <c r="F54" s="133"/>
      <c r="G54" s="133"/>
    </row>
    <row r="55" spans="1:12" s="1" customFormat="1" x14ac:dyDescent="0.25">
      <c r="A55" s="38" t="s">
        <v>336</v>
      </c>
      <c r="B55" s="39">
        <v>3363616.1387810954</v>
      </c>
      <c r="C55" s="44">
        <f>SUM(C49:C54)</f>
        <v>3363616.1387810954</v>
      </c>
      <c r="D55" s="45"/>
      <c r="E55" s="46">
        <f>SUM(E49:E54)</f>
        <v>1</v>
      </c>
    </row>
    <row r="56" spans="1:12" s="1" customFormat="1" x14ac:dyDescent="0.25">
      <c r="A56" s="25"/>
      <c r="B56" s="26"/>
    </row>
    <row r="58" spans="1:12" s="29" customFormat="1" ht="30" x14ac:dyDescent="0.25">
      <c r="A58" s="28" t="s">
        <v>80</v>
      </c>
      <c r="B58" s="29" t="s">
        <v>337</v>
      </c>
    </row>
    <row r="59" spans="1:12" s="29" customFormat="1" ht="30" x14ac:dyDescent="0.25">
      <c r="A59" s="28" t="s">
        <v>82</v>
      </c>
      <c r="B59" s="29" t="s">
        <v>337</v>
      </c>
    </row>
    <row r="60" spans="1:12" s="29" customFormat="1" x14ac:dyDescent="0.25"/>
    <row r="61" spans="1:12" s="29" customFormat="1" ht="30" x14ac:dyDescent="0.25">
      <c r="A61" s="28" t="s">
        <v>334</v>
      </c>
      <c r="B61" s="28" t="s">
        <v>341</v>
      </c>
      <c r="L61" s="1"/>
    </row>
    <row r="62" spans="1:12" s="29" customFormat="1" ht="60" x14ac:dyDescent="0.25">
      <c r="A62" s="28" t="s">
        <v>335</v>
      </c>
      <c r="B62" s="29" t="s">
        <v>245</v>
      </c>
      <c r="C62" s="29" t="s">
        <v>235</v>
      </c>
      <c r="D62" s="29" t="s">
        <v>231</v>
      </c>
      <c r="E62" s="29" t="s">
        <v>243</v>
      </c>
      <c r="F62" s="29" t="s">
        <v>261</v>
      </c>
      <c r="G62" s="29" t="s">
        <v>241</v>
      </c>
      <c r="H62" s="29" t="s">
        <v>239</v>
      </c>
      <c r="I62" s="29" t="s">
        <v>237</v>
      </c>
      <c r="J62" s="29" t="s">
        <v>233</v>
      </c>
      <c r="K62" s="29" t="s">
        <v>336</v>
      </c>
      <c r="L62" s="1"/>
    </row>
    <row r="63" spans="1:12" s="29" customFormat="1" x14ac:dyDescent="0.25">
      <c r="A63" s="119" t="s">
        <v>322</v>
      </c>
      <c r="B63" s="120"/>
      <c r="C63" s="120"/>
      <c r="D63" s="120">
        <v>142595</v>
      </c>
      <c r="E63" s="120"/>
      <c r="F63" s="120">
        <v>21295</v>
      </c>
      <c r="G63" s="120">
        <v>2525</v>
      </c>
      <c r="H63" s="120">
        <v>100</v>
      </c>
      <c r="I63" s="120">
        <v>395360</v>
      </c>
      <c r="J63" s="120"/>
      <c r="K63" s="120">
        <v>561875</v>
      </c>
      <c r="L63" s="1"/>
    </row>
    <row r="64" spans="1:12" s="29" customFormat="1" x14ac:dyDescent="0.25">
      <c r="A64" s="119" t="s">
        <v>323</v>
      </c>
      <c r="B64" s="120"/>
      <c r="C64" s="120"/>
      <c r="D64" s="120">
        <v>8178</v>
      </c>
      <c r="E64" s="120"/>
      <c r="F64" s="120">
        <v>4353</v>
      </c>
      <c r="G64" s="120">
        <v>13483</v>
      </c>
      <c r="H64" s="120">
        <v>45</v>
      </c>
      <c r="I64" s="120">
        <v>339794</v>
      </c>
      <c r="J64" s="120"/>
      <c r="K64" s="120">
        <v>365853</v>
      </c>
      <c r="L64" s="1"/>
    </row>
    <row r="65" spans="1:12" s="29" customFormat="1" x14ac:dyDescent="0.25">
      <c r="A65" s="119" t="s">
        <v>324</v>
      </c>
      <c r="B65" s="120">
        <v>1500</v>
      </c>
      <c r="C65" s="120">
        <v>41700</v>
      </c>
      <c r="D65" s="120">
        <v>15050</v>
      </c>
      <c r="E65" s="120">
        <v>3000</v>
      </c>
      <c r="F65" s="120">
        <v>9193</v>
      </c>
      <c r="G65" s="120">
        <v>11250</v>
      </c>
      <c r="H65" s="120">
        <v>2000</v>
      </c>
      <c r="I65" s="120"/>
      <c r="J65" s="120"/>
      <c r="K65" s="120">
        <v>83693</v>
      </c>
      <c r="L65" s="1"/>
    </row>
    <row r="66" spans="1:12" s="29" customFormat="1" x14ac:dyDescent="0.25">
      <c r="A66" s="119" t="s">
        <v>325</v>
      </c>
      <c r="B66" s="120">
        <v>750</v>
      </c>
      <c r="C66" s="120"/>
      <c r="D66" s="120">
        <v>39497</v>
      </c>
      <c r="E66" s="120">
        <v>7880</v>
      </c>
      <c r="F66" s="120">
        <v>15331</v>
      </c>
      <c r="G66" s="120">
        <v>11303</v>
      </c>
      <c r="H66" s="120">
        <v>1785</v>
      </c>
      <c r="I66" s="120"/>
      <c r="J66" s="120">
        <v>5807</v>
      </c>
      <c r="K66" s="120">
        <v>82353</v>
      </c>
      <c r="L66" s="1"/>
    </row>
    <row r="67" spans="1:12" s="29" customFormat="1" ht="30" x14ac:dyDescent="0.25">
      <c r="A67" s="119" t="s">
        <v>326</v>
      </c>
      <c r="B67" s="120">
        <v>83000</v>
      </c>
      <c r="C67" s="120">
        <v>700</v>
      </c>
      <c r="D67" s="120">
        <v>104907</v>
      </c>
      <c r="E67" s="120">
        <v>5180</v>
      </c>
      <c r="F67" s="120">
        <v>11936</v>
      </c>
      <c r="G67" s="120">
        <v>7200</v>
      </c>
      <c r="H67" s="120">
        <v>13960</v>
      </c>
      <c r="I67" s="120"/>
      <c r="J67" s="120">
        <v>56764</v>
      </c>
      <c r="K67" s="120">
        <v>283647</v>
      </c>
      <c r="L67" s="1"/>
    </row>
    <row r="68" spans="1:12" s="29" customFormat="1" ht="30" x14ac:dyDescent="0.25">
      <c r="A68" s="119" t="s">
        <v>327</v>
      </c>
      <c r="B68" s="120"/>
      <c r="C68" s="120">
        <v>10938</v>
      </c>
      <c r="D68" s="120">
        <v>53576</v>
      </c>
      <c r="E68" s="120">
        <v>163</v>
      </c>
      <c r="F68" s="120"/>
      <c r="G68" s="120">
        <v>21655</v>
      </c>
      <c r="H68" s="120">
        <v>4668</v>
      </c>
      <c r="I68" s="120"/>
      <c r="J68" s="120"/>
      <c r="K68" s="120">
        <v>91000</v>
      </c>
      <c r="L68" s="1"/>
    </row>
    <row r="69" spans="1:12" s="29" customFormat="1" x14ac:dyDescent="0.25">
      <c r="A69" s="119" t="s">
        <v>336</v>
      </c>
      <c r="B69" s="120">
        <v>85250</v>
      </c>
      <c r="C69" s="120">
        <v>53338</v>
      </c>
      <c r="D69" s="120">
        <v>363803</v>
      </c>
      <c r="E69" s="120">
        <v>16223</v>
      </c>
      <c r="F69" s="120">
        <v>62108</v>
      </c>
      <c r="G69" s="120">
        <v>67416</v>
      </c>
      <c r="H69" s="120">
        <v>22558</v>
      </c>
      <c r="I69" s="120">
        <v>735154</v>
      </c>
      <c r="J69" s="120">
        <v>62571</v>
      </c>
      <c r="K69" s="120">
        <v>1468421</v>
      </c>
      <c r="L69" s="1"/>
    </row>
    <row r="70" spans="1:12" s="29" customFormat="1" x14ac:dyDescent="0.25">
      <c r="F70" s="258">
        <v>62108</v>
      </c>
      <c r="G70" s="258">
        <v>67416</v>
      </c>
    </row>
    <row r="71" spans="1:12" s="29" customFormat="1" x14ac:dyDescent="0.25">
      <c r="E71" s="259" t="s">
        <v>369</v>
      </c>
      <c r="F71" s="260">
        <v>32.201210799310765</v>
      </c>
      <c r="G71" s="260">
        <v>32.201210799310765</v>
      </c>
    </row>
    <row r="72" spans="1:12" s="29" customFormat="1" x14ac:dyDescent="0.25">
      <c r="F72" s="120">
        <v>1928.7473501253985</v>
      </c>
      <c r="G72" s="120">
        <v>2093.5858722878511</v>
      </c>
    </row>
    <row r="73" spans="1:12" s="29" customFormat="1" x14ac:dyDescent="0.25"/>
  </sheetData>
  <mergeCells count="5">
    <mergeCell ref="E15:G15"/>
    <mergeCell ref="A28:R28"/>
    <mergeCell ref="A33:R33"/>
    <mergeCell ref="A38:R38"/>
    <mergeCell ref="A45:C45"/>
  </mergeCells>
  <pageMargins left="0.7" right="0.7" top="0.75" bottom="0.75" header="0.3" footer="0.3"/>
  <pageSetup orientation="portrait" verticalDpi="0"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112"/>
  <sheetViews>
    <sheetView zoomScale="80" zoomScaleNormal="80" zoomScaleSheetLayoutView="85" workbookViewId="0">
      <selection activeCell="C142" sqref="C142"/>
    </sheetView>
  </sheetViews>
  <sheetFormatPr defaultColWidth="9.140625" defaultRowHeight="15" x14ac:dyDescent="0.25"/>
  <cols>
    <col min="1" max="2" width="2" style="94" customWidth="1"/>
    <col min="3" max="3" width="23.42578125" style="94" customWidth="1"/>
    <col min="4" max="4" width="11.5703125" style="94" bestFit="1" customWidth="1"/>
    <col min="5" max="5" width="11.140625" style="94" bestFit="1" customWidth="1"/>
    <col min="6" max="6" width="13.42578125" style="94" bestFit="1" customWidth="1"/>
    <col min="7" max="7" width="2" style="94" customWidth="1"/>
    <col min="8" max="8" width="3.42578125" style="94" customWidth="1"/>
    <col min="9" max="9" width="33.140625" style="94" customWidth="1"/>
    <col min="10" max="10" width="12" style="94" hidden="1" customWidth="1"/>
    <col min="11" max="11" width="12.7109375" style="94" bestFit="1" customWidth="1"/>
    <col min="12" max="12" width="75.140625" style="94" customWidth="1"/>
    <col min="13" max="13" width="2.28515625" style="94" customWidth="1"/>
    <col min="14" max="14" width="11.28515625" style="94" bestFit="1" customWidth="1"/>
    <col min="15" max="15" width="9.28515625" style="94" bestFit="1" customWidth="1"/>
    <col min="16" max="16384" width="9.140625" style="94"/>
  </cols>
  <sheetData>
    <row r="1" spans="2:15" ht="15.75" thickBot="1" x14ac:dyDescent="0.3"/>
    <row r="2" spans="2:15" ht="19.5" customHeight="1" thickBot="1" x14ac:dyDescent="0.35">
      <c r="B2" s="378" t="s">
        <v>523</v>
      </c>
      <c r="C2" s="379"/>
      <c r="D2" s="379"/>
      <c r="E2" s="379"/>
      <c r="F2" s="379"/>
      <c r="G2" s="380"/>
      <c r="I2" s="381" t="s">
        <v>389</v>
      </c>
      <c r="J2" s="382"/>
      <c r="K2" s="382"/>
      <c r="L2" s="383"/>
    </row>
    <row r="3" spans="2:15" ht="15" customHeight="1" x14ac:dyDescent="0.25">
      <c r="B3" s="57"/>
      <c r="C3" s="385" t="s">
        <v>529</v>
      </c>
      <c r="D3" s="385"/>
      <c r="E3" s="385"/>
      <c r="F3" s="385"/>
      <c r="G3" s="59"/>
      <c r="I3" s="151"/>
      <c r="J3" s="152" t="s">
        <v>390</v>
      </c>
      <c r="K3" s="152" t="s">
        <v>391</v>
      </c>
      <c r="L3" s="153" t="s">
        <v>392</v>
      </c>
    </row>
    <row r="4" spans="2:15" ht="15" customHeight="1" x14ac:dyDescent="0.25">
      <c r="B4" s="60"/>
      <c r="C4" s="261"/>
      <c r="D4" s="262" t="s">
        <v>374</v>
      </c>
      <c r="E4" s="262" t="s">
        <v>74</v>
      </c>
      <c r="F4" s="262" t="s">
        <v>75</v>
      </c>
      <c r="G4" s="61"/>
      <c r="I4" s="95" t="s">
        <v>393</v>
      </c>
      <c r="J4" s="96"/>
      <c r="K4" s="96"/>
      <c r="L4" s="82"/>
    </row>
    <row r="5" spans="2:15" ht="15" customHeight="1" x14ac:dyDescent="0.25">
      <c r="B5" s="60"/>
      <c r="C5" s="67" t="s">
        <v>330</v>
      </c>
      <c r="D5" s="134">
        <f>$K$5</f>
        <v>53000</v>
      </c>
      <c r="E5" s="68">
        <v>1.5</v>
      </c>
      <c r="F5" s="135">
        <f>D5*E5</f>
        <v>79500</v>
      </c>
      <c r="G5" s="61"/>
      <c r="I5" s="97" t="s">
        <v>330</v>
      </c>
      <c r="J5" s="136">
        <v>52949.15651013457</v>
      </c>
      <c r="K5" s="309">
        <f>Salaries!G3</f>
        <v>53000</v>
      </c>
      <c r="L5" s="82" t="s">
        <v>548</v>
      </c>
    </row>
    <row r="6" spans="2:15" x14ac:dyDescent="0.25">
      <c r="B6" s="60"/>
      <c r="C6" s="67" t="s">
        <v>375</v>
      </c>
      <c r="D6" s="134">
        <f>$K$6</f>
        <v>34374.648553657324</v>
      </c>
      <c r="E6" s="68">
        <v>10</v>
      </c>
      <c r="F6" s="135">
        <f>D6*E6</f>
        <v>343746.48553657322</v>
      </c>
      <c r="G6" s="61"/>
      <c r="I6" s="98" t="s">
        <v>375</v>
      </c>
      <c r="J6" s="136">
        <v>30130.796280020681</v>
      </c>
      <c r="K6" s="309">
        <f>Salaries!G4</f>
        <v>34374.648553657324</v>
      </c>
      <c r="L6" s="82" t="s">
        <v>549</v>
      </c>
    </row>
    <row r="7" spans="2:15" x14ac:dyDescent="0.25">
      <c r="B7" s="60"/>
      <c r="C7" s="67" t="s">
        <v>362</v>
      </c>
      <c r="D7" s="134">
        <f>$K$7</f>
        <v>28348.459311374503</v>
      </c>
      <c r="E7" s="68">
        <v>1.25</v>
      </c>
      <c r="F7" s="135">
        <f t="shared" ref="F7" si="0">D7*E7</f>
        <v>35435.57413921813</v>
      </c>
      <c r="G7" s="61"/>
      <c r="I7" s="98" t="s">
        <v>362</v>
      </c>
      <c r="J7" s="136">
        <v>27250.153953730322</v>
      </c>
      <c r="K7" s="309">
        <f>Salaries!G5</f>
        <v>28348.459311374503</v>
      </c>
      <c r="L7" s="82" t="s">
        <v>550</v>
      </c>
      <c r="N7" s="319"/>
      <c r="O7" s="318"/>
    </row>
    <row r="8" spans="2:15" x14ac:dyDescent="0.25">
      <c r="B8" s="60"/>
      <c r="C8" s="67"/>
      <c r="D8" s="69"/>
      <c r="E8" s="70"/>
      <c r="F8" s="69"/>
      <c r="G8" s="61"/>
      <c r="I8" s="99" t="s">
        <v>394</v>
      </c>
      <c r="J8" s="100"/>
      <c r="K8" s="310"/>
      <c r="L8" s="82"/>
    </row>
    <row r="9" spans="2:15" x14ac:dyDescent="0.25">
      <c r="B9" s="60"/>
      <c r="C9" s="71" t="s">
        <v>376</v>
      </c>
      <c r="D9" s="71"/>
      <c r="E9" s="72">
        <f>SUM(E5:E7)</f>
        <v>12.75</v>
      </c>
      <c r="F9" s="129">
        <f>SUM(F5:F7)</f>
        <v>458682.05967579136</v>
      </c>
      <c r="G9" s="61"/>
      <c r="I9" s="101" t="s">
        <v>377</v>
      </c>
      <c r="J9" s="102">
        <f>Analysis!$F$50</f>
        <v>0.195414795069904</v>
      </c>
      <c r="K9" s="311">
        <f>Analysis!$F$50</f>
        <v>0.195414795069904</v>
      </c>
      <c r="L9" s="82" t="s">
        <v>525</v>
      </c>
    </row>
    <row r="10" spans="2:15" x14ac:dyDescent="0.25">
      <c r="B10" s="60"/>
      <c r="C10" s="73"/>
      <c r="D10" s="73"/>
      <c r="E10" s="73"/>
      <c r="F10" s="130"/>
      <c r="G10" s="61"/>
      <c r="I10" s="97" t="s">
        <v>372</v>
      </c>
      <c r="J10" s="103"/>
      <c r="K10" s="309">
        <v>70000</v>
      </c>
      <c r="L10" s="82" t="s">
        <v>527</v>
      </c>
    </row>
    <row r="11" spans="2:15" x14ac:dyDescent="0.25">
      <c r="B11" s="60"/>
      <c r="C11" s="74" t="s">
        <v>377</v>
      </c>
      <c r="D11" s="73"/>
      <c r="E11" s="75">
        <f>K9</f>
        <v>0.195414795069904</v>
      </c>
      <c r="F11" s="131">
        <f>F9*E11</f>
        <v>89633.260693786244</v>
      </c>
      <c r="G11" s="61"/>
      <c r="I11" s="97" t="s">
        <v>388</v>
      </c>
      <c r="J11" s="156"/>
      <c r="K11" s="312">
        <v>5000</v>
      </c>
      <c r="L11" s="82" t="s">
        <v>527</v>
      </c>
    </row>
    <row r="12" spans="2:15" x14ac:dyDescent="0.25">
      <c r="B12" s="60"/>
      <c r="C12" s="73"/>
      <c r="D12" s="73"/>
      <c r="E12" s="73"/>
      <c r="F12" s="77"/>
      <c r="G12" s="61"/>
      <c r="I12" s="97" t="s">
        <v>379</v>
      </c>
      <c r="J12" s="103">
        <f>Analysis!$AR$9</f>
        <v>704.66844332688777</v>
      </c>
      <c r="K12" s="312">
        <f>Analysis!$AR$9</f>
        <v>704.66844332688777</v>
      </c>
      <c r="L12" s="82" t="s">
        <v>395</v>
      </c>
    </row>
    <row r="13" spans="2:15" x14ac:dyDescent="0.25">
      <c r="B13" s="60"/>
      <c r="C13" s="71" t="s">
        <v>378</v>
      </c>
      <c r="D13" s="78"/>
      <c r="E13" s="78"/>
      <c r="F13" s="129">
        <f>F9+F11</f>
        <v>548315.32036957762</v>
      </c>
      <c r="G13" s="61"/>
      <c r="I13" s="97" t="s">
        <v>380</v>
      </c>
      <c r="J13" s="156">
        <f>Analysis!$G$72</f>
        <v>2093.5858722878511</v>
      </c>
      <c r="K13" s="312">
        <v>1213</v>
      </c>
      <c r="L13" s="82" t="s">
        <v>528</v>
      </c>
    </row>
    <row r="14" spans="2:15" x14ac:dyDescent="0.25">
      <c r="B14" s="60"/>
      <c r="C14" s="67"/>
      <c r="D14" s="73"/>
      <c r="E14" s="73"/>
      <c r="F14" s="76"/>
      <c r="G14" s="61"/>
      <c r="I14" s="97" t="s">
        <v>381</v>
      </c>
      <c r="J14" s="156">
        <f>Analysis!$F$72</f>
        <v>1928.7473501253985</v>
      </c>
      <c r="K14" s="312">
        <v>3000</v>
      </c>
      <c r="L14" s="82" t="s">
        <v>527</v>
      </c>
    </row>
    <row r="15" spans="2:15" x14ac:dyDescent="0.25">
      <c r="B15" s="60"/>
      <c r="C15" s="74" t="s">
        <v>372</v>
      </c>
      <c r="D15" s="73"/>
      <c r="E15" s="73"/>
      <c r="F15" s="257">
        <f>K10</f>
        <v>70000</v>
      </c>
      <c r="G15" s="61"/>
      <c r="I15" s="97" t="s">
        <v>396</v>
      </c>
      <c r="J15" s="104">
        <f>Analysis!E49</f>
        <v>7.728737406709793E-2</v>
      </c>
      <c r="K15" s="313">
        <v>0.12</v>
      </c>
      <c r="L15" s="82" t="s">
        <v>397</v>
      </c>
    </row>
    <row r="16" spans="2:15" thickBot="1" x14ac:dyDescent="0.35">
      <c r="B16" s="79"/>
      <c r="C16" s="74" t="s">
        <v>388</v>
      </c>
      <c r="D16" s="80"/>
      <c r="E16" s="81"/>
      <c r="F16" s="81">
        <v>5000</v>
      </c>
      <c r="G16" s="82"/>
      <c r="I16" s="105" t="s">
        <v>551</v>
      </c>
      <c r="J16" s="106"/>
      <c r="K16" s="314">
        <v>4.3799999999999999E-2</v>
      </c>
      <c r="L16" s="107" t="s">
        <v>521</v>
      </c>
    </row>
    <row r="17" spans="2:12" thickBot="1" x14ac:dyDescent="0.35">
      <c r="B17" s="60"/>
      <c r="C17" s="74" t="s">
        <v>379</v>
      </c>
      <c r="D17" s="73"/>
      <c r="E17" s="140">
        <f>J12</f>
        <v>704.66844332688777</v>
      </c>
      <c r="F17" s="81">
        <f>E17*E9</f>
        <v>8984.5226524178197</v>
      </c>
      <c r="G17" s="61"/>
      <c r="H17" s="93"/>
      <c r="I17" s="105" t="s">
        <v>552</v>
      </c>
      <c r="J17" s="106"/>
      <c r="K17" s="314">
        <f>'CAF Fall 2018'!BQ23</f>
        <v>2.3531493276716206E-2</v>
      </c>
      <c r="L17" s="107" t="s">
        <v>553</v>
      </c>
    </row>
    <row r="18" spans="2:12" thickBot="1" x14ac:dyDescent="0.35">
      <c r="B18" s="60"/>
      <c r="C18" s="74" t="s">
        <v>380</v>
      </c>
      <c r="D18" s="73"/>
      <c r="E18" s="140">
        <f>K13</f>
        <v>1213</v>
      </c>
      <c r="F18" s="81">
        <f>E18*E9</f>
        <v>15465.75</v>
      </c>
      <c r="G18" s="61"/>
      <c r="H18" s="93"/>
      <c r="I18" s="315" t="s">
        <v>555</v>
      </c>
      <c r="J18" s="316"/>
      <c r="K18" s="316">
        <v>6.3E-3</v>
      </c>
      <c r="L18" s="317" t="s">
        <v>554</v>
      </c>
    </row>
    <row r="19" spans="2:12" ht="14.45" x14ac:dyDescent="0.3">
      <c r="B19" s="60"/>
      <c r="C19" s="74" t="s">
        <v>381</v>
      </c>
      <c r="D19" s="73"/>
      <c r="E19" s="140"/>
      <c r="F19" s="137">
        <f>K14</f>
        <v>3000</v>
      </c>
      <c r="G19" s="61"/>
      <c r="H19" s="93"/>
    </row>
    <row r="20" spans="2:12" x14ac:dyDescent="0.25">
      <c r="B20" s="60"/>
      <c r="C20" s="71" t="s">
        <v>382</v>
      </c>
      <c r="D20" s="78"/>
      <c r="E20" s="78"/>
      <c r="F20" s="81">
        <f>SUM(F13:F19)</f>
        <v>650765.59302199539</v>
      </c>
      <c r="G20" s="61"/>
      <c r="H20" s="93"/>
    </row>
    <row r="21" spans="2:12" ht="15.75" thickBot="1" x14ac:dyDescent="0.3">
      <c r="B21" s="60"/>
      <c r="C21" s="83" t="s">
        <v>383</v>
      </c>
      <c r="D21" s="84"/>
      <c r="E21" s="85">
        <f>K15</f>
        <v>0.12</v>
      </c>
      <c r="F21" s="138">
        <f>F20*E21</f>
        <v>78091.871162639451</v>
      </c>
      <c r="G21" s="61"/>
      <c r="H21" s="93"/>
    </row>
    <row r="22" spans="2:12" ht="15.75" thickTop="1" x14ac:dyDescent="0.25">
      <c r="B22" s="60"/>
      <c r="C22" s="74" t="s">
        <v>526</v>
      </c>
      <c r="D22" s="74"/>
      <c r="E22" s="74"/>
      <c r="F22" s="81">
        <f>SUM(F20:F21)</f>
        <v>728857.46418463485</v>
      </c>
      <c r="G22" s="61"/>
      <c r="H22" s="93"/>
    </row>
    <row r="23" spans="2:12" ht="14.45" x14ac:dyDescent="0.3">
      <c r="B23" s="60"/>
      <c r="C23" s="86" t="s">
        <v>556</v>
      </c>
      <c r="D23" s="73"/>
      <c r="E23" s="75">
        <v>4.3799999999999999E-2</v>
      </c>
      <c r="F23" s="81">
        <f>(F22+(F22*E23))</f>
        <v>760781.42111592181</v>
      </c>
      <c r="G23" s="61"/>
      <c r="H23" s="93"/>
    </row>
    <row r="24" spans="2:12" ht="14.45" x14ac:dyDescent="0.3">
      <c r="B24" s="60"/>
      <c r="C24" s="86" t="s">
        <v>557</v>
      </c>
      <c r="D24" s="73"/>
      <c r="E24" s="75">
        <f>K17</f>
        <v>2.3531493276716206E-2</v>
      </c>
      <c r="F24" s="81">
        <f>F23*(E24+1)</f>
        <v>778683.74401196162</v>
      </c>
      <c r="G24" s="61"/>
      <c r="H24" s="93"/>
    </row>
    <row r="25" spans="2:12" ht="14.45" x14ac:dyDescent="0.3">
      <c r="B25" s="60"/>
      <c r="C25" s="356" t="str">
        <f>I18</f>
        <v>PFMLA Trust Contribution</v>
      </c>
      <c r="D25" s="357"/>
      <c r="E25" s="358">
        <f>K18</f>
        <v>6.3E-3</v>
      </c>
      <c r="F25" s="359">
        <f>F9*(E23+1)*(E24+1)*E25</f>
        <v>3087.2429396272273</v>
      </c>
      <c r="G25" s="61"/>
      <c r="H25" s="93"/>
    </row>
    <row r="26" spans="2:12" thickBot="1" x14ac:dyDescent="0.35">
      <c r="B26" s="60"/>
      <c r="C26" s="86" t="s">
        <v>558</v>
      </c>
      <c r="D26" s="73"/>
      <c r="E26" s="75"/>
      <c r="F26" s="81">
        <f>F25+F24</f>
        <v>781770.98695158889</v>
      </c>
      <c r="G26" s="61"/>
      <c r="H26" s="93"/>
    </row>
    <row r="27" spans="2:12" thickBot="1" x14ac:dyDescent="0.35">
      <c r="B27" s="79"/>
      <c r="C27" s="86" t="s">
        <v>387</v>
      </c>
      <c r="D27" s="80"/>
      <c r="E27" s="80"/>
      <c r="F27" s="87">
        <f>F26/12</f>
        <v>65147.582245965743</v>
      </c>
      <c r="G27" s="82"/>
      <c r="H27" s="93"/>
      <c r="I27" s="93"/>
      <c r="J27" s="93"/>
    </row>
    <row r="28" spans="2:12" ht="9.75" customHeight="1" thickBot="1" x14ac:dyDescent="0.35">
      <c r="B28" s="88"/>
      <c r="C28" s="89"/>
      <c r="D28" s="90"/>
      <c r="E28" s="90"/>
      <c r="F28" s="91"/>
      <c r="G28" s="92"/>
      <c r="H28" s="93"/>
      <c r="I28" s="93"/>
      <c r="J28" s="93"/>
    </row>
    <row r="29" spans="2:12" ht="14.45" x14ac:dyDescent="0.3">
      <c r="H29" s="93"/>
      <c r="I29" s="93"/>
      <c r="J29" s="93"/>
    </row>
    <row r="30" spans="2:12" ht="19.5" hidden="1" customHeight="1" thickBot="1" x14ac:dyDescent="0.35">
      <c r="B30" s="375" t="s">
        <v>522</v>
      </c>
      <c r="C30" s="376"/>
      <c r="D30" s="376"/>
      <c r="E30" s="376"/>
      <c r="F30" s="376"/>
      <c r="G30" s="377"/>
      <c r="H30" s="93"/>
      <c r="I30" s="93"/>
      <c r="J30" s="93"/>
      <c r="K30" s="93"/>
      <c r="L30" s="93"/>
    </row>
    <row r="31" spans="2:12" ht="15.75" hidden="1" customHeight="1" thickBot="1" x14ac:dyDescent="0.3">
      <c r="B31" s="57"/>
      <c r="C31" s="58"/>
      <c r="D31" s="384"/>
      <c r="E31" s="384"/>
      <c r="F31" s="58"/>
      <c r="G31" s="59"/>
      <c r="H31" s="93"/>
      <c r="I31" s="93"/>
      <c r="J31" s="93"/>
      <c r="K31" s="93"/>
      <c r="L31" s="93"/>
    </row>
    <row r="32" spans="2:12" ht="15.75" hidden="1" customHeight="1" thickBot="1" x14ac:dyDescent="0.3">
      <c r="B32" s="60"/>
      <c r="C32" s="386" t="s">
        <v>425</v>
      </c>
      <c r="D32" s="387"/>
      <c r="E32" s="387"/>
      <c r="F32" s="388"/>
      <c r="G32" s="61"/>
      <c r="H32" s="93"/>
      <c r="I32" s="93"/>
      <c r="J32" s="93"/>
      <c r="K32" s="93"/>
      <c r="L32" s="93"/>
    </row>
    <row r="33" spans="2:12" hidden="1" x14ac:dyDescent="0.25">
      <c r="B33" s="60"/>
      <c r="C33" s="62"/>
      <c r="D33" s="64" t="s">
        <v>374</v>
      </c>
      <c r="E33" s="63" t="s">
        <v>74</v>
      </c>
      <c r="F33" s="64" t="s">
        <v>75</v>
      </c>
      <c r="G33" s="61"/>
      <c r="H33" s="93"/>
      <c r="I33" s="93"/>
      <c r="J33" s="93"/>
      <c r="K33" s="93"/>
      <c r="L33" s="93"/>
    </row>
    <row r="34" spans="2:12" hidden="1" x14ac:dyDescent="0.25">
      <c r="B34" s="60"/>
      <c r="C34" s="65" t="s">
        <v>330</v>
      </c>
      <c r="D34" s="134" t="e">
        <f>#REF!</f>
        <v>#REF!</v>
      </c>
      <c r="E34" s="66">
        <v>1.65</v>
      </c>
      <c r="F34" s="135" t="e">
        <f>D34*E34</f>
        <v>#REF!</v>
      </c>
      <c r="G34" s="61"/>
    </row>
    <row r="35" spans="2:12" hidden="1" x14ac:dyDescent="0.25">
      <c r="B35" s="60"/>
      <c r="C35" s="67" t="s">
        <v>375</v>
      </c>
      <c r="D35" s="134" t="e">
        <f>#REF!</f>
        <v>#REF!</v>
      </c>
      <c r="E35" s="68">
        <v>7.7</v>
      </c>
      <c r="F35" s="135" t="e">
        <f>D35*E35</f>
        <v>#REF!</v>
      </c>
      <c r="G35" s="61"/>
    </row>
    <row r="36" spans="2:12" hidden="1" x14ac:dyDescent="0.25">
      <c r="B36" s="60"/>
      <c r="C36" s="67" t="s">
        <v>362</v>
      </c>
      <c r="D36" s="134" t="e">
        <f>#REF!</f>
        <v>#REF!</v>
      </c>
      <c r="E36" s="68">
        <v>1.3</v>
      </c>
      <c r="F36" s="135" t="e">
        <f t="shared" ref="F36" si="1">D36*E36</f>
        <v>#REF!</v>
      </c>
      <c r="G36" s="61"/>
    </row>
    <row r="37" spans="2:12" hidden="1" x14ac:dyDescent="0.25">
      <c r="B37" s="60"/>
      <c r="C37" s="67"/>
      <c r="D37" s="69"/>
      <c r="E37" s="70"/>
      <c r="F37" s="69"/>
      <c r="G37" s="61"/>
    </row>
    <row r="38" spans="2:12" hidden="1" x14ac:dyDescent="0.25">
      <c r="B38" s="60"/>
      <c r="C38" s="71" t="s">
        <v>376</v>
      </c>
      <c r="D38" s="71"/>
      <c r="E38" s="72">
        <f>SUM(E34:E36)</f>
        <v>10.65</v>
      </c>
      <c r="F38" s="129" t="e">
        <f>SUM(F34:F36)</f>
        <v>#REF!</v>
      </c>
      <c r="G38" s="61"/>
    </row>
    <row r="39" spans="2:12" hidden="1" x14ac:dyDescent="0.25">
      <c r="B39" s="60"/>
      <c r="C39" s="73"/>
      <c r="D39" s="73"/>
      <c r="E39" s="73"/>
      <c r="F39" s="130"/>
      <c r="G39" s="61"/>
    </row>
    <row r="40" spans="2:12" hidden="1" x14ac:dyDescent="0.25">
      <c r="B40" s="60"/>
      <c r="C40" s="74" t="s">
        <v>377</v>
      </c>
      <c r="D40" s="73"/>
      <c r="E40" s="75" t="e">
        <f>#REF!</f>
        <v>#REF!</v>
      </c>
      <c r="F40" s="131" t="e">
        <f>F38*E40</f>
        <v>#REF!</v>
      </c>
      <c r="G40" s="61"/>
    </row>
    <row r="41" spans="2:12" hidden="1" x14ac:dyDescent="0.25">
      <c r="B41" s="60"/>
      <c r="C41" s="73"/>
      <c r="D41" s="73"/>
      <c r="E41" s="73"/>
      <c r="F41" s="77"/>
      <c r="G41" s="61"/>
    </row>
    <row r="42" spans="2:12" hidden="1" x14ac:dyDescent="0.25">
      <c r="B42" s="60"/>
      <c r="C42" s="71" t="s">
        <v>378</v>
      </c>
      <c r="D42" s="78"/>
      <c r="E42" s="78"/>
      <c r="F42" s="129" t="e">
        <f>F38+F40</f>
        <v>#REF!</v>
      </c>
      <c r="G42" s="61"/>
    </row>
    <row r="43" spans="2:12" hidden="1" x14ac:dyDescent="0.25">
      <c r="B43" s="60"/>
      <c r="C43" s="67"/>
      <c r="D43" s="73"/>
      <c r="E43" s="73"/>
      <c r="F43" s="76"/>
      <c r="G43" s="61"/>
    </row>
    <row r="44" spans="2:12" hidden="1" x14ac:dyDescent="0.25">
      <c r="B44" s="79"/>
      <c r="C44" s="74" t="s">
        <v>388</v>
      </c>
      <c r="D44" s="80"/>
      <c r="E44" s="81"/>
      <c r="F44" s="81">
        <v>5000</v>
      </c>
      <c r="G44" s="82"/>
    </row>
    <row r="45" spans="2:12" hidden="1" x14ac:dyDescent="0.25">
      <c r="B45" s="79"/>
      <c r="C45" s="74" t="s">
        <v>372</v>
      </c>
      <c r="D45" s="80"/>
      <c r="E45" s="81">
        <f>Analysis!AS11</f>
        <v>7771.4881125865813</v>
      </c>
      <c r="F45" s="81">
        <f>E45*E38</f>
        <v>82766.3483990471</v>
      </c>
      <c r="G45" s="82"/>
    </row>
    <row r="46" spans="2:12" hidden="1" x14ac:dyDescent="0.25">
      <c r="B46" s="60"/>
      <c r="C46" s="74" t="s">
        <v>379</v>
      </c>
      <c r="D46" s="73"/>
      <c r="E46" s="140">
        <v>704.66844332688788</v>
      </c>
      <c r="F46" s="81">
        <f>E46*E38</f>
        <v>7504.7189214313566</v>
      </c>
      <c r="G46" s="61"/>
    </row>
    <row r="47" spans="2:12" hidden="1" x14ac:dyDescent="0.25">
      <c r="B47" s="60"/>
      <c r="C47" s="74" t="s">
        <v>380</v>
      </c>
      <c r="D47" s="73"/>
      <c r="E47" s="140">
        <v>3533.5138943778456</v>
      </c>
      <c r="F47" s="81">
        <f>E47*E38</f>
        <v>37631.922975124056</v>
      </c>
      <c r="G47" s="61"/>
    </row>
    <row r="48" spans="2:12" hidden="1" x14ac:dyDescent="0.25">
      <c r="B48" s="60"/>
      <c r="C48" s="74" t="s">
        <v>381</v>
      </c>
      <c r="D48" s="73"/>
      <c r="E48" s="140">
        <v>4163.5139314232065</v>
      </c>
      <c r="F48" s="137">
        <f>E48*E38</f>
        <v>44341.423369657154</v>
      </c>
      <c r="G48" s="61"/>
    </row>
    <row r="49" spans="2:7" hidden="1" x14ac:dyDescent="0.25">
      <c r="B49" s="60"/>
      <c r="C49" s="71" t="s">
        <v>382</v>
      </c>
      <c r="D49" s="78"/>
      <c r="E49" s="78"/>
      <c r="F49" s="81" t="e">
        <f>SUM(F42:F48)</f>
        <v>#REF!</v>
      </c>
      <c r="G49" s="61"/>
    </row>
    <row r="50" spans="2:7" ht="15.75" hidden="1" thickBot="1" x14ac:dyDescent="0.3">
      <c r="B50" s="60"/>
      <c r="C50" s="83" t="s">
        <v>383</v>
      </c>
      <c r="D50" s="84"/>
      <c r="E50" s="85">
        <f>'[3]Pivot Tables'!$G$17</f>
        <v>0.12</v>
      </c>
      <c r="F50" s="138" t="e">
        <f>F49*E50</f>
        <v>#REF!</v>
      </c>
      <c r="G50" s="61"/>
    </row>
    <row r="51" spans="2:7" hidden="1" x14ac:dyDescent="0.25">
      <c r="B51" s="60"/>
      <c r="C51" s="74" t="s">
        <v>384</v>
      </c>
      <c r="D51" s="74"/>
      <c r="E51" s="74"/>
      <c r="F51" s="81" t="e">
        <f>SUM(F49:F50)</f>
        <v>#REF!</v>
      </c>
      <c r="G51" s="61"/>
    </row>
    <row r="52" spans="2:7" hidden="1" x14ac:dyDescent="0.25">
      <c r="B52" s="60"/>
      <c r="C52" s="86" t="s">
        <v>385</v>
      </c>
      <c r="D52" s="73"/>
      <c r="E52" s="75" t="e">
        <f>#REF!</f>
        <v>#REF!</v>
      </c>
      <c r="F52" s="81" t="e">
        <f>(F51+(F51*E52))</f>
        <v>#REF!</v>
      </c>
      <c r="G52" s="61"/>
    </row>
    <row r="53" spans="2:7" ht="15.75" hidden="1" thickBot="1" x14ac:dyDescent="0.3">
      <c r="B53" s="79"/>
      <c r="C53" s="86" t="s">
        <v>386</v>
      </c>
      <c r="D53" s="80"/>
      <c r="E53" s="80"/>
      <c r="F53" s="155" t="e">
        <f>F52</f>
        <v>#REF!</v>
      </c>
      <c r="G53" s="82"/>
    </row>
    <row r="54" spans="2:7" ht="4.5" hidden="1" customHeight="1" thickBot="1" x14ac:dyDescent="0.3">
      <c r="B54" s="79"/>
      <c r="C54" s="86"/>
      <c r="D54" s="80"/>
      <c r="E54" s="80"/>
      <c r="F54" s="80"/>
      <c r="G54" s="82"/>
    </row>
    <row r="55" spans="2:7" ht="15.75" hidden="1" thickBot="1" x14ac:dyDescent="0.3">
      <c r="B55" s="79"/>
      <c r="C55" s="86" t="s">
        <v>387</v>
      </c>
      <c r="D55" s="80"/>
      <c r="E55" s="80"/>
      <c r="F55" s="87" t="e">
        <f>F53/12</f>
        <v>#REF!</v>
      </c>
      <c r="G55" s="82"/>
    </row>
    <row r="56" spans="2:7" ht="15.75" hidden="1" thickBot="1" x14ac:dyDescent="0.3">
      <c r="B56" s="88"/>
      <c r="C56" s="89"/>
      <c r="D56" s="90"/>
      <c r="E56" s="90"/>
      <c r="F56" s="91"/>
      <c r="G56" s="92"/>
    </row>
    <row r="57" spans="2:7" hidden="1" x14ac:dyDescent="0.25"/>
    <row r="58" spans="2:7" ht="19.5" hidden="1" customHeight="1" thickBot="1" x14ac:dyDescent="0.35">
      <c r="B58" s="375" t="s">
        <v>522</v>
      </c>
      <c r="C58" s="376"/>
      <c r="D58" s="376"/>
      <c r="E58" s="376"/>
      <c r="F58" s="376"/>
      <c r="G58" s="377"/>
    </row>
    <row r="59" spans="2:7" ht="15.75" hidden="1" customHeight="1" thickBot="1" x14ac:dyDescent="0.3">
      <c r="B59" s="57"/>
      <c r="C59" s="58"/>
      <c r="D59" s="384"/>
      <c r="E59" s="384"/>
      <c r="F59" s="58"/>
      <c r="G59" s="59"/>
    </row>
    <row r="60" spans="2:7" ht="15.75" hidden="1" customHeight="1" thickBot="1" x14ac:dyDescent="0.3">
      <c r="B60" s="60"/>
      <c r="C60" s="386" t="s">
        <v>515</v>
      </c>
      <c r="D60" s="387"/>
      <c r="E60" s="387"/>
      <c r="F60" s="388"/>
      <c r="G60" s="61"/>
    </row>
    <row r="61" spans="2:7" hidden="1" x14ac:dyDescent="0.25">
      <c r="B61" s="60"/>
      <c r="C61" s="62"/>
      <c r="D61" s="64" t="s">
        <v>374</v>
      </c>
      <c r="E61" s="63" t="s">
        <v>74</v>
      </c>
      <c r="F61" s="64" t="s">
        <v>75</v>
      </c>
      <c r="G61" s="61"/>
    </row>
    <row r="62" spans="2:7" hidden="1" x14ac:dyDescent="0.25">
      <c r="B62" s="60"/>
      <c r="C62" s="65" t="s">
        <v>330</v>
      </c>
      <c r="D62" s="134" t="e">
        <f>#REF!</f>
        <v>#REF!</v>
      </c>
      <c r="E62" s="66">
        <v>1.4</v>
      </c>
      <c r="F62" s="135" t="e">
        <f>D62*E62</f>
        <v>#REF!</v>
      </c>
      <c r="G62" s="61"/>
    </row>
    <row r="63" spans="2:7" hidden="1" x14ac:dyDescent="0.25">
      <c r="B63" s="60"/>
      <c r="C63" s="67" t="s">
        <v>375</v>
      </c>
      <c r="D63" s="134" t="e">
        <f>#REF!</f>
        <v>#REF!</v>
      </c>
      <c r="E63" s="68">
        <v>6.5</v>
      </c>
      <c r="F63" s="135" t="e">
        <f t="shared" ref="F63:F64" si="2">D63*E63</f>
        <v>#REF!</v>
      </c>
      <c r="G63" s="61"/>
    </row>
    <row r="64" spans="2:7" hidden="1" x14ac:dyDescent="0.25">
      <c r="B64" s="60"/>
      <c r="C64" s="67" t="s">
        <v>362</v>
      </c>
      <c r="D64" s="134" t="e">
        <f>#REF!</f>
        <v>#REF!</v>
      </c>
      <c r="E64" s="68">
        <v>1.3</v>
      </c>
      <c r="F64" s="135" t="e">
        <f t="shared" si="2"/>
        <v>#REF!</v>
      </c>
      <c r="G64" s="61"/>
    </row>
    <row r="65" spans="2:7" hidden="1" x14ac:dyDescent="0.25">
      <c r="B65" s="60"/>
      <c r="C65" s="67"/>
      <c r="D65" s="69"/>
      <c r="E65" s="70"/>
      <c r="F65" s="136"/>
      <c r="G65" s="61"/>
    </row>
    <row r="66" spans="2:7" hidden="1" x14ac:dyDescent="0.25">
      <c r="B66" s="60"/>
      <c r="C66" s="71" t="s">
        <v>376</v>
      </c>
      <c r="D66" s="71"/>
      <c r="E66" s="72">
        <f>SUM(E62:E64)</f>
        <v>9.2000000000000011</v>
      </c>
      <c r="F66" s="129" t="e">
        <f>SUM(F62:F64)</f>
        <v>#REF!</v>
      </c>
      <c r="G66" s="61"/>
    </row>
    <row r="67" spans="2:7" hidden="1" x14ac:dyDescent="0.25">
      <c r="B67" s="60"/>
      <c r="C67" s="73"/>
      <c r="D67" s="73"/>
      <c r="E67" s="73"/>
      <c r="F67" s="130"/>
      <c r="G67" s="61"/>
    </row>
    <row r="68" spans="2:7" hidden="1" x14ac:dyDescent="0.25">
      <c r="B68" s="60"/>
      <c r="C68" s="74" t="s">
        <v>377</v>
      </c>
      <c r="D68" s="73"/>
      <c r="E68" s="75" t="e">
        <f>#REF!</f>
        <v>#REF!</v>
      </c>
      <c r="F68" s="131" t="e">
        <f>F66*E68</f>
        <v>#REF!</v>
      </c>
      <c r="G68" s="61"/>
    </row>
    <row r="69" spans="2:7" hidden="1" x14ac:dyDescent="0.25">
      <c r="B69" s="60"/>
      <c r="C69" s="73"/>
      <c r="D69" s="73"/>
      <c r="E69" s="73"/>
      <c r="F69" s="130"/>
      <c r="G69" s="61"/>
    </row>
    <row r="70" spans="2:7" hidden="1" x14ac:dyDescent="0.25">
      <c r="B70" s="60"/>
      <c r="C70" s="71" t="s">
        <v>378</v>
      </c>
      <c r="D70" s="78"/>
      <c r="E70" s="78"/>
      <c r="F70" s="129" t="e">
        <f>F66+F68</f>
        <v>#REF!</v>
      </c>
      <c r="G70" s="61"/>
    </row>
    <row r="71" spans="2:7" hidden="1" x14ac:dyDescent="0.25">
      <c r="B71" s="60"/>
      <c r="C71" s="67"/>
      <c r="D71" s="73"/>
      <c r="E71" s="73"/>
      <c r="F71" s="131"/>
      <c r="G71" s="61"/>
    </row>
    <row r="72" spans="2:7" hidden="1" x14ac:dyDescent="0.25">
      <c r="B72" s="79"/>
      <c r="C72" s="74" t="s">
        <v>388</v>
      </c>
      <c r="D72" s="80"/>
      <c r="E72" s="81"/>
      <c r="F72" s="81">
        <v>5000</v>
      </c>
      <c r="G72" s="82"/>
    </row>
    <row r="73" spans="2:7" hidden="1" x14ac:dyDescent="0.25">
      <c r="B73" s="79"/>
      <c r="C73" s="74" t="s">
        <v>372</v>
      </c>
      <c r="D73" s="80"/>
      <c r="E73" s="81">
        <f>Analysis!AS11</f>
        <v>7771.4881125865813</v>
      </c>
      <c r="F73" s="81">
        <f>E73*E66</f>
        <v>71497.690635796564</v>
      </c>
      <c r="G73" s="82"/>
    </row>
    <row r="74" spans="2:7" hidden="1" x14ac:dyDescent="0.25">
      <c r="B74" s="60"/>
      <c r="C74" s="74" t="s">
        <v>379</v>
      </c>
      <c r="D74" s="73"/>
      <c r="E74" s="140">
        <v>704.66844332688788</v>
      </c>
      <c r="F74" s="81">
        <f>E74*E66</f>
        <v>6482.9496786073696</v>
      </c>
      <c r="G74" s="61"/>
    </row>
    <row r="75" spans="2:7" hidden="1" x14ac:dyDescent="0.25">
      <c r="B75" s="60"/>
      <c r="C75" s="74" t="s">
        <v>380</v>
      </c>
      <c r="D75" s="73"/>
      <c r="E75" s="140">
        <v>3533.5138943778456</v>
      </c>
      <c r="F75" s="81">
        <f>E75*E66</f>
        <v>32508.327828276182</v>
      </c>
      <c r="G75" s="61"/>
    </row>
    <row r="76" spans="2:7" hidden="1" x14ac:dyDescent="0.25">
      <c r="B76" s="60"/>
      <c r="C76" s="74" t="s">
        <v>381</v>
      </c>
      <c r="D76" s="73"/>
      <c r="E76" s="140">
        <v>4163.5139314232065</v>
      </c>
      <c r="F76" s="137">
        <f>E76*E66</f>
        <v>38304.328169093504</v>
      </c>
      <c r="G76" s="61"/>
    </row>
    <row r="77" spans="2:7" hidden="1" x14ac:dyDescent="0.25">
      <c r="B77" s="60"/>
      <c r="C77" s="71" t="s">
        <v>382</v>
      </c>
      <c r="D77" s="78"/>
      <c r="E77" s="78"/>
      <c r="F77" s="81" t="e">
        <f>SUM(F70:F76)</f>
        <v>#REF!</v>
      </c>
      <c r="G77" s="61"/>
    </row>
    <row r="78" spans="2:7" ht="15.75" hidden="1" thickBot="1" x14ac:dyDescent="0.3">
      <c r="B78" s="60"/>
      <c r="C78" s="83" t="s">
        <v>383</v>
      </c>
      <c r="D78" s="84"/>
      <c r="E78" s="85">
        <f>'[3]Pivot Tables'!$G$17</f>
        <v>0.12</v>
      </c>
      <c r="F78" s="138" t="e">
        <f>F77*E78</f>
        <v>#REF!</v>
      </c>
      <c r="G78" s="61"/>
    </row>
    <row r="79" spans="2:7" hidden="1" x14ac:dyDescent="0.25">
      <c r="B79" s="60"/>
      <c r="C79" s="74" t="s">
        <v>384</v>
      </c>
      <c r="D79" s="74"/>
      <c r="E79" s="74"/>
      <c r="F79" s="81" t="e">
        <f>SUM(F77:F78)</f>
        <v>#REF!</v>
      </c>
      <c r="G79" s="61"/>
    </row>
    <row r="80" spans="2:7" hidden="1" x14ac:dyDescent="0.25">
      <c r="B80" s="60"/>
      <c r="C80" s="86" t="s">
        <v>385</v>
      </c>
      <c r="D80" s="73"/>
      <c r="E80" s="75" t="e">
        <f>#REF!</f>
        <v>#REF!</v>
      </c>
      <c r="F80" s="81" t="e">
        <f>(F79+(F79*E80))</f>
        <v>#REF!</v>
      </c>
      <c r="G80" s="61"/>
    </row>
    <row r="81" spans="2:7" ht="15.75" hidden="1" thickBot="1" x14ac:dyDescent="0.3">
      <c r="B81" s="79"/>
      <c r="C81" s="86" t="s">
        <v>386</v>
      </c>
      <c r="D81" s="80"/>
      <c r="E81" s="80"/>
      <c r="F81" s="154" t="e">
        <f>F80</f>
        <v>#REF!</v>
      </c>
      <c r="G81" s="82"/>
    </row>
    <row r="82" spans="2:7" ht="4.5" hidden="1" customHeight="1" thickBot="1" x14ac:dyDescent="0.3">
      <c r="B82" s="79"/>
      <c r="C82" s="86"/>
      <c r="D82" s="80"/>
      <c r="E82" s="80"/>
      <c r="F82" s="136"/>
      <c r="G82" s="82"/>
    </row>
    <row r="83" spans="2:7" ht="15.75" hidden="1" thickBot="1" x14ac:dyDescent="0.3">
      <c r="B83" s="79"/>
      <c r="C83" s="86" t="s">
        <v>387</v>
      </c>
      <c r="D83" s="80"/>
      <c r="E83" s="80"/>
      <c r="F83" s="139" t="e">
        <f>F81/12</f>
        <v>#REF!</v>
      </c>
      <c r="G83" s="82"/>
    </row>
    <row r="84" spans="2:7" ht="15.75" hidden="1" thickBot="1" x14ac:dyDescent="0.3">
      <c r="B84" s="88"/>
      <c r="C84" s="89"/>
      <c r="D84" s="90"/>
      <c r="E84" s="90"/>
      <c r="F84" s="91"/>
      <c r="G84" s="92"/>
    </row>
    <row r="85" spans="2:7" hidden="1" x14ac:dyDescent="0.25"/>
    <row r="86" spans="2:7" ht="19.5" hidden="1" customHeight="1" thickBot="1" x14ac:dyDescent="0.35">
      <c r="B86" s="375" t="s">
        <v>522</v>
      </c>
      <c r="C86" s="376"/>
      <c r="D86" s="376"/>
      <c r="E86" s="376"/>
      <c r="F86" s="376"/>
      <c r="G86" s="377"/>
    </row>
    <row r="87" spans="2:7" ht="15.75" hidden="1" customHeight="1" thickBot="1" x14ac:dyDescent="0.3">
      <c r="B87" s="57"/>
      <c r="C87" s="58"/>
      <c r="D87" s="384"/>
      <c r="E87" s="384"/>
      <c r="F87" s="58"/>
      <c r="G87" s="59"/>
    </row>
    <row r="88" spans="2:7" ht="15.75" hidden="1" customHeight="1" thickBot="1" x14ac:dyDescent="0.3">
      <c r="B88" s="60"/>
      <c r="C88" s="386" t="s">
        <v>516</v>
      </c>
      <c r="D88" s="387"/>
      <c r="E88" s="387"/>
      <c r="F88" s="388"/>
      <c r="G88" s="61"/>
    </row>
    <row r="89" spans="2:7" hidden="1" x14ac:dyDescent="0.25">
      <c r="B89" s="60"/>
      <c r="C89" s="62"/>
      <c r="D89" s="64" t="s">
        <v>374</v>
      </c>
      <c r="E89" s="63" t="s">
        <v>74</v>
      </c>
      <c r="F89" s="64" t="s">
        <v>75</v>
      </c>
      <c r="G89" s="61"/>
    </row>
    <row r="90" spans="2:7" hidden="1" x14ac:dyDescent="0.25">
      <c r="B90" s="60"/>
      <c r="C90" s="65" t="s">
        <v>330</v>
      </c>
      <c r="D90" s="134" t="e">
        <f>#REF!</f>
        <v>#REF!</v>
      </c>
      <c r="E90" s="66">
        <v>1</v>
      </c>
      <c r="F90" s="135" t="e">
        <f>D90*E90</f>
        <v>#REF!</v>
      </c>
      <c r="G90" s="61"/>
    </row>
    <row r="91" spans="2:7" hidden="1" x14ac:dyDescent="0.25">
      <c r="B91" s="60"/>
      <c r="C91" s="67" t="s">
        <v>375</v>
      </c>
      <c r="D91" s="134" t="e">
        <f>#REF!</f>
        <v>#REF!</v>
      </c>
      <c r="E91" s="68">
        <v>5.7</v>
      </c>
      <c r="F91" s="135" t="e">
        <f t="shared" ref="F91:F92" si="3">D91*E91</f>
        <v>#REF!</v>
      </c>
      <c r="G91" s="61"/>
    </row>
    <row r="92" spans="2:7" hidden="1" x14ac:dyDescent="0.25">
      <c r="B92" s="60"/>
      <c r="C92" s="67" t="s">
        <v>362</v>
      </c>
      <c r="D92" s="134" t="e">
        <f>#REF!</f>
        <v>#REF!</v>
      </c>
      <c r="E92" s="68">
        <v>1</v>
      </c>
      <c r="F92" s="135" t="e">
        <f t="shared" si="3"/>
        <v>#REF!</v>
      </c>
      <c r="G92" s="61"/>
    </row>
    <row r="93" spans="2:7" hidden="1" x14ac:dyDescent="0.25">
      <c r="B93" s="60"/>
      <c r="C93" s="67"/>
      <c r="D93" s="69"/>
      <c r="E93" s="70"/>
      <c r="F93" s="136"/>
      <c r="G93" s="61"/>
    </row>
    <row r="94" spans="2:7" hidden="1" x14ac:dyDescent="0.25">
      <c r="B94" s="60"/>
      <c r="C94" s="71" t="s">
        <v>376</v>
      </c>
      <c r="D94" s="71"/>
      <c r="E94" s="72">
        <f>SUM(E90:E92)</f>
        <v>7.7</v>
      </c>
      <c r="F94" s="129" t="e">
        <f>SUM(F90:F92)</f>
        <v>#REF!</v>
      </c>
      <c r="G94" s="61"/>
    </row>
    <row r="95" spans="2:7" hidden="1" x14ac:dyDescent="0.25">
      <c r="B95" s="60"/>
      <c r="C95" s="73"/>
      <c r="D95" s="73"/>
      <c r="E95" s="73"/>
      <c r="F95" s="130"/>
      <c r="G95" s="61"/>
    </row>
    <row r="96" spans="2:7" hidden="1" x14ac:dyDescent="0.25">
      <c r="B96" s="60"/>
      <c r="C96" s="74" t="s">
        <v>377</v>
      </c>
      <c r="D96" s="73"/>
      <c r="E96" s="75" t="e">
        <f>#REF!</f>
        <v>#REF!</v>
      </c>
      <c r="F96" s="131" t="e">
        <f>F94*E96</f>
        <v>#REF!</v>
      </c>
      <c r="G96" s="61"/>
    </row>
    <row r="97" spans="2:7" hidden="1" x14ac:dyDescent="0.25">
      <c r="B97" s="60"/>
      <c r="C97" s="73"/>
      <c r="D97" s="73"/>
      <c r="E97" s="73"/>
      <c r="F97" s="130"/>
      <c r="G97" s="61"/>
    </row>
    <row r="98" spans="2:7" hidden="1" x14ac:dyDescent="0.25">
      <c r="B98" s="60"/>
      <c r="C98" s="71" t="s">
        <v>378</v>
      </c>
      <c r="D98" s="78"/>
      <c r="E98" s="78"/>
      <c r="F98" s="129" t="e">
        <f>F94+F96</f>
        <v>#REF!</v>
      </c>
      <c r="G98" s="61"/>
    </row>
    <row r="99" spans="2:7" hidden="1" x14ac:dyDescent="0.25">
      <c r="B99" s="60"/>
      <c r="C99" s="67"/>
      <c r="D99" s="73"/>
      <c r="E99" s="73"/>
      <c r="F99" s="131"/>
      <c r="G99" s="61"/>
    </row>
    <row r="100" spans="2:7" hidden="1" x14ac:dyDescent="0.25">
      <c r="B100" s="79"/>
      <c r="C100" s="74" t="s">
        <v>388</v>
      </c>
      <c r="D100" s="80"/>
      <c r="E100" s="81"/>
      <c r="F100" s="81">
        <v>5000</v>
      </c>
      <c r="G100" s="82"/>
    </row>
    <row r="101" spans="2:7" hidden="1" x14ac:dyDescent="0.25">
      <c r="B101" s="79"/>
      <c r="C101" s="74" t="s">
        <v>372</v>
      </c>
      <c r="D101" s="80"/>
      <c r="E101" s="81">
        <f>Analysis!AS11</f>
        <v>7771.4881125865813</v>
      </c>
      <c r="F101" s="81">
        <f>E101*E94</f>
        <v>59840.45846691668</v>
      </c>
      <c r="G101" s="82"/>
    </row>
    <row r="102" spans="2:7" hidden="1" x14ac:dyDescent="0.25">
      <c r="B102" s="60"/>
      <c r="C102" s="74" t="s">
        <v>379</v>
      </c>
      <c r="D102" s="73"/>
      <c r="E102" s="140">
        <v>704.66844332688788</v>
      </c>
      <c r="F102" s="81">
        <f>E102*E94</f>
        <v>5425.9470136170366</v>
      </c>
      <c r="G102" s="61"/>
    </row>
    <row r="103" spans="2:7" hidden="1" x14ac:dyDescent="0.25">
      <c r="B103" s="60"/>
      <c r="C103" s="74" t="s">
        <v>380</v>
      </c>
      <c r="D103" s="73"/>
      <c r="E103" s="140">
        <v>3533.5138943778456</v>
      </c>
      <c r="F103" s="81">
        <f>E103*E94</f>
        <v>27208.056986709413</v>
      </c>
      <c r="G103" s="61"/>
    </row>
    <row r="104" spans="2:7" hidden="1" x14ac:dyDescent="0.25">
      <c r="B104" s="60"/>
      <c r="C104" s="74" t="s">
        <v>381</v>
      </c>
      <c r="D104" s="73"/>
      <c r="E104" s="140">
        <v>4163.5139314232065</v>
      </c>
      <c r="F104" s="137">
        <f>E104*E94</f>
        <v>32059.057271958689</v>
      </c>
      <c r="G104" s="61"/>
    </row>
    <row r="105" spans="2:7" hidden="1" x14ac:dyDescent="0.25">
      <c r="B105" s="60"/>
      <c r="C105" s="71" t="s">
        <v>382</v>
      </c>
      <c r="D105" s="78"/>
      <c r="E105" s="78"/>
      <c r="F105" s="81" t="e">
        <f>SUM(F98:F104)</f>
        <v>#REF!</v>
      </c>
      <c r="G105" s="61"/>
    </row>
    <row r="106" spans="2:7" ht="15.75" hidden="1" thickBot="1" x14ac:dyDescent="0.3">
      <c r="B106" s="60"/>
      <c r="C106" s="83" t="s">
        <v>383</v>
      </c>
      <c r="D106" s="84"/>
      <c r="E106" s="85">
        <f>'[3]Pivot Tables'!$G$17</f>
        <v>0.12</v>
      </c>
      <c r="F106" s="138" t="e">
        <f>F105*E106</f>
        <v>#REF!</v>
      </c>
      <c r="G106" s="61"/>
    </row>
    <row r="107" spans="2:7" hidden="1" x14ac:dyDescent="0.25">
      <c r="B107" s="60"/>
      <c r="C107" s="74" t="s">
        <v>384</v>
      </c>
      <c r="D107" s="74"/>
      <c r="E107" s="74"/>
      <c r="F107" s="81" t="e">
        <f>SUM(F105:F106)</f>
        <v>#REF!</v>
      </c>
      <c r="G107" s="61"/>
    </row>
    <row r="108" spans="2:7" hidden="1" x14ac:dyDescent="0.25">
      <c r="B108" s="60"/>
      <c r="C108" s="86" t="s">
        <v>385</v>
      </c>
      <c r="D108" s="73"/>
      <c r="E108" s="75" t="e">
        <f>#REF!</f>
        <v>#REF!</v>
      </c>
      <c r="F108" s="81" t="e">
        <f>(F107+(F107*E108))</f>
        <v>#REF!</v>
      </c>
      <c r="G108" s="61"/>
    </row>
    <row r="109" spans="2:7" ht="15.75" hidden="1" thickBot="1" x14ac:dyDescent="0.3">
      <c r="B109" s="79"/>
      <c r="C109" s="86" t="s">
        <v>386</v>
      </c>
      <c r="D109" s="80"/>
      <c r="E109" s="80"/>
      <c r="F109" s="154" t="e">
        <f>F108</f>
        <v>#REF!</v>
      </c>
      <c r="G109" s="82"/>
    </row>
    <row r="110" spans="2:7" ht="6" hidden="1" customHeight="1" thickBot="1" x14ac:dyDescent="0.3">
      <c r="B110" s="79"/>
      <c r="C110" s="86"/>
      <c r="D110" s="80"/>
      <c r="E110" s="80"/>
      <c r="F110" s="136"/>
      <c r="G110" s="82"/>
    </row>
    <row r="111" spans="2:7" ht="15.75" hidden="1" thickBot="1" x14ac:dyDescent="0.3">
      <c r="B111" s="79"/>
      <c r="C111" s="86" t="s">
        <v>387</v>
      </c>
      <c r="D111" s="80"/>
      <c r="E111" s="80"/>
      <c r="F111" s="139" t="e">
        <f>F109/12</f>
        <v>#REF!</v>
      </c>
      <c r="G111" s="82"/>
    </row>
    <row r="112" spans="2:7" ht="15.75" hidden="1" thickBot="1" x14ac:dyDescent="0.3">
      <c r="B112" s="88"/>
      <c r="C112" s="89"/>
      <c r="D112" s="90"/>
      <c r="E112" s="90"/>
      <c r="F112" s="91"/>
      <c r="G112" s="92"/>
    </row>
  </sheetData>
  <mergeCells count="12">
    <mergeCell ref="C88:F88"/>
    <mergeCell ref="D31:E31"/>
    <mergeCell ref="C32:F32"/>
    <mergeCell ref="B58:G58"/>
    <mergeCell ref="D59:E59"/>
    <mergeCell ref="C60:F60"/>
    <mergeCell ref="B86:G86"/>
    <mergeCell ref="B30:G30"/>
    <mergeCell ref="B2:G2"/>
    <mergeCell ref="I2:L2"/>
    <mergeCell ref="D87:E87"/>
    <mergeCell ref="C3:F3"/>
  </mergeCells>
  <pageMargins left="0.7" right="0.7" top="0.75" bottom="0.75" header="0.3" footer="0.3"/>
  <pageSetup scale="72" orientation="portrait" r:id="rId1"/>
  <headerFooter>
    <oddHeader>&amp;L&amp;D&amp;CDRAFT &amp;RDMH RLC Program 
DRAFT Rates</oddHeader>
    <oddFooter>&amp;L&amp;"-,Italic"Public Consulting Group, Inc.&amp;R&amp;P</oddFooter>
  </headerFooter>
  <colBreaks count="2" manualBreakCount="2">
    <brk id="8" max="84" man="1"/>
    <brk id="12" max="8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CAF Fall 2018</vt:lpstr>
      <vt:lpstr>UFRs</vt:lpstr>
      <vt:lpstr>Salaries</vt:lpstr>
      <vt:lpstr>Provider Data</vt:lpstr>
      <vt:lpstr>Analysis</vt:lpstr>
      <vt:lpstr>Rate Model</vt:lpstr>
      <vt:lpstr>'CAF Fall 2018'!Print_Area</vt:lpstr>
      <vt:lpstr>'Rate Model'!Print_Area</vt:lpstr>
      <vt:lpstr>'CAF Fall 2018'!Print_Titles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2019-02-12T19:23:42Z</dcterms:modified>
</cp:coreProperties>
</file>