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625" yWindow="255" windowWidth="21720" windowHeight="9975" tabRatio="485"/>
  </bookViews>
  <sheets>
    <sheet name="Accommodation rate models-3486" sheetId="22" r:id="rId1"/>
    <sheet name="With Changes (2)" sheetId="41" state="hidden" r:id="rId2"/>
    <sheet name="Fiscal impact" sheetId="38" state="hidden" r:id="rId3"/>
    <sheet name="FTEs" sheetId="18" state="hidden" r:id="rId4"/>
    <sheet name="FY17 Data" sheetId="37" state="hidden" r:id="rId5"/>
    <sheet name="FY15 UFR" sheetId="28" state="hidden" r:id="rId6"/>
    <sheet name="CAF Spring 2016" sheetId="26" state="hidden" r:id="rId7"/>
    <sheet name="Per-client intake &amp; discharge" sheetId="31" state="hidden" r:id="rId8"/>
    <sheet name="Total Clients Served FY5" sheetId="32" state="hidden" r:id="rId9"/>
    <sheet name="Group enrollments snapshot" sheetId="29" state="hidden" r:id="rId10"/>
  </sheets>
  <externalReferences>
    <externalReference r:id="rId11"/>
    <externalReference r:id="rId12"/>
  </externalReferences>
  <definedNames>
    <definedName name="Cap">[1]RawDataCalcs!$L$13:$DB$13</definedName>
    <definedName name="Floor">[1]RawDataCalcs!$L$12:$DB$12</definedName>
    <definedName name="gk" localSheetId="0">#REF!</definedName>
    <definedName name="gk" localSheetId="3">#REF!</definedName>
    <definedName name="gk" localSheetId="7">#REF!</definedName>
    <definedName name="gk" localSheetId="1">#REF!</definedName>
    <definedName name="gk">#REF!</definedName>
    <definedName name="_xlnm.Print_Area" localSheetId="0">'Accommodation rate models-3486'!$C$3:$P$47</definedName>
    <definedName name="_xlnm.Print_Area" localSheetId="2">'Fiscal impact'!$A$1:$Y$29</definedName>
    <definedName name="_xlnm.Print_Area" localSheetId="3">FTEs!$B$1:$V$45</definedName>
    <definedName name="_xlnm.Print_Area" localSheetId="5">'FY15 UFR'!$A$1:$IE$60</definedName>
    <definedName name="_xlnm.Print_Area" localSheetId="8">'Total Clients Served FY5'!$A$1:$O$22</definedName>
    <definedName name="_xlnm.Print_Titles" localSheetId="6">'CAF Spring 2016'!$A:$A</definedName>
    <definedName name="Total_UFR" localSheetId="7">#REF!</definedName>
    <definedName name="Total_UFR" localSheetId="1">#REF!</definedName>
    <definedName name="Total_UFR">#REF!</definedName>
  </definedNames>
  <calcPr calcId="145621"/>
</workbook>
</file>

<file path=xl/calcChain.xml><?xml version="1.0" encoding="utf-8"?>
<calcChain xmlns="http://schemas.openxmlformats.org/spreadsheetml/2006/main">
  <c r="P25" i="22" l="1"/>
  <c r="P22" i="22"/>
  <c r="F25" i="22"/>
  <c r="F27" i="22"/>
  <c r="F28" i="22"/>
  <c r="M24" i="22" l="1"/>
  <c r="N23" i="22"/>
  <c r="M23" i="22"/>
  <c r="Q15" i="41" l="1"/>
  <c r="O15" i="41"/>
  <c r="L15" i="41"/>
  <c r="K15" i="41"/>
  <c r="M15" i="41" s="1"/>
  <c r="R15" i="41" s="1"/>
  <c r="C15" i="41"/>
  <c r="E15" i="41" s="1"/>
  <c r="H15" i="41" s="1"/>
  <c r="Q14" i="41"/>
  <c r="O14" i="41"/>
  <c r="L14" i="41"/>
  <c r="K14" i="41"/>
  <c r="C14" i="41"/>
  <c r="E14" i="41" s="1"/>
  <c r="H14" i="41" s="1"/>
  <c r="Q13" i="41"/>
  <c r="O13" i="41"/>
  <c r="L13" i="41"/>
  <c r="K13" i="41"/>
  <c r="C13" i="41"/>
  <c r="E13" i="41" s="1"/>
  <c r="H13" i="41" s="1"/>
  <c r="Q12" i="41"/>
  <c r="O12" i="41"/>
  <c r="L12" i="41"/>
  <c r="K12" i="41"/>
  <c r="M12" i="41" s="1"/>
  <c r="R12" i="41" s="1"/>
  <c r="C12" i="41"/>
  <c r="E12" i="41" s="1"/>
  <c r="H12" i="41" s="1"/>
  <c r="Q11" i="41"/>
  <c r="O11" i="41"/>
  <c r="L11" i="41"/>
  <c r="K11" i="41"/>
  <c r="M11" i="41" s="1"/>
  <c r="R11" i="41" s="1"/>
  <c r="C11" i="41"/>
  <c r="E11" i="41" s="1"/>
  <c r="H11" i="41" s="1"/>
  <c r="Q10" i="41"/>
  <c r="O10" i="41"/>
  <c r="L10" i="41"/>
  <c r="K10" i="41"/>
  <c r="E10" i="41"/>
  <c r="H10" i="41" s="1"/>
  <c r="C10" i="41"/>
  <c r="Q9" i="41"/>
  <c r="O9" i="41"/>
  <c r="L9" i="41"/>
  <c r="K9" i="41"/>
  <c r="C9" i="41"/>
  <c r="E9" i="41" s="1"/>
  <c r="H9" i="41" s="1"/>
  <c r="Q8" i="41"/>
  <c r="O8" i="41"/>
  <c r="L8" i="41"/>
  <c r="K8" i="41"/>
  <c r="M8" i="41" s="1"/>
  <c r="R8" i="41" s="1"/>
  <c r="C8" i="41"/>
  <c r="E8" i="41" s="1"/>
  <c r="H8" i="41" s="1"/>
  <c r="Q7" i="41"/>
  <c r="O7" i="41"/>
  <c r="L7" i="41"/>
  <c r="K7" i="41"/>
  <c r="M7" i="41" s="1"/>
  <c r="R7" i="41" s="1"/>
  <c r="C7" i="41"/>
  <c r="E7" i="41" s="1"/>
  <c r="H7" i="41" s="1"/>
  <c r="Q6" i="41"/>
  <c r="O6" i="41"/>
  <c r="L6" i="41"/>
  <c r="K6" i="41"/>
  <c r="E6" i="41"/>
  <c r="H6" i="41" s="1"/>
  <c r="C6" i="41"/>
  <c r="Q5" i="41"/>
  <c r="O5" i="41"/>
  <c r="L5" i="41"/>
  <c r="K5" i="41"/>
  <c r="C5" i="41"/>
  <c r="E5" i="41" s="1"/>
  <c r="H5" i="41" s="1"/>
  <c r="O4" i="41"/>
  <c r="K4" i="41"/>
  <c r="M4" i="41" s="1"/>
  <c r="R4" i="41" s="1"/>
  <c r="C4" i="41"/>
  <c r="E4" i="41" s="1"/>
  <c r="H4" i="41" s="1"/>
  <c r="Q3" i="41"/>
  <c r="O3" i="41"/>
  <c r="L3" i="41"/>
  <c r="K3" i="41"/>
  <c r="M3" i="41" s="1"/>
  <c r="R3" i="41" s="1"/>
  <c r="C3" i="41"/>
  <c r="E3" i="41" s="1"/>
  <c r="H3" i="41" s="1"/>
  <c r="H16" i="41" l="1"/>
  <c r="M5" i="41"/>
  <c r="R5" i="41" s="1"/>
  <c r="M6" i="41"/>
  <c r="R6" i="41" s="1"/>
  <c r="M9" i="41"/>
  <c r="R9" i="41" s="1"/>
  <c r="M10" i="41"/>
  <c r="R10" i="41" s="1"/>
  <c r="M13" i="41"/>
  <c r="R13" i="41" s="1"/>
  <c r="M14" i="41"/>
  <c r="R14" i="41" s="1"/>
  <c r="R16" i="41"/>
  <c r="N22" i="22" l="1"/>
  <c r="P23" i="22" s="1"/>
  <c r="D25" i="22"/>
  <c r="F26" i="22" s="1"/>
  <c r="D11" i="22" l="1"/>
  <c r="D43" i="22"/>
  <c r="D42" i="22"/>
  <c r="D41" i="22"/>
  <c r="D40" i="22"/>
  <c r="M23" i="38" l="1"/>
  <c r="K18" i="38"/>
  <c r="I18" i="38"/>
  <c r="H18" i="38"/>
  <c r="B18" i="38"/>
  <c r="E18" i="38" s="1"/>
  <c r="F18" i="38" s="1"/>
  <c r="G18" i="38" s="1"/>
  <c r="K17" i="38"/>
  <c r="I17" i="38"/>
  <c r="H17" i="38"/>
  <c r="B17" i="38"/>
  <c r="E17" i="38" s="1"/>
  <c r="F17" i="38" s="1"/>
  <c r="G17" i="38" s="1"/>
  <c r="K16" i="38"/>
  <c r="I16" i="38"/>
  <c r="H16" i="38"/>
  <c r="B16" i="38"/>
  <c r="E16" i="38" s="1"/>
  <c r="F16" i="38" s="1"/>
  <c r="G16" i="38" s="1"/>
  <c r="K15" i="38"/>
  <c r="H15" i="38"/>
  <c r="B15" i="38"/>
  <c r="E15" i="38" s="1"/>
  <c r="F15" i="38" s="1"/>
  <c r="G15" i="38" s="1"/>
  <c r="K14" i="38"/>
  <c r="I14" i="38"/>
  <c r="H14" i="38"/>
  <c r="K13" i="38"/>
  <c r="I13" i="38"/>
  <c r="H13" i="38"/>
  <c r="B13" i="38"/>
  <c r="E13" i="38" s="1"/>
  <c r="F13" i="38" s="1"/>
  <c r="G13" i="38" s="1"/>
  <c r="K12" i="38"/>
  <c r="I12" i="38"/>
  <c r="H12" i="38"/>
  <c r="B12" i="38"/>
  <c r="E12" i="38" s="1"/>
  <c r="F12" i="38" s="1"/>
  <c r="G12" i="38" s="1"/>
  <c r="K11" i="38"/>
  <c r="I11" i="38"/>
  <c r="H11" i="38"/>
  <c r="B11" i="38"/>
  <c r="E11" i="38" s="1"/>
  <c r="F11" i="38" s="1"/>
  <c r="G11" i="38" s="1"/>
  <c r="K10" i="38"/>
  <c r="I10" i="38"/>
  <c r="H10" i="38"/>
  <c r="B10" i="38"/>
  <c r="E10" i="38" s="1"/>
  <c r="F10" i="38" s="1"/>
  <c r="G10" i="38" s="1"/>
  <c r="H9" i="38"/>
  <c r="B9" i="38"/>
  <c r="E9" i="38" s="1"/>
  <c r="F9" i="38" s="1"/>
  <c r="G9" i="38" s="1"/>
  <c r="K8" i="38"/>
  <c r="I8" i="38"/>
  <c r="H8" i="38"/>
  <c r="B8" i="38"/>
  <c r="E8" i="38" s="1"/>
  <c r="F8" i="38" s="1"/>
  <c r="G8" i="38" s="1"/>
  <c r="K7" i="38"/>
  <c r="I7" i="38"/>
  <c r="H7" i="38"/>
  <c r="B7" i="38"/>
  <c r="E7" i="38" s="1"/>
  <c r="F7" i="38" s="1"/>
  <c r="G7" i="38" s="1"/>
  <c r="K6" i="38"/>
  <c r="I6" i="38"/>
  <c r="H6" i="38"/>
  <c r="B6" i="38"/>
  <c r="E6" i="38" s="1"/>
  <c r="F6" i="38" s="1"/>
  <c r="G6" i="38" s="1"/>
  <c r="K5" i="38"/>
  <c r="I5" i="38"/>
  <c r="H5" i="38"/>
  <c r="B5" i="38"/>
  <c r="E5" i="38" s="1"/>
  <c r="F5" i="38" s="1"/>
  <c r="G5" i="38" s="1"/>
  <c r="I4" i="38"/>
  <c r="H4" i="38"/>
  <c r="H19" i="38" s="1"/>
  <c r="B4" i="38"/>
  <c r="E4" i="38" s="1"/>
  <c r="F4" i="38" s="1"/>
  <c r="G4" i="38" s="1"/>
  <c r="E13" i="22" l="1"/>
  <c r="F19" i="37" l="1"/>
  <c r="F20" i="37"/>
  <c r="C22" i="37"/>
  <c r="B7" i="37" l="1"/>
  <c r="D13" i="37"/>
  <c r="B13" i="37" s="1"/>
  <c r="E16" i="37"/>
  <c r="E15" i="37"/>
  <c r="E14" i="37"/>
  <c r="E13" i="37"/>
  <c r="E12" i="37"/>
  <c r="E11" i="37"/>
  <c r="E10" i="37"/>
  <c r="E9" i="37"/>
  <c r="E8" i="37"/>
  <c r="E7" i="37"/>
  <c r="E6" i="37"/>
  <c r="E5" i="37"/>
  <c r="E4" i="37"/>
  <c r="E3" i="37"/>
  <c r="B12" i="37"/>
  <c r="D10" i="37"/>
  <c r="B10" i="37" s="1"/>
  <c r="D15" i="37"/>
  <c r="D14" i="37"/>
  <c r="D11" i="37"/>
  <c r="D16" i="37"/>
  <c r="D9" i="37"/>
  <c r="B8" i="37"/>
  <c r="D6" i="37"/>
  <c r="C6" i="37" s="1"/>
  <c r="D5" i="37"/>
  <c r="B4" i="37"/>
  <c r="D4" i="37" s="1"/>
  <c r="D3" i="37"/>
  <c r="B2" i="37"/>
  <c r="D2" i="37"/>
  <c r="S41" i="18" l="1"/>
  <c r="S40" i="18"/>
  <c r="S39" i="18"/>
  <c r="S42" i="18" s="1"/>
  <c r="I19" i="37" s="1"/>
  <c r="I20" i="37" s="1"/>
  <c r="S44" i="18" s="1"/>
  <c r="S36" i="18"/>
  <c r="Y14" i="29" l="1"/>
  <c r="Y13" i="29"/>
  <c r="Y12" i="29"/>
  <c r="Y9" i="29"/>
  <c r="Y8" i="29"/>
  <c r="Y7" i="29"/>
  <c r="Y6" i="29"/>
  <c r="Y5" i="29"/>
  <c r="Y2" i="29"/>
  <c r="T14" i="29" l="1"/>
  <c r="H37" i="18"/>
  <c r="H36" i="18"/>
  <c r="H35" i="18"/>
  <c r="H34" i="18"/>
  <c r="H33" i="18"/>
  <c r="H32" i="18"/>
  <c r="M32" i="18" s="1"/>
  <c r="M19" i="32" l="1"/>
  <c r="M20" i="32" s="1"/>
  <c r="L19" i="32"/>
  <c r="L20" i="32" s="1"/>
  <c r="K19" i="32"/>
  <c r="K20" i="32" s="1"/>
  <c r="J19" i="32"/>
  <c r="J20" i="32" s="1"/>
  <c r="I19" i="32"/>
  <c r="I20" i="32" s="1"/>
  <c r="H19" i="32"/>
  <c r="H20" i="32" s="1"/>
  <c r="G19" i="32"/>
  <c r="G20" i="32" s="1"/>
  <c r="F19" i="32"/>
  <c r="F20" i="32" s="1"/>
  <c r="E19" i="32"/>
  <c r="E20" i="32" s="1"/>
  <c r="D19" i="32"/>
  <c r="D20" i="32" s="1"/>
  <c r="C19" i="32"/>
  <c r="C20" i="32" s="1"/>
  <c r="B19" i="32"/>
  <c r="B20" i="32" s="1"/>
  <c r="O18" i="32"/>
  <c r="N18" i="32"/>
  <c r="O17" i="32"/>
  <c r="N17" i="32"/>
  <c r="O16" i="32"/>
  <c r="N16" i="32"/>
  <c r="O15" i="32"/>
  <c r="N15" i="32"/>
  <c r="O14" i="32"/>
  <c r="N14" i="32"/>
  <c r="O13" i="32"/>
  <c r="N13" i="32"/>
  <c r="O12" i="32"/>
  <c r="N12" i="32"/>
  <c r="O11" i="32"/>
  <c r="N11" i="32"/>
  <c r="O10" i="32"/>
  <c r="N10" i="32"/>
  <c r="O9" i="32"/>
  <c r="N9" i="32"/>
  <c r="O8" i="32"/>
  <c r="N8" i="32"/>
  <c r="O7" i="32"/>
  <c r="N7" i="32"/>
  <c r="O6" i="32"/>
  <c r="N6" i="32"/>
  <c r="O5" i="32"/>
  <c r="O20" i="32" s="1"/>
  <c r="E22" i="18" s="1"/>
  <c r="N5" i="32"/>
  <c r="N20" i="32" l="1"/>
  <c r="N19" i="32"/>
  <c r="O19" i="32"/>
  <c r="P170" i="31" l="1"/>
  <c r="M170" i="31"/>
  <c r="Q3" i="31"/>
  <c r="Q4" i="31"/>
  <c r="Q5" i="31"/>
  <c r="Q6" i="31"/>
  <c r="Q7" i="31"/>
  <c r="Q8" i="31"/>
  <c r="Q9" i="31"/>
  <c r="Q10" i="31"/>
  <c r="Q11" i="31"/>
  <c r="Q12" i="31"/>
  <c r="Q13" i="31"/>
  <c r="Q14" i="31"/>
  <c r="Q15" i="31"/>
  <c r="Q16" i="31"/>
  <c r="Q17" i="31"/>
  <c r="Q18" i="31"/>
  <c r="Q19" i="31"/>
  <c r="Q20" i="31"/>
  <c r="Q21" i="31"/>
  <c r="Q22" i="31"/>
  <c r="Q23" i="31"/>
  <c r="Q24" i="31"/>
  <c r="Q25" i="31"/>
  <c r="Q26" i="31"/>
  <c r="Q27" i="31"/>
  <c r="Q28" i="31"/>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2" i="31"/>
  <c r="N3" i="31"/>
  <c r="N4" i="31"/>
  <c r="N5" i="31"/>
  <c r="N6" i="31"/>
  <c r="N7" i="31"/>
  <c r="N8" i="31"/>
  <c r="N9"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N118" i="31"/>
  <c r="N119" i="31"/>
  <c r="N120" i="31"/>
  <c r="N121" i="31"/>
  <c r="N122" i="31"/>
  <c r="N123" i="31"/>
  <c r="N124" i="31"/>
  <c r="N125" i="31"/>
  <c r="N126" i="31"/>
  <c r="N127" i="31"/>
  <c r="N128" i="31"/>
  <c r="N129" i="31"/>
  <c r="N130" i="31"/>
  <c r="N131" i="31"/>
  <c r="N132" i="31"/>
  <c r="N133" i="31"/>
  <c r="N134" i="31"/>
  <c r="N135" i="31"/>
  <c r="N136" i="31"/>
  <c r="N137" i="31"/>
  <c r="N138" i="31"/>
  <c r="N139" i="31"/>
  <c r="N140" i="31"/>
  <c r="N141" i="31"/>
  <c r="N142" i="31"/>
  <c r="N143" i="31"/>
  <c r="N144" i="31"/>
  <c r="N146" i="31"/>
  <c r="N147" i="31"/>
  <c r="N148" i="31"/>
  <c r="N149" i="31"/>
  <c r="N150" i="31"/>
  <c r="N151" i="31"/>
  <c r="N152" i="31"/>
  <c r="N153" i="31"/>
  <c r="N154" i="31"/>
  <c r="N155" i="31"/>
  <c r="N156" i="31"/>
  <c r="N157" i="31"/>
  <c r="N158" i="31"/>
  <c r="N159" i="31"/>
  <c r="N160" i="31"/>
  <c r="N161" i="31"/>
  <c r="N162" i="31"/>
  <c r="N163" i="31"/>
  <c r="N164" i="31"/>
  <c r="N165" i="31"/>
  <c r="N166" i="31"/>
  <c r="N167" i="31"/>
  <c r="N168" i="31"/>
  <c r="N169" i="31"/>
  <c r="N2" i="31"/>
  <c r="K170" i="31"/>
  <c r="N170" i="31" l="1"/>
  <c r="Q170" i="31"/>
  <c r="Q171" i="31"/>
  <c r="F26" i="18" s="1"/>
  <c r="N171" i="31"/>
  <c r="F25" i="18" s="1"/>
  <c r="T54" i="18" l="1"/>
  <c r="V54" i="18" s="1"/>
  <c r="W3" i="29"/>
  <c r="W4" i="29"/>
  <c r="W5" i="29"/>
  <c r="W6" i="29"/>
  <c r="W7" i="29"/>
  <c r="W8" i="29"/>
  <c r="W9" i="29"/>
  <c r="W10" i="29"/>
  <c r="W11" i="29"/>
  <c r="W12" i="29"/>
  <c r="W13" i="29"/>
  <c r="W14" i="29"/>
  <c r="W15" i="29" s="1"/>
  <c r="G43" i="18" s="1"/>
  <c r="W2" i="29"/>
  <c r="U14" i="29"/>
  <c r="U13" i="29"/>
  <c r="U12" i="29"/>
  <c r="U9" i="29"/>
  <c r="U8" i="29"/>
  <c r="U7" i="29"/>
  <c r="U6" i="29"/>
  <c r="U5" i="29"/>
  <c r="U15" i="29" s="1"/>
  <c r="U2" i="29"/>
  <c r="T13" i="29"/>
  <c r="T12" i="29"/>
  <c r="T11" i="29"/>
  <c r="T10" i="29"/>
  <c r="T9" i="29"/>
  <c r="T7" i="29"/>
  <c r="T6" i="29"/>
  <c r="T5" i="29"/>
  <c r="T4" i="29"/>
  <c r="T3" i="29"/>
  <c r="T15" i="29" s="1"/>
  <c r="E23" i="18" s="1"/>
  <c r="T2" i="29"/>
  <c r="CQ24" i="28"/>
  <c r="CM24" i="28"/>
  <c r="BV24" i="28"/>
  <c r="AV20" i="26"/>
  <c r="AW20" i="26"/>
  <c r="AX20" i="26"/>
  <c r="AU20" i="26"/>
  <c r="BD20" i="26" s="1"/>
  <c r="AV24" i="26"/>
  <c r="AW24" i="26"/>
  <c r="AX24" i="26"/>
  <c r="AY24" i="26"/>
  <c r="AZ24" i="26"/>
  <c r="BA24" i="26"/>
  <c r="BB24" i="26"/>
  <c r="AU24" i="26"/>
  <c r="BD24" i="26" s="1"/>
  <c r="BD26" i="26" s="1"/>
  <c r="V47" i="18" l="1"/>
  <c r="T52" i="18"/>
  <c r="V52" i="18" s="1"/>
  <c r="T53" i="18"/>
  <c r="V53" i="18" s="1"/>
  <c r="I37" i="18"/>
  <c r="I36" i="18"/>
  <c r="M36" i="18" s="1"/>
  <c r="I35" i="18"/>
  <c r="I33" i="18"/>
  <c r="M33" i="18" s="1"/>
  <c r="CQ9" i="28"/>
  <c r="CQ25" i="28" s="1"/>
  <c r="CQ10" i="28"/>
  <c r="CQ11" i="28"/>
  <c r="CQ12" i="28"/>
  <c r="CQ13" i="28"/>
  <c r="CQ14" i="28"/>
  <c r="CQ15" i="28"/>
  <c r="CQ16" i="28"/>
  <c r="CQ17" i="28"/>
  <c r="CQ18" i="28"/>
  <c r="CQ19" i="28"/>
  <c r="CQ20" i="28"/>
  <c r="CQ8" i="28"/>
  <c r="CM9" i="28"/>
  <c r="CM10" i="28"/>
  <c r="CM11" i="28"/>
  <c r="CM12" i="28"/>
  <c r="CM13" i="28"/>
  <c r="CM14" i="28"/>
  <c r="CM15" i="28"/>
  <c r="CM16" i="28"/>
  <c r="CM17" i="28"/>
  <c r="CM18" i="28"/>
  <c r="CM19" i="28"/>
  <c r="CM20" i="28"/>
  <c r="CM8" i="28"/>
  <c r="BV9" i="28"/>
  <c r="BV10" i="28"/>
  <c r="BV25" i="28" s="1"/>
  <c r="BV11" i="28"/>
  <c r="BV12" i="28"/>
  <c r="BV13" i="28"/>
  <c r="BV14" i="28"/>
  <c r="BV15" i="28"/>
  <c r="BV16" i="28"/>
  <c r="BV17" i="28"/>
  <c r="BV18" i="28"/>
  <c r="BV19" i="28"/>
  <c r="BV20" i="28"/>
  <c r="BV8" i="28"/>
  <c r="BV1" i="28"/>
  <c r="BV3" i="28" s="1"/>
  <c r="GX33" i="28"/>
  <c r="GX23" i="28"/>
  <c r="HJ33" i="28"/>
  <c r="HM23" i="28"/>
  <c r="HJ23" i="28"/>
  <c r="HM34" i="28"/>
  <c r="HA34" i="28"/>
  <c r="HM33" i="28"/>
  <c r="HA33" i="28"/>
  <c r="HM32" i="28"/>
  <c r="HA32" i="28"/>
  <c r="HM31" i="28"/>
  <c r="HA31" i="28"/>
  <c r="HM30" i="28"/>
  <c r="HA30" i="28"/>
  <c r="HM29" i="28"/>
  <c r="HA29" i="28"/>
  <c r="HM28" i="28"/>
  <c r="HJ28" i="28"/>
  <c r="HA28" i="28"/>
  <c r="HM27" i="28"/>
  <c r="HJ27" i="28"/>
  <c r="HA27" i="28"/>
  <c r="GX27" i="28"/>
  <c r="HM26" i="28"/>
  <c r="HJ26" i="28"/>
  <c r="HA26" i="28"/>
  <c r="GX26" i="28"/>
  <c r="HM25" i="28"/>
  <c r="HJ25" i="28"/>
  <c r="HA25" i="28"/>
  <c r="GX25" i="28"/>
  <c r="HA24" i="28"/>
  <c r="HA23" i="28"/>
  <c r="HA22" i="28"/>
  <c r="DX34" i="28"/>
  <c r="DU34" i="28"/>
  <c r="DX24" i="28"/>
  <c r="DU24" i="28"/>
  <c r="DX28" i="28"/>
  <c r="DX27" i="28"/>
  <c r="DU27" i="28"/>
  <c r="DX26" i="28"/>
  <c r="DU26" i="28"/>
  <c r="HY300" i="28"/>
  <c r="HV300" i="28"/>
  <c r="HS300" i="28"/>
  <c r="HP300" i="28"/>
  <c r="HM300" i="28"/>
  <c r="HJ300" i="28"/>
  <c r="HG300" i="28"/>
  <c r="HD300" i="28"/>
  <c r="HA300" i="28"/>
  <c r="GX300" i="28"/>
  <c r="GU300" i="28"/>
  <c r="GR300" i="28"/>
  <c r="GO300" i="28"/>
  <c r="GL300" i="28"/>
  <c r="GI300" i="28"/>
  <c r="GF300" i="28"/>
  <c r="GC300" i="28"/>
  <c r="FZ300" i="28"/>
  <c r="FW300" i="28"/>
  <c r="FT300" i="28"/>
  <c r="FQ300" i="28"/>
  <c r="FN300" i="28"/>
  <c r="FK300" i="28"/>
  <c r="FH300" i="28"/>
  <c r="FE300" i="28"/>
  <c r="FB300" i="28"/>
  <c r="EY300" i="28"/>
  <c r="EV300" i="28"/>
  <c r="ES300" i="28"/>
  <c r="EP300" i="28"/>
  <c r="EM300" i="28"/>
  <c r="EJ300" i="28"/>
  <c r="EG300" i="28"/>
  <c r="ED300" i="28"/>
  <c r="EA300" i="28"/>
  <c r="DX300" i="28"/>
  <c r="DU300" i="28"/>
  <c r="BN300" i="28"/>
  <c r="IF300" i="28" s="1"/>
  <c r="HY299" i="28"/>
  <c r="HV299" i="28"/>
  <c r="HS299" i="28"/>
  <c r="HP299" i="28"/>
  <c r="HM299" i="28"/>
  <c r="HJ299" i="28"/>
  <c r="HG299" i="28"/>
  <c r="HD299" i="28"/>
  <c r="HA299" i="28"/>
  <c r="GX299" i="28"/>
  <c r="GU299" i="28"/>
  <c r="GR299" i="28"/>
  <c r="GO299" i="28"/>
  <c r="GL299" i="28"/>
  <c r="GI299" i="28"/>
  <c r="GF299" i="28"/>
  <c r="GC299" i="28"/>
  <c r="FZ299" i="28"/>
  <c r="FW299" i="28"/>
  <c r="FT299" i="28"/>
  <c r="FQ299" i="28"/>
  <c r="FN299" i="28"/>
  <c r="FK299" i="28"/>
  <c r="FH299" i="28"/>
  <c r="FE299" i="28"/>
  <c r="FB299" i="28"/>
  <c r="EY299" i="28"/>
  <c r="EV299" i="28"/>
  <c r="ES299" i="28"/>
  <c r="EP299" i="28"/>
  <c r="EM299" i="28"/>
  <c r="EJ299" i="28"/>
  <c r="EG299" i="28"/>
  <c r="ED299" i="28"/>
  <c r="EA299" i="28"/>
  <c r="DX299" i="28"/>
  <c r="DU299" i="28"/>
  <c r="BN299" i="28"/>
  <c r="IE299" i="28" s="1"/>
  <c r="HY298" i="28"/>
  <c r="HV298" i="28"/>
  <c r="HS298" i="28"/>
  <c r="HP298" i="28"/>
  <c r="HM298" i="28"/>
  <c r="HJ298" i="28"/>
  <c r="HG298" i="28"/>
  <c r="HD298" i="28"/>
  <c r="HA298" i="28"/>
  <c r="GX298" i="28"/>
  <c r="GU298" i="28"/>
  <c r="GR298" i="28"/>
  <c r="GO298" i="28"/>
  <c r="GL298" i="28"/>
  <c r="GI298" i="28"/>
  <c r="GF298" i="28"/>
  <c r="GC298" i="28"/>
  <c r="FZ298" i="28"/>
  <c r="FW298" i="28"/>
  <c r="FT298" i="28"/>
  <c r="FQ298" i="28"/>
  <c r="FN298" i="28"/>
  <c r="FK298" i="28"/>
  <c r="FH298" i="28"/>
  <c r="FE298" i="28"/>
  <c r="FB298" i="28"/>
  <c r="EY298" i="28"/>
  <c r="EV298" i="28"/>
  <c r="ES298" i="28"/>
  <c r="EP298" i="28"/>
  <c r="EM298" i="28"/>
  <c r="EJ298" i="28"/>
  <c r="EG298" i="28"/>
  <c r="ED298" i="28"/>
  <c r="EA298" i="28"/>
  <c r="DX298" i="28"/>
  <c r="DU298" i="28"/>
  <c r="BN298" i="28"/>
  <c r="IF298" i="28" s="1"/>
  <c r="HY297" i="28"/>
  <c r="HV297" i="28"/>
  <c r="HS297" i="28"/>
  <c r="HP297" i="28"/>
  <c r="HM297" i="28"/>
  <c r="HJ297" i="28"/>
  <c r="HG297" i="28"/>
  <c r="HD297" i="28"/>
  <c r="HA297" i="28"/>
  <c r="GX297" i="28"/>
  <c r="GU297" i="28"/>
  <c r="GR297" i="28"/>
  <c r="GO297" i="28"/>
  <c r="GL297" i="28"/>
  <c r="GI297" i="28"/>
  <c r="GF297" i="28"/>
  <c r="GC297" i="28"/>
  <c r="FZ297" i="28"/>
  <c r="FW297" i="28"/>
  <c r="FT297" i="28"/>
  <c r="FQ297" i="28"/>
  <c r="FN297" i="28"/>
  <c r="FK297" i="28"/>
  <c r="FH297" i="28"/>
  <c r="FE297" i="28"/>
  <c r="FB297" i="28"/>
  <c r="EY297" i="28"/>
  <c r="EV297" i="28"/>
  <c r="ES297" i="28"/>
  <c r="EP297" i="28"/>
  <c r="EM297" i="28"/>
  <c r="EJ297" i="28"/>
  <c r="EG297" i="28"/>
  <c r="ED297" i="28"/>
  <c r="EA297" i="28"/>
  <c r="DX297" i="28"/>
  <c r="DU297" i="28"/>
  <c r="BN297" i="28"/>
  <c r="IE297" i="28" s="1"/>
  <c r="HY296" i="28"/>
  <c r="HV296" i="28"/>
  <c r="HS296" i="28"/>
  <c r="HP296" i="28"/>
  <c r="HM296" i="28"/>
  <c r="HJ296" i="28"/>
  <c r="HG296" i="28"/>
  <c r="HD296" i="28"/>
  <c r="HA296" i="28"/>
  <c r="GX296" i="28"/>
  <c r="GU296" i="28"/>
  <c r="GR296" i="28"/>
  <c r="GO296" i="28"/>
  <c r="GL296" i="28"/>
  <c r="GI296" i="28"/>
  <c r="GF296" i="28"/>
  <c r="GC296" i="28"/>
  <c r="FZ296" i="28"/>
  <c r="FW296" i="28"/>
  <c r="FT296" i="28"/>
  <c r="FQ296" i="28"/>
  <c r="FN296" i="28"/>
  <c r="FK296" i="28"/>
  <c r="FH296" i="28"/>
  <c r="FE296" i="28"/>
  <c r="FB296" i="28"/>
  <c r="EY296" i="28"/>
  <c r="EV296" i="28"/>
  <c r="ES296" i="28"/>
  <c r="EP296" i="28"/>
  <c r="EM296" i="28"/>
  <c r="EJ296" i="28"/>
  <c r="EG296" i="28"/>
  <c r="ED296" i="28"/>
  <c r="EA296" i="28"/>
  <c r="DX296" i="28"/>
  <c r="DU296" i="28"/>
  <c r="BN296" i="28"/>
  <c r="IF296" i="28" s="1"/>
  <c r="HY295" i="28"/>
  <c r="HV295" i="28"/>
  <c r="HS295" i="28"/>
  <c r="HP295" i="28"/>
  <c r="HM295" i="28"/>
  <c r="HJ295" i="28"/>
  <c r="HG295" i="28"/>
  <c r="HD295" i="28"/>
  <c r="HA295" i="28"/>
  <c r="GX295" i="28"/>
  <c r="GU295" i="28"/>
  <c r="GR295" i="28"/>
  <c r="GO295" i="28"/>
  <c r="GL295" i="28"/>
  <c r="GI295" i="28"/>
  <c r="GF295" i="28"/>
  <c r="GC295" i="28"/>
  <c r="FZ295" i="28"/>
  <c r="FW295" i="28"/>
  <c r="FT295" i="28"/>
  <c r="FQ295" i="28"/>
  <c r="FN295" i="28"/>
  <c r="FK295" i="28"/>
  <c r="FH295" i="28"/>
  <c r="FE295" i="28"/>
  <c r="FB295" i="28"/>
  <c r="EY295" i="28"/>
  <c r="EV295" i="28"/>
  <c r="ES295" i="28"/>
  <c r="EP295" i="28"/>
  <c r="EM295" i="28"/>
  <c r="EJ295" i="28"/>
  <c r="EG295" i="28"/>
  <c r="ED295" i="28"/>
  <c r="EA295" i="28"/>
  <c r="DX295" i="28"/>
  <c r="DU295" i="28"/>
  <c r="BN295" i="28"/>
  <c r="IE295" i="28" s="1"/>
  <c r="HY294" i="28"/>
  <c r="HV294" i="28"/>
  <c r="HS294" i="28"/>
  <c r="HP294" i="28"/>
  <c r="HM294" i="28"/>
  <c r="HJ294" i="28"/>
  <c r="HG294" i="28"/>
  <c r="HD294" i="28"/>
  <c r="HA294" i="28"/>
  <c r="GX294" i="28"/>
  <c r="GU294" i="28"/>
  <c r="GR294" i="28"/>
  <c r="GO294" i="28"/>
  <c r="GL294" i="28"/>
  <c r="GI294" i="28"/>
  <c r="GF294" i="28"/>
  <c r="GC294" i="28"/>
  <c r="FZ294" i="28"/>
  <c r="FW294" i="28"/>
  <c r="FT294" i="28"/>
  <c r="FQ294" i="28"/>
  <c r="FN294" i="28"/>
  <c r="FK294" i="28"/>
  <c r="FH294" i="28"/>
  <c r="FE294" i="28"/>
  <c r="FB294" i="28"/>
  <c r="EY294" i="28"/>
  <c r="EV294" i="28"/>
  <c r="ES294" i="28"/>
  <c r="EP294" i="28"/>
  <c r="EM294" i="28"/>
  <c r="EJ294" i="28"/>
  <c r="EG294" i="28"/>
  <c r="ED294" i="28"/>
  <c r="EA294" i="28"/>
  <c r="DX294" i="28"/>
  <c r="DU294" i="28"/>
  <c r="BN294" i="28"/>
  <c r="IF294" i="28" s="1"/>
  <c r="HY293" i="28"/>
  <c r="HV293" i="28"/>
  <c r="HS293" i="28"/>
  <c r="HP293" i="28"/>
  <c r="HM293" i="28"/>
  <c r="HJ293" i="28"/>
  <c r="HG293" i="28"/>
  <c r="HD293" i="28"/>
  <c r="HA293" i="28"/>
  <c r="GX293" i="28"/>
  <c r="GU293" i="28"/>
  <c r="GR293" i="28"/>
  <c r="GO293" i="28"/>
  <c r="GL293" i="28"/>
  <c r="GI293" i="28"/>
  <c r="GF293" i="28"/>
  <c r="GC293" i="28"/>
  <c r="FZ293" i="28"/>
  <c r="FW293" i="28"/>
  <c r="FT293" i="28"/>
  <c r="FQ293" i="28"/>
  <c r="FN293" i="28"/>
  <c r="FK293" i="28"/>
  <c r="FH293" i="28"/>
  <c r="FE293" i="28"/>
  <c r="FB293" i="28"/>
  <c r="EY293" i="28"/>
  <c r="EV293" i="28"/>
  <c r="ES293" i="28"/>
  <c r="EP293" i="28"/>
  <c r="EM293" i="28"/>
  <c r="EJ293" i="28"/>
  <c r="EG293" i="28"/>
  <c r="ED293" i="28"/>
  <c r="EA293" i="28"/>
  <c r="DX293" i="28"/>
  <c r="DU293" i="28"/>
  <c r="BN293" i="28"/>
  <c r="IE293" i="28" s="1"/>
  <c r="HY292" i="28"/>
  <c r="HV292" i="28"/>
  <c r="HS292" i="28"/>
  <c r="HP292" i="28"/>
  <c r="HM292" i="28"/>
  <c r="HJ292" i="28"/>
  <c r="HG292" i="28"/>
  <c r="HD292" i="28"/>
  <c r="HA292" i="28"/>
  <c r="GX292" i="28"/>
  <c r="GU292" i="28"/>
  <c r="GR292" i="28"/>
  <c r="GO292" i="28"/>
  <c r="GL292" i="28"/>
  <c r="GI292" i="28"/>
  <c r="GF292" i="28"/>
  <c r="GC292" i="28"/>
  <c r="FZ292" i="28"/>
  <c r="FW292" i="28"/>
  <c r="FT292" i="28"/>
  <c r="FQ292" i="28"/>
  <c r="FN292" i="28"/>
  <c r="FK292" i="28"/>
  <c r="FH292" i="28"/>
  <c r="FE292" i="28"/>
  <c r="FB292" i="28"/>
  <c r="EY292" i="28"/>
  <c r="EV292" i="28"/>
  <c r="ES292" i="28"/>
  <c r="EP292" i="28"/>
  <c r="EM292" i="28"/>
  <c r="EJ292" i="28"/>
  <c r="EG292" i="28"/>
  <c r="ED292" i="28"/>
  <c r="EA292" i="28"/>
  <c r="DX292" i="28"/>
  <c r="DU292" i="28"/>
  <c r="BN292" i="28"/>
  <c r="IF292" i="28" s="1"/>
  <c r="HY291" i="28"/>
  <c r="HV291" i="28"/>
  <c r="HS291" i="28"/>
  <c r="HP291" i="28"/>
  <c r="HM291" i="28"/>
  <c r="HJ291" i="28"/>
  <c r="HG291" i="28"/>
  <c r="HD291" i="28"/>
  <c r="HA291" i="28"/>
  <c r="GX291" i="28"/>
  <c r="GU291" i="28"/>
  <c r="GR291" i="28"/>
  <c r="GO291" i="28"/>
  <c r="GL291" i="28"/>
  <c r="GI291" i="28"/>
  <c r="GF291" i="28"/>
  <c r="GC291" i="28"/>
  <c r="FZ291" i="28"/>
  <c r="FW291" i="28"/>
  <c r="FT291" i="28"/>
  <c r="FQ291" i="28"/>
  <c r="FN291" i="28"/>
  <c r="FK291" i="28"/>
  <c r="FH291" i="28"/>
  <c r="FE291" i="28"/>
  <c r="FB291" i="28"/>
  <c r="EY291" i="28"/>
  <c r="EV291" i="28"/>
  <c r="ES291" i="28"/>
  <c r="EP291" i="28"/>
  <c r="EM291" i="28"/>
  <c r="EJ291" i="28"/>
  <c r="EG291" i="28"/>
  <c r="ED291" i="28"/>
  <c r="EA291" i="28"/>
  <c r="DX291" i="28"/>
  <c r="DU291" i="28"/>
  <c r="BN291" i="28"/>
  <c r="IE291" i="28" s="1"/>
  <c r="HY290" i="28"/>
  <c r="HV290" i="28"/>
  <c r="HS290" i="28"/>
  <c r="HP290" i="28"/>
  <c r="HM290" i="28"/>
  <c r="HJ290" i="28"/>
  <c r="HG290" i="28"/>
  <c r="HD290" i="28"/>
  <c r="HA290" i="28"/>
  <c r="GX290" i="28"/>
  <c r="GU290" i="28"/>
  <c r="GR290" i="28"/>
  <c r="GO290" i="28"/>
  <c r="GL290" i="28"/>
  <c r="GI290" i="28"/>
  <c r="GF290" i="28"/>
  <c r="GC290" i="28"/>
  <c r="FZ290" i="28"/>
  <c r="FW290" i="28"/>
  <c r="FT290" i="28"/>
  <c r="FQ290" i="28"/>
  <c r="FN290" i="28"/>
  <c r="FK290" i="28"/>
  <c r="FH290" i="28"/>
  <c r="FE290" i="28"/>
  <c r="FB290" i="28"/>
  <c r="EY290" i="28"/>
  <c r="EV290" i="28"/>
  <c r="ES290" i="28"/>
  <c r="EP290" i="28"/>
  <c r="EM290" i="28"/>
  <c r="EJ290" i="28"/>
  <c r="EG290" i="28"/>
  <c r="ED290" i="28"/>
  <c r="EA290" i="28"/>
  <c r="DX290" i="28"/>
  <c r="DU290" i="28"/>
  <c r="BN290" i="28"/>
  <c r="IF290" i="28" s="1"/>
  <c r="HY289" i="28"/>
  <c r="HV289" i="28"/>
  <c r="HS289" i="28"/>
  <c r="HP289" i="28"/>
  <c r="HM289" i="28"/>
  <c r="HJ289" i="28"/>
  <c r="HG289" i="28"/>
  <c r="HD289" i="28"/>
  <c r="HA289" i="28"/>
  <c r="GX289" i="28"/>
  <c r="GU289" i="28"/>
  <c r="GR289" i="28"/>
  <c r="GO289" i="28"/>
  <c r="GL289" i="28"/>
  <c r="GI289" i="28"/>
  <c r="GF289" i="28"/>
  <c r="GC289" i="28"/>
  <c r="FZ289" i="28"/>
  <c r="FW289" i="28"/>
  <c r="FT289" i="28"/>
  <c r="FQ289" i="28"/>
  <c r="FN289" i="28"/>
  <c r="FK289" i="28"/>
  <c r="FH289" i="28"/>
  <c r="FE289" i="28"/>
  <c r="FB289" i="28"/>
  <c r="EY289" i="28"/>
  <c r="EV289" i="28"/>
  <c r="ES289" i="28"/>
  <c r="EP289" i="28"/>
  <c r="EM289" i="28"/>
  <c r="EJ289" i="28"/>
  <c r="EG289" i="28"/>
  <c r="ED289" i="28"/>
  <c r="EA289" i="28"/>
  <c r="DX289" i="28"/>
  <c r="DU289" i="28"/>
  <c r="BN289" i="28"/>
  <c r="IE289" i="28" s="1"/>
  <c r="HY288" i="28"/>
  <c r="HV288" i="28"/>
  <c r="HS288" i="28"/>
  <c r="HP288" i="28"/>
  <c r="HM288" i="28"/>
  <c r="HJ288" i="28"/>
  <c r="HG288" i="28"/>
  <c r="HD288" i="28"/>
  <c r="HA288" i="28"/>
  <c r="GX288" i="28"/>
  <c r="GU288" i="28"/>
  <c r="GR288" i="28"/>
  <c r="GO288" i="28"/>
  <c r="GL288" i="28"/>
  <c r="GI288" i="28"/>
  <c r="GF288" i="28"/>
  <c r="GC288" i="28"/>
  <c r="FZ288" i="28"/>
  <c r="FW288" i="28"/>
  <c r="FT288" i="28"/>
  <c r="FQ288" i="28"/>
  <c r="FN288" i="28"/>
  <c r="FK288" i="28"/>
  <c r="FH288" i="28"/>
  <c r="FE288" i="28"/>
  <c r="FB288" i="28"/>
  <c r="EY288" i="28"/>
  <c r="EV288" i="28"/>
  <c r="ES288" i="28"/>
  <c r="EP288" i="28"/>
  <c r="EM288" i="28"/>
  <c r="EJ288" i="28"/>
  <c r="EG288" i="28"/>
  <c r="ED288" i="28"/>
  <c r="EA288" i="28"/>
  <c r="DX288" i="28"/>
  <c r="DU288" i="28"/>
  <c r="BN288" i="28"/>
  <c r="IF288" i="28" s="1"/>
  <c r="HY287" i="28"/>
  <c r="HV287" i="28"/>
  <c r="HS287" i="28"/>
  <c r="HP287" i="28"/>
  <c r="HM287" i="28"/>
  <c r="HJ287" i="28"/>
  <c r="HG287" i="28"/>
  <c r="HD287" i="28"/>
  <c r="HA287" i="28"/>
  <c r="GX287" i="28"/>
  <c r="GU287" i="28"/>
  <c r="GR287" i="28"/>
  <c r="GO287" i="28"/>
  <c r="GL287" i="28"/>
  <c r="GI287" i="28"/>
  <c r="GF287" i="28"/>
  <c r="GC287" i="28"/>
  <c r="FZ287" i="28"/>
  <c r="FW287" i="28"/>
  <c r="FT287" i="28"/>
  <c r="FQ287" i="28"/>
  <c r="FN287" i="28"/>
  <c r="FK287" i="28"/>
  <c r="FH287" i="28"/>
  <c r="FE287" i="28"/>
  <c r="FB287" i="28"/>
  <c r="EY287" i="28"/>
  <c r="EV287" i="28"/>
  <c r="ES287" i="28"/>
  <c r="EP287" i="28"/>
  <c r="EM287" i="28"/>
  <c r="EJ287" i="28"/>
  <c r="EG287" i="28"/>
  <c r="ED287" i="28"/>
  <c r="EA287" i="28"/>
  <c r="DX287" i="28"/>
  <c r="DU287" i="28"/>
  <c r="BN287" i="28"/>
  <c r="IE287" i="28" s="1"/>
  <c r="HY286" i="28"/>
  <c r="HV286" i="28"/>
  <c r="HS286" i="28"/>
  <c r="HP286" i="28"/>
  <c r="HM286" i="28"/>
  <c r="HJ286" i="28"/>
  <c r="HG286" i="28"/>
  <c r="HD286" i="28"/>
  <c r="HA286" i="28"/>
  <c r="GX286" i="28"/>
  <c r="GU286" i="28"/>
  <c r="GR286" i="28"/>
  <c r="GO286" i="28"/>
  <c r="GL286" i="28"/>
  <c r="GI286" i="28"/>
  <c r="GF286" i="28"/>
  <c r="GC286" i="28"/>
  <c r="FZ286" i="28"/>
  <c r="FW286" i="28"/>
  <c r="FT286" i="28"/>
  <c r="FQ286" i="28"/>
  <c r="FN286" i="28"/>
  <c r="FK286" i="28"/>
  <c r="FH286" i="28"/>
  <c r="FE286" i="28"/>
  <c r="FB286" i="28"/>
  <c r="EY286" i="28"/>
  <c r="EV286" i="28"/>
  <c r="ES286" i="28"/>
  <c r="EP286" i="28"/>
  <c r="EM286" i="28"/>
  <c r="EJ286" i="28"/>
  <c r="EG286" i="28"/>
  <c r="ED286" i="28"/>
  <c r="EA286" i="28"/>
  <c r="DX286" i="28"/>
  <c r="DU286" i="28"/>
  <c r="BN286" i="28"/>
  <c r="IF286" i="28" s="1"/>
  <c r="HY285" i="28"/>
  <c r="HV285" i="28"/>
  <c r="HS285" i="28"/>
  <c r="HP285" i="28"/>
  <c r="HM285" i="28"/>
  <c r="HJ285" i="28"/>
  <c r="HG285" i="28"/>
  <c r="HD285" i="28"/>
  <c r="HA285" i="28"/>
  <c r="GX285" i="28"/>
  <c r="GU285" i="28"/>
  <c r="GR285" i="28"/>
  <c r="GO285" i="28"/>
  <c r="GL285" i="28"/>
  <c r="GI285" i="28"/>
  <c r="GF285" i="28"/>
  <c r="GC285" i="28"/>
  <c r="FZ285" i="28"/>
  <c r="FW285" i="28"/>
  <c r="FT285" i="28"/>
  <c r="FQ285" i="28"/>
  <c r="FN285" i="28"/>
  <c r="FK285" i="28"/>
  <c r="FH285" i="28"/>
  <c r="FE285" i="28"/>
  <c r="FB285" i="28"/>
  <c r="EY285" i="28"/>
  <c r="EV285" i="28"/>
  <c r="ES285" i="28"/>
  <c r="EP285" i="28"/>
  <c r="EM285" i="28"/>
  <c r="EJ285" i="28"/>
  <c r="EG285" i="28"/>
  <c r="ED285" i="28"/>
  <c r="EA285" i="28"/>
  <c r="DX285" i="28"/>
  <c r="DU285" i="28"/>
  <c r="BN285" i="28"/>
  <c r="IE285" i="28" s="1"/>
  <c r="HY284" i="28"/>
  <c r="HV284" i="28"/>
  <c r="HS284" i="28"/>
  <c r="HP284" i="28"/>
  <c r="HM284" i="28"/>
  <c r="HJ284" i="28"/>
  <c r="HG284" i="28"/>
  <c r="HD284" i="28"/>
  <c r="HA284" i="28"/>
  <c r="GX284" i="28"/>
  <c r="GU284" i="28"/>
  <c r="GR284" i="28"/>
  <c r="GO284" i="28"/>
  <c r="GL284" i="28"/>
  <c r="GI284" i="28"/>
  <c r="GF284" i="28"/>
  <c r="GC284" i="28"/>
  <c r="FZ284" i="28"/>
  <c r="FW284" i="28"/>
  <c r="FT284" i="28"/>
  <c r="FQ284" i="28"/>
  <c r="FN284" i="28"/>
  <c r="FK284" i="28"/>
  <c r="FH284" i="28"/>
  <c r="FE284" i="28"/>
  <c r="FB284" i="28"/>
  <c r="EY284" i="28"/>
  <c r="EV284" i="28"/>
  <c r="ES284" i="28"/>
  <c r="EP284" i="28"/>
  <c r="EM284" i="28"/>
  <c r="EJ284" i="28"/>
  <c r="EG284" i="28"/>
  <c r="ED284" i="28"/>
  <c r="EA284" i="28"/>
  <c r="DX284" i="28"/>
  <c r="DU284" i="28"/>
  <c r="DA284" i="28"/>
  <c r="BN284" i="28"/>
  <c r="IF284" i="28" s="1"/>
  <c r="HY283" i="28"/>
  <c r="HV283" i="28"/>
  <c r="HS283" i="28"/>
  <c r="HP283" i="28"/>
  <c r="HM283" i="28"/>
  <c r="HJ283" i="28"/>
  <c r="HG283" i="28"/>
  <c r="HD283" i="28"/>
  <c r="HA283" i="28"/>
  <c r="GX283" i="28"/>
  <c r="GU283" i="28"/>
  <c r="GR283" i="28"/>
  <c r="GO283" i="28"/>
  <c r="GL283" i="28"/>
  <c r="GI283" i="28"/>
  <c r="GF283" i="28"/>
  <c r="GC283" i="28"/>
  <c r="FZ283" i="28"/>
  <c r="FW283" i="28"/>
  <c r="FT283" i="28"/>
  <c r="FQ283" i="28"/>
  <c r="FN283" i="28"/>
  <c r="FK283" i="28"/>
  <c r="FH283" i="28"/>
  <c r="FE283" i="28"/>
  <c r="FB283" i="28"/>
  <c r="EY283" i="28"/>
  <c r="EV283" i="28"/>
  <c r="ES283" i="28"/>
  <c r="EP283" i="28"/>
  <c r="EM283" i="28"/>
  <c r="EJ283" i="28"/>
  <c r="EG283" i="28"/>
  <c r="ED283" i="28"/>
  <c r="EA283" i="28"/>
  <c r="DX283" i="28"/>
  <c r="DU283" i="28"/>
  <c r="BN283" i="28"/>
  <c r="IE283" i="28" s="1"/>
  <c r="HY282" i="28"/>
  <c r="HV282" i="28"/>
  <c r="HS282" i="28"/>
  <c r="HP282" i="28"/>
  <c r="HM282" i="28"/>
  <c r="HJ282" i="28"/>
  <c r="HG282" i="28"/>
  <c r="HD282" i="28"/>
  <c r="HA282" i="28"/>
  <c r="GX282" i="28"/>
  <c r="GU282" i="28"/>
  <c r="GR282" i="28"/>
  <c r="GO282" i="28"/>
  <c r="GL282" i="28"/>
  <c r="GI282" i="28"/>
  <c r="GF282" i="28"/>
  <c r="GC282" i="28"/>
  <c r="FZ282" i="28"/>
  <c r="FW282" i="28"/>
  <c r="FT282" i="28"/>
  <c r="FQ282" i="28"/>
  <c r="FN282" i="28"/>
  <c r="FK282" i="28"/>
  <c r="FH282" i="28"/>
  <c r="FE282" i="28"/>
  <c r="FB282" i="28"/>
  <c r="EY282" i="28"/>
  <c r="EV282" i="28"/>
  <c r="ES282" i="28"/>
  <c r="EP282" i="28"/>
  <c r="EM282" i="28"/>
  <c r="EJ282" i="28"/>
  <c r="EG282" i="28"/>
  <c r="ED282" i="28"/>
  <c r="EA282" i="28"/>
  <c r="DX282" i="28"/>
  <c r="DU282" i="28"/>
  <c r="DA282" i="28"/>
  <c r="BN282" i="28"/>
  <c r="IF282" i="28" s="1"/>
  <c r="HY281" i="28"/>
  <c r="HV281" i="28"/>
  <c r="HS281" i="28"/>
  <c r="HP281" i="28"/>
  <c r="HM281" i="28"/>
  <c r="HJ281" i="28"/>
  <c r="HG281" i="28"/>
  <c r="HD281" i="28"/>
  <c r="HA281" i="28"/>
  <c r="GX281" i="28"/>
  <c r="GU281" i="28"/>
  <c r="GR281" i="28"/>
  <c r="GO281" i="28"/>
  <c r="GL281" i="28"/>
  <c r="GI281" i="28"/>
  <c r="GF281" i="28"/>
  <c r="GC281" i="28"/>
  <c r="FZ281" i="28"/>
  <c r="FW281" i="28"/>
  <c r="FT281" i="28"/>
  <c r="FQ281" i="28"/>
  <c r="FN281" i="28"/>
  <c r="FK281" i="28"/>
  <c r="FH281" i="28"/>
  <c r="FE281" i="28"/>
  <c r="FB281" i="28"/>
  <c r="EY281" i="28"/>
  <c r="EV281" i="28"/>
  <c r="ES281" i="28"/>
  <c r="EP281" i="28"/>
  <c r="EM281" i="28"/>
  <c r="EJ281" i="28"/>
  <c r="EG281" i="28"/>
  <c r="ED281" i="28"/>
  <c r="EA281" i="28"/>
  <c r="DX281" i="28"/>
  <c r="DU281" i="28"/>
  <c r="BN281" i="28"/>
  <c r="IE281" i="28" s="1"/>
  <c r="HY280" i="28"/>
  <c r="HV280" i="28"/>
  <c r="HS280" i="28"/>
  <c r="HP280" i="28"/>
  <c r="HM280" i="28"/>
  <c r="HJ280" i="28"/>
  <c r="HG280" i="28"/>
  <c r="HD280" i="28"/>
  <c r="HA280" i="28"/>
  <c r="GX280" i="28"/>
  <c r="GU280" i="28"/>
  <c r="GR280" i="28"/>
  <c r="GO280" i="28"/>
  <c r="GL280" i="28"/>
  <c r="GI280" i="28"/>
  <c r="GF280" i="28"/>
  <c r="GC280" i="28"/>
  <c r="FZ280" i="28"/>
  <c r="FW280" i="28"/>
  <c r="FT280" i="28"/>
  <c r="FQ280" i="28"/>
  <c r="FN280" i="28"/>
  <c r="FK280" i="28"/>
  <c r="FH280" i="28"/>
  <c r="FE280" i="28"/>
  <c r="FB280" i="28"/>
  <c r="EY280" i="28"/>
  <c r="EV280" i="28"/>
  <c r="ES280" i="28"/>
  <c r="EP280" i="28"/>
  <c r="EM280" i="28"/>
  <c r="EJ280" i="28"/>
  <c r="EG280" i="28"/>
  <c r="ED280" i="28"/>
  <c r="EA280" i="28"/>
  <c r="DX280" i="28"/>
  <c r="DU280" i="28"/>
  <c r="DA280" i="28"/>
  <c r="BN280" i="28"/>
  <c r="IF280" i="28" s="1"/>
  <c r="HY279" i="28"/>
  <c r="HV279" i="28"/>
  <c r="HS279" i="28"/>
  <c r="HP279" i="28"/>
  <c r="HM279" i="28"/>
  <c r="HJ279" i="28"/>
  <c r="HG279" i="28"/>
  <c r="HD279" i="28"/>
  <c r="HA279" i="28"/>
  <c r="GX279" i="28"/>
  <c r="GU279" i="28"/>
  <c r="GR279" i="28"/>
  <c r="GO279" i="28"/>
  <c r="GL279" i="28"/>
  <c r="GI279" i="28"/>
  <c r="GF279" i="28"/>
  <c r="GC279" i="28"/>
  <c r="FZ279" i="28"/>
  <c r="FW279" i="28"/>
  <c r="FT279" i="28"/>
  <c r="FQ279" i="28"/>
  <c r="FN279" i="28"/>
  <c r="FK279" i="28"/>
  <c r="FH279" i="28"/>
  <c r="FE279" i="28"/>
  <c r="FB279" i="28"/>
  <c r="EY279" i="28"/>
  <c r="EV279" i="28"/>
  <c r="ES279" i="28"/>
  <c r="EP279" i="28"/>
  <c r="EM279" i="28"/>
  <c r="EJ279" i="28"/>
  <c r="EG279" i="28"/>
  <c r="ED279" i="28"/>
  <c r="EA279" i="28"/>
  <c r="DX279" i="28"/>
  <c r="DU279" i="28"/>
  <c r="BN279" i="28"/>
  <c r="IE279" i="28" s="1"/>
  <c r="HY278" i="28"/>
  <c r="HV278" i="28"/>
  <c r="HS278" i="28"/>
  <c r="HP278" i="28"/>
  <c r="HM278" i="28"/>
  <c r="HJ278" i="28"/>
  <c r="HG278" i="28"/>
  <c r="HD278" i="28"/>
  <c r="HA278" i="28"/>
  <c r="GX278" i="28"/>
  <c r="GU278" i="28"/>
  <c r="GR278" i="28"/>
  <c r="GO278" i="28"/>
  <c r="GL278" i="28"/>
  <c r="GI278" i="28"/>
  <c r="GF278" i="28"/>
  <c r="GC278" i="28"/>
  <c r="FZ278" i="28"/>
  <c r="FW278" i="28"/>
  <c r="FT278" i="28"/>
  <c r="FQ278" i="28"/>
  <c r="FN278" i="28"/>
  <c r="FK278" i="28"/>
  <c r="FH278" i="28"/>
  <c r="FE278" i="28"/>
  <c r="FB278" i="28"/>
  <c r="EY278" i="28"/>
  <c r="EV278" i="28"/>
  <c r="ES278" i="28"/>
  <c r="EP278" i="28"/>
  <c r="EM278" i="28"/>
  <c r="EJ278" i="28"/>
  <c r="EG278" i="28"/>
  <c r="ED278" i="28"/>
  <c r="EA278" i="28"/>
  <c r="DX278" i="28"/>
  <c r="DU278" i="28"/>
  <c r="DA278" i="28"/>
  <c r="BN278" i="28"/>
  <c r="IF278" i="28" s="1"/>
  <c r="HY277" i="28"/>
  <c r="HV277" i="28"/>
  <c r="HS277" i="28"/>
  <c r="HP277" i="28"/>
  <c r="HM277" i="28"/>
  <c r="HJ277" i="28"/>
  <c r="HG277" i="28"/>
  <c r="HD277" i="28"/>
  <c r="HA277" i="28"/>
  <c r="GX277" i="28"/>
  <c r="GU277" i="28"/>
  <c r="GR277" i="28"/>
  <c r="GO277" i="28"/>
  <c r="GL277" i="28"/>
  <c r="GI277" i="28"/>
  <c r="GF277" i="28"/>
  <c r="GC277" i="28"/>
  <c r="FZ277" i="28"/>
  <c r="FW277" i="28"/>
  <c r="FT277" i="28"/>
  <c r="FQ277" i="28"/>
  <c r="FN277" i="28"/>
  <c r="FK277" i="28"/>
  <c r="FH277" i="28"/>
  <c r="FE277" i="28"/>
  <c r="FB277" i="28"/>
  <c r="EY277" i="28"/>
  <c r="EV277" i="28"/>
  <c r="ES277" i="28"/>
  <c r="EP277" i="28"/>
  <c r="EM277" i="28"/>
  <c r="EJ277" i="28"/>
  <c r="EG277" i="28"/>
  <c r="ED277" i="28"/>
  <c r="EA277" i="28"/>
  <c r="DX277" i="28"/>
  <c r="DU277" i="28"/>
  <c r="BN277" i="28"/>
  <c r="IE277" i="28" s="1"/>
  <c r="HY276" i="28"/>
  <c r="HV276" i="28"/>
  <c r="HS276" i="28"/>
  <c r="HP276" i="28"/>
  <c r="HM276" i="28"/>
  <c r="HJ276" i="28"/>
  <c r="HG276" i="28"/>
  <c r="HD276" i="28"/>
  <c r="HA276" i="28"/>
  <c r="GX276" i="28"/>
  <c r="GU276" i="28"/>
  <c r="GR276" i="28"/>
  <c r="GO276" i="28"/>
  <c r="GL276" i="28"/>
  <c r="GI276" i="28"/>
  <c r="GF276" i="28"/>
  <c r="GC276" i="28"/>
  <c r="FZ276" i="28"/>
  <c r="FW276" i="28"/>
  <c r="FT276" i="28"/>
  <c r="FQ276" i="28"/>
  <c r="FN276" i="28"/>
  <c r="FK276" i="28"/>
  <c r="FH276" i="28"/>
  <c r="FE276" i="28"/>
  <c r="FB276" i="28"/>
  <c r="EY276" i="28"/>
  <c r="EV276" i="28"/>
  <c r="ES276" i="28"/>
  <c r="EP276" i="28"/>
  <c r="EM276" i="28"/>
  <c r="EJ276" i="28"/>
  <c r="EG276" i="28"/>
  <c r="ED276" i="28"/>
  <c r="EA276" i="28"/>
  <c r="DX276" i="28"/>
  <c r="DU276" i="28"/>
  <c r="DA276" i="28"/>
  <c r="BN276" i="28"/>
  <c r="IF276" i="28" s="1"/>
  <c r="HY275" i="28"/>
  <c r="HV275" i="28"/>
  <c r="HS275" i="28"/>
  <c r="HP275" i="28"/>
  <c r="HM275" i="28"/>
  <c r="HJ275" i="28"/>
  <c r="HG275" i="28"/>
  <c r="HD275" i="28"/>
  <c r="HA275" i="28"/>
  <c r="GX275" i="28"/>
  <c r="GU275" i="28"/>
  <c r="GR275" i="28"/>
  <c r="GO275" i="28"/>
  <c r="GL275" i="28"/>
  <c r="GI275" i="28"/>
  <c r="GF275" i="28"/>
  <c r="GC275" i="28"/>
  <c r="FZ275" i="28"/>
  <c r="FW275" i="28"/>
  <c r="FT275" i="28"/>
  <c r="FQ275" i="28"/>
  <c r="FN275" i="28"/>
  <c r="FK275" i="28"/>
  <c r="FH275" i="28"/>
  <c r="FE275" i="28"/>
  <c r="FB275" i="28"/>
  <c r="EY275" i="28"/>
  <c r="EV275" i="28"/>
  <c r="ES275" i="28"/>
  <c r="EP275" i="28"/>
  <c r="EM275" i="28"/>
  <c r="EJ275" i="28"/>
  <c r="EG275" i="28"/>
  <c r="ED275" i="28"/>
  <c r="EA275" i="28"/>
  <c r="DX275" i="28"/>
  <c r="DU275" i="28"/>
  <c r="BN275" i="28"/>
  <c r="IE275" i="28" s="1"/>
  <c r="HY274" i="28"/>
  <c r="HV274" i="28"/>
  <c r="HS274" i="28"/>
  <c r="HP274" i="28"/>
  <c r="HM274" i="28"/>
  <c r="HJ274" i="28"/>
  <c r="HG274" i="28"/>
  <c r="HD274" i="28"/>
  <c r="HA274" i="28"/>
  <c r="GX274" i="28"/>
  <c r="GU274" i="28"/>
  <c r="GR274" i="28"/>
  <c r="GO274" i="28"/>
  <c r="GL274" i="28"/>
  <c r="GI274" i="28"/>
  <c r="GF274" i="28"/>
  <c r="GC274" i="28"/>
  <c r="FZ274" i="28"/>
  <c r="FW274" i="28"/>
  <c r="FT274" i="28"/>
  <c r="FQ274" i="28"/>
  <c r="FN274" i="28"/>
  <c r="FK274" i="28"/>
  <c r="FH274" i="28"/>
  <c r="FE274" i="28"/>
  <c r="FB274" i="28"/>
  <c r="EY274" i="28"/>
  <c r="EV274" i="28"/>
  <c r="ES274" i="28"/>
  <c r="EP274" i="28"/>
  <c r="EM274" i="28"/>
  <c r="EJ274" i="28"/>
  <c r="EG274" i="28"/>
  <c r="ED274" i="28"/>
  <c r="EA274" i="28"/>
  <c r="DX274" i="28"/>
  <c r="DU274" i="28"/>
  <c r="BN274" i="28"/>
  <c r="IF274" i="28" s="1"/>
  <c r="HY273" i="28"/>
  <c r="HV273" i="28"/>
  <c r="HS273" i="28"/>
  <c r="HP273" i="28"/>
  <c r="HM273" i="28"/>
  <c r="HJ273" i="28"/>
  <c r="HG273" i="28"/>
  <c r="HD273" i="28"/>
  <c r="HA273" i="28"/>
  <c r="GX273" i="28"/>
  <c r="GU273" i="28"/>
  <c r="GR273" i="28"/>
  <c r="GO273" i="28"/>
  <c r="GL273" i="28"/>
  <c r="GI273" i="28"/>
  <c r="GF273" i="28"/>
  <c r="GC273" i="28"/>
  <c r="FZ273" i="28"/>
  <c r="FW273" i="28"/>
  <c r="FT273" i="28"/>
  <c r="FQ273" i="28"/>
  <c r="FN273" i="28"/>
  <c r="FK273" i="28"/>
  <c r="FH273" i="28"/>
  <c r="FE273" i="28"/>
  <c r="FB273" i="28"/>
  <c r="EY273" i="28"/>
  <c r="EV273" i="28"/>
  <c r="ES273" i="28"/>
  <c r="EP273" i="28"/>
  <c r="EM273" i="28"/>
  <c r="EJ273" i="28"/>
  <c r="EG273" i="28"/>
  <c r="ED273" i="28"/>
  <c r="EA273" i="28"/>
  <c r="DX273" i="28"/>
  <c r="DU273" i="28"/>
  <c r="BN273" i="28"/>
  <c r="IE273" i="28" s="1"/>
  <c r="HY272" i="28"/>
  <c r="HV272" i="28"/>
  <c r="HS272" i="28"/>
  <c r="HP272" i="28"/>
  <c r="HM272" i="28"/>
  <c r="HJ272" i="28"/>
  <c r="HG272" i="28"/>
  <c r="HD272" i="28"/>
  <c r="HA272" i="28"/>
  <c r="GX272" i="28"/>
  <c r="GU272" i="28"/>
  <c r="GR272" i="28"/>
  <c r="GO272" i="28"/>
  <c r="GL272" i="28"/>
  <c r="GI272" i="28"/>
  <c r="GF272" i="28"/>
  <c r="GC272" i="28"/>
  <c r="FZ272" i="28"/>
  <c r="FW272" i="28"/>
  <c r="FT272" i="28"/>
  <c r="FQ272" i="28"/>
  <c r="FN272" i="28"/>
  <c r="FK272" i="28"/>
  <c r="FH272" i="28"/>
  <c r="FE272" i="28"/>
  <c r="FB272" i="28"/>
  <c r="EY272" i="28"/>
  <c r="EV272" i="28"/>
  <c r="ES272" i="28"/>
  <c r="EP272" i="28"/>
  <c r="EM272" i="28"/>
  <c r="EJ272" i="28"/>
  <c r="EG272" i="28"/>
  <c r="ED272" i="28"/>
  <c r="EA272" i="28"/>
  <c r="DX272" i="28"/>
  <c r="DU272" i="28"/>
  <c r="BN272" i="28"/>
  <c r="IF272" i="28" s="1"/>
  <c r="HY271" i="28"/>
  <c r="HV271" i="28"/>
  <c r="HS271" i="28"/>
  <c r="HP271" i="28"/>
  <c r="HM271" i="28"/>
  <c r="HJ271" i="28"/>
  <c r="HG271" i="28"/>
  <c r="HD271" i="28"/>
  <c r="HA271" i="28"/>
  <c r="GX271" i="28"/>
  <c r="GU271" i="28"/>
  <c r="GR271" i="28"/>
  <c r="GO271" i="28"/>
  <c r="GL271" i="28"/>
  <c r="GI271" i="28"/>
  <c r="GF271" i="28"/>
  <c r="GC271" i="28"/>
  <c r="FZ271" i="28"/>
  <c r="FW271" i="28"/>
  <c r="FT271" i="28"/>
  <c r="FQ271" i="28"/>
  <c r="FN271" i="28"/>
  <c r="FK271" i="28"/>
  <c r="FH271" i="28"/>
  <c r="FE271" i="28"/>
  <c r="FB271" i="28"/>
  <c r="EY271" i="28"/>
  <c r="EV271" i="28"/>
  <c r="ES271" i="28"/>
  <c r="EP271" i="28"/>
  <c r="EM271" i="28"/>
  <c r="EJ271" i="28"/>
  <c r="EG271" i="28"/>
  <c r="ED271" i="28"/>
  <c r="EA271" i="28"/>
  <c r="DX271" i="28"/>
  <c r="DU271" i="28"/>
  <c r="BN271" i="28"/>
  <c r="IE271" i="28" s="1"/>
  <c r="HY270" i="28"/>
  <c r="HV270" i="28"/>
  <c r="HS270" i="28"/>
  <c r="HP270" i="28"/>
  <c r="HM270" i="28"/>
  <c r="HJ270" i="28"/>
  <c r="HG270" i="28"/>
  <c r="HD270" i="28"/>
  <c r="HA270" i="28"/>
  <c r="GX270" i="28"/>
  <c r="GU270" i="28"/>
  <c r="GR270" i="28"/>
  <c r="GO270" i="28"/>
  <c r="GL270" i="28"/>
  <c r="GI270" i="28"/>
  <c r="GF270" i="28"/>
  <c r="GC270" i="28"/>
  <c r="FZ270" i="28"/>
  <c r="FW270" i="28"/>
  <c r="FT270" i="28"/>
  <c r="FQ270" i="28"/>
  <c r="FN270" i="28"/>
  <c r="FK270" i="28"/>
  <c r="FH270" i="28"/>
  <c r="FE270" i="28"/>
  <c r="FB270" i="28"/>
  <c r="EY270" i="28"/>
  <c r="EV270" i="28"/>
  <c r="ES270" i="28"/>
  <c r="EP270" i="28"/>
  <c r="EM270" i="28"/>
  <c r="EJ270" i="28"/>
  <c r="EG270" i="28"/>
  <c r="ED270" i="28"/>
  <c r="EA270" i="28"/>
  <c r="DX270" i="28"/>
  <c r="DU270" i="28"/>
  <c r="BN270" i="28"/>
  <c r="IF270" i="28" s="1"/>
  <c r="HY269" i="28"/>
  <c r="HV269" i="28"/>
  <c r="HS269" i="28"/>
  <c r="HP269" i="28"/>
  <c r="HM269" i="28"/>
  <c r="HJ269" i="28"/>
  <c r="HG269" i="28"/>
  <c r="HD269" i="28"/>
  <c r="HA269" i="28"/>
  <c r="GX269" i="28"/>
  <c r="GU269" i="28"/>
  <c r="GR269" i="28"/>
  <c r="GO269" i="28"/>
  <c r="GL269" i="28"/>
  <c r="GI269" i="28"/>
  <c r="GF269" i="28"/>
  <c r="GC269" i="28"/>
  <c r="FZ269" i="28"/>
  <c r="FW269" i="28"/>
  <c r="FT269" i="28"/>
  <c r="FQ269" i="28"/>
  <c r="FN269" i="28"/>
  <c r="FK269" i="28"/>
  <c r="FH269" i="28"/>
  <c r="FE269" i="28"/>
  <c r="FB269" i="28"/>
  <c r="EY269" i="28"/>
  <c r="EV269" i="28"/>
  <c r="ES269" i="28"/>
  <c r="EP269" i="28"/>
  <c r="EM269" i="28"/>
  <c r="EJ269" i="28"/>
  <c r="EG269" i="28"/>
  <c r="ED269" i="28"/>
  <c r="EA269" i="28"/>
  <c r="DX269" i="28"/>
  <c r="DU269" i="28"/>
  <c r="BN269" i="28"/>
  <c r="HY268" i="28"/>
  <c r="HV268" i="28"/>
  <c r="HS268" i="28"/>
  <c r="HP268" i="28"/>
  <c r="HM268" i="28"/>
  <c r="HJ268" i="28"/>
  <c r="HG268" i="28"/>
  <c r="HD268" i="28"/>
  <c r="HA268" i="28"/>
  <c r="GX268" i="28"/>
  <c r="GU268" i="28"/>
  <c r="GR268" i="28"/>
  <c r="GO268" i="28"/>
  <c r="GL268" i="28"/>
  <c r="GI268" i="28"/>
  <c r="GF268" i="28"/>
  <c r="GC268" i="28"/>
  <c r="FZ268" i="28"/>
  <c r="FW268" i="28"/>
  <c r="FT268" i="28"/>
  <c r="FQ268" i="28"/>
  <c r="FN268" i="28"/>
  <c r="FK268" i="28"/>
  <c r="FH268" i="28"/>
  <c r="FE268" i="28"/>
  <c r="FB268" i="28"/>
  <c r="EY268" i="28"/>
  <c r="EV268" i="28"/>
  <c r="ES268" i="28"/>
  <c r="EP268" i="28"/>
  <c r="EM268" i="28"/>
  <c r="EJ268" i="28"/>
  <c r="EG268" i="28"/>
  <c r="ED268" i="28"/>
  <c r="EA268" i="28"/>
  <c r="DX268" i="28"/>
  <c r="DU268" i="28"/>
  <c r="BN268" i="28"/>
  <c r="IF268" i="28" s="1"/>
  <c r="HY267" i="28"/>
  <c r="HV267" i="28"/>
  <c r="HS267" i="28"/>
  <c r="HP267" i="28"/>
  <c r="HM267" i="28"/>
  <c r="HJ267" i="28"/>
  <c r="HG267" i="28"/>
  <c r="HD267" i="28"/>
  <c r="HA267" i="28"/>
  <c r="GX267" i="28"/>
  <c r="GU267" i="28"/>
  <c r="GR267" i="28"/>
  <c r="GO267" i="28"/>
  <c r="GL267" i="28"/>
  <c r="GI267" i="28"/>
  <c r="GF267" i="28"/>
  <c r="GC267" i="28"/>
  <c r="FZ267" i="28"/>
  <c r="FW267" i="28"/>
  <c r="FT267" i="28"/>
  <c r="FQ267" i="28"/>
  <c r="FN267" i="28"/>
  <c r="FK267" i="28"/>
  <c r="FH267" i="28"/>
  <c r="FE267" i="28"/>
  <c r="FB267" i="28"/>
  <c r="EY267" i="28"/>
  <c r="EV267" i="28"/>
  <c r="ES267" i="28"/>
  <c r="EP267" i="28"/>
  <c r="EM267" i="28"/>
  <c r="EJ267" i="28"/>
  <c r="EG267" i="28"/>
  <c r="ED267" i="28"/>
  <c r="EA267" i="28"/>
  <c r="DX267" i="28"/>
  <c r="DU267" i="28"/>
  <c r="BN267" i="28"/>
  <c r="HY266" i="28"/>
  <c r="HV266" i="28"/>
  <c r="HS266" i="28"/>
  <c r="HP266" i="28"/>
  <c r="HM266" i="28"/>
  <c r="HJ266" i="28"/>
  <c r="HG266" i="28"/>
  <c r="HD266" i="28"/>
  <c r="HA266" i="28"/>
  <c r="GX266" i="28"/>
  <c r="GU266" i="28"/>
  <c r="GR266" i="28"/>
  <c r="GO266" i="28"/>
  <c r="GL266" i="28"/>
  <c r="GI266" i="28"/>
  <c r="GF266" i="28"/>
  <c r="GC266" i="28"/>
  <c r="FZ266" i="28"/>
  <c r="FW266" i="28"/>
  <c r="FT266" i="28"/>
  <c r="FQ266" i="28"/>
  <c r="FN266" i="28"/>
  <c r="FK266" i="28"/>
  <c r="FH266" i="28"/>
  <c r="FE266" i="28"/>
  <c r="FB266" i="28"/>
  <c r="EY266" i="28"/>
  <c r="EV266" i="28"/>
  <c r="ES266" i="28"/>
  <c r="EP266" i="28"/>
  <c r="EM266" i="28"/>
  <c r="EJ266" i="28"/>
  <c r="EG266" i="28"/>
  <c r="ED266" i="28"/>
  <c r="EA266" i="28"/>
  <c r="DX266" i="28"/>
  <c r="DU266" i="28"/>
  <c r="BN266" i="28"/>
  <c r="IF266" i="28" s="1"/>
  <c r="HY265" i="28"/>
  <c r="HV265" i="28"/>
  <c r="HS265" i="28"/>
  <c r="HP265" i="28"/>
  <c r="HM265" i="28"/>
  <c r="HJ265" i="28"/>
  <c r="HG265" i="28"/>
  <c r="HD265" i="28"/>
  <c r="HA265" i="28"/>
  <c r="GX265" i="28"/>
  <c r="GU265" i="28"/>
  <c r="GR265" i="28"/>
  <c r="GO265" i="28"/>
  <c r="GL265" i="28"/>
  <c r="GI265" i="28"/>
  <c r="GF265" i="28"/>
  <c r="GC265" i="28"/>
  <c r="FZ265" i="28"/>
  <c r="FW265" i="28"/>
  <c r="FT265" i="28"/>
  <c r="FQ265" i="28"/>
  <c r="FN265" i="28"/>
  <c r="FK265" i="28"/>
  <c r="FH265" i="28"/>
  <c r="FE265" i="28"/>
  <c r="FB265" i="28"/>
  <c r="EY265" i="28"/>
  <c r="EV265" i="28"/>
  <c r="ES265" i="28"/>
  <c r="EP265" i="28"/>
  <c r="EM265" i="28"/>
  <c r="EJ265" i="28"/>
  <c r="EG265" i="28"/>
  <c r="ED265" i="28"/>
  <c r="EA265" i="28"/>
  <c r="DX265" i="28"/>
  <c r="DU265" i="28"/>
  <c r="BN265" i="28"/>
  <c r="IE265" i="28" s="1"/>
  <c r="HY264" i="28"/>
  <c r="HV264" i="28"/>
  <c r="HS264" i="28"/>
  <c r="HP264" i="28"/>
  <c r="HM264" i="28"/>
  <c r="HJ264" i="28"/>
  <c r="HG264" i="28"/>
  <c r="HD264" i="28"/>
  <c r="HA264" i="28"/>
  <c r="GX264" i="28"/>
  <c r="GU264" i="28"/>
  <c r="GR264" i="28"/>
  <c r="GO264" i="28"/>
  <c r="GL264" i="28"/>
  <c r="GI264" i="28"/>
  <c r="GF264" i="28"/>
  <c r="GC264" i="28"/>
  <c r="FZ264" i="28"/>
  <c r="FW264" i="28"/>
  <c r="FT264" i="28"/>
  <c r="FQ264" i="28"/>
  <c r="FN264" i="28"/>
  <c r="FK264" i="28"/>
  <c r="FH264" i="28"/>
  <c r="FE264" i="28"/>
  <c r="FB264" i="28"/>
  <c r="EY264" i="28"/>
  <c r="EV264" i="28"/>
  <c r="ES264" i="28"/>
  <c r="EP264" i="28"/>
  <c r="EM264" i="28"/>
  <c r="EJ264" i="28"/>
  <c r="EG264" i="28"/>
  <c r="ED264" i="28"/>
  <c r="EA264" i="28"/>
  <c r="DX264" i="28"/>
  <c r="DU264" i="28"/>
  <c r="BN264" i="28"/>
  <c r="IF264" i="28" s="1"/>
  <c r="HY263" i="28"/>
  <c r="HV263" i="28"/>
  <c r="HS263" i="28"/>
  <c r="HP263" i="28"/>
  <c r="HM263" i="28"/>
  <c r="HJ263" i="28"/>
  <c r="HG263" i="28"/>
  <c r="HD263" i="28"/>
  <c r="HA263" i="28"/>
  <c r="GX263" i="28"/>
  <c r="GU263" i="28"/>
  <c r="GR263" i="28"/>
  <c r="GO263" i="28"/>
  <c r="GL263" i="28"/>
  <c r="GI263" i="28"/>
  <c r="GF263" i="28"/>
  <c r="GC263" i="28"/>
  <c r="FZ263" i="28"/>
  <c r="FW263" i="28"/>
  <c r="FT263" i="28"/>
  <c r="FQ263" i="28"/>
  <c r="FN263" i="28"/>
  <c r="FK263" i="28"/>
  <c r="FH263" i="28"/>
  <c r="FE263" i="28"/>
  <c r="FB263" i="28"/>
  <c r="EY263" i="28"/>
  <c r="EV263" i="28"/>
  <c r="ES263" i="28"/>
  <c r="EP263" i="28"/>
  <c r="EM263" i="28"/>
  <c r="EJ263" i="28"/>
  <c r="EG263" i="28"/>
  <c r="ED263" i="28"/>
  <c r="EA263" i="28"/>
  <c r="DX263" i="28"/>
  <c r="DU263" i="28"/>
  <c r="BN263" i="28"/>
  <c r="IE263" i="28" s="1"/>
  <c r="HY262" i="28"/>
  <c r="HV262" i="28"/>
  <c r="HS262" i="28"/>
  <c r="HP262" i="28"/>
  <c r="HM262" i="28"/>
  <c r="HJ262" i="28"/>
  <c r="HG262" i="28"/>
  <c r="HD262" i="28"/>
  <c r="HA262" i="28"/>
  <c r="GX262" i="28"/>
  <c r="GU262" i="28"/>
  <c r="GR262" i="28"/>
  <c r="GO262" i="28"/>
  <c r="GL262" i="28"/>
  <c r="GI262" i="28"/>
  <c r="GF262" i="28"/>
  <c r="GC262" i="28"/>
  <c r="FZ262" i="28"/>
  <c r="FW262" i="28"/>
  <c r="FT262" i="28"/>
  <c r="FQ262" i="28"/>
  <c r="FN262" i="28"/>
  <c r="FK262" i="28"/>
  <c r="FH262" i="28"/>
  <c r="FE262" i="28"/>
  <c r="FB262" i="28"/>
  <c r="EY262" i="28"/>
  <c r="EV262" i="28"/>
  <c r="ES262" i="28"/>
  <c r="EP262" i="28"/>
  <c r="EM262" i="28"/>
  <c r="EJ262" i="28"/>
  <c r="EG262" i="28"/>
  <c r="ED262" i="28"/>
  <c r="EA262" i="28"/>
  <c r="DX262" i="28"/>
  <c r="DU262" i="28"/>
  <c r="BN262" i="28"/>
  <c r="IF262" i="28" s="1"/>
  <c r="HY261" i="28"/>
  <c r="HV261" i="28"/>
  <c r="HS261" i="28"/>
  <c r="HP261" i="28"/>
  <c r="HM261" i="28"/>
  <c r="HJ261" i="28"/>
  <c r="HG261" i="28"/>
  <c r="HD261" i="28"/>
  <c r="HA261" i="28"/>
  <c r="GX261" i="28"/>
  <c r="GU261" i="28"/>
  <c r="GR261" i="28"/>
  <c r="GO261" i="28"/>
  <c r="GL261" i="28"/>
  <c r="GI261" i="28"/>
  <c r="GF261" i="28"/>
  <c r="GC261" i="28"/>
  <c r="FZ261" i="28"/>
  <c r="FW261" i="28"/>
  <c r="FT261" i="28"/>
  <c r="FQ261" i="28"/>
  <c r="FN261" i="28"/>
  <c r="FK261" i="28"/>
  <c r="FH261" i="28"/>
  <c r="FE261" i="28"/>
  <c r="FB261" i="28"/>
  <c r="EY261" i="28"/>
  <c r="EV261" i="28"/>
  <c r="ES261" i="28"/>
  <c r="EP261" i="28"/>
  <c r="EM261" i="28"/>
  <c r="EJ261" i="28"/>
  <c r="EG261" i="28"/>
  <c r="ED261" i="28"/>
  <c r="EA261" i="28"/>
  <c r="DX261" i="28"/>
  <c r="DU261" i="28"/>
  <c r="BN261" i="28"/>
  <c r="IE261" i="28" s="1"/>
  <c r="HY260" i="28"/>
  <c r="HV260" i="28"/>
  <c r="HS260" i="28"/>
  <c r="HP260" i="28"/>
  <c r="HM260" i="28"/>
  <c r="HJ260" i="28"/>
  <c r="HG260" i="28"/>
  <c r="HD260" i="28"/>
  <c r="HA260" i="28"/>
  <c r="GX260" i="28"/>
  <c r="GU260" i="28"/>
  <c r="GR260" i="28"/>
  <c r="GO260" i="28"/>
  <c r="GL260" i="28"/>
  <c r="GI260" i="28"/>
  <c r="GF260" i="28"/>
  <c r="GC260" i="28"/>
  <c r="FZ260" i="28"/>
  <c r="FW260" i="28"/>
  <c r="FT260" i="28"/>
  <c r="FQ260" i="28"/>
  <c r="FN260" i="28"/>
  <c r="FK260" i="28"/>
  <c r="FH260" i="28"/>
  <c r="FE260" i="28"/>
  <c r="FB260" i="28"/>
  <c r="EY260" i="28"/>
  <c r="EV260" i="28"/>
  <c r="ES260" i="28"/>
  <c r="EP260" i="28"/>
  <c r="EM260" i="28"/>
  <c r="EJ260" i="28"/>
  <c r="EG260" i="28"/>
  <c r="ED260" i="28"/>
  <c r="EA260" i="28"/>
  <c r="DX260" i="28"/>
  <c r="DU260" i="28"/>
  <c r="BN260" i="28"/>
  <c r="IF260" i="28" s="1"/>
  <c r="HY259" i="28"/>
  <c r="HV259" i="28"/>
  <c r="HS259" i="28"/>
  <c r="HP259" i="28"/>
  <c r="HM259" i="28"/>
  <c r="HJ259" i="28"/>
  <c r="HG259" i="28"/>
  <c r="HD259" i="28"/>
  <c r="HA259" i="28"/>
  <c r="GX259" i="28"/>
  <c r="GU259" i="28"/>
  <c r="GR259" i="28"/>
  <c r="GO259" i="28"/>
  <c r="GL259" i="28"/>
  <c r="GI259" i="28"/>
  <c r="GF259" i="28"/>
  <c r="GC259" i="28"/>
  <c r="FZ259" i="28"/>
  <c r="FW259" i="28"/>
  <c r="FT259" i="28"/>
  <c r="FQ259" i="28"/>
  <c r="FN259" i="28"/>
  <c r="FK259" i="28"/>
  <c r="FH259" i="28"/>
  <c r="FE259" i="28"/>
  <c r="FB259" i="28"/>
  <c r="EY259" i="28"/>
  <c r="EV259" i="28"/>
  <c r="ES259" i="28"/>
  <c r="EP259" i="28"/>
  <c r="EM259" i="28"/>
  <c r="EJ259" i="28"/>
  <c r="EG259" i="28"/>
  <c r="ED259" i="28"/>
  <c r="EA259" i="28"/>
  <c r="DX259" i="28"/>
  <c r="DU259" i="28"/>
  <c r="BN259" i="28"/>
  <c r="IE259" i="28" s="1"/>
  <c r="HY258" i="28"/>
  <c r="HV258" i="28"/>
  <c r="HS258" i="28"/>
  <c r="HP258" i="28"/>
  <c r="HM258" i="28"/>
  <c r="HJ258" i="28"/>
  <c r="HG258" i="28"/>
  <c r="HD258" i="28"/>
  <c r="HA258" i="28"/>
  <c r="GX258" i="28"/>
  <c r="GU258" i="28"/>
  <c r="GR258" i="28"/>
  <c r="GO258" i="28"/>
  <c r="GL258" i="28"/>
  <c r="GI258" i="28"/>
  <c r="GF258" i="28"/>
  <c r="GC258" i="28"/>
  <c r="FZ258" i="28"/>
  <c r="FW258" i="28"/>
  <c r="FT258" i="28"/>
  <c r="FQ258" i="28"/>
  <c r="FN258" i="28"/>
  <c r="FK258" i="28"/>
  <c r="FH258" i="28"/>
  <c r="FE258" i="28"/>
  <c r="FB258" i="28"/>
  <c r="EY258" i="28"/>
  <c r="EV258" i="28"/>
  <c r="ES258" i="28"/>
  <c r="EP258" i="28"/>
  <c r="EM258" i="28"/>
  <c r="EJ258" i="28"/>
  <c r="EG258" i="28"/>
  <c r="ED258" i="28"/>
  <c r="EA258" i="28"/>
  <c r="DX258" i="28"/>
  <c r="DU258" i="28"/>
  <c r="BN258" i="28"/>
  <c r="IF258" i="28" s="1"/>
  <c r="HY257" i="28"/>
  <c r="HV257" i="28"/>
  <c r="HS257" i="28"/>
  <c r="HP257" i="28"/>
  <c r="HM257" i="28"/>
  <c r="HJ257" i="28"/>
  <c r="HG257" i="28"/>
  <c r="HD257" i="28"/>
  <c r="HA257" i="28"/>
  <c r="GX257" i="28"/>
  <c r="GU257" i="28"/>
  <c r="GR257" i="28"/>
  <c r="GO257" i="28"/>
  <c r="GL257" i="28"/>
  <c r="GI257" i="28"/>
  <c r="GF257" i="28"/>
  <c r="GC257" i="28"/>
  <c r="FZ257" i="28"/>
  <c r="FW257" i="28"/>
  <c r="FT257" i="28"/>
  <c r="FQ257" i="28"/>
  <c r="FN257" i="28"/>
  <c r="FK257" i="28"/>
  <c r="FH257" i="28"/>
  <c r="FE257" i="28"/>
  <c r="FB257" i="28"/>
  <c r="EY257" i="28"/>
  <c r="EV257" i="28"/>
  <c r="ES257" i="28"/>
  <c r="EP257" i="28"/>
  <c r="EM257" i="28"/>
  <c r="EJ257" i="28"/>
  <c r="EG257" i="28"/>
  <c r="ED257" i="28"/>
  <c r="EA257" i="28"/>
  <c r="DX257" i="28"/>
  <c r="DU257" i="28"/>
  <c r="BN257" i="28"/>
  <c r="IE257" i="28" s="1"/>
  <c r="HY256" i="28"/>
  <c r="HV256" i="28"/>
  <c r="HS256" i="28"/>
  <c r="HP256" i="28"/>
  <c r="HM256" i="28"/>
  <c r="HJ256" i="28"/>
  <c r="HG256" i="28"/>
  <c r="HD256" i="28"/>
  <c r="HA256" i="28"/>
  <c r="GX256" i="28"/>
  <c r="GU256" i="28"/>
  <c r="GR256" i="28"/>
  <c r="GO256" i="28"/>
  <c r="GL256" i="28"/>
  <c r="GI256" i="28"/>
  <c r="GF256" i="28"/>
  <c r="GC256" i="28"/>
  <c r="FZ256" i="28"/>
  <c r="FW256" i="28"/>
  <c r="FT256" i="28"/>
  <c r="FQ256" i="28"/>
  <c r="FN256" i="28"/>
  <c r="FK256" i="28"/>
  <c r="FH256" i="28"/>
  <c r="FE256" i="28"/>
  <c r="FB256" i="28"/>
  <c r="EY256" i="28"/>
  <c r="EV256" i="28"/>
  <c r="ES256" i="28"/>
  <c r="EP256" i="28"/>
  <c r="EM256" i="28"/>
  <c r="EJ256" i="28"/>
  <c r="EG256" i="28"/>
  <c r="ED256" i="28"/>
  <c r="EA256" i="28"/>
  <c r="DX256" i="28"/>
  <c r="DU256" i="28"/>
  <c r="BN256" i="28"/>
  <c r="IF256" i="28" s="1"/>
  <c r="HY255" i="28"/>
  <c r="HV255" i="28"/>
  <c r="HS255" i="28"/>
  <c r="HP255" i="28"/>
  <c r="HM255" i="28"/>
  <c r="HJ255" i="28"/>
  <c r="HG255" i="28"/>
  <c r="HD255" i="28"/>
  <c r="HA255" i="28"/>
  <c r="GX255" i="28"/>
  <c r="GU255" i="28"/>
  <c r="GR255" i="28"/>
  <c r="GO255" i="28"/>
  <c r="GL255" i="28"/>
  <c r="GI255" i="28"/>
  <c r="GF255" i="28"/>
  <c r="GC255" i="28"/>
  <c r="FZ255" i="28"/>
  <c r="FW255" i="28"/>
  <c r="FT255" i="28"/>
  <c r="FQ255" i="28"/>
  <c r="FN255" i="28"/>
  <c r="FK255" i="28"/>
  <c r="FH255" i="28"/>
  <c r="FE255" i="28"/>
  <c r="FB255" i="28"/>
  <c r="EY255" i="28"/>
  <c r="EV255" i="28"/>
  <c r="ES255" i="28"/>
  <c r="EP255" i="28"/>
  <c r="EM255" i="28"/>
  <c r="EJ255" i="28"/>
  <c r="EG255" i="28"/>
  <c r="ED255" i="28"/>
  <c r="EA255" i="28"/>
  <c r="DX255" i="28"/>
  <c r="DU255" i="28"/>
  <c r="BN255" i="28"/>
  <c r="IE255" i="28" s="1"/>
  <c r="HY254" i="28"/>
  <c r="HV254" i="28"/>
  <c r="HS254" i="28"/>
  <c r="HP254" i="28"/>
  <c r="HM254" i="28"/>
  <c r="HJ254" i="28"/>
  <c r="HG254" i="28"/>
  <c r="HD254" i="28"/>
  <c r="HA254" i="28"/>
  <c r="GX254" i="28"/>
  <c r="GU254" i="28"/>
  <c r="GR254" i="28"/>
  <c r="GO254" i="28"/>
  <c r="GL254" i="28"/>
  <c r="GI254" i="28"/>
  <c r="GF254" i="28"/>
  <c r="GC254" i="28"/>
  <c r="FZ254" i="28"/>
  <c r="FW254" i="28"/>
  <c r="FT254" i="28"/>
  <c r="FQ254" i="28"/>
  <c r="FN254" i="28"/>
  <c r="FK254" i="28"/>
  <c r="FH254" i="28"/>
  <c r="FE254" i="28"/>
  <c r="FB254" i="28"/>
  <c r="EY254" i="28"/>
  <c r="EV254" i="28"/>
  <c r="ES254" i="28"/>
  <c r="EP254" i="28"/>
  <c r="EM254" i="28"/>
  <c r="EJ254" i="28"/>
  <c r="EG254" i="28"/>
  <c r="ED254" i="28"/>
  <c r="EA254" i="28"/>
  <c r="DX254" i="28"/>
  <c r="DU254" i="28"/>
  <c r="BN254" i="28"/>
  <c r="IF254" i="28" s="1"/>
  <c r="HY253" i="28"/>
  <c r="HV253" i="28"/>
  <c r="HS253" i="28"/>
  <c r="HP253" i="28"/>
  <c r="HM253" i="28"/>
  <c r="HJ253" i="28"/>
  <c r="HG253" i="28"/>
  <c r="HD253" i="28"/>
  <c r="HA253" i="28"/>
  <c r="GX253" i="28"/>
  <c r="GU253" i="28"/>
  <c r="GR253" i="28"/>
  <c r="GO253" i="28"/>
  <c r="GL253" i="28"/>
  <c r="GI253" i="28"/>
  <c r="GF253" i="28"/>
  <c r="GC253" i="28"/>
  <c r="FZ253" i="28"/>
  <c r="FW253" i="28"/>
  <c r="FT253" i="28"/>
  <c r="FQ253" i="28"/>
  <c r="FN253" i="28"/>
  <c r="FK253" i="28"/>
  <c r="FH253" i="28"/>
  <c r="FE253" i="28"/>
  <c r="FB253" i="28"/>
  <c r="EY253" i="28"/>
  <c r="EV253" i="28"/>
  <c r="ES253" i="28"/>
  <c r="EP253" i="28"/>
  <c r="EM253" i="28"/>
  <c r="EJ253" i="28"/>
  <c r="EG253" i="28"/>
  <c r="ED253" i="28"/>
  <c r="EA253" i="28"/>
  <c r="DX253" i="28"/>
  <c r="DU253" i="28"/>
  <c r="BN253" i="28"/>
  <c r="IE253" i="28" s="1"/>
  <c r="HY252" i="28"/>
  <c r="HV252" i="28"/>
  <c r="HS252" i="28"/>
  <c r="HP252" i="28"/>
  <c r="HM252" i="28"/>
  <c r="HJ252" i="28"/>
  <c r="HG252" i="28"/>
  <c r="HD252" i="28"/>
  <c r="HA252" i="28"/>
  <c r="GX252" i="28"/>
  <c r="GU252" i="28"/>
  <c r="GR252" i="28"/>
  <c r="GO252" i="28"/>
  <c r="GL252" i="28"/>
  <c r="GI252" i="28"/>
  <c r="GF252" i="28"/>
  <c r="GC252" i="28"/>
  <c r="FZ252" i="28"/>
  <c r="FW252" i="28"/>
  <c r="FT252" i="28"/>
  <c r="FQ252" i="28"/>
  <c r="FN252" i="28"/>
  <c r="FK252" i="28"/>
  <c r="FH252" i="28"/>
  <c r="FE252" i="28"/>
  <c r="FB252" i="28"/>
  <c r="EY252" i="28"/>
  <c r="EV252" i="28"/>
  <c r="ES252" i="28"/>
  <c r="EP252" i="28"/>
  <c r="EM252" i="28"/>
  <c r="EJ252" i="28"/>
  <c r="EG252" i="28"/>
  <c r="ED252" i="28"/>
  <c r="EA252" i="28"/>
  <c r="DX252" i="28"/>
  <c r="DU252" i="28"/>
  <c r="BN252" i="28"/>
  <c r="IF252" i="28" s="1"/>
  <c r="HY251" i="28"/>
  <c r="HV251" i="28"/>
  <c r="HS251" i="28"/>
  <c r="HP251" i="28"/>
  <c r="HM251" i="28"/>
  <c r="HJ251" i="28"/>
  <c r="HG251" i="28"/>
  <c r="HD251" i="28"/>
  <c r="HA251" i="28"/>
  <c r="GX251" i="28"/>
  <c r="GU251" i="28"/>
  <c r="GR251" i="28"/>
  <c r="GO251" i="28"/>
  <c r="GL251" i="28"/>
  <c r="GI251" i="28"/>
  <c r="GF251" i="28"/>
  <c r="GC251" i="28"/>
  <c r="FZ251" i="28"/>
  <c r="FW251" i="28"/>
  <c r="FT251" i="28"/>
  <c r="FQ251" i="28"/>
  <c r="FN251" i="28"/>
  <c r="FK251" i="28"/>
  <c r="FH251" i="28"/>
  <c r="FE251" i="28"/>
  <c r="FB251" i="28"/>
  <c r="EY251" i="28"/>
  <c r="EV251" i="28"/>
  <c r="ES251" i="28"/>
  <c r="EP251" i="28"/>
  <c r="EM251" i="28"/>
  <c r="EJ251" i="28"/>
  <c r="EG251" i="28"/>
  <c r="ED251" i="28"/>
  <c r="EA251" i="28"/>
  <c r="DX251" i="28"/>
  <c r="DU251" i="28"/>
  <c r="BN251" i="28"/>
  <c r="IE251" i="28" s="1"/>
  <c r="HY250" i="28"/>
  <c r="HV250" i="28"/>
  <c r="HS250" i="28"/>
  <c r="HP250" i="28"/>
  <c r="HM250" i="28"/>
  <c r="HJ250" i="28"/>
  <c r="HG250" i="28"/>
  <c r="HD250" i="28"/>
  <c r="HA250" i="28"/>
  <c r="GX250" i="28"/>
  <c r="GU250" i="28"/>
  <c r="GR250" i="28"/>
  <c r="GO250" i="28"/>
  <c r="GL250" i="28"/>
  <c r="GI250" i="28"/>
  <c r="GF250" i="28"/>
  <c r="GC250" i="28"/>
  <c r="FZ250" i="28"/>
  <c r="FW250" i="28"/>
  <c r="FT250" i="28"/>
  <c r="FQ250" i="28"/>
  <c r="FN250" i="28"/>
  <c r="FK250" i="28"/>
  <c r="FH250" i="28"/>
  <c r="FE250" i="28"/>
  <c r="FB250" i="28"/>
  <c r="EY250" i="28"/>
  <c r="EV250" i="28"/>
  <c r="ES250" i="28"/>
  <c r="EP250" i="28"/>
  <c r="EM250" i="28"/>
  <c r="EJ250" i="28"/>
  <c r="EG250" i="28"/>
  <c r="ED250" i="28"/>
  <c r="EA250" i="28"/>
  <c r="DX250" i="28"/>
  <c r="DU250" i="28"/>
  <c r="BN250" i="28"/>
  <c r="IF250" i="28" s="1"/>
  <c r="HY249" i="28"/>
  <c r="HV249" i="28"/>
  <c r="HS249" i="28"/>
  <c r="HP249" i="28"/>
  <c r="HM249" i="28"/>
  <c r="HJ249" i="28"/>
  <c r="HG249" i="28"/>
  <c r="HD249" i="28"/>
  <c r="HA249" i="28"/>
  <c r="GX249" i="28"/>
  <c r="GU249" i="28"/>
  <c r="GR249" i="28"/>
  <c r="GO249" i="28"/>
  <c r="GL249" i="28"/>
  <c r="GI249" i="28"/>
  <c r="GF249" i="28"/>
  <c r="GC249" i="28"/>
  <c r="FZ249" i="28"/>
  <c r="FW249" i="28"/>
  <c r="FT249" i="28"/>
  <c r="FQ249" i="28"/>
  <c r="FN249" i="28"/>
  <c r="FK249" i="28"/>
  <c r="FH249" i="28"/>
  <c r="FE249" i="28"/>
  <c r="FB249" i="28"/>
  <c r="EY249" i="28"/>
  <c r="EV249" i="28"/>
  <c r="ES249" i="28"/>
  <c r="EP249" i="28"/>
  <c r="EM249" i="28"/>
  <c r="EJ249" i="28"/>
  <c r="EG249" i="28"/>
  <c r="ED249" i="28"/>
  <c r="EA249" i="28"/>
  <c r="DX249" i="28"/>
  <c r="DU249" i="28"/>
  <c r="BN249" i="28"/>
  <c r="IE249" i="28" s="1"/>
  <c r="HY248" i="28"/>
  <c r="HV248" i="28"/>
  <c r="HS248" i="28"/>
  <c r="HP248" i="28"/>
  <c r="HM248" i="28"/>
  <c r="HJ248" i="28"/>
  <c r="HG248" i="28"/>
  <c r="HD248" i="28"/>
  <c r="HA248" i="28"/>
  <c r="GX248" i="28"/>
  <c r="GU248" i="28"/>
  <c r="GR248" i="28"/>
  <c r="GO248" i="28"/>
  <c r="GL248" i="28"/>
  <c r="GI248" i="28"/>
  <c r="GF248" i="28"/>
  <c r="GC248" i="28"/>
  <c r="FZ248" i="28"/>
  <c r="FW248" i="28"/>
  <c r="FT248" i="28"/>
  <c r="FQ248" i="28"/>
  <c r="FN248" i="28"/>
  <c r="FK248" i="28"/>
  <c r="FH248" i="28"/>
  <c r="FE248" i="28"/>
  <c r="FB248" i="28"/>
  <c r="EY248" i="28"/>
  <c r="EV248" i="28"/>
  <c r="ES248" i="28"/>
  <c r="EP248" i="28"/>
  <c r="EM248" i="28"/>
  <c r="EJ248" i="28"/>
  <c r="EG248" i="28"/>
  <c r="ED248" i="28"/>
  <c r="EA248" i="28"/>
  <c r="DX248" i="28"/>
  <c r="DU248" i="28"/>
  <c r="BN248" i="28"/>
  <c r="IF248" i="28" s="1"/>
  <c r="HY247" i="28"/>
  <c r="HV247" i="28"/>
  <c r="HS247" i="28"/>
  <c r="HP247" i="28"/>
  <c r="HM247" i="28"/>
  <c r="HJ247" i="28"/>
  <c r="HG247" i="28"/>
  <c r="HD247" i="28"/>
  <c r="HA247" i="28"/>
  <c r="GX247" i="28"/>
  <c r="GU247" i="28"/>
  <c r="GR247" i="28"/>
  <c r="GO247" i="28"/>
  <c r="GL247" i="28"/>
  <c r="GI247" i="28"/>
  <c r="GF247" i="28"/>
  <c r="GC247" i="28"/>
  <c r="FZ247" i="28"/>
  <c r="FW247" i="28"/>
  <c r="FT247" i="28"/>
  <c r="FQ247" i="28"/>
  <c r="FN247" i="28"/>
  <c r="FK247" i="28"/>
  <c r="FH247" i="28"/>
  <c r="FE247" i="28"/>
  <c r="FB247" i="28"/>
  <c r="EY247" i="28"/>
  <c r="EV247" i="28"/>
  <c r="ES247" i="28"/>
  <c r="EP247" i="28"/>
  <c r="EM247" i="28"/>
  <c r="EJ247" i="28"/>
  <c r="EG247" i="28"/>
  <c r="ED247" i="28"/>
  <c r="EA247" i="28"/>
  <c r="DX247" i="28"/>
  <c r="DU247" i="28"/>
  <c r="BN247" i="28"/>
  <c r="IE247" i="28" s="1"/>
  <c r="HY246" i="28"/>
  <c r="HV246" i="28"/>
  <c r="HS246" i="28"/>
  <c r="HP246" i="28"/>
  <c r="HM246" i="28"/>
  <c r="HJ246" i="28"/>
  <c r="HG246" i="28"/>
  <c r="HD246" i="28"/>
  <c r="HA246" i="28"/>
  <c r="GX246" i="28"/>
  <c r="GU246" i="28"/>
  <c r="GR246" i="28"/>
  <c r="GO246" i="28"/>
  <c r="GL246" i="28"/>
  <c r="GI246" i="28"/>
  <c r="GF246" i="28"/>
  <c r="GC246" i="28"/>
  <c r="FZ246" i="28"/>
  <c r="FW246" i="28"/>
  <c r="FT246" i="28"/>
  <c r="FQ246" i="28"/>
  <c r="FN246" i="28"/>
  <c r="FK246" i="28"/>
  <c r="FH246" i="28"/>
  <c r="FE246" i="28"/>
  <c r="FB246" i="28"/>
  <c r="EY246" i="28"/>
  <c r="EV246" i="28"/>
  <c r="ES246" i="28"/>
  <c r="EP246" i="28"/>
  <c r="EM246" i="28"/>
  <c r="EJ246" i="28"/>
  <c r="EG246" i="28"/>
  <c r="ED246" i="28"/>
  <c r="EA246" i="28"/>
  <c r="DX246" i="28"/>
  <c r="DU246" i="28"/>
  <c r="BN246" i="28"/>
  <c r="IF246" i="28" s="1"/>
  <c r="HY245" i="28"/>
  <c r="HV245" i="28"/>
  <c r="HS245" i="28"/>
  <c r="HP245" i="28"/>
  <c r="HM245" i="28"/>
  <c r="HJ245" i="28"/>
  <c r="HG245" i="28"/>
  <c r="HD245" i="28"/>
  <c r="HA245" i="28"/>
  <c r="GX245" i="28"/>
  <c r="GU245" i="28"/>
  <c r="GR245" i="28"/>
  <c r="GO245" i="28"/>
  <c r="GL245" i="28"/>
  <c r="GI245" i="28"/>
  <c r="GF245" i="28"/>
  <c r="GC245" i="28"/>
  <c r="FZ245" i="28"/>
  <c r="FW245" i="28"/>
  <c r="FT245" i="28"/>
  <c r="FQ245" i="28"/>
  <c r="FN245" i="28"/>
  <c r="FK245" i="28"/>
  <c r="FH245" i="28"/>
  <c r="FE245" i="28"/>
  <c r="FB245" i="28"/>
  <c r="EY245" i="28"/>
  <c r="EV245" i="28"/>
  <c r="ES245" i="28"/>
  <c r="EP245" i="28"/>
  <c r="EM245" i="28"/>
  <c r="EJ245" i="28"/>
  <c r="EG245" i="28"/>
  <c r="ED245" i="28"/>
  <c r="EA245" i="28"/>
  <c r="DX245" i="28"/>
  <c r="DU245" i="28"/>
  <c r="BN245" i="28"/>
  <c r="IE245" i="28" s="1"/>
  <c r="HY244" i="28"/>
  <c r="HV244" i="28"/>
  <c r="HS244" i="28"/>
  <c r="HP244" i="28"/>
  <c r="HM244" i="28"/>
  <c r="HJ244" i="28"/>
  <c r="HG244" i="28"/>
  <c r="HD244" i="28"/>
  <c r="HA244" i="28"/>
  <c r="GX244" i="28"/>
  <c r="GU244" i="28"/>
  <c r="GR244" i="28"/>
  <c r="GO244" i="28"/>
  <c r="GL244" i="28"/>
  <c r="GI244" i="28"/>
  <c r="GF244" i="28"/>
  <c r="GC244" i="28"/>
  <c r="FZ244" i="28"/>
  <c r="FW244" i="28"/>
  <c r="FT244" i="28"/>
  <c r="FQ244" i="28"/>
  <c r="FN244" i="28"/>
  <c r="FK244" i="28"/>
  <c r="FH244" i="28"/>
  <c r="FE244" i="28"/>
  <c r="FB244" i="28"/>
  <c r="EY244" i="28"/>
  <c r="EV244" i="28"/>
  <c r="ES244" i="28"/>
  <c r="EP244" i="28"/>
  <c r="EM244" i="28"/>
  <c r="EJ244" i="28"/>
  <c r="EG244" i="28"/>
  <c r="ED244" i="28"/>
  <c r="EA244" i="28"/>
  <c r="DX244" i="28"/>
  <c r="DU244" i="28"/>
  <c r="BN244" i="28"/>
  <c r="IF244" i="28" s="1"/>
  <c r="HY243" i="28"/>
  <c r="HV243" i="28"/>
  <c r="HS243" i="28"/>
  <c r="HP243" i="28"/>
  <c r="HM243" i="28"/>
  <c r="HJ243" i="28"/>
  <c r="HG243" i="28"/>
  <c r="HD243" i="28"/>
  <c r="HA243" i="28"/>
  <c r="GX243" i="28"/>
  <c r="GU243" i="28"/>
  <c r="GR243" i="28"/>
  <c r="GO243" i="28"/>
  <c r="GL243" i="28"/>
  <c r="GI243" i="28"/>
  <c r="GF243" i="28"/>
  <c r="GC243" i="28"/>
  <c r="FZ243" i="28"/>
  <c r="FW243" i="28"/>
  <c r="FT243" i="28"/>
  <c r="FQ243" i="28"/>
  <c r="FN243" i="28"/>
  <c r="FK243" i="28"/>
  <c r="FH243" i="28"/>
  <c r="FE243" i="28"/>
  <c r="FB243" i="28"/>
  <c r="EY243" i="28"/>
  <c r="EV243" i="28"/>
  <c r="ES243" i="28"/>
  <c r="EP243" i="28"/>
  <c r="EM243" i="28"/>
  <c r="EJ243" i="28"/>
  <c r="EG243" i="28"/>
  <c r="ED243" i="28"/>
  <c r="EA243" i="28"/>
  <c r="DX243" i="28"/>
  <c r="DU243" i="28"/>
  <c r="BN243" i="28"/>
  <c r="IE243" i="28" s="1"/>
  <c r="HY242" i="28"/>
  <c r="HV242" i="28"/>
  <c r="HS242" i="28"/>
  <c r="HP242" i="28"/>
  <c r="HM242" i="28"/>
  <c r="HJ242" i="28"/>
  <c r="HG242" i="28"/>
  <c r="HD242" i="28"/>
  <c r="HA242" i="28"/>
  <c r="GX242" i="28"/>
  <c r="GU242" i="28"/>
  <c r="GR242" i="28"/>
  <c r="GO242" i="28"/>
  <c r="GL242" i="28"/>
  <c r="GI242" i="28"/>
  <c r="GF242" i="28"/>
  <c r="GC242" i="28"/>
  <c r="FZ242" i="28"/>
  <c r="FW242" i="28"/>
  <c r="FT242" i="28"/>
  <c r="FQ242" i="28"/>
  <c r="FN242" i="28"/>
  <c r="FK242" i="28"/>
  <c r="FH242" i="28"/>
  <c r="FE242" i="28"/>
  <c r="FB242" i="28"/>
  <c r="EY242" i="28"/>
  <c r="EV242" i="28"/>
  <c r="ES242" i="28"/>
  <c r="EP242" i="28"/>
  <c r="EM242" i="28"/>
  <c r="EJ242" i="28"/>
  <c r="EG242" i="28"/>
  <c r="ED242" i="28"/>
  <c r="EA242" i="28"/>
  <c r="DX242" i="28"/>
  <c r="DU242" i="28"/>
  <c r="BN242" i="28"/>
  <c r="IF242" i="28" s="1"/>
  <c r="HY241" i="28"/>
  <c r="HV241" i="28"/>
  <c r="HS241" i="28"/>
  <c r="HP241" i="28"/>
  <c r="HM241" i="28"/>
  <c r="HJ241" i="28"/>
  <c r="HG241" i="28"/>
  <c r="HD241" i="28"/>
  <c r="HA241" i="28"/>
  <c r="GX241" i="28"/>
  <c r="GU241" i="28"/>
  <c r="GR241" i="28"/>
  <c r="GO241" i="28"/>
  <c r="GL241" i="28"/>
  <c r="GI241" i="28"/>
  <c r="GF241" i="28"/>
  <c r="GC241" i="28"/>
  <c r="FZ241" i="28"/>
  <c r="FW241" i="28"/>
  <c r="FT241" i="28"/>
  <c r="FQ241" i="28"/>
  <c r="FN241" i="28"/>
  <c r="FK241" i="28"/>
  <c r="FH241" i="28"/>
  <c r="FE241" i="28"/>
  <c r="FB241" i="28"/>
  <c r="EY241" i="28"/>
  <c r="EV241" i="28"/>
  <c r="ES241" i="28"/>
  <c r="EP241" i="28"/>
  <c r="EM241" i="28"/>
  <c r="EJ241" i="28"/>
  <c r="EG241" i="28"/>
  <c r="ED241" i="28"/>
  <c r="EA241" i="28"/>
  <c r="DX241" i="28"/>
  <c r="DU241" i="28"/>
  <c r="BN241" i="28"/>
  <c r="IE241" i="28" s="1"/>
  <c r="HY240" i="28"/>
  <c r="HV240" i="28"/>
  <c r="HS240" i="28"/>
  <c r="HP240" i="28"/>
  <c r="HM240" i="28"/>
  <c r="HJ240" i="28"/>
  <c r="HG240" i="28"/>
  <c r="HD240" i="28"/>
  <c r="HA240" i="28"/>
  <c r="GX240" i="28"/>
  <c r="GU240" i="28"/>
  <c r="GR240" i="28"/>
  <c r="GO240" i="28"/>
  <c r="GL240" i="28"/>
  <c r="GI240" i="28"/>
  <c r="GF240" i="28"/>
  <c r="GC240" i="28"/>
  <c r="FZ240" i="28"/>
  <c r="FW240" i="28"/>
  <c r="FT240" i="28"/>
  <c r="FQ240" i="28"/>
  <c r="FN240" i="28"/>
  <c r="FK240" i="28"/>
  <c r="FH240" i="28"/>
  <c r="FE240" i="28"/>
  <c r="FB240" i="28"/>
  <c r="EY240" i="28"/>
  <c r="EV240" i="28"/>
  <c r="ES240" i="28"/>
  <c r="EP240" i="28"/>
  <c r="EM240" i="28"/>
  <c r="EJ240" i="28"/>
  <c r="EG240" i="28"/>
  <c r="ED240" i="28"/>
  <c r="EA240" i="28"/>
  <c r="DX240" i="28"/>
  <c r="DU240" i="28"/>
  <c r="BN240" i="28"/>
  <c r="IF240" i="28" s="1"/>
  <c r="HY239" i="28"/>
  <c r="HV239" i="28"/>
  <c r="HS239" i="28"/>
  <c r="HP239" i="28"/>
  <c r="HM239" i="28"/>
  <c r="HJ239" i="28"/>
  <c r="HG239" i="28"/>
  <c r="HD239" i="28"/>
  <c r="HA239" i="28"/>
  <c r="GX239" i="28"/>
  <c r="GU239" i="28"/>
  <c r="GR239" i="28"/>
  <c r="GO239" i="28"/>
  <c r="GL239" i="28"/>
  <c r="GI239" i="28"/>
  <c r="GF239" i="28"/>
  <c r="GC239" i="28"/>
  <c r="FZ239" i="28"/>
  <c r="FW239" i="28"/>
  <c r="FT239" i="28"/>
  <c r="FQ239" i="28"/>
  <c r="FN239" i="28"/>
  <c r="FK239" i="28"/>
  <c r="FH239" i="28"/>
  <c r="FE239" i="28"/>
  <c r="FB239" i="28"/>
  <c r="EY239" i="28"/>
  <c r="EV239" i="28"/>
  <c r="ES239" i="28"/>
  <c r="EP239" i="28"/>
  <c r="EM239" i="28"/>
  <c r="EJ239" i="28"/>
  <c r="EG239" i="28"/>
  <c r="ED239" i="28"/>
  <c r="EA239" i="28"/>
  <c r="DX239" i="28"/>
  <c r="DU239" i="28"/>
  <c r="BN239" i="28"/>
  <c r="IE239" i="28" s="1"/>
  <c r="HY238" i="28"/>
  <c r="HV238" i="28"/>
  <c r="HS238" i="28"/>
  <c r="HP238" i="28"/>
  <c r="HM238" i="28"/>
  <c r="HJ238" i="28"/>
  <c r="HG238" i="28"/>
  <c r="HD238" i="28"/>
  <c r="HA238" i="28"/>
  <c r="GX238" i="28"/>
  <c r="GU238" i="28"/>
  <c r="GR238" i="28"/>
  <c r="GO238" i="28"/>
  <c r="GL238" i="28"/>
  <c r="GI238" i="28"/>
  <c r="GF238" i="28"/>
  <c r="GC238" i="28"/>
  <c r="FZ238" i="28"/>
  <c r="FW238" i="28"/>
  <c r="FT238" i="28"/>
  <c r="FQ238" i="28"/>
  <c r="FN238" i="28"/>
  <c r="FK238" i="28"/>
  <c r="FH238" i="28"/>
  <c r="FE238" i="28"/>
  <c r="FB238" i="28"/>
  <c r="EY238" i="28"/>
  <c r="EV238" i="28"/>
  <c r="ES238" i="28"/>
  <c r="EP238" i="28"/>
  <c r="EM238" i="28"/>
  <c r="EJ238" i="28"/>
  <c r="EG238" i="28"/>
  <c r="ED238" i="28"/>
  <c r="EA238" i="28"/>
  <c r="DX238" i="28"/>
  <c r="DU238" i="28"/>
  <c r="DA238" i="28"/>
  <c r="BN238" i="28"/>
  <c r="IF238" i="28" s="1"/>
  <c r="IF237" i="28"/>
  <c r="HY237" i="28"/>
  <c r="HV237" i="28"/>
  <c r="HS237" i="28"/>
  <c r="HP237" i="28"/>
  <c r="HM237" i="28"/>
  <c r="HJ237" i="28"/>
  <c r="HG237" i="28"/>
  <c r="HD237" i="28"/>
  <c r="HA237" i="28"/>
  <c r="GX237" i="28"/>
  <c r="GU237" i="28"/>
  <c r="GR237" i="28"/>
  <c r="GO237" i="28"/>
  <c r="GL237" i="28"/>
  <c r="GI237" i="28"/>
  <c r="GF237" i="28"/>
  <c r="GC237" i="28"/>
  <c r="FZ237" i="28"/>
  <c r="FW237" i="28"/>
  <c r="FT237" i="28"/>
  <c r="FQ237" i="28"/>
  <c r="FN237" i="28"/>
  <c r="FK237" i="28"/>
  <c r="FH237" i="28"/>
  <c r="FE237" i="28"/>
  <c r="FB237" i="28"/>
  <c r="EY237" i="28"/>
  <c r="EV237" i="28"/>
  <c r="ES237" i="28"/>
  <c r="EP237" i="28"/>
  <c r="EM237" i="28"/>
  <c r="EJ237" i="28"/>
  <c r="EG237" i="28"/>
  <c r="ED237" i="28"/>
  <c r="EA237" i="28"/>
  <c r="DX237" i="28"/>
  <c r="DU237" i="28"/>
  <c r="DA237" i="28"/>
  <c r="BN237" i="28"/>
  <c r="IE237" i="28" s="1"/>
  <c r="HY236" i="28"/>
  <c r="HV236" i="28"/>
  <c r="HS236" i="28"/>
  <c r="HP236" i="28"/>
  <c r="HM236" i="28"/>
  <c r="HJ236" i="28"/>
  <c r="HG236" i="28"/>
  <c r="HD236" i="28"/>
  <c r="HA236" i="28"/>
  <c r="GX236" i="28"/>
  <c r="GU236" i="28"/>
  <c r="GR236" i="28"/>
  <c r="GO236" i="28"/>
  <c r="GL236" i="28"/>
  <c r="GI236" i="28"/>
  <c r="GF236" i="28"/>
  <c r="GC236" i="28"/>
  <c r="FZ236" i="28"/>
  <c r="FW236" i="28"/>
  <c r="FT236" i="28"/>
  <c r="FQ236" i="28"/>
  <c r="FN236" i="28"/>
  <c r="FK236" i="28"/>
  <c r="FH236" i="28"/>
  <c r="FE236" i="28"/>
  <c r="FB236" i="28"/>
  <c r="EY236" i="28"/>
  <c r="EV236" i="28"/>
  <c r="ES236" i="28"/>
  <c r="EP236" i="28"/>
  <c r="EM236" i="28"/>
  <c r="EJ236" i="28"/>
  <c r="EG236" i="28"/>
  <c r="ED236" i="28"/>
  <c r="EA236" i="28"/>
  <c r="DX236" i="28"/>
  <c r="DU236" i="28"/>
  <c r="BN236" i="28"/>
  <c r="IF236" i="28" s="1"/>
  <c r="IE235" i="28"/>
  <c r="HY235" i="28"/>
  <c r="HV235" i="28"/>
  <c r="HS235" i="28"/>
  <c r="HP235" i="28"/>
  <c r="HM235" i="28"/>
  <c r="HJ235" i="28"/>
  <c r="HG235" i="28"/>
  <c r="HD235" i="28"/>
  <c r="HA235" i="28"/>
  <c r="GX235" i="28"/>
  <c r="GU235" i="28"/>
  <c r="GR235" i="28"/>
  <c r="GO235" i="28"/>
  <c r="GL235" i="28"/>
  <c r="GI235" i="28"/>
  <c r="GF235" i="28"/>
  <c r="GC235" i="28"/>
  <c r="FZ235" i="28"/>
  <c r="FW235" i="28"/>
  <c r="FT235" i="28"/>
  <c r="FQ235" i="28"/>
  <c r="FN235" i="28"/>
  <c r="FK235" i="28"/>
  <c r="FH235" i="28"/>
  <c r="FE235" i="28"/>
  <c r="FB235" i="28"/>
  <c r="EY235" i="28"/>
  <c r="EV235" i="28"/>
  <c r="ES235" i="28"/>
  <c r="EP235" i="28"/>
  <c r="EM235" i="28"/>
  <c r="EJ235" i="28"/>
  <c r="EG235" i="28"/>
  <c r="ED235" i="28"/>
  <c r="EA235" i="28"/>
  <c r="DX235" i="28"/>
  <c r="DU235" i="28"/>
  <c r="DA235" i="28"/>
  <c r="BN235" i="28"/>
  <c r="IF235" i="28" s="1"/>
  <c r="HY234" i="28"/>
  <c r="HV234" i="28"/>
  <c r="HS234" i="28"/>
  <c r="HP234" i="28"/>
  <c r="HM234" i="28"/>
  <c r="HJ234" i="28"/>
  <c r="HG234" i="28"/>
  <c r="HD234" i="28"/>
  <c r="HA234" i="28"/>
  <c r="GX234" i="28"/>
  <c r="GU234" i="28"/>
  <c r="GR234" i="28"/>
  <c r="GO234" i="28"/>
  <c r="GL234" i="28"/>
  <c r="GI234" i="28"/>
  <c r="GF234" i="28"/>
  <c r="GC234" i="28"/>
  <c r="FZ234" i="28"/>
  <c r="FW234" i="28"/>
  <c r="FT234" i="28"/>
  <c r="FQ234" i="28"/>
  <c r="FN234" i="28"/>
  <c r="FK234" i="28"/>
  <c r="FH234" i="28"/>
  <c r="FE234" i="28"/>
  <c r="FB234" i="28"/>
  <c r="EY234" i="28"/>
  <c r="EV234" i="28"/>
  <c r="ES234" i="28"/>
  <c r="EP234" i="28"/>
  <c r="EM234" i="28"/>
  <c r="EJ234" i="28"/>
  <c r="EG234" i="28"/>
  <c r="ED234" i="28"/>
  <c r="EA234" i="28"/>
  <c r="DX234" i="28"/>
  <c r="DU234" i="28"/>
  <c r="BN234" i="28"/>
  <c r="IF234" i="28" s="1"/>
  <c r="IE233" i="28"/>
  <c r="HY233" i="28"/>
  <c r="HV233" i="28"/>
  <c r="HS233" i="28"/>
  <c r="HP233" i="28"/>
  <c r="HM233" i="28"/>
  <c r="HJ233" i="28"/>
  <c r="HG233" i="28"/>
  <c r="HD233" i="28"/>
  <c r="HA233" i="28"/>
  <c r="GX233" i="28"/>
  <c r="GU233" i="28"/>
  <c r="GR233" i="28"/>
  <c r="GO233" i="28"/>
  <c r="GL233" i="28"/>
  <c r="GI233" i="28"/>
  <c r="GF233" i="28"/>
  <c r="GC233" i="28"/>
  <c r="FZ233" i="28"/>
  <c r="FW233" i="28"/>
  <c r="FT233" i="28"/>
  <c r="FQ233" i="28"/>
  <c r="FN233" i="28"/>
  <c r="FK233" i="28"/>
  <c r="FH233" i="28"/>
  <c r="FE233" i="28"/>
  <c r="FB233" i="28"/>
  <c r="EY233" i="28"/>
  <c r="EV233" i="28"/>
  <c r="ES233" i="28"/>
  <c r="EP233" i="28"/>
  <c r="EM233" i="28"/>
  <c r="EJ233" i="28"/>
  <c r="EG233" i="28"/>
  <c r="ED233" i="28"/>
  <c r="EA233" i="28"/>
  <c r="DX233" i="28"/>
  <c r="DU233" i="28"/>
  <c r="DA233" i="28"/>
  <c r="BN233" i="28"/>
  <c r="IF233" i="28" s="1"/>
  <c r="HY232" i="28"/>
  <c r="HV232" i="28"/>
  <c r="HS232" i="28"/>
  <c r="HP232" i="28"/>
  <c r="HM232" i="28"/>
  <c r="HJ232" i="28"/>
  <c r="HG232" i="28"/>
  <c r="HD232" i="28"/>
  <c r="HA232" i="28"/>
  <c r="GX232" i="28"/>
  <c r="GU232" i="28"/>
  <c r="GR232" i="28"/>
  <c r="GO232" i="28"/>
  <c r="GL232" i="28"/>
  <c r="GI232" i="28"/>
  <c r="GF232" i="28"/>
  <c r="GC232" i="28"/>
  <c r="FZ232" i="28"/>
  <c r="FW232" i="28"/>
  <c r="FT232" i="28"/>
  <c r="FQ232" i="28"/>
  <c r="FN232" i="28"/>
  <c r="FK232" i="28"/>
  <c r="FH232" i="28"/>
  <c r="FE232" i="28"/>
  <c r="FB232" i="28"/>
  <c r="EY232" i="28"/>
  <c r="EV232" i="28"/>
  <c r="ES232" i="28"/>
  <c r="EP232" i="28"/>
  <c r="EM232" i="28"/>
  <c r="EJ232" i="28"/>
  <c r="EG232" i="28"/>
  <c r="ED232" i="28"/>
  <c r="EA232" i="28"/>
  <c r="DX232" i="28"/>
  <c r="DU232" i="28"/>
  <c r="BN232" i="28"/>
  <c r="IF232" i="28" s="1"/>
  <c r="IE231" i="28"/>
  <c r="HY231" i="28"/>
  <c r="HV231" i="28"/>
  <c r="HS231" i="28"/>
  <c r="HP231" i="28"/>
  <c r="HM231" i="28"/>
  <c r="HJ231" i="28"/>
  <c r="HG231" i="28"/>
  <c r="HD231" i="28"/>
  <c r="HA231" i="28"/>
  <c r="GX231" i="28"/>
  <c r="GU231" i="28"/>
  <c r="GR231" i="28"/>
  <c r="GO231" i="28"/>
  <c r="GL231" i="28"/>
  <c r="GI231" i="28"/>
  <c r="GF231" i="28"/>
  <c r="GC231" i="28"/>
  <c r="FZ231" i="28"/>
  <c r="FW231" i="28"/>
  <c r="FT231" i="28"/>
  <c r="FQ231" i="28"/>
  <c r="FN231" i="28"/>
  <c r="FK231" i="28"/>
  <c r="FH231" i="28"/>
  <c r="FE231" i="28"/>
  <c r="FB231" i="28"/>
  <c r="EY231" i="28"/>
  <c r="EV231" i="28"/>
  <c r="ES231" i="28"/>
  <c r="EP231" i="28"/>
  <c r="EM231" i="28"/>
  <c r="EJ231" i="28"/>
  <c r="EG231" i="28"/>
  <c r="ED231" i="28"/>
  <c r="EA231" i="28"/>
  <c r="DX231" i="28"/>
  <c r="DU231" i="28"/>
  <c r="DA231" i="28"/>
  <c r="BN231" i="28"/>
  <c r="IF231" i="28" s="1"/>
  <c r="HY230" i="28"/>
  <c r="HV230" i="28"/>
  <c r="HS230" i="28"/>
  <c r="HP230" i="28"/>
  <c r="HM230" i="28"/>
  <c r="HJ230" i="28"/>
  <c r="HG230" i="28"/>
  <c r="HD230" i="28"/>
  <c r="HA230" i="28"/>
  <c r="GX230" i="28"/>
  <c r="GU230" i="28"/>
  <c r="GR230" i="28"/>
  <c r="GO230" i="28"/>
  <c r="GL230" i="28"/>
  <c r="GI230" i="28"/>
  <c r="GF230" i="28"/>
  <c r="GC230" i="28"/>
  <c r="FZ230" i="28"/>
  <c r="FW230" i="28"/>
  <c r="FT230" i="28"/>
  <c r="FQ230" i="28"/>
  <c r="FN230" i="28"/>
  <c r="FK230" i="28"/>
  <c r="FH230" i="28"/>
  <c r="FE230" i="28"/>
  <c r="FB230" i="28"/>
  <c r="EY230" i="28"/>
  <c r="EV230" i="28"/>
  <c r="ES230" i="28"/>
  <c r="EP230" i="28"/>
  <c r="EM230" i="28"/>
  <c r="EJ230" i="28"/>
  <c r="EG230" i="28"/>
  <c r="ED230" i="28"/>
  <c r="EA230" i="28"/>
  <c r="DX230" i="28"/>
  <c r="DU230" i="28"/>
  <c r="BN230" i="28"/>
  <c r="IF230" i="28" s="1"/>
  <c r="IE229" i="28"/>
  <c r="HY229" i="28"/>
  <c r="HV229" i="28"/>
  <c r="HS229" i="28"/>
  <c r="HP229" i="28"/>
  <c r="HM229" i="28"/>
  <c r="HJ229" i="28"/>
  <c r="HG229" i="28"/>
  <c r="HD229" i="28"/>
  <c r="HA229" i="28"/>
  <c r="GX229" i="28"/>
  <c r="GU229" i="28"/>
  <c r="GR229" i="28"/>
  <c r="GO229" i="28"/>
  <c r="GL229" i="28"/>
  <c r="GI229" i="28"/>
  <c r="GF229" i="28"/>
  <c r="GC229" i="28"/>
  <c r="FZ229" i="28"/>
  <c r="FW229" i="28"/>
  <c r="FT229" i="28"/>
  <c r="FQ229" i="28"/>
  <c r="FN229" i="28"/>
  <c r="FK229" i="28"/>
  <c r="FH229" i="28"/>
  <c r="FE229" i="28"/>
  <c r="FB229" i="28"/>
  <c r="EY229" i="28"/>
  <c r="EV229" i="28"/>
  <c r="ES229" i="28"/>
  <c r="EP229" i="28"/>
  <c r="EM229" i="28"/>
  <c r="EJ229" i="28"/>
  <c r="EG229" i="28"/>
  <c r="ED229" i="28"/>
  <c r="EA229" i="28"/>
  <c r="DX229" i="28"/>
  <c r="DU229" i="28"/>
  <c r="DA229" i="28"/>
  <c r="BN229" i="28"/>
  <c r="IF229" i="28" s="1"/>
  <c r="HY228" i="28"/>
  <c r="HV228" i="28"/>
  <c r="HS228" i="28"/>
  <c r="HP228" i="28"/>
  <c r="HM228" i="28"/>
  <c r="HJ228" i="28"/>
  <c r="HG228" i="28"/>
  <c r="HD228" i="28"/>
  <c r="HA228" i="28"/>
  <c r="GX228" i="28"/>
  <c r="GU228" i="28"/>
  <c r="GR228" i="28"/>
  <c r="GO228" i="28"/>
  <c r="GL228" i="28"/>
  <c r="GI228" i="28"/>
  <c r="GF228" i="28"/>
  <c r="GC228" i="28"/>
  <c r="FZ228" i="28"/>
  <c r="FW228" i="28"/>
  <c r="FT228" i="28"/>
  <c r="FQ228" i="28"/>
  <c r="FN228" i="28"/>
  <c r="FK228" i="28"/>
  <c r="FH228" i="28"/>
  <c r="FE228" i="28"/>
  <c r="FB228" i="28"/>
  <c r="EY228" i="28"/>
  <c r="EV228" i="28"/>
  <c r="ES228" i="28"/>
  <c r="EP228" i="28"/>
  <c r="EM228" i="28"/>
  <c r="EJ228" i="28"/>
  <c r="EG228" i="28"/>
  <c r="ED228" i="28"/>
  <c r="EA228" i="28"/>
  <c r="DX228" i="28"/>
  <c r="DU228" i="28"/>
  <c r="BN228" i="28"/>
  <c r="IF228" i="28" s="1"/>
  <c r="IE227" i="28"/>
  <c r="HY227" i="28"/>
  <c r="HV227" i="28"/>
  <c r="HS227" i="28"/>
  <c r="HP227" i="28"/>
  <c r="HM227" i="28"/>
  <c r="HJ227" i="28"/>
  <c r="HG227" i="28"/>
  <c r="HD227" i="28"/>
  <c r="HA227" i="28"/>
  <c r="GX227" i="28"/>
  <c r="GU227" i="28"/>
  <c r="GR227" i="28"/>
  <c r="GO227" i="28"/>
  <c r="GL227" i="28"/>
  <c r="GI227" i="28"/>
  <c r="GF227" i="28"/>
  <c r="GC227" i="28"/>
  <c r="FZ227" i="28"/>
  <c r="FW227" i="28"/>
  <c r="FT227" i="28"/>
  <c r="FQ227" i="28"/>
  <c r="FN227" i="28"/>
  <c r="FK227" i="28"/>
  <c r="FH227" i="28"/>
  <c r="FE227" i="28"/>
  <c r="FB227" i="28"/>
  <c r="EY227" i="28"/>
  <c r="EV227" i="28"/>
  <c r="ES227" i="28"/>
  <c r="EP227" i="28"/>
  <c r="EM227" i="28"/>
  <c r="EJ227" i="28"/>
  <c r="EG227" i="28"/>
  <c r="ED227" i="28"/>
  <c r="EA227" i="28"/>
  <c r="DX227" i="28"/>
  <c r="DU227" i="28"/>
  <c r="DA227" i="28"/>
  <c r="BN227" i="28"/>
  <c r="IF227" i="28" s="1"/>
  <c r="HY226" i="28"/>
  <c r="HV226" i="28"/>
  <c r="HS226" i="28"/>
  <c r="HP226" i="28"/>
  <c r="HM226" i="28"/>
  <c r="HJ226" i="28"/>
  <c r="HG226" i="28"/>
  <c r="HD226" i="28"/>
  <c r="HA226" i="28"/>
  <c r="GX226" i="28"/>
  <c r="GU226" i="28"/>
  <c r="GR226" i="28"/>
  <c r="GO226" i="28"/>
  <c r="GL226" i="28"/>
  <c r="GI226" i="28"/>
  <c r="GF226" i="28"/>
  <c r="GC226" i="28"/>
  <c r="FZ226" i="28"/>
  <c r="FW226" i="28"/>
  <c r="FT226" i="28"/>
  <c r="FQ226" i="28"/>
  <c r="FN226" i="28"/>
  <c r="FK226" i="28"/>
  <c r="FH226" i="28"/>
  <c r="FE226" i="28"/>
  <c r="FB226" i="28"/>
  <c r="EY226" i="28"/>
  <c r="EV226" i="28"/>
  <c r="ES226" i="28"/>
  <c r="EP226" i="28"/>
  <c r="EM226" i="28"/>
  <c r="EJ226" i="28"/>
  <c r="EG226" i="28"/>
  <c r="ED226" i="28"/>
  <c r="EA226" i="28"/>
  <c r="DX226" i="28"/>
  <c r="DU226" i="28"/>
  <c r="BN226" i="28"/>
  <c r="IF226" i="28" s="1"/>
  <c r="IE225" i="28"/>
  <c r="HY225" i="28"/>
  <c r="HV225" i="28"/>
  <c r="HS225" i="28"/>
  <c r="HP225" i="28"/>
  <c r="HM225" i="28"/>
  <c r="HJ225" i="28"/>
  <c r="HG225" i="28"/>
  <c r="HD225" i="28"/>
  <c r="HA225" i="28"/>
  <c r="GX225" i="28"/>
  <c r="GU225" i="28"/>
  <c r="GR225" i="28"/>
  <c r="GO225" i="28"/>
  <c r="GL225" i="28"/>
  <c r="GI225" i="28"/>
  <c r="GF225" i="28"/>
  <c r="GC225" i="28"/>
  <c r="FZ225" i="28"/>
  <c r="FW225" i="28"/>
  <c r="FT225" i="28"/>
  <c r="FQ225" i="28"/>
  <c r="FN225" i="28"/>
  <c r="FK225" i="28"/>
  <c r="FH225" i="28"/>
  <c r="FE225" i="28"/>
  <c r="FB225" i="28"/>
  <c r="EY225" i="28"/>
  <c r="EV225" i="28"/>
  <c r="ES225" i="28"/>
  <c r="EP225" i="28"/>
  <c r="EM225" i="28"/>
  <c r="EJ225" i="28"/>
  <c r="EG225" i="28"/>
  <c r="ED225" i="28"/>
  <c r="EA225" i="28"/>
  <c r="DX225" i="28"/>
  <c r="DU225" i="28"/>
  <c r="DA225" i="28"/>
  <c r="BN225" i="28"/>
  <c r="IF225" i="28" s="1"/>
  <c r="HY224" i="28"/>
  <c r="HV224" i="28"/>
  <c r="HS224" i="28"/>
  <c r="HP224" i="28"/>
  <c r="HM224" i="28"/>
  <c r="HJ224" i="28"/>
  <c r="HG224" i="28"/>
  <c r="HD224" i="28"/>
  <c r="HA224" i="28"/>
  <c r="GX224" i="28"/>
  <c r="GU224" i="28"/>
  <c r="GR224" i="28"/>
  <c r="GO224" i="28"/>
  <c r="GL224" i="28"/>
  <c r="GI224" i="28"/>
  <c r="GF224" i="28"/>
  <c r="GC224" i="28"/>
  <c r="FZ224" i="28"/>
  <c r="FW224" i="28"/>
  <c r="FT224" i="28"/>
  <c r="FQ224" i="28"/>
  <c r="FN224" i="28"/>
  <c r="FK224" i="28"/>
  <c r="FH224" i="28"/>
  <c r="FE224" i="28"/>
  <c r="FB224" i="28"/>
  <c r="EY224" i="28"/>
  <c r="EV224" i="28"/>
  <c r="ES224" i="28"/>
  <c r="EP224" i="28"/>
  <c r="EM224" i="28"/>
  <c r="EJ224" i="28"/>
  <c r="EG224" i="28"/>
  <c r="ED224" i="28"/>
  <c r="EA224" i="28"/>
  <c r="DX224" i="28"/>
  <c r="DU224" i="28"/>
  <c r="BN224" i="28"/>
  <c r="IF224" i="28" s="1"/>
  <c r="IE223" i="28"/>
  <c r="HY223" i="28"/>
  <c r="HV223" i="28"/>
  <c r="HS223" i="28"/>
  <c r="HP223" i="28"/>
  <c r="HM223" i="28"/>
  <c r="HJ223" i="28"/>
  <c r="HG223" i="28"/>
  <c r="HD223" i="28"/>
  <c r="HA223" i="28"/>
  <c r="GX223" i="28"/>
  <c r="GU223" i="28"/>
  <c r="GR223" i="28"/>
  <c r="GO223" i="28"/>
  <c r="GL223" i="28"/>
  <c r="GI223" i="28"/>
  <c r="GF223" i="28"/>
  <c r="GC223" i="28"/>
  <c r="FZ223" i="28"/>
  <c r="FW223" i="28"/>
  <c r="FT223" i="28"/>
  <c r="FQ223" i="28"/>
  <c r="FN223" i="28"/>
  <c r="FK223" i="28"/>
  <c r="FH223" i="28"/>
  <c r="FE223" i="28"/>
  <c r="FB223" i="28"/>
  <c r="EY223" i="28"/>
  <c r="EV223" i="28"/>
  <c r="ES223" i="28"/>
  <c r="EP223" i="28"/>
  <c r="EM223" i="28"/>
  <c r="EJ223" i="28"/>
  <c r="EG223" i="28"/>
  <c r="ED223" i="28"/>
  <c r="EA223" i="28"/>
  <c r="DX223" i="28"/>
  <c r="DU223" i="28"/>
  <c r="DA223" i="28"/>
  <c r="BN223" i="28"/>
  <c r="IF223" i="28" s="1"/>
  <c r="HY222" i="28"/>
  <c r="HV222" i="28"/>
  <c r="HS222" i="28"/>
  <c r="HP222" i="28"/>
  <c r="HM222" i="28"/>
  <c r="HJ222" i="28"/>
  <c r="HG222" i="28"/>
  <c r="HD222" i="28"/>
  <c r="HA222" i="28"/>
  <c r="GX222" i="28"/>
  <c r="GU222" i="28"/>
  <c r="GR222" i="28"/>
  <c r="GO222" i="28"/>
  <c r="GL222" i="28"/>
  <c r="GI222" i="28"/>
  <c r="GF222" i="28"/>
  <c r="GC222" i="28"/>
  <c r="FZ222" i="28"/>
  <c r="FW222" i="28"/>
  <c r="FT222" i="28"/>
  <c r="FQ222" i="28"/>
  <c r="FN222" i="28"/>
  <c r="FK222" i="28"/>
  <c r="FH222" i="28"/>
  <c r="FE222" i="28"/>
  <c r="FB222" i="28"/>
  <c r="EY222" i="28"/>
  <c r="EV222" i="28"/>
  <c r="ES222" i="28"/>
  <c r="EP222" i="28"/>
  <c r="EM222" i="28"/>
  <c r="EJ222" i="28"/>
  <c r="EG222" i="28"/>
  <c r="ED222" i="28"/>
  <c r="EA222" i="28"/>
  <c r="DX222" i="28"/>
  <c r="DU222" i="28"/>
  <c r="BN222" i="28"/>
  <c r="IF222" i="28" s="1"/>
  <c r="IE221" i="28"/>
  <c r="HY221" i="28"/>
  <c r="HV221" i="28"/>
  <c r="HS221" i="28"/>
  <c r="HP221" i="28"/>
  <c r="HM221" i="28"/>
  <c r="HJ221" i="28"/>
  <c r="HG221" i="28"/>
  <c r="HD221" i="28"/>
  <c r="HA221" i="28"/>
  <c r="GX221" i="28"/>
  <c r="GU221" i="28"/>
  <c r="GR221" i="28"/>
  <c r="GO221" i="28"/>
  <c r="GL221" i="28"/>
  <c r="GI221" i="28"/>
  <c r="GF221" i="28"/>
  <c r="GC221" i="28"/>
  <c r="FZ221" i="28"/>
  <c r="FW221" i="28"/>
  <c r="FT221" i="28"/>
  <c r="FQ221" i="28"/>
  <c r="FN221" i="28"/>
  <c r="FK221" i="28"/>
  <c r="FH221" i="28"/>
  <c r="FE221" i="28"/>
  <c r="FB221" i="28"/>
  <c r="EY221" i="28"/>
  <c r="EV221" i="28"/>
  <c r="ES221" i="28"/>
  <c r="EP221" i="28"/>
  <c r="EM221" i="28"/>
  <c r="EJ221" i="28"/>
  <c r="EG221" i="28"/>
  <c r="ED221" i="28"/>
  <c r="EA221" i="28"/>
  <c r="DX221" i="28"/>
  <c r="DU221" i="28"/>
  <c r="DA221" i="28"/>
  <c r="BN221" i="28"/>
  <c r="IF221" i="28" s="1"/>
  <c r="HY220" i="28"/>
  <c r="HV220" i="28"/>
  <c r="HS220" i="28"/>
  <c r="HP220" i="28"/>
  <c r="HM220" i="28"/>
  <c r="HJ220" i="28"/>
  <c r="HG220" i="28"/>
  <c r="HD220" i="28"/>
  <c r="HA220" i="28"/>
  <c r="GX220" i="28"/>
  <c r="GU220" i="28"/>
  <c r="GR220" i="28"/>
  <c r="GO220" i="28"/>
  <c r="GL220" i="28"/>
  <c r="GI220" i="28"/>
  <c r="GF220" i="28"/>
  <c r="GC220" i="28"/>
  <c r="FZ220" i="28"/>
  <c r="FW220" i="28"/>
  <c r="FT220" i="28"/>
  <c r="FQ220" i="28"/>
  <c r="FN220" i="28"/>
  <c r="FK220" i="28"/>
  <c r="FH220" i="28"/>
  <c r="FE220" i="28"/>
  <c r="FB220" i="28"/>
  <c r="EY220" i="28"/>
  <c r="EV220" i="28"/>
  <c r="ES220" i="28"/>
  <c r="EP220" i="28"/>
  <c r="EM220" i="28"/>
  <c r="EJ220" i="28"/>
  <c r="EG220" i="28"/>
  <c r="ED220" i="28"/>
  <c r="EA220" i="28"/>
  <c r="DX220" i="28"/>
  <c r="DU220" i="28"/>
  <c r="BN220" i="28"/>
  <c r="IF220" i="28" s="1"/>
  <c r="IE219" i="28"/>
  <c r="HY219" i="28"/>
  <c r="HV219" i="28"/>
  <c r="HS219" i="28"/>
  <c r="HP219" i="28"/>
  <c r="HM219" i="28"/>
  <c r="HJ219" i="28"/>
  <c r="HG219" i="28"/>
  <c r="HD219" i="28"/>
  <c r="HA219" i="28"/>
  <c r="GX219" i="28"/>
  <c r="GU219" i="28"/>
  <c r="GR219" i="28"/>
  <c r="GO219" i="28"/>
  <c r="GL219" i="28"/>
  <c r="GI219" i="28"/>
  <c r="GF219" i="28"/>
  <c r="GC219" i="28"/>
  <c r="FZ219" i="28"/>
  <c r="FW219" i="28"/>
  <c r="FT219" i="28"/>
  <c r="FQ219" i="28"/>
  <c r="FN219" i="28"/>
  <c r="FK219" i="28"/>
  <c r="FH219" i="28"/>
  <c r="FE219" i="28"/>
  <c r="FB219" i="28"/>
  <c r="EY219" i="28"/>
  <c r="EV219" i="28"/>
  <c r="ES219" i="28"/>
  <c r="EP219" i="28"/>
  <c r="EM219" i="28"/>
  <c r="EJ219" i="28"/>
  <c r="EG219" i="28"/>
  <c r="ED219" i="28"/>
  <c r="EA219" i="28"/>
  <c r="DX219" i="28"/>
  <c r="DU219" i="28"/>
  <c r="DA219" i="28"/>
  <c r="BN219" i="28"/>
  <c r="IF219" i="28" s="1"/>
  <c r="HY218" i="28"/>
  <c r="HV218" i="28"/>
  <c r="HS218" i="28"/>
  <c r="HP218" i="28"/>
  <c r="HM218" i="28"/>
  <c r="HJ218" i="28"/>
  <c r="HG218" i="28"/>
  <c r="HD218" i="28"/>
  <c r="HA218" i="28"/>
  <c r="GX218" i="28"/>
  <c r="GU218" i="28"/>
  <c r="GR218" i="28"/>
  <c r="GO218" i="28"/>
  <c r="GL218" i="28"/>
  <c r="GI218" i="28"/>
  <c r="GF218" i="28"/>
  <c r="GC218" i="28"/>
  <c r="FZ218" i="28"/>
  <c r="FW218" i="28"/>
  <c r="FT218" i="28"/>
  <c r="FQ218" i="28"/>
  <c r="FN218" i="28"/>
  <c r="FK218" i="28"/>
  <c r="FH218" i="28"/>
  <c r="FE218" i="28"/>
  <c r="FB218" i="28"/>
  <c r="EY218" i="28"/>
  <c r="EV218" i="28"/>
  <c r="ES218" i="28"/>
  <c r="EP218" i="28"/>
  <c r="EM218" i="28"/>
  <c r="EJ218" i="28"/>
  <c r="EG218" i="28"/>
  <c r="ED218" i="28"/>
  <c r="EA218" i="28"/>
  <c r="DX218" i="28"/>
  <c r="DU218" i="28"/>
  <c r="BN218" i="28"/>
  <c r="IF218" i="28" s="1"/>
  <c r="IE217" i="28"/>
  <c r="HY217" i="28"/>
  <c r="HV217" i="28"/>
  <c r="HS217" i="28"/>
  <c r="HP217" i="28"/>
  <c r="HM217" i="28"/>
  <c r="HJ217" i="28"/>
  <c r="HG217" i="28"/>
  <c r="HD217" i="28"/>
  <c r="HA217" i="28"/>
  <c r="GX217" i="28"/>
  <c r="GU217" i="28"/>
  <c r="GR217" i="28"/>
  <c r="GO217" i="28"/>
  <c r="GL217" i="28"/>
  <c r="GI217" i="28"/>
  <c r="GF217" i="28"/>
  <c r="GC217" i="28"/>
  <c r="FZ217" i="28"/>
  <c r="FW217" i="28"/>
  <c r="FT217" i="28"/>
  <c r="FQ217" i="28"/>
  <c r="FN217" i="28"/>
  <c r="FK217" i="28"/>
  <c r="FH217" i="28"/>
  <c r="FE217" i="28"/>
  <c r="FB217" i="28"/>
  <c r="EY217" i="28"/>
  <c r="EV217" i="28"/>
  <c r="ES217" i="28"/>
  <c r="EP217" i="28"/>
  <c r="EM217" i="28"/>
  <c r="EJ217" i="28"/>
  <c r="EG217" i="28"/>
  <c r="ED217" i="28"/>
  <c r="EA217" i="28"/>
  <c r="DX217" i="28"/>
  <c r="DU217" i="28"/>
  <c r="DA217" i="28"/>
  <c r="BN217" i="28"/>
  <c r="IF217" i="28" s="1"/>
  <c r="HY216" i="28"/>
  <c r="HV216" i="28"/>
  <c r="HS216" i="28"/>
  <c r="HP216" i="28"/>
  <c r="HM216" i="28"/>
  <c r="HJ216" i="28"/>
  <c r="HG216" i="28"/>
  <c r="HD216" i="28"/>
  <c r="HA216" i="28"/>
  <c r="GX216" i="28"/>
  <c r="GU216" i="28"/>
  <c r="GR216" i="28"/>
  <c r="GO216" i="28"/>
  <c r="GL216" i="28"/>
  <c r="GI216" i="28"/>
  <c r="GF216" i="28"/>
  <c r="GC216" i="28"/>
  <c r="FZ216" i="28"/>
  <c r="FW216" i="28"/>
  <c r="FT216" i="28"/>
  <c r="FQ216" i="28"/>
  <c r="FN216" i="28"/>
  <c r="FK216" i="28"/>
  <c r="FH216" i="28"/>
  <c r="FE216" i="28"/>
  <c r="FB216" i="28"/>
  <c r="EY216" i="28"/>
  <c r="EV216" i="28"/>
  <c r="ES216" i="28"/>
  <c r="EP216" i="28"/>
  <c r="EM216" i="28"/>
  <c r="EJ216" i="28"/>
  <c r="EG216" i="28"/>
  <c r="ED216" i="28"/>
  <c r="EA216" i="28"/>
  <c r="DX216" i="28"/>
  <c r="DU216" i="28"/>
  <c r="BN216" i="28"/>
  <c r="IF216" i="28" s="1"/>
  <c r="IE215" i="28"/>
  <c r="HY215" i="28"/>
  <c r="HV215" i="28"/>
  <c r="HS215" i="28"/>
  <c r="HP215" i="28"/>
  <c r="HM215" i="28"/>
  <c r="HJ215" i="28"/>
  <c r="HG215" i="28"/>
  <c r="HD215" i="28"/>
  <c r="HA215" i="28"/>
  <c r="GX215" i="28"/>
  <c r="GU215" i="28"/>
  <c r="GR215" i="28"/>
  <c r="GO215" i="28"/>
  <c r="GL215" i="28"/>
  <c r="GI215" i="28"/>
  <c r="GF215" i="28"/>
  <c r="GC215" i="28"/>
  <c r="FZ215" i="28"/>
  <c r="FW215" i="28"/>
  <c r="FT215" i="28"/>
  <c r="FQ215" i="28"/>
  <c r="FN215" i="28"/>
  <c r="FK215" i="28"/>
  <c r="FH215" i="28"/>
  <c r="FE215" i="28"/>
  <c r="FB215" i="28"/>
  <c r="EY215" i="28"/>
  <c r="EV215" i="28"/>
  <c r="ES215" i="28"/>
  <c r="EP215" i="28"/>
  <c r="EM215" i="28"/>
  <c r="EJ215" i="28"/>
  <c r="EG215" i="28"/>
  <c r="ED215" i="28"/>
  <c r="EA215" i="28"/>
  <c r="DX215" i="28"/>
  <c r="DU215" i="28"/>
  <c r="DA215" i="28"/>
  <c r="BN215" i="28"/>
  <c r="IF215" i="28" s="1"/>
  <c r="HY214" i="28"/>
  <c r="HV214" i="28"/>
  <c r="HS214" i="28"/>
  <c r="HP214" i="28"/>
  <c r="HM214" i="28"/>
  <c r="HJ214" i="28"/>
  <c r="HG214" i="28"/>
  <c r="HD214" i="28"/>
  <c r="HA214" i="28"/>
  <c r="GX214" i="28"/>
  <c r="GU214" i="28"/>
  <c r="GR214" i="28"/>
  <c r="GO214" i="28"/>
  <c r="GL214" i="28"/>
  <c r="GI214" i="28"/>
  <c r="GF214" i="28"/>
  <c r="GC214" i="28"/>
  <c r="FZ214" i="28"/>
  <c r="FW214" i="28"/>
  <c r="FT214" i="28"/>
  <c r="FQ214" i="28"/>
  <c r="FN214" i="28"/>
  <c r="FK214" i="28"/>
  <c r="FH214" i="28"/>
  <c r="FE214" i="28"/>
  <c r="FB214" i="28"/>
  <c r="EY214" i="28"/>
  <c r="EV214" i="28"/>
  <c r="ES214" i="28"/>
  <c r="EP214" i="28"/>
  <c r="EM214" i="28"/>
  <c r="EJ214" i="28"/>
  <c r="EG214" i="28"/>
  <c r="ED214" i="28"/>
  <c r="EA214" i="28"/>
  <c r="DX214" i="28"/>
  <c r="DU214" i="28"/>
  <c r="BN214" i="28"/>
  <c r="IF214" i="28" s="1"/>
  <c r="IE213" i="28"/>
  <c r="HY213" i="28"/>
  <c r="HV213" i="28"/>
  <c r="HS213" i="28"/>
  <c r="HP213" i="28"/>
  <c r="HM213" i="28"/>
  <c r="HJ213" i="28"/>
  <c r="HG213" i="28"/>
  <c r="HD213" i="28"/>
  <c r="HA213" i="28"/>
  <c r="GX213" i="28"/>
  <c r="GU213" i="28"/>
  <c r="GR213" i="28"/>
  <c r="GO213" i="28"/>
  <c r="GL213" i="28"/>
  <c r="GI213" i="28"/>
  <c r="GF213" i="28"/>
  <c r="GC213" i="28"/>
  <c r="FZ213" i="28"/>
  <c r="FW213" i="28"/>
  <c r="FT213" i="28"/>
  <c r="FQ213" i="28"/>
  <c r="FN213" i="28"/>
  <c r="FK213" i="28"/>
  <c r="FH213" i="28"/>
  <c r="FE213" i="28"/>
  <c r="FB213" i="28"/>
  <c r="EY213" i="28"/>
  <c r="EV213" i="28"/>
  <c r="ES213" i="28"/>
  <c r="EP213" i="28"/>
  <c r="EM213" i="28"/>
  <c r="EJ213" i="28"/>
  <c r="EG213" i="28"/>
  <c r="ED213" i="28"/>
  <c r="EA213" i="28"/>
  <c r="DX213" i="28"/>
  <c r="DU213" i="28"/>
  <c r="DA213" i="28"/>
  <c r="BN213" i="28"/>
  <c r="IF213" i="28" s="1"/>
  <c r="HY212" i="28"/>
  <c r="HV212" i="28"/>
  <c r="HS212" i="28"/>
  <c r="HP212" i="28"/>
  <c r="HM212" i="28"/>
  <c r="HJ212" i="28"/>
  <c r="HG212" i="28"/>
  <c r="HD212" i="28"/>
  <c r="HA212" i="28"/>
  <c r="GX212" i="28"/>
  <c r="GU212" i="28"/>
  <c r="GR212" i="28"/>
  <c r="GO212" i="28"/>
  <c r="GL212" i="28"/>
  <c r="GI212" i="28"/>
  <c r="GF212" i="28"/>
  <c r="GC212" i="28"/>
  <c r="FZ212" i="28"/>
  <c r="FW212" i="28"/>
  <c r="FT212" i="28"/>
  <c r="FQ212" i="28"/>
  <c r="FN212" i="28"/>
  <c r="FK212" i="28"/>
  <c r="FH212" i="28"/>
  <c r="FE212" i="28"/>
  <c r="FB212" i="28"/>
  <c r="EY212" i="28"/>
  <c r="EV212" i="28"/>
  <c r="ES212" i="28"/>
  <c r="EP212" i="28"/>
  <c r="EM212" i="28"/>
  <c r="EJ212" i="28"/>
  <c r="EG212" i="28"/>
  <c r="ED212" i="28"/>
  <c r="EA212" i="28"/>
  <c r="DX212" i="28"/>
  <c r="DU212" i="28"/>
  <c r="BN212" i="28"/>
  <c r="IF212" i="28" s="1"/>
  <c r="IE211" i="28"/>
  <c r="HY211" i="28"/>
  <c r="HV211" i="28"/>
  <c r="HS211" i="28"/>
  <c r="HP211" i="28"/>
  <c r="HM211" i="28"/>
  <c r="HJ211" i="28"/>
  <c r="HG211" i="28"/>
  <c r="HD211" i="28"/>
  <c r="HA211" i="28"/>
  <c r="GX211" i="28"/>
  <c r="GU211" i="28"/>
  <c r="GR211" i="28"/>
  <c r="GO211" i="28"/>
  <c r="GL211" i="28"/>
  <c r="GI211" i="28"/>
  <c r="GF211" i="28"/>
  <c r="GC211" i="28"/>
  <c r="FZ211" i="28"/>
  <c r="FW211" i="28"/>
  <c r="FT211" i="28"/>
  <c r="FQ211" i="28"/>
  <c r="FN211" i="28"/>
  <c r="FK211" i="28"/>
  <c r="FH211" i="28"/>
  <c r="FE211" i="28"/>
  <c r="FB211" i="28"/>
  <c r="EY211" i="28"/>
  <c r="EV211" i="28"/>
  <c r="ES211" i="28"/>
  <c r="EP211" i="28"/>
  <c r="EM211" i="28"/>
  <c r="EJ211" i="28"/>
  <c r="EG211" i="28"/>
  <c r="ED211" i="28"/>
  <c r="EA211" i="28"/>
  <c r="DX211" i="28"/>
  <c r="DU211" i="28"/>
  <c r="DA211" i="28"/>
  <c r="BN211" i="28"/>
  <c r="IF211" i="28" s="1"/>
  <c r="HY210" i="28"/>
  <c r="HV210" i="28"/>
  <c r="HS210" i="28"/>
  <c r="HP210" i="28"/>
  <c r="HM210" i="28"/>
  <c r="HJ210" i="28"/>
  <c r="HG210" i="28"/>
  <c r="HD210" i="28"/>
  <c r="HA210" i="28"/>
  <c r="GX210" i="28"/>
  <c r="GU210" i="28"/>
  <c r="GR210" i="28"/>
  <c r="GO210" i="28"/>
  <c r="GL210" i="28"/>
  <c r="GI210" i="28"/>
  <c r="GF210" i="28"/>
  <c r="GC210" i="28"/>
  <c r="FZ210" i="28"/>
  <c r="FW210" i="28"/>
  <c r="FT210" i="28"/>
  <c r="FQ210" i="28"/>
  <c r="FN210" i="28"/>
  <c r="FK210" i="28"/>
  <c r="FH210" i="28"/>
  <c r="FE210" i="28"/>
  <c r="FB210" i="28"/>
  <c r="EY210" i="28"/>
  <c r="EV210" i="28"/>
  <c r="ES210" i="28"/>
  <c r="EP210" i="28"/>
  <c r="EM210" i="28"/>
  <c r="EJ210" i="28"/>
  <c r="EG210" i="28"/>
  <c r="ED210" i="28"/>
  <c r="EA210" i="28"/>
  <c r="DX210" i="28"/>
  <c r="DU210" i="28"/>
  <c r="BN210" i="28"/>
  <c r="IF210" i="28" s="1"/>
  <c r="IE209" i="28"/>
  <c r="HY209" i="28"/>
  <c r="HV209" i="28"/>
  <c r="HS209" i="28"/>
  <c r="HP209" i="28"/>
  <c r="HM209" i="28"/>
  <c r="HJ209" i="28"/>
  <c r="HG209" i="28"/>
  <c r="HD209" i="28"/>
  <c r="HA209" i="28"/>
  <c r="GX209" i="28"/>
  <c r="GU209" i="28"/>
  <c r="GR209" i="28"/>
  <c r="GO209" i="28"/>
  <c r="GL209" i="28"/>
  <c r="GI209" i="28"/>
  <c r="GF209" i="28"/>
  <c r="GC209" i="28"/>
  <c r="FZ209" i="28"/>
  <c r="FW209" i="28"/>
  <c r="FT209" i="28"/>
  <c r="FQ209" i="28"/>
  <c r="FN209" i="28"/>
  <c r="FK209" i="28"/>
  <c r="FH209" i="28"/>
  <c r="FE209" i="28"/>
  <c r="FB209" i="28"/>
  <c r="EY209" i="28"/>
  <c r="EV209" i="28"/>
  <c r="ES209" i="28"/>
  <c r="EP209" i="28"/>
  <c r="EM209" i="28"/>
  <c r="EJ209" i="28"/>
  <c r="EG209" i="28"/>
  <c r="ED209" i="28"/>
  <c r="EA209" i="28"/>
  <c r="DX209" i="28"/>
  <c r="DU209" i="28"/>
  <c r="DA209" i="28"/>
  <c r="BN209" i="28"/>
  <c r="IF209" i="28" s="1"/>
  <c r="HY208" i="28"/>
  <c r="HV208" i="28"/>
  <c r="HS208" i="28"/>
  <c r="HP208" i="28"/>
  <c r="HM208" i="28"/>
  <c r="HJ208" i="28"/>
  <c r="HG208" i="28"/>
  <c r="HD208" i="28"/>
  <c r="HA208" i="28"/>
  <c r="GX208" i="28"/>
  <c r="GU208" i="28"/>
  <c r="GR208" i="28"/>
  <c r="GO208" i="28"/>
  <c r="GL208" i="28"/>
  <c r="GI208" i="28"/>
  <c r="GF208" i="28"/>
  <c r="GC208" i="28"/>
  <c r="FZ208" i="28"/>
  <c r="FW208" i="28"/>
  <c r="FT208" i="28"/>
  <c r="FQ208" i="28"/>
  <c r="FN208" i="28"/>
  <c r="FK208" i="28"/>
  <c r="FH208" i="28"/>
  <c r="FE208" i="28"/>
  <c r="FB208" i="28"/>
  <c r="EY208" i="28"/>
  <c r="EV208" i="28"/>
  <c r="ES208" i="28"/>
  <c r="EP208" i="28"/>
  <c r="EM208" i="28"/>
  <c r="EJ208" i="28"/>
  <c r="EG208" i="28"/>
  <c r="ED208" i="28"/>
  <c r="EA208" i="28"/>
  <c r="DX208" i="28"/>
  <c r="DU208" i="28"/>
  <c r="BN208" i="28"/>
  <c r="IF208" i="28" s="1"/>
  <c r="IE207" i="28"/>
  <c r="HY207" i="28"/>
  <c r="HV207" i="28"/>
  <c r="HS207" i="28"/>
  <c r="HP207" i="28"/>
  <c r="HM207" i="28"/>
  <c r="HJ207" i="28"/>
  <c r="HG207" i="28"/>
  <c r="HD207" i="28"/>
  <c r="HA207" i="28"/>
  <c r="GX207" i="28"/>
  <c r="GU207" i="28"/>
  <c r="GR207" i="28"/>
  <c r="GO207" i="28"/>
  <c r="GL207" i="28"/>
  <c r="GI207" i="28"/>
  <c r="GF207" i="28"/>
  <c r="GC207" i="28"/>
  <c r="FZ207" i="28"/>
  <c r="FW207" i="28"/>
  <c r="FT207" i="28"/>
  <c r="FQ207" i="28"/>
  <c r="FN207" i="28"/>
  <c r="FK207" i="28"/>
  <c r="FH207" i="28"/>
  <c r="FE207" i="28"/>
  <c r="FB207" i="28"/>
  <c r="EY207" i="28"/>
  <c r="EV207" i="28"/>
  <c r="ES207" i="28"/>
  <c r="EP207" i="28"/>
  <c r="EM207" i="28"/>
  <c r="EJ207" i="28"/>
  <c r="EG207" i="28"/>
  <c r="ED207" i="28"/>
  <c r="EA207" i="28"/>
  <c r="DX207" i="28"/>
  <c r="DU207" i="28"/>
  <c r="DA207" i="28"/>
  <c r="BN207" i="28"/>
  <c r="IF207" i="28" s="1"/>
  <c r="HY206" i="28"/>
  <c r="HV206" i="28"/>
  <c r="HS206" i="28"/>
  <c r="HP206" i="28"/>
  <c r="HM206" i="28"/>
  <c r="HJ206" i="28"/>
  <c r="HG206" i="28"/>
  <c r="HD206" i="28"/>
  <c r="HA206" i="28"/>
  <c r="GX206" i="28"/>
  <c r="GU206" i="28"/>
  <c r="GR206" i="28"/>
  <c r="GO206" i="28"/>
  <c r="GL206" i="28"/>
  <c r="GI206" i="28"/>
  <c r="GF206" i="28"/>
  <c r="GC206" i="28"/>
  <c r="FZ206" i="28"/>
  <c r="FW206" i="28"/>
  <c r="FT206" i="28"/>
  <c r="FQ206" i="28"/>
  <c r="FN206" i="28"/>
  <c r="FK206" i="28"/>
  <c r="FH206" i="28"/>
  <c r="FE206" i="28"/>
  <c r="FB206" i="28"/>
  <c r="EY206" i="28"/>
  <c r="EV206" i="28"/>
  <c r="ES206" i="28"/>
  <c r="EP206" i="28"/>
  <c r="EM206" i="28"/>
  <c r="EJ206" i="28"/>
  <c r="EG206" i="28"/>
  <c r="ED206" i="28"/>
  <c r="EA206" i="28"/>
  <c r="DX206" i="28"/>
  <c r="DU206" i="28"/>
  <c r="BN206" i="28"/>
  <c r="IF206" i="28" s="1"/>
  <c r="IE205" i="28"/>
  <c r="HY205" i="28"/>
  <c r="HV205" i="28"/>
  <c r="HS205" i="28"/>
  <c r="HP205" i="28"/>
  <c r="HM205" i="28"/>
  <c r="HJ205" i="28"/>
  <c r="HG205" i="28"/>
  <c r="HD205" i="28"/>
  <c r="HA205" i="28"/>
  <c r="GX205" i="28"/>
  <c r="GU205" i="28"/>
  <c r="GR205" i="28"/>
  <c r="GO205" i="28"/>
  <c r="GL205" i="28"/>
  <c r="GI205" i="28"/>
  <c r="GF205" i="28"/>
  <c r="GC205" i="28"/>
  <c r="FZ205" i="28"/>
  <c r="FW205" i="28"/>
  <c r="FT205" i="28"/>
  <c r="FQ205" i="28"/>
  <c r="FN205" i="28"/>
  <c r="FK205" i="28"/>
  <c r="FH205" i="28"/>
  <c r="FE205" i="28"/>
  <c r="FB205" i="28"/>
  <c r="EY205" i="28"/>
  <c r="EV205" i="28"/>
  <c r="ES205" i="28"/>
  <c r="EP205" i="28"/>
  <c r="EM205" i="28"/>
  <c r="EJ205" i="28"/>
  <c r="EG205" i="28"/>
  <c r="ED205" i="28"/>
  <c r="EA205" i="28"/>
  <c r="DX205" i="28"/>
  <c r="DU205" i="28"/>
  <c r="DA205" i="28"/>
  <c r="BN205" i="28"/>
  <c r="IF205" i="28" s="1"/>
  <c r="HY204" i="28"/>
  <c r="HV204" i="28"/>
  <c r="HS204" i="28"/>
  <c r="HP204" i="28"/>
  <c r="HM204" i="28"/>
  <c r="HJ204" i="28"/>
  <c r="HG204" i="28"/>
  <c r="HD204" i="28"/>
  <c r="HA204" i="28"/>
  <c r="GX204" i="28"/>
  <c r="GU204" i="28"/>
  <c r="GR204" i="28"/>
  <c r="GO204" i="28"/>
  <c r="GL204" i="28"/>
  <c r="GI204" i="28"/>
  <c r="GF204" i="28"/>
  <c r="GC204" i="28"/>
  <c r="FZ204" i="28"/>
  <c r="FW204" i="28"/>
  <c r="FT204" i="28"/>
  <c r="FQ204" i="28"/>
  <c r="FN204" i="28"/>
  <c r="FK204" i="28"/>
  <c r="FH204" i="28"/>
  <c r="FE204" i="28"/>
  <c r="FB204" i="28"/>
  <c r="EY204" i="28"/>
  <c r="EV204" i="28"/>
  <c r="ES204" i="28"/>
  <c r="EP204" i="28"/>
  <c r="EM204" i="28"/>
  <c r="EJ204" i="28"/>
  <c r="EG204" i="28"/>
  <c r="ED204" i="28"/>
  <c r="EA204" i="28"/>
  <c r="DX204" i="28"/>
  <c r="DU204" i="28"/>
  <c r="BN204" i="28"/>
  <c r="IF204" i="28" s="1"/>
  <c r="IE203" i="28"/>
  <c r="HY203" i="28"/>
  <c r="HV203" i="28"/>
  <c r="HS203" i="28"/>
  <c r="HP203" i="28"/>
  <c r="HM203" i="28"/>
  <c r="HJ203" i="28"/>
  <c r="HG203" i="28"/>
  <c r="HD203" i="28"/>
  <c r="HA203" i="28"/>
  <c r="GX203" i="28"/>
  <c r="GU203" i="28"/>
  <c r="GR203" i="28"/>
  <c r="GO203" i="28"/>
  <c r="GL203" i="28"/>
  <c r="GI203" i="28"/>
  <c r="GF203" i="28"/>
  <c r="GC203" i="28"/>
  <c r="FZ203" i="28"/>
  <c r="FW203" i="28"/>
  <c r="FT203" i="28"/>
  <c r="FQ203" i="28"/>
  <c r="FN203" i="28"/>
  <c r="FK203" i="28"/>
  <c r="FH203" i="28"/>
  <c r="FE203" i="28"/>
  <c r="FB203" i="28"/>
  <c r="EY203" i="28"/>
  <c r="EV203" i="28"/>
  <c r="ES203" i="28"/>
  <c r="EP203" i="28"/>
  <c r="EM203" i="28"/>
  <c r="EJ203" i="28"/>
  <c r="EG203" i="28"/>
  <c r="ED203" i="28"/>
  <c r="EA203" i="28"/>
  <c r="DX203" i="28"/>
  <c r="DU203" i="28"/>
  <c r="DA203" i="28"/>
  <c r="BN203" i="28"/>
  <c r="IF203" i="28" s="1"/>
  <c r="HY202" i="28"/>
  <c r="HV202" i="28"/>
  <c r="HS202" i="28"/>
  <c r="HP202" i="28"/>
  <c r="HM202" i="28"/>
  <c r="HJ202" i="28"/>
  <c r="HG202" i="28"/>
  <c r="HD202" i="28"/>
  <c r="HA202" i="28"/>
  <c r="GX202" i="28"/>
  <c r="GU202" i="28"/>
  <c r="GR202" i="28"/>
  <c r="GO202" i="28"/>
  <c r="GL202" i="28"/>
  <c r="GI202" i="28"/>
  <c r="GF202" i="28"/>
  <c r="GC202" i="28"/>
  <c r="FZ202" i="28"/>
  <c r="FW202" i="28"/>
  <c r="FT202" i="28"/>
  <c r="FQ202" i="28"/>
  <c r="FN202" i="28"/>
  <c r="FK202" i="28"/>
  <c r="FH202" i="28"/>
  <c r="FE202" i="28"/>
  <c r="FB202" i="28"/>
  <c r="EY202" i="28"/>
  <c r="EV202" i="28"/>
  <c r="ES202" i="28"/>
  <c r="EP202" i="28"/>
  <c r="EM202" i="28"/>
  <c r="EJ202" i="28"/>
  <c r="EG202" i="28"/>
  <c r="ED202" i="28"/>
  <c r="EA202" i="28"/>
  <c r="DX202" i="28"/>
  <c r="DU202" i="28"/>
  <c r="BN202" i="28"/>
  <c r="IF202" i="28" s="1"/>
  <c r="IE201" i="28"/>
  <c r="HY201" i="28"/>
  <c r="HV201" i="28"/>
  <c r="HS201" i="28"/>
  <c r="HP201" i="28"/>
  <c r="HM201" i="28"/>
  <c r="HJ201" i="28"/>
  <c r="HG201" i="28"/>
  <c r="HD201" i="28"/>
  <c r="HA201" i="28"/>
  <c r="GX201" i="28"/>
  <c r="GU201" i="28"/>
  <c r="GR201" i="28"/>
  <c r="GO201" i="28"/>
  <c r="GL201" i="28"/>
  <c r="GI201" i="28"/>
  <c r="GF201" i="28"/>
  <c r="GC201" i="28"/>
  <c r="FZ201" i="28"/>
  <c r="FW201" i="28"/>
  <c r="FT201" i="28"/>
  <c r="FQ201" i="28"/>
  <c r="FN201" i="28"/>
  <c r="FK201" i="28"/>
  <c r="FH201" i="28"/>
  <c r="FE201" i="28"/>
  <c r="FB201" i="28"/>
  <c r="EY201" i="28"/>
  <c r="EV201" i="28"/>
  <c r="ES201" i="28"/>
  <c r="EP201" i="28"/>
  <c r="EM201" i="28"/>
  <c r="EJ201" i="28"/>
  <c r="EG201" i="28"/>
  <c r="ED201" i="28"/>
  <c r="EA201" i="28"/>
  <c r="DX201" i="28"/>
  <c r="DU201" i="28"/>
  <c r="DA201" i="28"/>
  <c r="BN201" i="28"/>
  <c r="IF201" i="28" s="1"/>
  <c r="HY200" i="28"/>
  <c r="HV200" i="28"/>
  <c r="HS200" i="28"/>
  <c r="HP200" i="28"/>
  <c r="HM200" i="28"/>
  <c r="HJ200" i="28"/>
  <c r="HG200" i="28"/>
  <c r="HD200" i="28"/>
  <c r="HA200" i="28"/>
  <c r="GX200" i="28"/>
  <c r="GU200" i="28"/>
  <c r="GR200" i="28"/>
  <c r="GO200" i="28"/>
  <c r="GL200" i="28"/>
  <c r="GI200" i="28"/>
  <c r="GF200" i="28"/>
  <c r="GC200" i="28"/>
  <c r="FZ200" i="28"/>
  <c r="FW200" i="28"/>
  <c r="FT200" i="28"/>
  <c r="FQ200" i="28"/>
  <c r="FN200" i="28"/>
  <c r="FK200" i="28"/>
  <c r="FH200" i="28"/>
  <c r="FE200" i="28"/>
  <c r="FB200" i="28"/>
  <c r="EY200" i="28"/>
  <c r="EV200" i="28"/>
  <c r="ES200" i="28"/>
  <c r="EP200" i="28"/>
  <c r="EM200" i="28"/>
  <c r="EJ200" i="28"/>
  <c r="EG200" i="28"/>
  <c r="ED200" i="28"/>
  <c r="EA200" i="28"/>
  <c r="DX200" i="28"/>
  <c r="DU200" i="28"/>
  <c r="BN200" i="28"/>
  <c r="IF200" i="28" s="1"/>
  <c r="IE199" i="28"/>
  <c r="HY199" i="28"/>
  <c r="HV199" i="28"/>
  <c r="HS199" i="28"/>
  <c r="HP199" i="28"/>
  <c r="HM199" i="28"/>
  <c r="HJ199" i="28"/>
  <c r="HG199" i="28"/>
  <c r="HD199" i="28"/>
  <c r="HA199" i="28"/>
  <c r="GX199" i="28"/>
  <c r="GU199" i="28"/>
  <c r="GR199" i="28"/>
  <c r="GO199" i="28"/>
  <c r="GL199" i="28"/>
  <c r="GI199" i="28"/>
  <c r="GF199" i="28"/>
  <c r="GC199" i="28"/>
  <c r="FZ199" i="28"/>
  <c r="FW199" i="28"/>
  <c r="FT199" i="28"/>
  <c r="FQ199" i="28"/>
  <c r="FN199" i="28"/>
  <c r="FK199" i="28"/>
  <c r="FH199" i="28"/>
  <c r="FE199" i="28"/>
  <c r="FB199" i="28"/>
  <c r="EY199" i="28"/>
  <c r="EV199" i="28"/>
  <c r="ES199" i="28"/>
  <c r="EP199" i="28"/>
  <c r="EM199" i="28"/>
  <c r="EJ199" i="28"/>
  <c r="EG199" i="28"/>
  <c r="ED199" i="28"/>
  <c r="EA199" i="28"/>
  <c r="DX199" i="28"/>
  <c r="DU199" i="28"/>
  <c r="DA199" i="28"/>
  <c r="BN199" i="28"/>
  <c r="IF199" i="28" s="1"/>
  <c r="HY198" i="28"/>
  <c r="HV198" i="28"/>
  <c r="HS198" i="28"/>
  <c r="HP198" i="28"/>
  <c r="HM198" i="28"/>
  <c r="HJ198" i="28"/>
  <c r="HG198" i="28"/>
  <c r="HD198" i="28"/>
  <c r="HA198" i="28"/>
  <c r="GX198" i="28"/>
  <c r="GU198" i="28"/>
  <c r="GR198" i="28"/>
  <c r="GO198" i="28"/>
  <c r="GL198" i="28"/>
  <c r="GI198" i="28"/>
  <c r="GF198" i="28"/>
  <c r="GC198" i="28"/>
  <c r="FZ198" i="28"/>
  <c r="FW198" i="28"/>
  <c r="FT198" i="28"/>
  <c r="FQ198" i="28"/>
  <c r="FN198" i="28"/>
  <c r="FK198" i="28"/>
  <c r="FH198" i="28"/>
  <c r="FE198" i="28"/>
  <c r="FB198" i="28"/>
  <c r="EY198" i="28"/>
  <c r="EV198" i="28"/>
  <c r="ES198" i="28"/>
  <c r="EP198" i="28"/>
  <c r="EM198" i="28"/>
  <c r="EJ198" i="28"/>
  <c r="EG198" i="28"/>
  <c r="ED198" i="28"/>
  <c r="EA198" i="28"/>
  <c r="DX198" i="28"/>
  <c r="DU198" i="28"/>
  <c r="BN198" i="28"/>
  <c r="IF198" i="28" s="1"/>
  <c r="IE197" i="28"/>
  <c r="HY197" i="28"/>
  <c r="HV197" i="28"/>
  <c r="HS197" i="28"/>
  <c r="HP197" i="28"/>
  <c r="HM197" i="28"/>
  <c r="HJ197" i="28"/>
  <c r="HG197" i="28"/>
  <c r="HD197" i="28"/>
  <c r="HA197" i="28"/>
  <c r="GX197" i="28"/>
  <c r="GU197" i="28"/>
  <c r="GR197" i="28"/>
  <c r="GO197" i="28"/>
  <c r="GL197" i="28"/>
  <c r="GI197" i="28"/>
  <c r="GF197" i="28"/>
  <c r="GC197" i="28"/>
  <c r="FZ197" i="28"/>
  <c r="FW197" i="28"/>
  <c r="FT197" i="28"/>
  <c r="FQ197" i="28"/>
  <c r="FN197" i="28"/>
  <c r="FK197" i="28"/>
  <c r="FH197" i="28"/>
  <c r="FE197" i="28"/>
  <c r="FB197" i="28"/>
  <c r="EY197" i="28"/>
  <c r="EV197" i="28"/>
  <c r="ES197" i="28"/>
  <c r="EP197" i="28"/>
  <c r="EM197" i="28"/>
  <c r="EJ197" i="28"/>
  <c r="EG197" i="28"/>
  <c r="ED197" i="28"/>
  <c r="EA197" i="28"/>
  <c r="DX197" i="28"/>
  <c r="DU197" i="28"/>
  <c r="DA197" i="28"/>
  <c r="BN197" i="28"/>
  <c r="IF197" i="28" s="1"/>
  <c r="HY196" i="28"/>
  <c r="HV196" i="28"/>
  <c r="HS196" i="28"/>
  <c r="HP196" i="28"/>
  <c r="HM196" i="28"/>
  <c r="HJ196" i="28"/>
  <c r="HG196" i="28"/>
  <c r="HD196" i="28"/>
  <c r="HA196" i="28"/>
  <c r="GX196" i="28"/>
  <c r="GU196" i="28"/>
  <c r="GR196" i="28"/>
  <c r="GO196" i="28"/>
  <c r="GL196" i="28"/>
  <c r="GI196" i="28"/>
  <c r="GF196" i="28"/>
  <c r="GC196" i="28"/>
  <c r="FZ196" i="28"/>
  <c r="FW196" i="28"/>
  <c r="FT196" i="28"/>
  <c r="FQ196" i="28"/>
  <c r="FN196" i="28"/>
  <c r="FK196" i="28"/>
  <c r="FH196" i="28"/>
  <c r="FE196" i="28"/>
  <c r="FB196" i="28"/>
  <c r="EY196" i="28"/>
  <c r="EV196" i="28"/>
  <c r="ES196" i="28"/>
  <c r="EP196" i="28"/>
  <c r="EM196" i="28"/>
  <c r="EJ196" i="28"/>
  <c r="EG196" i="28"/>
  <c r="ED196" i="28"/>
  <c r="EA196" i="28"/>
  <c r="DX196" i="28"/>
  <c r="DU196" i="28"/>
  <c r="BN196" i="28"/>
  <c r="IF196" i="28" s="1"/>
  <c r="IE195" i="28"/>
  <c r="HY195" i="28"/>
  <c r="HV195" i="28"/>
  <c r="HS195" i="28"/>
  <c r="HP195" i="28"/>
  <c r="HM195" i="28"/>
  <c r="HJ195" i="28"/>
  <c r="HG195" i="28"/>
  <c r="HD195" i="28"/>
  <c r="HA195" i="28"/>
  <c r="GX195" i="28"/>
  <c r="GU195" i="28"/>
  <c r="GR195" i="28"/>
  <c r="GO195" i="28"/>
  <c r="GL195" i="28"/>
  <c r="GI195" i="28"/>
  <c r="GF195" i="28"/>
  <c r="GC195" i="28"/>
  <c r="FZ195" i="28"/>
  <c r="FW195" i="28"/>
  <c r="FT195" i="28"/>
  <c r="FQ195" i="28"/>
  <c r="FN195" i="28"/>
  <c r="FK195" i="28"/>
  <c r="FH195" i="28"/>
  <c r="FE195" i="28"/>
  <c r="FB195" i="28"/>
  <c r="EY195" i="28"/>
  <c r="EV195" i="28"/>
  <c r="ES195" i="28"/>
  <c r="EP195" i="28"/>
  <c r="EM195" i="28"/>
  <c r="EJ195" i="28"/>
  <c r="EG195" i="28"/>
  <c r="ED195" i="28"/>
  <c r="EA195" i="28"/>
  <c r="DX195" i="28"/>
  <c r="DU195" i="28"/>
  <c r="DA195" i="28"/>
  <c r="BN195" i="28"/>
  <c r="IF195" i="28" s="1"/>
  <c r="HY194" i="28"/>
  <c r="HV194" i="28"/>
  <c r="HS194" i="28"/>
  <c r="HP194" i="28"/>
  <c r="HM194" i="28"/>
  <c r="HJ194" i="28"/>
  <c r="HG194" i="28"/>
  <c r="HD194" i="28"/>
  <c r="HA194" i="28"/>
  <c r="GX194" i="28"/>
  <c r="GU194" i="28"/>
  <c r="GR194" i="28"/>
  <c r="GO194" i="28"/>
  <c r="GL194" i="28"/>
  <c r="GI194" i="28"/>
  <c r="GF194" i="28"/>
  <c r="GC194" i="28"/>
  <c r="FZ194" i="28"/>
  <c r="FW194" i="28"/>
  <c r="FT194" i="28"/>
  <c r="FQ194" i="28"/>
  <c r="FN194" i="28"/>
  <c r="FK194" i="28"/>
  <c r="FH194" i="28"/>
  <c r="FE194" i="28"/>
  <c r="FB194" i="28"/>
  <c r="EY194" i="28"/>
  <c r="EV194" i="28"/>
  <c r="ES194" i="28"/>
  <c r="EP194" i="28"/>
  <c r="EM194" i="28"/>
  <c r="EJ194" i="28"/>
  <c r="EG194" i="28"/>
  <c r="ED194" i="28"/>
  <c r="EA194" i="28"/>
  <c r="DX194" i="28"/>
  <c r="DU194" i="28"/>
  <c r="BN194" i="28"/>
  <c r="IF194" i="28" s="1"/>
  <c r="IE193" i="28"/>
  <c r="HY193" i="28"/>
  <c r="HV193" i="28"/>
  <c r="HS193" i="28"/>
  <c r="HP193" i="28"/>
  <c r="HM193" i="28"/>
  <c r="HJ193" i="28"/>
  <c r="HG193" i="28"/>
  <c r="HD193" i="28"/>
  <c r="HA193" i="28"/>
  <c r="GX193" i="28"/>
  <c r="GU193" i="28"/>
  <c r="GR193" i="28"/>
  <c r="GO193" i="28"/>
  <c r="GL193" i="28"/>
  <c r="GI193" i="28"/>
  <c r="GF193" i="28"/>
  <c r="GC193" i="28"/>
  <c r="FZ193" i="28"/>
  <c r="FW193" i="28"/>
  <c r="FT193" i="28"/>
  <c r="FQ193" i="28"/>
  <c r="FN193" i="28"/>
  <c r="FK193" i="28"/>
  <c r="FH193" i="28"/>
  <c r="FE193" i="28"/>
  <c r="FB193" i="28"/>
  <c r="EY193" i="28"/>
  <c r="EV193" i="28"/>
  <c r="ES193" i="28"/>
  <c r="EP193" i="28"/>
  <c r="EM193" i="28"/>
  <c r="EJ193" i="28"/>
  <c r="EG193" i="28"/>
  <c r="ED193" i="28"/>
  <c r="EA193" i="28"/>
  <c r="DX193" i="28"/>
  <c r="DU193" i="28"/>
  <c r="DA193" i="28"/>
  <c r="BN193" i="28"/>
  <c r="IF193" i="28" s="1"/>
  <c r="HY192" i="28"/>
  <c r="HV192" i="28"/>
  <c r="HS192" i="28"/>
  <c r="HP192" i="28"/>
  <c r="HM192" i="28"/>
  <c r="HJ192" i="28"/>
  <c r="HG192" i="28"/>
  <c r="HD192" i="28"/>
  <c r="HA192" i="28"/>
  <c r="GX192" i="28"/>
  <c r="GU192" i="28"/>
  <c r="GR192" i="28"/>
  <c r="GO192" i="28"/>
  <c r="GL192" i="28"/>
  <c r="GI192" i="28"/>
  <c r="GF192" i="28"/>
  <c r="GC192" i="28"/>
  <c r="FZ192" i="28"/>
  <c r="FW192" i="28"/>
  <c r="FT192" i="28"/>
  <c r="FQ192" i="28"/>
  <c r="FN192" i="28"/>
  <c r="FK192" i="28"/>
  <c r="FH192" i="28"/>
  <c r="FE192" i="28"/>
  <c r="FB192" i="28"/>
  <c r="EY192" i="28"/>
  <c r="EV192" i="28"/>
  <c r="ES192" i="28"/>
  <c r="EP192" i="28"/>
  <c r="EM192" i="28"/>
  <c r="EJ192" i="28"/>
  <c r="EG192" i="28"/>
  <c r="ED192" i="28"/>
  <c r="EA192" i="28"/>
  <c r="DX192" i="28"/>
  <c r="DU192" i="28"/>
  <c r="BN192" i="28"/>
  <c r="IF192" i="28" s="1"/>
  <c r="IE191" i="28"/>
  <c r="HY191" i="28"/>
  <c r="HV191" i="28"/>
  <c r="HS191" i="28"/>
  <c r="HP191" i="28"/>
  <c r="HM191" i="28"/>
  <c r="HJ191" i="28"/>
  <c r="HG191" i="28"/>
  <c r="HD191" i="28"/>
  <c r="HA191" i="28"/>
  <c r="GX191" i="28"/>
  <c r="GU191" i="28"/>
  <c r="GR191" i="28"/>
  <c r="GO191" i="28"/>
  <c r="GL191" i="28"/>
  <c r="GI191" i="28"/>
  <c r="GF191" i="28"/>
  <c r="GC191" i="28"/>
  <c r="FZ191" i="28"/>
  <c r="FW191" i="28"/>
  <c r="FT191" i="28"/>
  <c r="FQ191" i="28"/>
  <c r="FN191" i="28"/>
  <c r="FK191" i="28"/>
  <c r="FH191" i="28"/>
  <c r="FE191" i="28"/>
  <c r="FB191" i="28"/>
  <c r="EY191" i="28"/>
  <c r="EV191" i="28"/>
  <c r="ES191" i="28"/>
  <c r="EP191" i="28"/>
  <c r="EM191" i="28"/>
  <c r="EJ191" i="28"/>
  <c r="EG191" i="28"/>
  <c r="ED191" i="28"/>
  <c r="EA191" i="28"/>
  <c r="DX191" i="28"/>
  <c r="DU191" i="28"/>
  <c r="DA191" i="28"/>
  <c r="BN191" i="28"/>
  <c r="IF191" i="28" s="1"/>
  <c r="HY190" i="28"/>
  <c r="HV190" i="28"/>
  <c r="HS190" i="28"/>
  <c r="HP190" i="28"/>
  <c r="HM190" i="28"/>
  <c r="HJ190" i="28"/>
  <c r="HG190" i="28"/>
  <c r="HD190" i="28"/>
  <c r="HA190" i="28"/>
  <c r="GX190" i="28"/>
  <c r="GU190" i="28"/>
  <c r="GR190" i="28"/>
  <c r="GO190" i="28"/>
  <c r="GL190" i="28"/>
  <c r="GI190" i="28"/>
  <c r="GF190" i="28"/>
  <c r="GC190" i="28"/>
  <c r="FZ190" i="28"/>
  <c r="FW190" i="28"/>
  <c r="FT190" i="28"/>
  <c r="FQ190" i="28"/>
  <c r="FN190" i="28"/>
  <c r="FK190" i="28"/>
  <c r="FH190" i="28"/>
  <c r="FE190" i="28"/>
  <c r="FB190" i="28"/>
  <c r="EY190" i="28"/>
  <c r="EV190" i="28"/>
  <c r="ES190" i="28"/>
  <c r="EP190" i="28"/>
  <c r="EM190" i="28"/>
  <c r="EJ190" i="28"/>
  <c r="EG190" i="28"/>
  <c r="ED190" i="28"/>
  <c r="EA190" i="28"/>
  <c r="DX190" i="28"/>
  <c r="DU190" i="28"/>
  <c r="BN190" i="28"/>
  <c r="IF190" i="28" s="1"/>
  <c r="IE189" i="28"/>
  <c r="HY189" i="28"/>
  <c r="HV189" i="28"/>
  <c r="HS189" i="28"/>
  <c r="HP189" i="28"/>
  <c r="HM189" i="28"/>
  <c r="HJ189" i="28"/>
  <c r="HG189" i="28"/>
  <c r="HD189" i="28"/>
  <c r="HA189" i="28"/>
  <c r="GX189" i="28"/>
  <c r="GU189" i="28"/>
  <c r="GR189" i="28"/>
  <c r="GO189" i="28"/>
  <c r="GL189" i="28"/>
  <c r="GI189" i="28"/>
  <c r="GF189" i="28"/>
  <c r="GC189" i="28"/>
  <c r="FZ189" i="28"/>
  <c r="FW189" i="28"/>
  <c r="FT189" i="28"/>
  <c r="FQ189" i="28"/>
  <c r="FN189" i="28"/>
  <c r="FK189" i="28"/>
  <c r="FH189" i="28"/>
  <c r="FE189" i="28"/>
  <c r="FB189" i="28"/>
  <c r="EY189" i="28"/>
  <c r="EV189" i="28"/>
  <c r="ES189" i="28"/>
  <c r="EP189" i="28"/>
  <c r="EM189" i="28"/>
  <c r="EJ189" i="28"/>
  <c r="EG189" i="28"/>
  <c r="ED189" i="28"/>
  <c r="EA189" i="28"/>
  <c r="DX189" i="28"/>
  <c r="DU189" i="28"/>
  <c r="DA189" i="28"/>
  <c r="BN189" i="28"/>
  <c r="IF189" i="28" s="1"/>
  <c r="HY188" i="28"/>
  <c r="HV188" i="28"/>
  <c r="HS188" i="28"/>
  <c r="HP188" i="28"/>
  <c r="HM188" i="28"/>
  <c r="HJ188" i="28"/>
  <c r="HG188" i="28"/>
  <c r="HD188" i="28"/>
  <c r="HA188" i="28"/>
  <c r="GX188" i="28"/>
  <c r="GU188" i="28"/>
  <c r="GR188" i="28"/>
  <c r="GO188" i="28"/>
  <c r="GL188" i="28"/>
  <c r="GI188" i="28"/>
  <c r="GF188" i="28"/>
  <c r="GC188" i="28"/>
  <c r="FZ188" i="28"/>
  <c r="FW188" i="28"/>
  <c r="FT188" i="28"/>
  <c r="FQ188" i="28"/>
  <c r="FN188" i="28"/>
  <c r="FK188" i="28"/>
  <c r="FH188" i="28"/>
  <c r="FE188" i="28"/>
  <c r="FB188" i="28"/>
  <c r="EY188" i="28"/>
  <c r="EV188" i="28"/>
  <c r="ES188" i="28"/>
  <c r="EP188" i="28"/>
  <c r="EM188" i="28"/>
  <c r="EJ188" i="28"/>
  <c r="EG188" i="28"/>
  <c r="ED188" i="28"/>
  <c r="EA188" i="28"/>
  <c r="DX188" i="28"/>
  <c r="DU188" i="28"/>
  <c r="BN188" i="28"/>
  <c r="IF188" i="28" s="1"/>
  <c r="IE187" i="28"/>
  <c r="HY187" i="28"/>
  <c r="HV187" i="28"/>
  <c r="HS187" i="28"/>
  <c r="HP187" i="28"/>
  <c r="HM187" i="28"/>
  <c r="HJ187" i="28"/>
  <c r="HG187" i="28"/>
  <c r="HD187" i="28"/>
  <c r="HA187" i="28"/>
  <c r="GX187" i="28"/>
  <c r="GU187" i="28"/>
  <c r="GR187" i="28"/>
  <c r="GO187" i="28"/>
  <c r="GL187" i="28"/>
  <c r="GI187" i="28"/>
  <c r="GF187" i="28"/>
  <c r="GC187" i="28"/>
  <c r="FZ187" i="28"/>
  <c r="FW187" i="28"/>
  <c r="FT187" i="28"/>
  <c r="FQ187" i="28"/>
  <c r="FN187" i="28"/>
  <c r="FK187" i="28"/>
  <c r="FH187" i="28"/>
  <c r="FE187" i="28"/>
  <c r="FB187" i="28"/>
  <c r="EY187" i="28"/>
  <c r="EV187" i="28"/>
  <c r="ES187" i="28"/>
  <c r="EP187" i="28"/>
  <c r="EM187" i="28"/>
  <c r="EJ187" i="28"/>
  <c r="EG187" i="28"/>
  <c r="ED187" i="28"/>
  <c r="EA187" i="28"/>
  <c r="DX187" i="28"/>
  <c r="DU187" i="28"/>
  <c r="DA187" i="28"/>
  <c r="BN187" i="28"/>
  <c r="IF187" i="28" s="1"/>
  <c r="HY186" i="28"/>
  <c r="HV186" i="28"/>
  <c r="HS186" i="28"/>
  <c r="HP186" i="28"/>
  <c r="HM186" i="28"/>
  <c r="HJ186" i="28"/>
  <c r="HG186" i="28"/>
  <c r="HD186" i="28"/>
  <c r="HA186" i="28"/>
  <c r="GX186" i="28"/>
  <c r="GU186" i="28"/>
  <c r="GR186" i="28"/>
  <c r="GO186" i="28"/>
  <c r="GL186" i="28"/>
  <c r="GI186" i="28"/>
  <c r="GF186" i="28"/>
  <c r="GC186" i="28"/>
  <c r="FZ186" i="28"/>
  <c r="FW186" i="28"/>
  <c r="FT186" i="28"/>
  <c r="FQ186" i="28"/>
  <c r="FN186" i="28"/>
  <c r="FK186" i="28"/>
  <c r="FH186" i="28"/>
  <c r="FE186" i="28"/>
  <c r="FB186" i="28"/>
  <c r="EY186" i="28"/>
  <c r="EV186" i="28"/>
  <c r="ES186" i="28"/>
  <c r="EP186" i="28"/>
  <c r="EM186" i="28"/>
  <c r="EJ186" i="28"/>
  <c r="EG186" i="28"/>
  <c r="ED186" i="28"/>
  <c r="EA186" i="28"/>
  <c r="DX186" i="28"/>
  <c r="DU186" i="28"/>
  <c r="BN186" i="28"/>
  <c r="IF186" i="28" s="1"/>
  <c r="IE185" i="28"/>
  <c r="HY185" i="28"/>
  <c r="HV185" i="28"/>
  <c r="HS185" i="28"/>
  <c r="HP185" i="28"/>
  <c r="HM185" i="28"/>
  <c r="HJ185" i="28"/>
  <c r="HG185" i="28"/>
  <c r="HD185" i="28"/>
  <c r="HA185" i="28"/>
  <c r="GX185" i="28"/>
  <c r="GU185" i="28"/>
  <c r="GR185" i="28"/>
  <c r="GO185" i="28"/>
  <c r="GL185" i="28"/>
  <c r="GI185" i="28"/>
  <c r="GF185" i="28"/>
  <c r="GC185" i="28"/>
  <c r="FZ185" i="28"/>
  <c r="FW185" i="28"/>
  <c r="FT185" i="28"/>
  <c r="FQ185" i="28"/>
  <c r="FN185" i="28"/>
  <c r="FK185" i="28"/>
  <c r="FH185" i="28"/>
  <c r="FE185" i="28"/>
  <c r="FB185" i="28"/>
  <c r="EY185" i="28"/>
  <c r="EV185" i="28"/>
  <c r="ES185" i="28"/>
  <c r="EP185" i="28"/>
  <c r="EM185" i="28"/>
  <c r="EJ185" i="28"/>
  <c r="EG185" i="28"/>
  <c r="ED185" i="28"/>
  <c r="EA185" i="28"/>
  <c r="DX185" i="28"/>
  <c r="DU185" i="28"/>
  <c r="DA185" i="28"/>
  <c r="BN185" i="28"/>
  <c r="IF185" i="28" s="1"/>
  <c r="HY184" i="28"/>
  <c r="HV184" i="28"/>
  <c r="HS184" i="28"/>
  <c r="HP184" i="28"/>
  <c r="HM184" i="28"/>
  <c r="HJ184" i="28"/>
  <c r="HG184" i="28"/>
  <c r="HD184" i="28"/>
  <c r="HA184" i="28"/>
  <c r="GX184" i="28"/>
  <c r="GU184" i="28"/>
  <c r="GR184" i="28"/>
  <c r="GO184" i="28"/>
  <c r="GL184" i="28"/>
  <c r="GI184" i="28"/>
  <c r="GF184" i="28"/>
  <c r="GC184" i="28"/>
  <c r="FZ184" i="28"/>
  <c r="FW184" i="28"/>
  <c r="FT184" i="28"/>
  <c r="FQ184" i="28"/>
  <c r="FN184" i="28"/>
  <c r="FK184" i="28"/>
  <c r="FH184" i="28"/>
  <c r="FE184" i="28"/>
  <c r="FB184" i="28"/>
  <c r="EY184" i="28"/>
  <c r="EV184" i="28"/>
  <c r="ES184" i="28"/>
  <c r="EP184" i="28"/>
  <c r="EM184" i="28"/>
  <c r="EJ184" i="28"/>
  <c r="EG184" i="28"/>
  <c r="ED184" i="28"/>
  <c r="EA184" i="28"/>
  <c r="DX184" i="28"/>
  <c r="DU184" i="28"/>
  <c r="BN184" i="28"/>
  <c r="IF184" i="28" s="1"/>
  <c r="IE183" i="28"/>
  <c r="HY183" i="28"/>
  <c r="HV183" i="28"/>
  <c r="HS183" i="28"/>
  <c r="HP183" i="28"/>
  <c r="HM183" i="28"/>
  <c r="HJ183" i="28"/>
  <c r="HG183" i="28"/>
  <c r="HD183" i="28"/>
  <c r="HA183" i="28"/>
  <c r="GX183" i="28"/>
  <c r="GU183" i="28"/>
  <c r="GR183" i="28"/>
  <c r="GO183" i="28"/>
  <c r="GL183" i="28"/>
  <c r="GI183" i="28"/>
  <c r="GF183" i="28"/>
  <c r="GC183" i="28"/>
  <c r="FZ183" i="28"/>
  <c r="FW183" i="28"/>
  <c r="FT183" i="28"/>
  <c r="FQ183" i="28"/>
  <c r="FN183" i="28"/>
  <c r="FK183" i="28"/>
  <c r="FH183" i="28"/>
  <c r="FE183" i="28"/>
  <c r="FB183" i="28"/>
  <c r="EY183" i="28"/>
  <c r="EV183" i="28"/>
  <c r="ES183" i="28"/>
  <c r="EP183" i="28"/>
  <c r="EM183" i="28"/>
  <c r="EJ183" i="28"/>
  <c r="EG183" i="28"/>
  <c r="ED183" i="28"/>
  <c r="EA183" i="28"/>
  <c r="DX183" i="28"/>
  <c r="DU183" i="28"/>
  <c r="DA183" i="28"/>
  <c r="BN183" i="28"/>
  <c r="IF183" i="28" s="1"/>
  <c r="HY182" i="28"/>
  <c r="HV182" i="28"/>
  <c r="HS182" i="28"/>
  <c r="HP182" i="28"/>
  <c r="HM182" i="28"/>
  <c r="HJ182" i="28"/>
  <c r="HG182" i="28"/>
  <c r="HD182" i="28"/>
  <c r="HA182" i="28"/>
  <c r="GX182" i="28"/>
  <c r="GU182" i="28"/>
  <c r="GR182" i="28"/>
  <c r="GO182" i="28"/>
  <c r="GL182" i="28"/>
  <c r="GI182" i="28"/>
  <c r="GF182" i="28"/>
  <c r="GC182" i="28"/>
  <c r="FZ182" i="28"/>
  <c r="FW182" i="28"/>
  <c r="FT182" i="28"/>
  <c r="FQ182" i="28"/>
  <c r="FN182" i="28"/>
  <c r="FK182" i="28"/>
  <c r="FH182" i="28"/>
  <c r="FE182" i="28"/>
  <c r="FB182" i="28"/>
  <c r="EY182" i="28"/>
  <c r="EV182" i="28"/>
  <c r="ES182" i="28"/>
  <c r="EP182" i="28"/>
  <c r="EM182" i="28"/>
  <c r="EJ182" i="28"/>
  <c r="EG182" i="28"/>
  <c r="ED182" i="28"/>
  <c r="EA182" i="28"/>
  <c r="DX182" i="28"/>
  <c r="DU182" i="28"/>
  <c r="BN182" i="28"/>
  <c r="IF182" i="28" s="1"/>
  <c r="IE181" i="28"/>
  <c r="HY181" i="28"/>
  <c r="HV181" i="28"/>
  <c r="HS181" i="28"/>
  <c r="HP181" i="28"/>
  <c r="HM181" i="28"/>
  <c r="HJ181" i="28"/>
  <c r="HG181" i="28"/>
  <c r="HD181" i="28"/>
  <c r="HA181" i="28"/>
  <c r="GX181" i="28"/>
  <c r="GU181" i="28"/>
  <c r="GR181" i="28"/>
  <c r="GO181" i="28"/>
  <c r="GL181" i="28"/>
  <c r="GI181" i="28"/>
  <c r="GF181" i="28"/>
  <c r="GC181" i="28"/>
  <c r="FZ181" i="28"/>
  <c r="FW181" i="28"/>
  <c r="FT181" i="28"/>
  <c r="FQ181" i="28"/>
  <c r="FN181" i="28"/>
  <c r="FK181" i="28"/>
  <c r="FH181" i="28"/>
  <c r="FE181" i="28"/>
  <c r="FB181" i="28"/>
  <c r="EY181" i="28"/>
  <c r="EV181" i="28"/>
  <c r="ES181" i="28"/>
  <c r="EP181" i="28"/>
  <c r="EM181" i="28"/>
  <c r="EJ181" i="28"/>
  <c r="EG181" i="28"/>
  <c r="ED181" i="28"/>
  <c r="EA181" i="28"/>
  <c r="DX181" i="28"/>
  <c r="DU181" i="28"/>
  <c r="DA181" i="28"/>
  <c r="BN181" i="28"/>
  <c r="IF181" i="28" s="1"/>
  <c r="HY180" i="28"/>
  <c r="HV180" i="28"/>
  <c r="HS180" i="28"/>
  <c r="HP180" i="28"/>
  <c r="HM180" i="28"/>
  <c r="HJ180" i="28"/>
  <c r="HG180" i="28"/>
  <c r="HD180" i="28"/>
  <c r="HA180" i="28"/>
  <c r="GX180" i="28"/>
  <c r="GU180" i="28"/>
  <c r="GR180" i="28"/>
  <c r="GO180" i="28"/>
  <c r="GL180" i="28"/>
  <c r="GI180" i="28"/>
  <c r="GF180" i="28"/>
  <c r="GC180" i="28"/>
  <c r="FZ180" i="28"/>
  <c r="FW180" i="28"/>
  <c r="FT180" i="28"/>
  <c r="FQ180" i="28"/>
  <c r="FN180" i="28"/>
  <c r="FK180" i="28"/>
  <c r="FH180" i="28"/>
  <c r="FE180" i="28"/>
  <c r="FB180" i="28"/>
  <c r="EY180" i="28"/>
  <c r="EV180" i="28"/>
  <c r="ES180" i="28"/>
  <c r="EP180" i="28"/>
  <c r="EM180" i="28"/>
  <c r="EJ180" i="28"/>
  <c r="EG180" i="28"/>
  <c r="ED180" i="28"/>
  <c r="EA180" i="28"/>
  <c r="DX180" i="28"/>
  <c r="DU180" i="28"/>
  <c r="BN180" i="28"/>
  <c r="IF180" i="28" s="1"/>
  <c r="IE179" i="28"/>
  <c r="HY179" i="28"/>
  <c r="HV179" i="28"/>
  <c r="HS179" i="28"/>
  <c r="HP179" i="28"/>
  <c r="HM179" i="28"/>
  <c r="HJ179" i="28"/>
  <c r="HG179" i="28"/>
  <c r="HD179" i="28"/>
  <c r="HA179" i="28"/>
  <c r="GX179" i="28"/>
  <c r="GU179" i="28"/>
  <c r="GR179" i="28"/>
  <c r="GO179" i="28"/>
  <c r="GL179" i="28"/>
  <c r="GI179" i="28"/>
  <c r="GF179" i="28"/>
  <c r="GC179" i="28"/>
  <c r="FZ179" i="28"/>
  <c r="FW179" i="28"/>
  <c r="FT179" i="28"/>
  <c r="FQ179" i="28"/>
  <c r="FN179" i="28"/>
  <c r="FK179" i="28"/>
  <c r="FH179" i="28"/>
  <c r="FE179" i="28"/>
  <c r="FB179" i="28"/>
  <c r="EY179" i="28"/>
  <c r="EV179" i="28"/>
  <c r="ES179" i="28"/>
  <c r="EP179" i="28"/>
  <c r="EM179" i="28"/>
  <c r="EJ179" i="28"/>
  <c r="EG179" i="28"/>
  <c r="ED179" i="28"/>
  <c r="EA179" i="28"/>
  <c r="DX179" i="28"/>
  <c r="DU179" i="28"/>
  <c r="DA179" i="28"/>
  <c r="BN179" i="28"/>
  <c r="IF179" i="28" s="1"/>
  <c r="HY178" i="28"/>
  <c r="HV178" i="28"/>
  <c r="HS178" i="28"/>
  <c r="HP178" i="28"/>
  <c r="HM178" i="28"/>
  <c r="HJ178" i="28"/>
  <c r="HG178" i="28"/>
  <c r="HD178" i="28"/>
  <c r="HA178" i="28"/>
  <c r="GX178" i="28"/>
  <c r="GU178" i="28"/>
  <c r="GR178" i="28"/>
  <c r="GO178" i="28"/>
  <c r="GL178" i="28"/>
  <c r="GI178" i="28"/>
  <c r="GF178" i="28"/>
  <c r="GC178" i="28"/>
  <c r="FZ178" i="28"/>
  <c r="FW178" i="28"/>
  <c r="FT178" i="28"/>
  <c r="FQ178" i="28"/>
  <c r="FN178" i="28"/>
  <c r="FK178" i="28"/>
  <c r="FH178" i="28"/>
  <c r="FE178" i="28"/>
  <c r="FB178" i="28"/>
  <c r="EY178" i="28"/>
  <c r="EV178" i="28"/>
  <c r="ES178" i="28"/>
  <c r="EP178" i="28"/>
  <c r="EM178" i="28"/>
  <c r="EJ178" i="28"/>
  <c r="EG178" i="28"/>
  <c r="ED178" i="28"/>
  <c r="EA178" i="28"/>
  <c r="DX178" i="28"/>
  <c r="DU178" i="28"/>
  <c r="BN178" i="28"/>
  <c r="IF178" i="28" s="1"/>
  <c r="IE177" i="28"/>
  <c r="HY177" i="28"/>
  <c r="HV177" i="28"/>
  <c r="HS177" i="28"/>
  <c r="HP177" i="28"/>
  <c r="HM177" i="28"/>
  <c r="HJ177" i="28"/>
  <c r="HG177" i="28"/>
  <c r="HD177" i="28"/>
  <c r="HA177" i="28"/>
  <c r="GX177" i="28"/>
  <c r="GU177" i="28"/>
  <c r="GR177" i="28"/>
  <c r="GO177" i="28"/>
  <c r="GL177" i="28"/>
  <c r="GI177" i="28"/>
  <c r="GF177" i="28"/>
  <c r="GC177" i="28"/>
  <c r="FZ177" i="28"/>
  <c r="FW177" i="28"/>
  <c r="FT177" i="28"/>
  <c r="FQ177" i="28"/>
  <c r="FN177" i="28"/>
  <c r="FK177" i="28"/>
  <c r="FH177" i="28"/>
  <c r="FE177" i="28"/>
  <c r="FB177" i="28"/>
  <c r="EY177" i="28"/>
  <c r="EV177" i="28"/>
  <c r="ES177" i="28"/>
  <c r="EP177" i="28"/>
  <c r="EM177" i="28"/>
  <c r="EJ177" i="28"/>
  <c r="EG177" i="28"/>
  <c r="ED177" i="28"/>
  <c r="EA177" i="28"/>
  <c r="DX177" i="28"/>
  <c r="DU177" i="28"/>
  <c r="DA177" i="28"/>
  <c r="BN177" i="28"/>
  <c r="IF177" i="28" s="1"/>
  <c r="HY176" i="28"/>
  <c r="HV176" i="28"/>
  <c r="HS176" i="28"/>
  <c r="HP176" i="28"/>
  <c r="HM176" i="28"/>
  <c r="HJ176" i="28"/>
  <c r="HG176" i="28"/>
  <c r="HD176" i="28"/>
  <c r="HA176" i="28"/>
  <c r="GX176" i="28"/>
  <c r="GU176" i="28"/>
  <c r="GR176" i="28"/>
  <c r="GO176" i="28"/>
  <c r="GL176" i="28"/>
  <c r="GI176" i="28"/>
  <c r="GF176" i="28"/>
  <c r="GC176" i="28"/>
  <c r="FZ176" i="28"/>
  <c r="FW176" i="28"/>
  <c r="FT176" i="28"/>
  <c r="FQ176" i="28"/>
  <c r="FN176" i="28"/>
  <c r="FK176" i="28"/>
  <c r="FH176" i="28"/>
  <c r="FE176" i="28"/>
  <c r="FB176" i="28"/>
  <c r="EY176" i="28"/>
  <c r="EV176" i="28"/>
  <c r="ES176" i="28"/>
  <c r="EP176" i="28"/>
  <c r="EM176" i="28"/>
  <c r="EJ176" i="28"/>
  <c r="EG176" i="28"/>
  <c r="ED176" i="28"/>
  <c r="EA176" i="28"/>
  <c r="DX176" i="28"/>
  <c r="DU176" i="28"/>
  <c r="BN176" i="28"/>
  <c r="IE175" i="28"/>
  <c r="IG175" i="28" s="1"/>
  <c r="HY175" i="28"/>
  <c r="HV175" i="28"/>
  <c r="HS175" i="28"/>
  <c r="HP175" i="28"/>
  <c r="HM175" i="28"/>
  <c r="HJ175" i="28"/>
  <c r="HG175" i="28"/>
  <c r="HD175" i="28"/>
  <c r="HA175" i="28"/>
  <c r="GX175" i="28"/>
  <c r="GU175" i="28"/>
  <c r="GR175" i="28"/>
  <c r="GO175" i="28"/>
  <c r="GL175" i="28"/>
  <c r="GI175" i="28"/>
  <c r="GF175" i="28"/>
  <c r="GC175" i="28"/>
  <c r="FZ175" i="28"/>
  <c r="FW175" i="28"/>
  <c r="FT175" i="28"/>
  <c r="FQ175" i="28"/>
  <c r="FN175" i="28"/>
  <c r="FK175" i="28"/>
  <c r="FH175" i="28"/>
  <c r="FE175" i="28"/>
  <c r="FB175" i="28"/>
  <c r="EY175" i="28"/>
  <c r="EV175" i="28"/>
  <c r="ES175" i="28"/>
  <c r="EP175" i="28"/>
  <c r="EM175" i="28"/>
  <c r="EJ175" i="28"/>
  <c r="EG175" i="28"/>
  <c r="ED175" i="28"/>
  <c r="EA175" i="28"/>
  <c r="DX175" i="28"/>
  <c r="DU175" i="28"/>
  <c r="DA175" i="28"/>
  <c r="BN175" i="28"/>
  <c r="IF175" i="28" s="1"/>
  <c r="HY174" i="28"/>
  <c r="HV174" i="28"/>
  <c r="HS174" i="28"/>
  <c r="HP174" i="28"/>
  <c r="HM174" i="28"/>
  <c r="HJ174" i="28"/>
  <c r="HG174" i="28"/>
  <c r="HD174" i="28"/>
  <c r="HA174" i="28"/>
  <c r="GX174" i="28"/>
  <c r="GU174" i="28"/>
  <c r="GR174" i="28"/>
  <c r="GO174" i="28"/>
  <c r="GL174" i="28"/>
  <c r="GI174" i="28"/>
  <c r="GF174" i="28"/>
  <c r="GC174" i="28"/>
  <c r="FZ174" i="28"/>
  <c r="FW174" i="28"/>
  <c r="FT174" i="28"/>
  <c r="FQ174" i="28"/>
  <c r="FN174" i="28"/>
  <c r="FK174" i="28"/>
  <c r="FH174" i="28"/>
  <c r="FE174" i="28"/>
  <c r="FB174" i="28"/>
  <c r="EY174" i="28"/>
  <c r="EV174" i="28"/>
  <c r="ES174" i="28"/>
  <c r="EP174" i="28"/>
  <c r="EM174" i="28"/>
  <c r="EJ174" i="28"/>
  <c r="EG174" i="28"/>
  <c r="ED174" i="28"/>
  <c r="EA174" i="28"/>
  <c r="DX174" i="28"/>
  <c r="DU174" i="28"/>
  <c r="BN174" i="28"/>
  <c r="IE173" i="28"/>
  <c r="HY173" i="28"/>
  <c r="HV173" i="28"/>
  <c r="HS173" i="28"/>
  <c r="HP173" i="28"/>
  <c r="HM173" i="28"/>
  <c r="HJ173" i="28"/>
  <c r="HG173" i="28"/>
  <c r="HD173" i="28"/>
  <c r="HA173" i="28"/>
  <c r="GX173" i="28"/>
  <c r="GU173" i="28"/>
  <c r="GR173" i="28"/>
  <c r="GO173" i="28"/>
  <c r="GL173" i="28"/>
  <c r="GI173" i="28"/>
  <c r="GF173" i="28"/>
  <c r="GC173" i="28"/>
  <c r="FZ173" i="28"/>
  <c r="FW173" i="28"/>
  <c r="FT173" i="28"/>
  <c r="FQ173" i="28"/>
  <c r="FN173" i="28"/>
  <c r="FK173" i="28"/>
  <c r="FH173" i="28"/>
  <c r="FE173" i="28"/>
  <c r="FB173" i="28"/>
  <c r="EY173" i="28"/>
  <c r="EV173" i="28"/>
  <c r="ES173" i="28"/>
  <c r="EP173" i="28"/>
  <c r="EM173" i="28"/>
  <c r="EJ173" i="28"/>
  <c r="EG173" i="28"/>
  <c r="ED173" i="28"/>
  <c r="EA173" i="28"/>
  <c r="DX173" i="28"/>
  <c r="DU173" i="28"/>
  <c r="DA173" i="28"/>
  <c r="BN173" i="28"/>
  <c r="IF173" i="28" s="1"/>
  <c r="HY172" i="28"/>
  <c r="HV172" i="28"/>
  <c r="HS172" i="28"/>
  <c r="HP172" i="28"/>
  <c r="HM172" i="28"/>
  <c r="HJ172" i="28"/>
  <c r="HG172" i="28"/>
  <c r="HD172" i="28"/>
  <c r="HA172" i="28"/>
  <c r="GX172" i="28"/>
  <c r="GU172" i="28"/>
  <c r="GR172" i="28"/>
  <c r="GO172" i="28"/>
  <c r="GL172" i="28"/>
  <c r="GI172" i="28"/>
  <c r="GF172" i="28"/>
  <c r="GC172" i="28"/>
  <c r="FZ172" i="28"/>
  <c r="FW172" i="28"/>
  <c r="FT172" i="28"/>
  <c r="FQ172" i="28"/>
  <c r="FN172" i="28"/>
  <c r="FK172" i="28"/>
  <c r="FH172" i="28"/>
  <c r="FE172" i="28"/>
  <c r="FB172" i="28"/>
  <c r="EY172" i="28"/>
  <c r="EV172" i="28"/>
  <c r="ES172" i="28"/>
  <c r="EP172" i="28"/>
  <c r="EM172" i="28"/>
  <c r="EJ172" i="28"/>
  <c r="EG172" i="28"/>
  <c r="ED172" i="28"/>
  <c r="EA172" i="28"/>
  <c r="DX172" i="28"/>
  <c r="DU172" i="28"/>
  <c r="BN172" i="28"/>
  <c r="IE171" i="28"/>
  <c r="IG171" i="28" s="1"/>
  <c r="HY171" i="28"/>
  <c r="HV171" i="28"/>
  <c r="HS171" i="28"/>
  <c r="HP171" i="28"/>
  <c r="HM171" i="28"/>
  <c r="HJ171" i="28"/>
  <c r="HG171" i="28"/>
  <c r="HD171" i="28"/>
  <c r="HA171" i="28"/>
  <c r="GX171" i="28"/>
  <c r="GU171" i="28"/>
  <c r="GR171" i="28"/>
  <c r="GO171" i="28"/>
  <c r="GL171" i="28"/>
  <c r="GI171" i="28"/>
  <c r="GF171" i="28"/>
  <c r="GC171" i="28"/>
  <c r="FZ171" i="28"/>
  <c r="FW171" i="28"/>
  <c r="FT171" i="28"/>
  <c r="FQ171" i="28"/>
  <c r="FN171" i="28"/>
  <c r="FK171" i="28"/>
  <c r="FH171" i="28"/>
  <c r="FE171" i="28"/>
  <c r="FB171" i="28"/>
  <c r="EY171" i="28"/>
  <c r="EV171" i="28"/>
  <c r="ES171" i="28"/>
  <c r="EP171" i="28"/>
  <c r="EM171" i="28"/>
  <c r="EJ171" i="28"/>
  <c r="EG171" i="28"/>
  <c r="ED171" i="28"/>
  <c r="EA171" i="28"/>
  <c r="DX171" i="28"/>
  <c r="DU171" i="28"/>
  <c r="DA171" i="28"/>
  <c r="BN171" i="28"/>
  <c r="IF171" i="28" s="1"/>
  <c r="HY170" i="28"/>
  <c r="HV170" i="28"/>
  <c r="HS170" i="28"/>
  <c r="HP170" i="28"/>
  <c r="HM170" i="28"/>
  <c r="HJ170" i="28"/>
  <c r="HG170" i="28"/>
  <c r="HD170" i="28"/>
  <c r="HA170" i="28"/>
  <c r="GX170" i="28"/>
  <c r="GU170" i="28"/>
  <c r="GR170" i="28"/>
  <c r="GO170" i="28"/>
  <c r="GL170" i="28"/>
  <c r="GI170" i="28"/>
  <c r="GF170" i="28"/>
  <c r="GC170" i="28"/>
  <c r="FZ170" i="28"/>
  <c r="FW170" i="28"/>
  <c r="FT170" i="28"/>
  <c r="FQ170" i="28"/>
  <c r="FN170" i="28"/>
  <c r="FK170" i="28"/>
  <c r="FH170" i="28"/>
  <c r="FE170" i="28"/>
  <c r="FB170" i="28"/>
  <c r="EY170" i="28"/>
  <c r="EV170" i="28"/>
  <c r="ES170" i="28"/>
  <c r="EP170" i="28"/>
  <c r="EM170" i="28"/>
  <c r="EJ170" i="28"/>
  <c r="EG170" i="28"/>
  <c r="ED170" i="28"/>
  <c r="EA170" i="28"/>
  <c r="DX170" i="28"/>
  <c r="DU170" i="28"/>
  <c r="BN170" i="28"/>
  <c r="IE169" i="28"/>
  <c r="IG169" i="28" s="1"/>
  <c r="HY169" i="28"/>
  <c r="HV169" i="28"/>
  <c r="HS169" i="28"/>
  <c r="HP169" i="28"/>
  <c r="HM169" i="28"/>
  <c r="HJ169" i="28"/>
  <c r="HG169" i="28"/>
  <c r="HD169" i="28"/>
  <c r="HA169" i="28"/>
  <c r="GX169" i="28"/>
  <c r="GU169" i="28"/>
  <c r="GR169" i="28"/>
  <c r="GO169" i="28"/>
  <c r="GL169" i="28"/>
  <c r="GI169" i="28"/>
  <c r="GF169" i="28"/>
  <c r="GC169" i="28"/>
  <c r="FZ169" i="28"/>
  <c r="FW169" i="28"/>
  <c r="FT169" i="28"/>
  <c r="FQ169" i="28"/>
  <c r="FN169" i="28"/>
  <c r="FK169" i="28"/>
  <c r="FH169" i="28"/>
  <c r="FE169" i="28"/>
  <c r="FB169" i="28"/>
  <c r="EY169" i="28"/>
  <c r="EV169" i="28"/>
  <c r="ES169" i="28"/>
  <c r="EP169" i="28"/>
  <c r="EM169" i="28"/>
  <c r="EJ169" i="28"/>
  <c r="EG169" i="28"/>
  <c r="ED169" i="28"/>
  <c r="EA169" i="28"/>
  <c r="DX169" i="28"/>
  <c r="DU169" i="28"/>
  <c r="DA169" i="28"/>
  <c r="BN169" i="28"/>
  <c r="IF169" i="28" s="1"/>
  <c r="HY168" i="28"/>
  <c r="HV168" i="28"/>
  <c r="HS168" i="28"/>
  <c r="HP168" i="28"/>
  <c r="HM168" i="28"/>
  <c r="HJ168" i="28"/>
  <c r="HG168" i="28"/>
  <c r="HD168" i="28"/>
  <c r="HA168" i="28"/>
  <c r="GX168" i="28"/>
  <c r="GU168" i="28"/>
  <c r="GR168" i="28"/>
  <c r="GO168" i="28"/>
  <c r="GL168" i="28"/>
  <c r="GI168" i="28"/>
  <c r="GF168" i="28"/>
  <c r="GC168" i="28"/>
  <c r="FZ168" i="28"/>
  <c r="FW168" i="28"/>
  <c r="FT168" i="28"/>
  <c r="FQ168" i="28"/>
  <c r="FN168" i="28"/>
  <c r="FK168" i="28"/>
  <c r="FH168" i="28"/>
  <c r="FE168" i="28"/>
  <c r="FB168" i="28"/>
  <c r="EY168" i="28"/>
  <c r="EV168" i="28"/>
  <c r="ES168" i="28"/>
  <c r="EP168" i="28"/>
  <c r="EM168" i="28"/>
  <c r="EJ168" i="28"/>
  <c r="EG168" i="28"/>
  <c r="ED168" i="28"/>
  <c r="EA168" i="28"/>
  <c r="DX168" i="28"/>
  <c r="DU168" i="28"/>
  <c r="BN168" i="28"/>
  <c r="IE168" i="28" s="1"/>
  <c r="IE167" i="28"/>
  <c r="IG167" i="28" s="1"/>
  <c r="HY167" i="28"/>
  <c r="HV167" i="28"/>
  <c r="HS167" i="28"/>
  <c r="HP167" i="28"/>
  <c r="HM167" i="28"/>
  <c r="HJ167" i="28"/>
  <c r="HG167" i="28"/>
  <c r="HD167" i="28"/>
  <c r="HA167" i="28"/>
  <c r="GX167" i="28"/>
  <c r="GU167" i="28"/>
  <c r="GR167" i="28"/>
  <c r="GO167" i="28"/>
  <c r="GL167" i="28"/>
  <c r="GI167" i="28"/>
  <c r="GF167" i="28"/>
  <c r="GC167" i="28"/>
  <c r="FZ167" i="28"/>
  <c r="FW167" i="28"/>
  <c r="FT167" i="28"/>
  <c r="FQ167" i="28"/>
  <c r="FN167" i="28"/>
  <c r="FK167" i="28"/>
  <c r="FH167" i="28"/>
  <c r="FE167" i="28"/>
  <c r="FB167" i="28"/>
  <c r="EY167" i="28"/>
  <c r="EV167" i="28"/>
  <c r="ES167" i="28"/>
  <c r="EP167" i="28"/>
  <c r="EM167" i="28"/>
  <c r="EJ167" i="28"/>
  <c r="EG167" i="28"/>
  <c r="ED167" i="28"/>
  <c r="EA167" i="28"/>
  <c r="DX167" i="28"/>
  <c r="DU167" i="28"/>
  <c r="DA167" i="28"/>
  <c r="IH167" i="28" s="1"/>
  <c r="BN167" i="28"/>
  <c r="IF167" i="28" s="1"/>
  <c r="HY166" i="28"/>
  <c r="HV166" i="28"/>
  <c r="HS166" i="28"/>
  <c r="HP166" i="28"/>
  <c r="HM166" i="28"/>
  <c r="HJ166" i="28"/>
  <c r="HG166" i="28"/>
  <c r="HD166" i="28"/>
  <c r="HA166" i="28"/>
  <c r="GX166" i="28"/>
  <c r="GU166" i="28"/>
  <c r="GR166" i="28"/>
  <c r="GO166" i="28"/>
  <c r="GL166" i="28"/>
  <c r="GI166" i="28"/>
  <c r="GF166" i="28"/>
  <c r="GC166" i="28"/>
  <c r="FZ166" i="28"/>
  <c r="FW166" i="28"/>
  <c r="FT166" i="28"/>
  <c r="FQ166" i="28"/>
  <c r="FN166" i="28"/>
  <c r="FK166" i="28"/>
  <c r="FH166" i="28"/>
  <c r="FE166" i="28"/>
  <c r="FB166" i="28"/>
  <c r="EY166" i="28"/>
  <c r="EV166" i="28"/>
  <c r="ES166" i="28"/>
  <c r="EP166" i="28"/>
  <c r="EM166" i="28"/>
  <c r="EJ166" i="28"/>
  <c r="EG166" i="28"/>
  <c r="ED166" i="28"/>
  <c r="EA166" i="28"/>
  <c r="DX166" i="28"/>
  <c r="DU166" i="28"/>
  <c r="BN166" i="28"/>
  <c r="IE166" i="28" s="1"/>
  <c r="IE165" i="28"/>
  <c r="IG165" i="28" s="1"/>
  <c r="HY165" i="28"/>
  <c r="HV165" i="28"/>
  <c r="HS165" i="28"/>
  <c r="HP165" i="28"/>
  <c r="HM165" i="28"/>
  <c r="HJ165" i="28"/>
  <c r="HG165" i="28"/>
  <c r="HD165" i="28"/>
  <c r="HA165" i="28"/>
  <c r="GX165" i="28"/>
  <c r="GU165" i="28"/>
  <c r="GR165" i="28"/>
  <c r="GO165" i="28"/>
  <c r="GL165" i="28"/>
  <c r="GI165" i="28"/>
  <c r="GF165" i="28"/>
  <c r="GC165" i="28"/>
  <c r="FZ165" i="28"/>
  <c r="FW165" i="28"/>
  <c r="FT165" i="28"/>
  <c r="FQ165" i="28"/>
  <c r="FN165" i="28"/>
  <c r="FK165" i="28"/>
  <c r="FH165" i="28"/>
  <c r="FE165" i="28"/>
  <c r="FB165" i="28"/>
  <c r="EY165" i="28"/>
  <c r="EV165" i="28"/>
  <c r="ES165" i="28"/>
  <c r="EP165" i="28"/>
  <c r="EM165" i="28"/>
  <c r="EJ165" i="28"/>
  <c r="EG165" i="28"/>
  <c r="ED165" i="28"/>
  <c r="EA165" i="28"/>
  <c r="DX165" i="28"/>
  <c r="DU165" i="28"/>
  <c r="DA165" i="28"/>
  <c r="IH165" i="28" s="1"/>
  <c r="BN165" i="28"/>
  <c r="IF165" i="28" s="1"/>
  <c r="HY164" i="28"/>
  <c r="HV164" i="28"/>
  <c r="HS164" i="28"/>
  <c r="HP164" i="28"/>
  <c r="HM164" i="28"/>
  <c r="HJ164" i="28"/>
  <c r="HG164" i="28"/>
  <c r="HD164" i="28"/>
  <c r="HA164" i="28"/>
  <c r="GX164" i="28"/>
  <c r="GU164" i="28"/>
  <c r="GR164" i="28"/>
  <c r="GO164" i="28"/>
  <c r="GL164" i="28"/>
  <c r="GI164" i="28"/>
  <c r="GF164" i="28"/>
  <c r="GC164" i="28"/>
  <c r="FZ164" i="28"/>
  <c r="FW164" i="28"/>
  <c r="FT164" i="28"/>
  <c r="FQ164" i="28"/>
  <c r="FN164" i="28"/>
  <c r="FK164" i="28"/>
  <c r="FH164" i="28"/>
  <c r="FE164" i="28"/>
  <c r="FB164" i="28"/>
  <c r="EY164" i="28"/>
  <c r="EV164" i="28"/>
  <c r="ES164" i="28"/>
  <c r="EP164" i="28"/>
  <c r="EM164" i="28"/>
  <c r="EJ164" i="28"/>
  <c r="EG164" i="28"/>
  <c r="ED164" i="28"/>
  <c r="EA164" i="28"/>
  <c r="DX164" i="28"/>
  <c r="DU164" i="28"/>
  <c r="BN164" i="28"/>
  <c r="IE164" i="28" s="1"/>
  <c r="IE163" i="28"/>
  <c r="IG163" i="28" s="1"/>
  <c r="HY163" i="28"/>
  <c r="HV163" i="28"/>
  <c r="HS163" i="28"/>
  <c r="HP163" i="28"/>
  <c r="HM163" i="28"/>
  <c r="HJ163" i="28"/>
  <c r="HG163" i="28"/>
  <c r="HD163" i="28"/>
  <c r="HA163" i="28"/>
  <c r="GX163" i="28"/>
  <c r="GU163" i="28"/>
  <c r="GR163" i="28"/>
  <c r="GO163" i="28"/>
  <c r="GL163" i="28"/>
  <c r="GI163" i="28"/>
  <c r="GF163" i="28"/>
  <c r="GC163" i="28"/>
  <c r="FZ163" i="28"/>
  <c r="FW163" i="28"/>
  <c r="FT163" i="28"/>
  <c r="FQ163" i="28"/>
  <c r="FN163" i="28"/>
  <c r="FK163" i="28"/>
  <c r="FH163" i="28"/>
  <c r="FE163" i="28"/>
  <c r="FB163" i="28"/>
  <c r="EY163" i="28"/>
  <c r="EV163" i="28"/>
  <c r="ES163" i="28"/>
  <c r="EP163" i="28"/>
  <c r="EM163" i="28"/>
  <c r="EJ163" i="28"/>
  <c r="EG163" i="28"/>
  <c r="ED163" i="28"/>
  <c r="EA163" i="28"/>
  <c r="DX163" i="28"/>
  <c r="DU163" i="28"/>
  <c r="DA163" i="28"/>
  <c r="IH163" i="28" s="1"/>
  <c r="BN163" i="28"/>
  <c r="IF163" i="28" s="1"/>
  <c r="HY162" i="28"/>
  <c r="HV162" i="28"/>
  <c r="HS162" i="28"/>
  <c r="HP162" i="28"/>
  <c r="HM162" i="28"/>
  <c r="HJ162" i="28"/>
  <c r="HG162" i="28"/>
  <c r="HD162" i="28"/>
  <c r="HA162" i="28"/>
  <c r="GX162" i="28"/>
  <c r="GU162" i="28"/>
  <c r="GR162" i="28"/>
  <c r="GO162" i="28"/>
  <c r="GL162" i="28"/>
  <c r="GI162" i="28"/>
  <c r="GF162" i="28"/>
  <c r="GC162" i="28"/>
  <c r="FZ162" i="28"/>
  <c r="FW162" i="28"/>
  <c r="FT162" i="28"/>
  <c r="FQ162" i="28"/>
  <c r="FN162" i="28"/>
  <c r="FK162" i="28"/>
  <c r="FH162" i="28"/>
  <c r="FE162" i="28"/>
  <c r="FB162" i="28"/>
  <c r="EY162" i="28"/>
  <c r="EV162" i="28"/>
  <c r="ES162" i="28"/>
  <c r="EP162" i="28"/>
  <c r="EM162" i="28"/>
  <c r="EJ162" i="28"/>
  <c r="EG162" i="28"/>
  <c r="ED162" i="28"/>
  <c r="EA162" i="28"/>
  <c r="DX162" i="28"/>
  <c r="DU162" i="28"/>
  <c r="BN162" i="28"/>
  <c r="IE162" i="28" s="1"/>
  <c r="IE161" i="28"/>
  <c r="IG161" i="28" s="1"/>
  <c r="HY161" i="28"/>
  <c r="HV161" i="28"/>
  <c r="HS161" i="28"/>
  <c r="HP161" i="28"/>
  <c r="HM161" i="28"/>
  <c r="HJ161" i="28"/>
  <c r="HG161" i="28"/>
  <c r="HD161" i="28"/>
  <c r="HA161" i="28"/>
  <c r="GX161" i="28"/>
  <c r="GU161" i="28"/>
  <c r="GR161" i="28"/>
  <c r="GO161" i="28"/>
  <c r="GL161" i="28"/>
  <c r="GI161" i="28"/>
  <c r="GF161" i="28"/>
  <c r="GC161" i="28"/>
  <c r="FZ161" i="28"/>
  <c r="FW161" i="28"/>
  <c r="FT161" i="28"/>
  <c r="FQ161" i="28"/>
  <c r="FN161" i="28"/>
  <c r="FK161" i="28"/>
  <c r="FH161" i="28"/>
  <c r="FE161" i="28"/>
  <c r="FB161" i="28"/>
  <c r="EY161" i="28"/>
  <c r="EV161" i="28"/>
  <c r="ES161" i="28"/>
  <c r="EP161" i="28"/>
  <c r="EM161" i="28"/>
  <c r="EJ161" i="28"/>
  <c r="EG161" i="28"/>
  <c r="ED161" i="28"/>
  <c r="EA161" i="28"/>
  <c r="DX161" i="28"/>
  <c r="DU161" i="28"/>
  <c r="DA161" i="28"/>
  <c r="IH161" i="28" s="1"/>
  <c r="BN161" i="28"/>
  <c r="IF161" i="28" s="1"/>
  <c r="HY160" i="28"/>
  <c r="HV160" i="28"/>
  <c r="HS160" i="28"/>
  <c r="HP160" i="28"/>
  <c r="HM160" i="28"/>
  <c r="HJ160" i="28"/>
  <c r="HG160" i="28"/>
  <c r="HD160" i="28"/>
  <c r="HA160" i="28"/>
  <c r="GX160" i="28"/>
  <c r="GU160" i="28"/>
  <c r="GR160" i="28"/>
  <c r="GO160" i="28"/>
  <c r="GL160" i="28"/>
  <c r="GI160" i="28"/>
  <c r="GF160" i="28"/>
  <c r="GC160" i="28"/>
  <c r="FZ160" i="28"/>
  <c r="FW160" i="28"/>
  <c r="FT160" i="28"/>
  <c r="FQ160" i="28"/>
  <c r="FN160" i="28"/>
  <c r="FK160" i="28"/>
  <c r="FH160" i="28"/>
  <c r="FE160" i="28"/>
  <c r="FB160" i="28"/>
  <c r="EY160" i="28"/>
  <c r="EV160" i="28"/>
  <c r="ES160" i="28"/>
  <c r="EP160" i="28"/>
  <c r="EM160" i="28"/>
  <c r="EJ160" i="28"/>
  <c r="EG160" i="28"/>
  <c r="ED160" i="28"/>
  <c r="EA160" i="28"/>
  <c r="DX160" i="28"/>
  <c r="DU160" i="28"/>
  <c r="BN160" i="28"/>
  <c r="IE160" i="28" s="1"/>
  <c r="IE159" i="28"/>
  <c r="IG159" i="28" s="1"/>
  <c r="HY159" i="28"/>
  <c r="HV159" i="28"/>
  <c r="HS159" i="28"/>
  <c r="HP159" i="28"/>
  <c r="HM159" i="28"/>
  <c r="HJ159" i="28"/>
  <c r="HG159" i="28"/>
  <c r="HD159" i="28"/>
  <c r="HA159" i="28"/>
  <c r="GX159" i="28"/>
  <c r="GU159" i="28"/>
  <c r="GR159" i="28"/>
  <c r="GO159" i="28"/>
  <c r="GL159" i="28"/>
  <c r="GI159" i="28"/>
  <c r="GF159" i="28"/>
  <c r="GC159" i="28"/>
  <c r="FZ159" i="28"/>
  <c r="FW159" i="28"/>
  <c r="FT159" i="28"/>
  <c r="FQ159" i="28"/>
  <c r="FN159" i="28"/>
  <c r="FK159" i="28"/>
  <c r="FH159" i="28"/>
  <c r="FE159" i="28"/>
  <c r="FB159" i="28"/>
  <c r="EY159" i="28"/>
  <c r="EV159" i="28"/>
  <c r="ES159" i="28"/>
  <c r="EP159" i="28"/>
  <c r="EM159" i="28"/>
  <c r="EJ159" i="28"/>
  <c r="EG159" i="28"/>
  <c r="ED159" i="28"/>
  <c r="EA159" i="28"/>
  <c r="DX159" i="28"/>
  <c r="DU159" i="28"/>
  <c r="DA159" i="28"/>
  <c r="IH159" i="28" s="1"/>
  <c r="BN159" i="28"/>
  <c r="IF159" i="28" s="1"/>
  <c r="HY158" i="28"/>
  <c r="HV158" i="28"/>
  <c r="HS158" i="28"/>
  <c r="HP158" i="28"/>
  <c r="HM158" i="28"/>
  <c r="HJ158" i="28"/>
  <c r="HG158" i="28"/>
  <c r="HD158" i="28"/>
  <c r="HA158" i="28"/>
  <c r="GX158" i="28"/>
  <c r="GU158" i="28"/>
  <c r="GR158" i="28"/>
  <c r="GO158" i="28"/>
  <c r="GL158" i="28"/>
  <c r="GI158" i="28"/>
  <c r="GF158" i="28"/>
  <c r="GC158" i="28"/>
  <c r="FZ158" i="28"/>
  <c r="FW158" i="28"/>
  <c r="FT158" i="28"/>
  <c r="FQ158" i="28"/>
  <c r="FN158" i="28"/>
  <c r="FK158" i="28"/>
  <c r="FH158" i="28"/>
  <c r="FE158" i="28"/>
  <c r="FB158" i="28"/>
  <c r="EY158" i="28"/>
  <c r="EV158" i="28"/>
  <c r="ES158" i="28"/>
  <c r="EP158" i="28"/>
  <c r="EM158" i="28"/>
  <c r="EJ158" i="28"/>
  <c r="EG158" i="28"/>
  <c r="ED158" i="28"/>
  <c r="EA158" i="28"/>
  <c r="DX158" i="28"/>
  <c r="DU158" i="28"/>
  <c r="BN158" i="28"/>
  <c r="IE158" i="28" s="1"/>
  <c r="IE157" i="28"/>
  <c r="IG157" i="28" s="1"/>
  <c r="HY157" i="28"/>
  <c r="HV157" i="28"/>
  <c r="HS157" i="28"/>
  <c r="HP157" i="28"/>
  <c r="HM157" i="28"/>
  <c r="HJ157" i="28"/>
  <c r="HG157" i="28"/>
  <c r="HD157" i="28"/>
  <c r="HA157" i="28"/>
  <c r="GX157" i="28"/>
  <c r="GU157" i="28"/>
  <c r="GR157" i="28"/>
  <c r="GO157" i="28"/>
  <c r="GL157" i="28"/>
  <c r="GI157" i="28"/>
  <c r="GF157" i="28"/>
  <c r="GC157" i="28"/>
  <c r="FZ157" i="28"/>
  <c r="FW157" i="28"/>
  <c r="FT157" i="28"/>
  <c r="FQ157" i="28"/>
  <c r="FN157" i="28"/>
  <c r="FK157" i="28"/>
  <c r="FH157" i="28"/>
  <c r="FE157" i="28"/>
  <c r="FB157" i="28"/>
  <c r="EY157" i="28"/>
  <c r="EV157" i="28"/>
  <c r="ES157" i="28"/>
  <c r="EP157" i="28"/>
  <c r="EM157" i="28"/>
  <c r="EJ157" i="28"/>
  <c r="EG157" i="28"/>
  <c r="ED157" i="28"/>
  <c r="EA157" i="28"/>
  <c r="DX157" i="28"/>
  <c r="DU157" i="28"/>
  <c r="DA157" i="28"/>
  <c r="IH157" i="28" s="1"/>
  <c r="BN157" i="28"/>
  <c r="IF157" i="28" s="1"/>
  <c r="HY156" i="28"/>
  <c r="HV156" i="28"/>
  <c r="HS156" i="28"/>
  <c r="HP156" i="28"/>
  <c r="HM156" i="28"/>
  <c r="HJ156" i="28"/>
  <c r="HG156" i="28"/>
  <c r="HD156" i="28"/>
  <c r="HA156" i="28"/>
  <c r="GX156" i="28"/>
  <c r="GU156" i="28"/>
  <c r="GR156" i="28"/>
  <c r="GO156" i="28"/>
  <c r="GL156" i="28"/>
  <c r="GI156" i="28"/>
  <c r="GF156" i="28"/>
  <c r="GC156" i="28"/>
  <c r="FZ156" i="28"/>
  <c r="FW156" i="28"/>
  <c r="FT156" i="28"/>
  <c r="FQ156" i="28"/>
  <c r="FN156" i="28"/>
  <c r="FK156" i="28"/>
  <c r="FH156" i="28"/>
  <c r="FE156" i="28"/>
  <c r="FB156" i="28"/>
  <c r="EY156" i="28"/>
  <c r="EV156" i="28"/>
  <c r="ES156" i="28"/>
  <c r="EP156" i="28"/>
  <c r="EM156" i="28"/>
  <c r="EJ156" i="28"/>
  <c r="EG156" i="28"/>
  <c r="ED156" i="28"/>
  <c r="EA156" i="28"/>
  <c r="DX156" i="28"/>
  <c r="DU156" i="28"/>
  <c r="BN156" i="28"/>
  <c r="IE156" i="28" s="1"/>
  <c r="IE155" i="28"/>
  <c r="IG155" i="28" s="1"/>
  <c r="HY155" i="28"/>
  <c r="HV155" i="28"/>
  <c r="HS155" i="28"/>
  <c r="HP155" i="28"/>
  <c r="HM155" i="28"/>
  <c r="HJ155" i="28"/>
  <c r="HG155" i="28"/>
  <c r="HD155" i="28"/>
  <c r="HA155" i="28"/>
  <c r="GX155" i="28"/>
  <c r="GU155" i="28"/>
  <c r="GR155" i="28"/>
  <c r="GO155" i="28"/>
  <c r="GL155" i="28"/>
  <c r="GI155" i="28"/>
  <c r="GF155" i="28"/>
  <c r="GC155" i="28"/>
  <c r="FZ155" i="28"/>
  <c r="FW155" i="28"/>
  <c r="FT155" i="28"/>
  <c r="FQ155" i="28"/>
  <c r="FN155" i="28"/>
  <c r="FK155" i="28"/>
  <c r="FH155" i="28"/>
  <c r="FE155" i="28"/>
  <c r="FB155" i="28"/>
  <c r="EY155" i="28"/>
  <c r="EV155" i="28"/>
  <c r="ES155" i="28"/>
  <c r="EP155" i="28"/>
  <c r="EM155" i="28"/>
  <c r="EJ155" i="28"/>
  <c r="EG155" i="28"/>
  <c r="ED155" i="28"/>
  <c r="EA155" i="28"/>
  <c r="DX155" i="28"/>
  <c r="DU155" i="28"/>
  <c r="DA155" i="28"/>
  <c r="IH155" i="28" s="1"/>
  <c r="BN155" i="28"/>
  <c r="IF155" i="28" s="1"/>
  <c r="HY154" i="28"/>
  <c r="HV154" i="28"/>
  <c r="HS154" i="28"/>
  <c r="HP154" i="28"/>
  <c r="HM154" i="28"/>
  <c r="HJ154" i="28"/>
  <c r="HG154" i="28"/>
  <c r="HD154" i="28"/>
  <c r="HA154" i="28"/>
  <c r="GX154" i="28"/>
  <c r="GU154" i="28"/>
  <c r="GR154" i="28"/>
  <c r="GO154" i="28"/>
  <c r="GL154" i="28"/>
  <c r="GI154" i="28"/>
  <c r="GF154" i="28"/>
  <c r="GC154" i="28"/>
  <c r="FZ154" i="28"/>
  <c r="FW154" i="28"/>
  <c r="FT154" i="28"/>
  <c r="FQ154" i="28"/>
  <c r="FN154" i="28"/>
  <c r="FK154" i="28"/>
  <c r="FH154" i="28"/>
  <c r="FE154" i="28"/>
  <c r="FB154" i="28"/>
  <c r="EY154" i="28"/>
  <c r="EV154" i="28"/>
  <c r="ES154" i="28"/>
  <c r="EP154" i="28"/>
  <c r="EM154" i="28"/>
  <c r="EJ154" i="28"/>
  <c r="EG154" i="28"/>
  <c r="ED154" i="28"/>
  <c r="EA154" i="28"/>
  <c r="DX154" i="28"/>
  <c r="DU154" i="28"/>
  <c r="BN154" i="28"/>
  <c r="IE154" i="28" s="1"/>
  <c r="IE153" i="28"/>
  <c r="IG153" i="28" s="1"/>
  <c r="HY153" i="28"/>
  <c r="HV153" i="28"/>
  <c r="HS153" i="28"/>
  <c r="HP153" i="28"/>
  <c r="HM153" i="28"/>
  <c r="HJ153" i="28"/>
  <c r="HG153" i="28"/>
  <c r="HD153" i="28"/>
  <c r="HA153" i="28"/>
  <c r="GX153" i="28"/>
  <c r="GU153" i="28"/>
  <c r="GR153" i="28"/>
  <c r="GO153" i="28"/>
  <c r="GL153" i="28"/>
  <c r="GI153" i="28"/>
  <c r="GF153" i="28"/>
  <c r="GC153" i="28"/>
  <c r="FZ153" i="28"/>
  <c r="FW153" i="28"/>
  <c r="FT153" i="28"/>
  <c r="FQ153" i="28"/>
  <c r="FN153" i="28"/>
  <c r="FK153" i="28"/>
  <c r="FH153" i="28"/>
  <c r="FE153" i="28"/>
  <c r="FB153" i="28"/>
  <c r="EY153" i="28"/>
  <c r="EV153" i="28"/>
  <c r="ES153" i="28"/>
  <c r="EP153" i="28"/>
  <c r="EM153" i="28"/>
  <c r="EJ153" i="28"/>
  <c r="EG153" i="28"/>
  <c r="ED153" i="28"/>
  <c r="EA153" i="28"/>
  <c r="DX153" i="28"/>
  <c r="DU153" i="28"/>
  <c r="DA153" i="28"/>
  <c r="IH153" i="28" s="1"/>
  <c r="BN153" i="28"/>
  <c r="IF153" i="28" s="1"/>
  <c r="HY152" i="28"/>
  <c r="HV152" i="28"/>
  <c r="HS152" i="28"/>
  <c r="HP152" i="28"/>
  <c r="HM152" i="28"/>
  <c r="HJ152" i="28"/>
  <c r="HG152" i="28"/>
  <c r="HD152" i="28"/>
  <c r="HA152" i="28"/>
  <c r="GX152" i="28"/>
  <c r="GU152" i="28"/>
  <c r="GR152" i="28"/>
  <c r="GO152" i="28"/>
  <c r="GL152" i="28"/>
  <c r="GI152" i="28"/>
  <c r="GF152" i="28"/>
  <c r="GC152" i="28"/>
  <c r="FZ152" i="28"/>
  <c r="FW152" i="28"/>
  <c r="FT152" i="28"/>
  <c r="FQ152" i="28"/>
  <c r="FN152" i="28"/>
  <c r="FK152" i="28"/>
  <c r="FH152" i="28"/>
  <c r="FE152" i="28"/>
  <c r="FB152" i="28"/>
  <c r="EY152" i="28"/>
  <c r="EV152" i="28"/>
  <c r="ES152" i="28"/>
  <c r="EP152" i="28"/>
  <c r="EM152" i="28"/>
  <c r="EJ152" i="28"/>
  <c r="EG152" i="28"/>
  <c r="ED152" i="28"/>
  <c r="EA152" i="28"/>
  <c r="DX152" i="28"/>
  <c r="DU152" i="28"/>
  <c r="BN152" i="28"/>
  <c r="IE152" i="28" s="1"/>
  <c r="IE151" i="28"/>
  <c r="IG151" i="28" s="1"/>
  <c r="HY151" i="28"/>
  <c r="HV151" i="28"/>
  <c r="HS151" i="28"/>
  <c r="HP151" i="28"/>
  <c r="HM151" i="28"/>
  <c r="HJ151" i="28"/>
  <c r="HG151" i="28"/>
  <c r="HD151" i="28"/>
  <c r="HA151" i="28"/>
  <c r="GX151" i="28"/>
  <c r="GU151" i="28"/>
  <c r="GR151" i="28"/>
  <c r="GO151" i="28"/>
  <c r="GL151" i="28"/>
  <c r="GI151" i="28"/>
  <c r="GF151" i="28"/>
  <c r="GC151" i="28"/>
  <c r="FZ151" i="28"/>
  <c r="FW151" i="28"/>
  <c r="FT151" i="28"/>
  <c r="FQ151" i="28"/>
  <c r="FN151" i="28"/>
  <c r="FK151" i="28"/>
  <c r="FH151" i="28"/>
  <c r="FE151" i="28"/>
  <c r="FB151" i="28"/>
  <c r="EY151" i="28"/>
  <c r="EV151" i="28"/>
  <c r="ES151" i="28"/>
  <c r="EP151" i="28"/>
  <c r="EM151" i="28"/>
  <c r="EJ151" i="28"/>
  <c r="EG151" i="28"/>
  <c r="ED151" i="28"/>
  <c r="EA151" i="28"/>
  <c r="DX151" i="28"/>
  <c r="DU151" i="28"/>
  <c r="DA151" i="28"/>
  <c r="IH151" i="28" s="1"/>
  <c r="BN151" i="28"/>
  <c r="IF151" i="28" s="1"/>
  <c r="HY150" i="28"/>
  <c r="HV150" i="28"/>
  <c r="HS150" i="28"/>
  <c r="HP150" i="28"/>
  <c r="HM150" i="28"/>
  <c r="HJ150" i="28"/>
  <c r="HG150" i="28"/>
  <c r="HD150" i="28"/>
  <c r="HA150" i="28"/>
  <c r="GX150" i="28"/>
  <c r="GU150" i="28"/>
  <c r="GR150" i="28"/>
  <c r="GO150" i="28"/>
  <c r="GL150" i="28"/>
  <c r="GI150" i="28"/>
  <c r="GF150" i="28"/>
  <c r="GC150" i="28"/>
  <c r="FZ150" i="28"/>
  <c r="FW150" i="28"/>
  <c r="FT150" i="28"/>
  <c r="FQ150" i="28"/>
  <c r="FN150" i="28"/>
  <c r="FK150" i="28"/>
  <c r="FH150" i="28"/>
  <c r="FE150" i="28"/>
  <c r="FB150" i="28"/>
  <c r="EY150" i="28"/>
  <c r="EV150" i="28"/>
  <c r="ES150" i="28"/>
  <c r="EP150" i="28"/>
  <c r="EM150" i="28"/>
  <c r="EJ150" i="28"/>
  <c r="EG150" i="28"/>
  <c r="ED150" i="28"/>
  <c r="EA150" i="28"/>
  <c r="DX150" i="28"/>
  <c r="DU150" i="28"/>
  <c r="BN150" i="28"/>
  <c r="IE150" i="28" s="1"/>
  <c r="IE149" i="28"/>
  <c r="IG149" i="28" s="1"/>
  <c r="HY149" i="28"/>
  <c r="HV149" i="28"/>
  <c r="HS149" i="28"/>
  <c r="HP149" i="28"/>
  <c r="HM149" i="28"/>
  <c r="HJ149" i="28"/>
  <c r="HG149" i="28"/>
  <c r="HD149" i="28"/>
  <c r="HA149" i="28"/>
  <c r="GX149" i="28"/>
  <c r="GU149" i="28"/>
  <c r="GR149" i="28"/>
  <c r="GO149" i="28"/>
  <c r="GL149" i="28"/>
  <c r="GI149" i="28"/>
  <c r="GF149" i="28"/>
  <c r="GC149" i="28"/>
  <c r="FZ149" i="28"/>
  <c r="FW149" i="28"/>
  <c r="FT149" i="28"/>
  <c r="FQ149" i="28"/>
  <c r="FN149" i="28"/>
  <c r="FK149" i="28"/>
  <c r="FH149" i="28"/>
  <c r="FE149" i="28"/>
  <c r="FB149" i="28"/>
  <c r="EY149" i="28"/>
  <c r="EV149" i="28"/>
  <c r="ES149" i="28"/>
  <c r="EP149" i="28"/>
  <c r="EM149" i="28"/>
  <c r="EJ149" i="28"/>
  <c r="EG149" i="28"/>
  <c r="ED149" i="28"/>
  <c r="EA149" i="28"/>
  <c r="DX149" i="28"/>
  <c r="DU149" i="28"/>
  <c r="DA149" i="28"/>
  <c r="IH149" i="28" s="1"/>
  <c r="BN149" i="28"/>
  <c r="IF149" i="28" s="1"/>
  <c r="HY148" i="28"/>
  <c r="HV148" i="28"/>
  <c r="HS148" i="28"/>
  <c r="HP148" i="28"/>
  <c r="HM148" i="28"/>
  <c r="HJ148" i="28"/>
  <c r="HG148" i="28"/>
  <c r="HD148" i="28"/>
  <c r="HA148" i="28"/>
  <c r="GX148" i="28"/>
  <c r="GU148" i="28"/>
  <c r="GR148" i="28"/>
  <c r="GO148" i="28"/>
  <c r="GL148" i="28"/>
  <c r="GI148" i="28"/>
  <c r="GF148" i="28"/>
  <c r="GC148" i="28"/>
  <c r="FZ148" i="28"/>
  <c r="FW148" i="28"/>
  <c r="FT148" i="28"/>
  <c r="FQ148" i="28"/>
  <c r="FN148" i="28"/>
  <c r="FK148" i="28"/>
  <c r="FH148" i="28"/>
  <c r="FE148" i="28"/>
  <c r="FB148" i="28"/>
  <c r="EY148" i="28"/>
  <c r="EV148" i="28"/>
  <c r="ES148" i="28"/>
  <c r="EP148" i="28"/>
  <c r="EM148" i="28"/>
  <c r="EJ148" i="28"/>
  <c r="EG148" i="28"/>
  <c r="ED148" i="28"/>
  <c r="EA148" i="28"/>
  <c r="DX148" i="28"/>
  <c r="DU148" i="28"/>
  <c r="BN148" i="28"/>
  <c r="IE148" i="28" s="1"/>
  <c r="IE147" i="28"/>
  <c r="IG147" i="28" s="1"/>
  <c r="HY147" i="28"/>
  <c r="HV147" i="28"/>
  <c r="HS147" i="28"/>
  <c r="HP147" i="28"/>
  <c r="HM147" i="28"/>
  <c r="HJ147" i="28"/>
  <c r="HG147" i="28"/>
  <c r="HD147" i="28"/>
  <c r="HA147" i="28"/>
  <c r="GX147" i="28"/>
  <c r="GU147" i="28"/>
  <c r="GR147" i="28"/>
  <c r="GO147" i="28"/>
  <c r="GL147" i="28"/>
  <c r="GI147" i="28"/>
  <c r="GF147" i="28"/>
  <c r="GC147" i="28"/>
  <c r="FZ147" i="28"/>
  <c r="FW147" i="28"/>
  <c r="FT147" i="28"/>
  <c r="FQ147" i="28"/>
  <c r="FN147" i="28"/>
  <c r="FK147" i="28"/>
  <c r="FH147" i="28"/>
  <c r="FE147" i="28"/>
  <c r="FB147" i="28"/>
  <c r="EY147" i="28"/>
  <c r="EV147" i="28"/>
  <c r="ES147" i="28"/>
  <c r="EP147" i="28"/>
  <c r="EM147" i="28"/>
  <c r="EJ147" i="28"/>
  <c r="EG147" i="28"/>
  <c r="ED147" i="28"/>
  <c r="EA147" i="28"/>
  <c r="DX147" i="28"/>
  <c r="DU147" i="28"/>
  <c r="DA147" i="28"/>
  <c r="IH147" i="28" s="1"/>
  <c r="BN147" i="28"/>
  <c r="IF147" i="28" s="1"/>
  <c r="HY146" i="28"/>
  <c r="HV146" i="28"/>
  <c r="HS146" i="28"/>
  <c r="HP146" i="28"/>
  <c r="HM146" i="28"/>
  <c r="HJ146" i="28"/>
  <c r="HG146" i="28"/>
  <c r="HD146" i="28"/>
  <c r="HA146" i="28"/>
  <c r="GX146" i="28"/>
  <c r="GU146" i="28"/>
  <c r="GR146" i="28"/>
  <c r="GO146" i="28"/>
  <c r="GL146" i="28"/>
  <c r="GI146" i="28"/>
  <c r="GF146" i="28"/>
  <c r="GC146" i="28"/>
  <c r="FZ146" i="28"/>
  <c r="FW146" i="28"/>
  <c r="FT146" i="28"/>
  <c r="FQ146" i="28"/>
  <c r="FN146" i="28"/>
  <c r="FK146" i="28"/>
  <c r="FH146" i="28"/>
  <c r="FE146" i="28"/>
  <c r="FB146" i="28"/>
  <c r="EY146" i="28"/>
  <c r="EV146" i="28"/>
  <c r="ES146" i="28"/>
  <c r="EP146" i="28"/>
  <c r="EM146" i="28"/>
  <c r="EJ146" i="28"/>
  <c r="EG146" i="28"/>
  <c r="ED146" i="28"/>
  <c r="EA146" i="28"/>
  <c r="DX146" i="28"/>
  <c r="DU146" i="28"/>
  <c r="BN146" i="28"/>
  <c r="IE146" i="28" s="1"/>
  <c r="IE145" i="28"/>
  <c r="IG145" i="28" s="1"/>
  <c r="HY145" i="28"/>
  <c r="HV145" i="28"/>
  <c r="HS145" i="28"/>
  <c r="HP145" i="28"/>
  <c r="HM145" i="28"/>
  <c r="HJ145" i="28"/>
  <c r="HG145" i="28"/>
  <c r="HD145" i="28"/>
  <c r="HA145" i="28"/>
  <c r="GX145" i="28"/>
  <c r="GU145" i="28"/>
  <c r="GR145" i="28"/>
  <c r="GO145" i="28"/>
  <c r="GL145" i="28"/>
  <c r="GI145" i="28"/>
  <c r="GF145" i="28"/>
  <c r="GC145" i="28"/>
  <c r="FZ145" i="28"/>
  <c r="FW145" i="28"/>
  <c r="FT145" i="28"/>
  <c r="FQ145" i="28"/>
  <c r="FN145" i="28"/>
  <c r="FK145" i="28"/>
  <c r="FH145" i="28"/>
  <c r="FE145" i="28"/>
  <c r="FB145" i="28"/>
  <c r="EY145" i="28"/>
  <c r="EV145" i="28"/>
  <c r="ES145" i="28"/>
  <c r="EP145" i="28"/>
  <c r="EM145" i="28"/>
  <c r="EJ145" i="28"/>
  <c r="EG145" i="28"/>
  <c r="ED145" i="28"/>
  <c r="EA145" i="28"/>
  <c r="DX145" i="28"/>
  <c r="DU145" i="28"/>
  <c r="DA145" i="28"/>
  <c r="IH145" i="28" s="1"/>
  <c r="BN145" i="28"/>
  <c r="IF145" i="28" s="1"/>
  <c r="HY144" i="28"/>
  <c r="HV144" i="28"/>
  <c r="HS144" i="28"/>
  <c r="HP144" i="28"/>
  <c r="HM144" i="28"/>
  <c r="HJ144" i="28"/>
  <c r="HG144" i="28"/>
  <c r="HD144" i="28"/>
  <c r="HA144" i="28"/>
  <c r="GX144" i="28"/>
  <c r="GU144" i="28"/>
  <c r="GR144" i="28"/>
  <c r="GO144" i="28"/>
  <c r="GL144" i="28"/>
  <c r="GI144" i="28"/>
  <c r="GF144" i="28"/>
  <c r="GC144" i="28"/>
  <c r="FZ144" i="28"/>
  <c r="FW144" i="28"/>
  <c r="FT144" i="28"/>
  <c r="FQ144" i="28"/>
  <c r="FN144" i="28"/>
  <c r="FK144" i="28"/>
  <c r="FH144" i="28"/>
  <c r="FE144" i="28"/>
  <c r="FB144" i="28"/>
  <c r="EY144" i="28"/>
  <c r="EV144" i="28"/>
  <c r="ES144" i="28"/>
  <c r="EP144" i="28"/>
  <c r="EM144" i="28"/>
  <c r="EJ144" i="28"/>
  <c r="EG144" i="28"/>
  <c r="ED144" i="28"/>
  <c r="EA144" i="28"/>
  <c r="DX144" i="28"/>
  <c r="DU144" i="28"/>
  <c r="BN144" i="28"/>
  <c r="IE144" i="28" s="1"/>
  <c r="IE143" i="28"/>
  <c r="IG143" i="28" s="1"/>
  <c r="HY143" i="28"/>
  <c r="HV143" i="28"/>
  <c r="HS143" i="28"/>
  <c r="HP143" i="28"/>
  <c r="HM143" i="28"/>
  <c r="HJ143" i="28"/>
  <c r="HG143" i="28"/>
  <c r="HD143" i="28"/>
  <c r="HA143" i="28"/>
  <c r="GX143" i="28"/>
  <c r="GU143" i="28"/>
  <c r="GR143" i="28"/>
  <c r="GO143" i="28"/>
  <c r="GL143" i="28"/>
  <c r="GI143" i="28"/>
  <c r="GF143" i="28"/>
  <c r="GC143" i="28"/>
  <c r="FZ143" i="28"/>
  <c r="FW143" i="28"/>
  <c r="FT143" i="28"/>
  <c r="FQ143" i="28"/>
  <c r="FN143" i="28"/>
  <c r="FK143" i="28"/>
  <c r="FH143" i="28"/>
  <c r="FE143" i="28"/>
  <c r="FB143" i="28"/>
  <c r="EY143" i="28"/>
  <c r="EV143" i="28"/>
  <c r="ES143" i="28"/>
  <c r="EP143" i="28"/>
  <c r="EM143" i="28"/>
  <c r="EJ143" i="28"/>
  <c r="EG143" i="28"/>
  <c r="ED143" i="28"/>
  <c r="EA143" i="28"/>
  <c r="DX143" i="28"/>
  <c r="DU143" i="28"/>
  <c r="DA143" i="28"/>
  <c r="IH143" i="28" s="1"/>
  <c r="BN143" i="28"/>
  <c r="IF143" i="28" s="1"/>
  <c r="HY142" i="28"/>
  <c r="HV142" i="28"/>
  <c r="HS142" i="28"/>
  <c r="HP142" i="28"/>
  <c r="HM142" i="28"/>
  <c r="HJ142" i="28"/>
  <c r="HG142" i="28"/>
  <c r="HD142" i="28"/>
  <c r="HA142" i="28"/>
  <c r="GX142" i="28"/>
  <c r="GU142" i="28"/>
  <c r="GR142" i="28"/>
  <c r="GO142" i="28"/>
  <c r="GL142" i="28"/>
  <c r="GI142" i="28"/>
  <c r="GF142" i="28"/>
  <c r="GC142" i="28"/>
  <c r="FZ142" i="28"/>
  <c r="FW142" i="28"/>
  <c r="FT142" i="28"/>
  <c r="FQ142" i="28"/>
  <c r="FN142" i="28"/>
  <c r="FK142" i="28"/>
  <c r="FH142" i="28"/>
  <c r="FE142" i="28"/>
  <c r="FB142" i="28"/>
  <c r="EY142" i="28"/>
  <c r="EV142" i="28"/>
  <c r="ES142" i="28"/>
  <c r="EP142" i="28"/>
  <c r="EM142" i="28"/>
  <c r="EJ142" i="28"/>
  <c r="EG142" i="28"/>
  <c r="ED142" i="28"/>
  <c r="EA142" i="28"/>
  <c r="DX142" i="28"/>
  <c r="DU142" i="28"/>
  <c r="BN142" i="28"/>
  <c r="IE142" i="28" s="1"/>
  <c r="IE141" i="28"/>
  <c r="IG141" i="28" s="1"/>
  <c r="HY141" i="28"/>
  <c r="HV141" i="28"/>
  <c r="HS141" i="28"/>
  <c r="HP141" i="28"/>
  <c r="HM141" i="28"/>
  <c r="HJ141" i="28"/>
  <c r="HG141" i="28"/>
  <c r="HD141" i="28"/>
  <c r="HA141" i="28"/>
  <c r="GX141" i="28"/>
  <c r="GU141" i="28"/>
  <c r="GR141" i="28"/>
  <c r="GO141" i="28"/>
  <c r="GL141" i="28"/>
  <c r="GI141" i="28"/>
  <c r="GF141" i="28"/>
  <c r="GC141" i="28"/>
  <c r="FZ141" i="28"/>
  <c r="FW141" i="28"/>
  <c r="FT141" i="28"/>
  <c r="FQ141" i="28"/>
  <c r="FN141" i="28"/>
  <c r="FK141" i="28"/>
  <c r="FH141" i="28"/>
  <c r="FE141" i="28"/>
  <c r="FB141" i="28"/>
  <c r="EY141" i="28"/>
  <c r="EV141" i="28"/>
  <c r="ES141" i="28"/>
  <c r="EP141" i="28"/>
  <c r="EM141" i="28"/>
  <c r="EJ141" i="28"/>
  <c r="EG141" i="28"/>
  <c r="ED141" i="28"/>
  <c r="EA141" i="28"/>
  <c r="DX141" i="28"/>
  <c r="DU141" i="28"/>
  <c r="DA141" i="28"/>
  <c r="IH141" i="28" s="1"/>
  <c r="BN141" i="28"/>
  <c r="IF141" i="28" s="1"/>
  <c r="HY140" i="28"/>
  <c r="HV140" i="28"/>
  <c r="HS140" i="28"/>
  <c r="HP140" i="28"/>
  <c r="HM140" i="28"/>
  <c r="HJ140" i="28"/>
  <c r="HG140" i="28"/>
  <c r="HD140" i="28"/>
  <c r="HA140" i="28"/>
  <c r="GX140" i="28"/>
  <c r="GU140" i="28"/>
  <c r="GR140" i="28"/>
  <c r="GO140" i="28"/>
  <c r="GL140" i="28"/>
  <c r="GI140" i="28"/>
  <c r="GF140" i="28"/>
  <c r="GC140" i="28"/>
  <c r="FZ140" i="28"/>
  <c r="FW140" i="28"/>
  <c r="FT140" i="28"/>
  <c r="FQ140" i="28"/>
  <c r="FN140" i="28"/>
  <c r="FK140" i="28"/>
  <c r="FH140" i="28"/>
  <c r="FE140" i="28"/>
  <c r="FB140" i="28"/>
  <c r="EY140" i="28"/>
  <c r="EV140" i="28"/>
  <c r="ES140" i="28"/>
  <c r="EP140" i="28"/>
  <c r="EM140" i="28"/>
  <c r="EJ140" i="28"/>
  <c r="EG140" i="28"/>
  <c r="ED140" i="28"/>
  <c r="EA140" i="28"/>
  <c r="DX140" i="28"/>
  <c r="DU140" i="28"/>
  <c r="BN140" i="28"/>
  <c r="IE140" i="28" s="1"/>
  <c r="IE139" i="28"/>
  <c r="IG139" i="28" s="1"/>
  <c r="HY139" i="28"/>
  <c r="HV139" i="28"/>
  <c r="HS139" i="28"/>
  <c r="HP139" i="28"/>
  <c r="HM139" i="28"/>
  <c r="HJ139" i="28"/>
  <c r="HG139" i="28"/>
  <c r="HD139" i="28"/>
  <c r="HA139" i="28"/>
  <c r="GX139" i="28"/>
  <c r="GU139" i="28"/>
  <c r="GR139" i="28"/>
  <c r="GO139" i="28"/>
  <c r="GL139" i="28"/>
  <c r="GI139" i="28"/>
  <c r="GF139" i="28"/>
  <c r="GC139" i="28"/>
  <c r="FZ139" i="28"/>
  <c r="FW139" i="28"/>
  <c r="FT139" i="28"/>
  <c r="FQ139" i="28"/>
  <c r="FN139" i="28"/>
  <c r="FK139" i="28"/>
  <c r="FH139" i="28"/>
  <c r="FE139" i="28"/>
  <c r="FB139" i="28"/>
  <c r="EY139" i="28"/>
  <c r="EV139" i="28"/>
  <c r="ES139" i="28"/>
  <c r="EP139" i="28"/>
  <c r="EM139" i="28"/>
  <c r="EJ139" i="28"/>
  <c r="EG139" i="28"/>
  <c r="ED139" i="28"/>
  <c r="EA139" i="28"/>
  <c r="DX139" i="28"/>
  <c r="DU139" i="28"/>
  <c r="DA139" i="28"/>
  <c r="IH139" i="28" s="1"/>
  <c r="BN139" i="28"/>
  <c r="IF139" i="28" s="1"/>
  <c r="HY138" i="28"/>
  <c r="HV138" i="28"/>
  <c r="HS138" i="28"/>
  <c r="HP138" i="28"/>
  <c r="HM138" i="28"/>
  <c r="HJ138" i="28"/>
  <c r="HG138" i="28"/>
  <c r="HD138" i="28"/>
  <c r="HA138" i="28"/>
  <c r="GX138" i="28"/>
  <c r="GU138" i="28"/>
  <c r="GR138" i="28"/>
  <c r="GO138" i="28"/>
  <c r="GL138" i="28"/>
  <c r="GI138" i="28"/>
  <c r="GF138" i="28"/>
  <c r="GC138" i="28"/>
  <c r="FZ138" i="28"/>
  <c r="FW138" i="28"/>
  <c r="FT138" i="28"/>
  <c r="FQ138" i="28"/>
  <c r="FN138" i="28"/>
  <c r="FK138" i="28"/>
  <c r="FH138" i="28"/>
  <c r="FE138" i="28"/>
  <c r="FB138" i="28"/>
  <c r="EY138" i="28"/>
  <c r="EV138" i="28"/>
  <c r="ES138" i="28"/>
  <c r="EP138" i="28"/>
  <c r="EM138" i="28"/>
  <c r="EJ138" i="28"/>
  <c r="EG138" i="28"/>
  <c r="ED138" i="28"/>
  <c r="EA138" i="28"/>
  <c r="DX138" i="28"/>
  <c r="DU138" i="28"/>
  <c r="BN138" i="28"/>
  <c r="IE137" i="28"/>
  <c r="HY137" i="28"/>
  <c r="HV137" i="28"/>
  <c r="HS137" i="28"/>
  <c r="HP137" i="28"/>
  <c r="HM137" i="28"/>
  <c r="HJ137" i="28"/>
  <c r="HG137" i="28"/>
  <c r="HD137" i="28"/>
  <c r="HA137" i="28"/>
  <c r="GX137" i="28"/>
  <c r="GU137" i="28"/>
  <c r="GR137" i="28"/>
  <c r="GO137" i="28"/>
  <c r="GL137" i="28"/>
  <c r="GI137" i="28"/>
  <c r="GF137" i="28"/>
  <c r="GC137" i="28"/>
  <c r="FZ137" i="28"/>
  <c r="FW137" i="28"/>
  <c r="FT137" i="28"/>
  <c r="FQ137" i="28"/>
  <c r="FN137" i="28"/>
  <c r="FK137" i="28"/>
  <c r="FH137" i="28"/>
  <c r="FE137" i="28"/>
  <c r="FB137" i="28"/>
  <c r="EY137" i="28"/>
  <c r="EV137" i="28"/>
  <c r="ES137" i="28"/>
  <c r="EP137" i="28"/>
  <c r="EM137" i="28"/>
  <c r="EJ137" i="28"/>
  <c r="EG137" i="28"/>
  <c r="ED137" i="28"/>
  <c r="EA137" i="28"/>
  <c r="DX137" i="28"/>
  <c r="DU137" i="28"/>
  <c r="DA137" i="28"/>
  <c r="BN137" i="28"/>
  <c r="IF137" i="28" s="1"/>
  <c r="HY136" i="28"/>
  <c r="HV136" i="28"/>
  <c r="HS136" i="28"/>
  <c r="HP136" i="28"/>
  <c r="HM136" i="28"/>
  <c r="HJ136" i="28"/>
  <c r="HG136" i="28"/>
  <c r="HD136" i="28"/>
  <c r="HA136" i="28"/>
  <c r="GX136" i="28"/>
  <c r="GU136" i="28"/>
  <c r="GR136" i="28"/>
  <c r="GO136" i="28"/>
  <c r="GL136" i="28"/>
  <c r="GI136" i="28"/>
  <c r="GF136" i="28"/>
  <c r="GC136" i="28"/>
  <c r="FZ136" i="28"/>
  <c r="FW136" i="28"/>
  <c r="FT136" i="28"/>
  <c r="FQ136" i="28"/>
  <c r="FN136" i="28"/>
  <c r="FK136" i="28"/>
  <c r="FH136" i="28"/>
  <c r="FE136" i="28"/>
  <c r="FB136" i="28"/>
  <c r="EY136" i="28"/>
  <c r="EV136" i="28"/>
  <c r="ES136" i="28"/>
  <c r="EP136" i="28"/>
  <c r="EM136" i="28"/>
  <c r="EJ136" i="28"/>
  <c r="EG136" i="28"/>
  <c r="ED136" i="28"/>
  <c r="EA136" i="28"/>
  <c r="DX136" i="28"/>
  <c r="DU136" i="28"/>
  <c r="BN136" i="28"/>
  <c r="IE135" i="28"/>
  <c r="IG135" i="28" s="1"/>
  <c r="HY135" i="28"/>
  <c r="HV135" i="28"/>
  <c r="HS135" i="28"/>
  <c r="HP135" i="28"/>
  <c r="HM135" i="28"/>
  <c r="HJ135" i="28"/>
  <c r="HG135" i="28"/>
  <c r="HD135" i="28"/>
  <c r="HA135" i="28"/>
  <c r="GX135" i="28"/>
  <c r="GU135" i="28"/>
  <c r="GR135" i="28"/>
  <c r="GO135" i="28"/>
  <c r="GL135" i="28"/>
  <c r="GI135" i="28"/>
  <c r="GF135" i="28"/>
  <c r="GC135" i="28"/>
  <c r="FZ135" i="28"/>
  <c r="FW135" i="28"/>
  <c r="FT135" i="28"/>
  <c r="FQ135" i="28"/>
  <c r="FN135" i="28"/>
  <c r="FK135" i="28"/>
  <c r="FH135" i="28"/>
  <c r="FE135" i="28"/>
  <c r="FB135" i="28"/>
  <c r="EY135" i="28"/>
  <c r="EV135" i="28"/>
  <c r="ES135" i="28"/>
  <c r="EP135" i="28"/>
  <c r="EM135" i="28"/>
  <c r="EJ135" i="28"/>
  <c r="EG135" i="28"/>
  <c r="ED135" i="28"/>
  <c r="EA135" i="28"/>
  <c r="DX135" i="28"/>
  <c r="DU135" i="28"/>
  <c r="DA135" i="28"/>
  <c r="BN135" i="28"/>
  <c r="IF135" i="28" s="1"/>
  <c r="HY134" i="28"/>
  <c r="HV134" i="28"/>
  <c r="HS134" i="28"/>
  <c r="HP134" i="28"/>
  <c r="HM134" i="28"/>
  <c r="HJ134" i="28"/>
  <c r="HG134" i="28"/>
  <c r="HD134" i="28"/>
  <c r="HA134" i="28"/>
  <c r="GX134" i="28"/>
  <c r="GU134" i="28"/>
  <c r="GR134" i="28"/>
  <c r="GO134" i="28"/>
  <c r="GL134" i="28"/>
  <c r="GI134" i="28"/>
  <c r="GF134" i="28"/>
  <c r="GC134" i="28"/>
  <c r="FZ134" i="28"/>
  <c r="FW134" i="28"/>
  <c r="FT134" i="28"/>
  <c r="FQ134" i="28"/>
  <c r="FN134" i="28"/>
  <c r="FK134" i="28"/>
  <c r="FH134" i="28"/>
  <c r="FE134" i="28"/>
  <c r="FB134" i="28"/>
  <c r="EY134" i="28"/>
  <c r="EV134" i="28"/>
  <c r="ES134" i="28"/>
  <c r="EP134" i="28"/>
  <c r="EM134" i="28"/>
  <c r="EJ134" i="28"/>
  <c r="EG134" i="28"/>
  <c r="ED134" i="28"/>
  <c r="EA134" i="28"/>
  <c r="DX134" i="28"/>
  <c r="DU134" i="28"/>
  <c r="BN134" i="28"/>
  <c r="IE133" i="28"/>
  <c r="HY133" i="28"/>
  <c r="HV133" i="28"/>
  <c r="HS133" i="28"/>
  <c r="HP133" i="28"/>
  <c r="HM133" i="28"/>
  <c r="HJ133" i="28"/>
  <c r="HG133" i="28"/>
  <c r="HD133" i="28"/>
  <c r="HA133" i="28"/>
  <c r="GX133" i="28"/>
  <c r="GU133" i="28"/>
  <c r="GR133" i="28"/>
  <c r="GO133" i="28"/>
  <c r="GL133" i="28"/>
  <c r="GI133" i="28"/>
  <c r="GF133" i="28"/>
  <c r="GC133" i="28"/>
  <c r="FZ133" i="28"/>
  <c r="FW133" i="28"/>
  <c r="FT133" i="28"/>
  <c r="FQ133" i="28"/>
  <c r="FN133" i="28"/>
  <c r="FK133" i="28"/>
  <c r="FH133" i="28"/>
  <c r="FE133" i="28"/>
  <c r="FB133" i="28"/>
  <c r="EY133" i="28"/>
  <c r="EV133" i="28"/>
  <c r="ES133" i="28"/>
  <c r="EP133" i="28"/>
  <c r="EM133" i="28"/>
  <c r="EJ133" i="28"/>
  <c r="EG133" i="28"/>
  <c r="ED133" i="28"/>
  <c r="EA133" i="28"/>
  <c r="DX133" i="28"/>
  <c r="DU133" i="28"/>
  <c r="DA133" i="28"/>
  <c r="BN133" i="28"/>
  <c r="IF133" i="28" s="1"/>
  <c r="HY132" i="28"/>
  <c r="HV132" i="28"/>
  <c r="HS132" i="28"/>
  <c r="HP132" i="28"/>
  <c r="HM132" i="28"/>
  <c r="HJ132" i="28"/>
  <c r="HG132" i="28"/>
  <c r="HD132" i="28"/>
  <c r="HA132" i="28"/>
  <c r="GX132" i="28"/>
  <c r="GU132" i="28"/>
  <c r="GR132" i="28"/>
  <c r="GO132" i="28"/>
  <c r="GL132" i="28"/>
  <c r="GI132" i="28"/>
  <c r="GF132" i="28"/>
  <c r="GC132" i="28"/>
  <c r="FZ132" i="28"/>
  <c r="FW132" i="28"/>
  <c r="FT132" i="28"/>
  <c r="FQ132" i="28"/>
  <c r="FN132" i="28"/>
  <c r="FK132" i="28"/>
  <c r="FH132" i="28"/>
  <c r="FE132" i="28"/>
  <c r="FB132" i="28"/>
  <c r="EY132" i="28"/>
  <c r="EV132" i="28"/>
  <c r="ES132" i="28"/>
  <c r="EP132" i="28"/>
  <c r="EM132" i="28"/>
  <c r="EJ132" i="28"/>
  <c r="EG132" i="28"/>
  <c r="ED132" i="28"/>
  <c r="EA132" i="28"/>
  <c r="DX132" i="28"/>
  <c r="DU132" i="28"/>
  <c r="BN132" i="28"/>
  <c r="IE131" i="28"/>
  <c r="IG131" i="28" s="1"/>
  <c r="HY131" i="28"/>
  <c r="HV131" i="28"/>
  <c r="HS131" i="28"/>
  <c r="HP131" i="28"/>
  <c r="HM131" i="28"/>
  <c r="HJ131" i="28"/>
  <c r="HG131" i="28"/>
  <c r="HD131" i="28"/>
  <c r="HA131" i="28"/>
  <c r="GX131" i="28"/>
  <c r="GU131" i="28"/>
  <c r="GR131" i="28"/>
  <c r="GO131" i="28"/>
  <c r="GL131" i="28"/>
  <c r="GI131" i="28"/>
  <c r="GF131" i="28"/>
  <c r="GC131" i="28"/>
  <c r="FZ131" i="28"/>
  <c r="FW131" i="28"/>
  <c r="FT131" i="28"/>
  <c r="FQ131" i="28"/>
  <c r="FN131" i="28"/>
  <c r="FK131" i="28"/>
  <c r="FH131" i="28"/>
  <c r="FE131" i="28"/>
  <c r="FB131" i="28"/>
  <c r="EY131" i="28"/>
  <c r="EV131" i="28"/>
  <c r="ES131" i="28"/>
  <c r="EP131" i="28"/>
  <c r="EM131" i="28"/>
  <c r="EJ131" i="28"/>
  <c r="EG131" i="28"/>
  <c r="ED131" i="28"/>
  <c r="EA131" i="28"/>
  <c r="DX131" i="28"/>
  <c r="DU131" i="28"/>
  <c r="DA131" i="28"/>
  <c r="BN131" i="28"/>
  <c r="IF131" i="28" s="1"/>
  <c r="HY130" i="28"/>
  <c r="HV130" i="28"/>
  <c r="HS130" i="28"/>
  <c r="HP130" i="28"/>
  <c r="HM130" i="28"/>
  <c r="HJ130" i="28"/>
  <c r="HG130" i="28"/>
  <c r="HD130" i="28"/>
  <c r="HA130" i="28"/>
  <c r="GX130" i="28"/>
  <c r="GU130" i="28"/>
  <c r="GR130" i="28"/>
  <c r="GO130" i="28"/>
  <c r="GL130" i="28"/>
  <c r="GI130" i="28"/>
  <c r="GF130" i="28"/>
  <c r="GC130" i="28"/>
  <c r="FZ130" i="28"/>
  <c r="FW130" i="28"/>
  <c r="FT130" i="28"/>
  <c r="FQ130" i="28"/>
  <c r="FN130" i="28"/>
  <c r="FK130" i="28"/>
  <c r="FH130" i="28"/>
  <c r="FE130" i="28"/>
  <c r="FB130" i="28"/>
  <c r="EY130" i="28"/>
  <c r="EV130" i="28"/>
  <c r="ES130" i="28"/>
  <c r="EP130" i="28"/>
  <c r="EM130" i="28"/>
  <c r="EJ130" i="28"/>
  <c r="EG130" i="28"/>
  <c r="ED130" i="28"/>
  <c r="EA130" i="28"/>
  <c r="DX130" i="28"/>
  <c r="DU130" i="28"/>
  <c r="BN130" i="28"/>
  <c r="IE129" i="28"/>
  <c r="HY129" i="28"/>
  <c r="HV129" i="28"/>
  <c r="HS129" i="28"/>
  <c r="HP129" i="28"/>
  <c r="HM129" i="28"/>
  <c r="HJ129" i="28"/>
  <c r="HG129" i="28"/>
  <c r="HD129" i="28"/>
  <c r="HA129" i="28"/>
  <c r="GX129" i="28"/>
  <c r="GU129" i="28"/>
  <c r="GR129" i="28"/>
  <c r="GO129" i="28"/>
  <c r="GL129" i="28"/>
  <c r="GI129" i="28"/>
  <c r="GF129" i="28"/>
  <c r="GC129" i="28"/>
  <c r="FZ129" i="28"/>
  <c r="FW129" i="28"/>
  <c r="FT129" i="28"/>
  <c r="FQ129" i="28"/>
  <c r="FN129" i="28"/>
  <c r="FK129" i="28"/>
  <c r="FH129" i="28"/>
  <c r="FE129" i="28"/>
  <c r="FB129" i="28"/>
  <c r="EY129" i="28"/>
  <c r="EV129" i="28"/>
  <c r="ES129" i="28"/>
  <c r="EP129" i="28"/>
  <c r="EM129" i="28"/>
  <c r="EJ129" i="28"/>
  <c r="EG129" i="28"/>
  <c r="ED129" i="28"/>
  <c r="EA129" i="28"/>
  <c r="DX129" i="28"/>
  <c r="DU129" i="28"/>
  <c r="DA129" i="28"/>
  <c r="BN129" i="28"/>
  <c r="IF129" i="28" s="1"/>
  <c r="HY128" i="28"/>
  <c r="HV128" i="28"/>
  <c r="HS128" i="28"/>
  <c r="HP128" i="28"/>
  <c r="HM128" i="28"/>
  <c r="HJ128" i="28"/>
  <c r="HG128" i="28"/>
  <c r="HD128" i="28"/>
  <c r="HA128" i="28"/>
  <c r="GX128" i="28"/>
  <c r="GU128" i="28"/>
  <c r="GR128" i="28"/>
  <c r="GO128" i="28"/>
  <c r="GL128" i="28"/>
  <c r="GI128" i="28"/>
  <c r="GF128" i="28"/>
  <c r="GC128" i="28"/>
  <c r="FZ128" i="28"/>
  <c r="FW128" i="28"/>
  <c r="FT128" i="28"/>
  <c r="FQ128" i="28"/>
  <c r="FN128" i="28"/>
  <c r="FK128" i="28"/>
  <c r="FH128" i="28"/>
  <c r="FE128" i="28"/>
  <c r="FB128" i="28"/>
  <c r="EY128" i="28"/>
  <c r="EV128" i="28"/>
  <c r="ES128" i="28"/>
  <c r="EP128" i="28"/>
  <c r="EM128" i="28"/>
  <c r="EJ128" i="28"/>
  <c r="EG128" i="28"/>
  <c r="ED128" i="28"/>
  <c r="EA128" i="28"/>
  <c r="DX128" i="28"/>
  <c r="DU128" i="28"/>
  <c r="BN128" i="28"/>
  <c r="IE127" i="28"/>
  <c r="HY127" i="28"/>
  <c r="HV127" i="28"/>
  <c r="HS127" i="28"/>
  <c r="HP127" i="28"/>
  <c r="HM127" i="28"/>
  <c r="HJ127" i="28"/>
  <c r="HG127" i="28"/>
  <c r="HD127" i="28"/>
  <c r="HA127" i="28"/>
  <c r="GX127" i="28"/>
  <c r="GU127" i="28"/>
  <c r="GR127" i="28"/>
  <c r="GO127" i="28"/>
  <c r="GL127" i="28"/>
  <c r="GI127" i="28"/>
  <c r="GF127" i="28"/>
  <c r="GC127" i="28"/>
  <c r="FZ127" i="28"/>
  <c r="FW127" i="28"/>
  <c r="FT127" i="28"/>
  <c r="FQ127" i="28"/>
  <c r="FN127" i="28"/>
  <c r="FK127" i="28"/>
  <c r="FH127" i="28"/>
  <c r="FE127" i="28"/>
  <c r="FB127" i="28"/>
  <c r="EY127" i="28"/>
  <c r="EV127" i="28"/>
  <c r="ES127" i="28"/>
  <c r="EP127" i="28"/>
  <c r="EM127" i="28"/>
  <c r="EJ127" i="28"/>
  <c r="EG127" i="28"/>
  <c r="ED127" i="28"/>
  <c r="EA127" i="28"/>
  <c r="DX127" i="28"/>
  <c r="DU127" i="28"/>
  <c r="DA127" i="28"/>
  <c r="BN127" i="28"/>
  <c r="IF127" i="28" s="1"/>
  <c r="HY126" i="28"/>
  <c r="HV126" i="28"/>
  <c r="HS126" i="28"/>
  <c r="HP126" i="28"/>
  <c r="HM126" i="28"/>
  <c r="HJ126" i="28"/>
  <c r="HG126" i="28"/>
  <c r="HD126" i="28"/>
  <c r="HA126" i="28"/>
  <c r="GX126" i="28"/>
  <c r="GU126" i="28"/>
  <c r="GR126" i="28"/>
  <c r="GO126" i="28"/>
  <c r="GL126" i="28"/>
  <c r="GI126" i="28"/>
  <c r="GF126" i="28"/>
  <c r="GC126" i="28"/>
  <c r="FZ126" i="28"/>
  <c r="FW126" i="28"/>
  <c r="FT126" i="28"/>
  <c r="FQ126" i="28"/>
  <c r="FN126" i="28"/>
  <c r="FK126" i="28"/>
  <c r="FH126" i="28"/>
  <c r="FE126" i="28"/>
  <c r="FB126" i="28"/>
  <c r="EY126" i="28"/>
  <c r="EV126" i="28"/>
  <c r="ES126" i="28"/>
  <c r="EP126" i="28"/>
  <c r="EM126" i="28"/>
  <c r="EJ126" i="28"/>
  <c r="EG126" i="28"/>
  <c r="ED126" i="28"/>
  <c r="EA126" i="28"/>
  <c r="DX126" i="28"/>
  <c r="DU126" i="28"/>
  <c r="BN126" i="28"/>
  <c r="IF126" i="28" s="1"/>
  <c r="IE125" i="28"/>
  <c r="HY125" i="28"/>
  <c r="HV125" i="28"/>
  <c r="HS125" i="28"/>
  <c r="HP125" i="28"/>
  <c r="HM125" i="28"/>
  <c r="HJ125" i="28"/>
  <c r="HG125" i="28"/>
  <c r="HD125" i="28"/>
  <c r="HA125" i="28"/>
  <c r="GX125" i="28"/>
  <c r="GU125" i="28"/>
  <c r="GR125" i="28"/>
  <c r="GO125" i="28"/>
  <c r="GL125" i="28"/>
  <c r="GI125" i="28"/>
  <c r="GF125" i="28"/>
  <c r="GC125" i="28"/>
  <c r="FZ125" i="28"/>
  <c r="FW125" i="28"/>
  <c r="FT125" i="28"/>
  <c r="FQ125" i="28"/>
  <c r="FN125" i="28"/>
  <c r="FK125" i="28"/>
  <c r="FH125" i="28"/>
  <c r="FE125" i="28"/>
  <c r="FB125" i="28"/>
  <c r="EY125" i="28"/>
  <c r="EV125" i="28"/>
  <c r="ES125" i="28"/>
  <c r="EP125" i="28"/>
  <c r="EM125" i="28"/>
  <c r="EJ125" i="28"/>
  <c r="EG125" i="28"/>
  <c r="ED125" i="28"/>
  <c r="EA125" i="28"/>
  <c r="DX125" i="28"/>
  <c r="DU125" i="28"/>
  <c r="DA125" i="28"/>
  <c r="BN125" i="28"/>
  <c r="IF125" i="28" s="1"/>
  <c r="HY124" i="28"/>
  <c r="HV124" i="28"/>
  <c r="HS124" i="28"/>
  <c r="HP124" i="28"/>
  <c r="HM124" i="28"/>
  <c r="HJ124" i="28"/>
  <c r="HG124" i="28"/>
  <c r="HD124" i="28"/>
  <c r="HA124" i="28"/>
  <c r="GX124" i="28"/>
  <c r="GU124" i="28"/>
  <c r="GR124" i="28"/>
  <c r="GO124" i="28"/>
  <c r="GL124" i="28"/>
  <c r="GI124" i="28"/>
  <c r="GF124" i="28"/>
  <c r="GC124" i="28"/>
  <c r="FZ124" i="28"/>
  <c r="FW124" i="28"/>
  <c r="FT124" i="28"/>
  <c r="FQ124" i="28"/>
  <c r="FN124" i="28"/>
  <c r="FK124" i="28"/>
  <c r="FH124" i="28"/>
  <c r="FE124" i="28"/>
  <c r="FB124" i="28"/>
  <c r="EY124" i="28"/>
  <c r="EV124" i="28"/>
  <c r="ES124" i="28"/>
  <c r="EP124" i="28"/>
  <c r="EM124" i="28"/>
  <c r="EJ124" i="28"/>
  <c r="EG124" i="28"/>
  <c r="ED124" i="28"/>
  <c r="EA124" i="28"/>
  <c r="DX124" i="28"/>
  <c r="DU124" i="28"/>
  <c r="BN124" i="28"/>
  <c r="IF124" i="28" s="1"/>
  <c r="IE123" i="28"/>
  <c r="HY123" i="28"/>
  <c r="HV123" i="28"/>
  <c r="HS123" i="28"/>
  <c r="HP123" i="28"/>
  <c r="HM123" i="28"/>
  <c r="HJ123" i="28"/>
  <c r="HG123" i="28"/>
  <c r="HD123" i="28"/>
  <c r="HA123" i="28"/>
  <c r="GX123" i="28"/>
  <c r="GU123" i="28"/>
  <c r="GR123" i="28"/>
  <c r="GO123" i="28"/>
  <c r="GL123" i="28"/>
  <c r="GI123" i="28"/>
  <c r="GF123" i="28"/>
  <c r="GC123" i="28"/>
  <c r="FZ123" i="28"/>
  <c r="FW123" i="28"/>
  <c r="FT123" i="28"/>
  <c r="FQ123" i="28"/>
  <c r="FN123" i="28"/>
  <c r="FK123" i="28"/>
  <c r="FH123" i="28"/>
  <c r="FE123" i="28"/>
  <c r="FB123" i="28"/>
  <c r="EY123" i="28"/>
  <c r="EV123" i="28"/>
  <c r="ES123" i="28"/>
  <c r="EP123" i="28"/>
  <c r="EM123" i="28"/>
  <c r="EJ123" i="28"/>
  <c r="EG123" i="28"/>
  <c r="ED123" i="28"/>
  <c r="EA123" i="28"/>
  <c r="DX123" i="28"/>
  <c r="DU123" i="28"/>
  <c r="DA123" i="28"/>
  <c r="BN123" i="28"/>
  <c r="IF123" i="28" s="1"/>
  <c r="HY122" i="28"/>
  <c r="HV122" i="28"/>
  <c r="HS122" i="28"/>
  <c r="HP122" i="28"/>
  <c r="HM122" i="28"/>
  <c r="HJ122" i="28"/>
  <c r="HG122" i="28"/>
  <c r="HD122" i="28"/>
  <c r="HA122" i="28"/>
  <c r="GX122" i="28"/>
  <c r="GU122" i="28"/>
  <c r="GR122" i="28"/>
  <c r="GO122" i="28"/>
  <c r="GL122" i="28"/>
  <c r="GI122" i="28"/>
  <c r="GF122" i="28"/>
  <c r="GC122" i="28"/>
  <c r="FZ122" i="28"/>
  <c r="FW122" i="28"/>
  <c r="FT122" i="28"/>
  <c r="FQ122" i="28"/>
  <c r="FN122" i="28"/>
  <c r="FK122" i="28"/>
  <c r="FH122" i="28"/>
  <c r="FE122" i="28"/>
  <c r="FB122" i="28"/>
  <c r="EY122" i="28"/>
  <c r="EV122" i="28"/>
  <c r="ES122" i="28"/>
  <c r="EP122" i="28"/>
  <c r="EM122" i="28"/>
  <c r="EJ122" i="28"/>
  <c r="EG122" i="28"/>
  <c r="ED122" i="28"/>
  <c r="EA122" i="28"/>
  <c r="DX122" i="28"/>
  <c r="DU122" i="28"/>
  <c r="BN122" i="28"/>
  <c r="IF122" i="28" s="1"/>
  <c r="IE121" i="28"/>
  <c r="HY121" i="28"/>
  <c r="HV121" i="28"/>
  <c r="HS121" i="28"/>
  <c r="HP121" i="28"/>
  <c r="HM121" i="28"/>
  <c r="HJ121" i="28"/>
  <c r="HG121" i="28"/>
  <c r="HD121" i="28"/>
  <c r="HA121" i="28"/>
  <c r="GX121" i="28"/>
  <c r="GU121" i="28"/>
  <c r="GR121" i="28"/>
  <c r="GO121" i="28"/>
  <c r="GL121" i="28"/>
  <c r="GI121" i="28"/>
  <c r="GF121" i="28"/>
  <c r="GC121" i="28"/>
  <c r="FZ121" i="28"/>
  <c r="FW121" i="28"/>
  <c r="FT121" i="28"/>
  <c r="FQ121" i="28"/>
  <c r="FN121" i="28"/>
  <c r="FK121" i="28"/>
  <c r="FH121" i="28"/>
  <c r="FE121" i="28"/>
  <c r="FB121" i="28"/>
  <c r="EY121" i="28"/>
  <c r="EV121" i="28"/>
  <c r="ES121" i="28"/>
  <c r="EP121" i="28"/>
  <c r="EM121" i="28"/>
  <c r="EJ121" i="28"/>
  <c r="EG121" i="28"/>
  <c r="ED121" i="28"/>
  <c r="EA121" i="28"/>
  <c r="DX121" i="28"/>
  <c r="DU121" i="28"/>
  <c r="DA121" i="28"/>
  <c r="BN121" i="28"/>
  <c r="IF121" i="28" s="1"/>
  <c r="HY120" i="28"/>
  <c r="HV120" i="28"/>
  <c r="HS120" i="28"/>
  <c r="HP120" i="28"/>
  <c r="HM120" i="28"/>
  <c r="HJ120" i="28"/>
  <c r="HG120" i="28"/>
  <c r="HD120" i="28"/>
  <c r="HA120" i="28"/>
  <c r="GX120" i="28"/>
  <c r="GU120" i="28"/>
  <c r="GR120" i="28"/>
  <c r="GO120" i="28"/>
  <c r="GL120" i="28"/>
  <c r="GI120" i="28"/>
  <c r="GF120" i="28"/>
  <c r="GC120" i="28"/>
  <c r="FZ120" i="28"/>
  <c r="FW120" i="28"/>
  <c r="FT120" i="28"/>
  <c r="FQ120" i="28"/>
  <c r="FN120" i="28"/>
  <c r="FK120" i="28"/>
  <c r="FH120" i="28"/>
  <c r="FE120" i="28"/>
  <c r="FB120" i="28"/>
  <c r="EY120" i="28"/>
  <c r="EV120" i="28"/>
  <c r="ES120" i="28"/>
  <c r="EP120" i="28"/>
  <c r="EM120" i="28"/>
  <c r="EJ120" i="28"/>
  <c r="EG120" i="28"/>
  <c r="ED120" i="28"/>
  <c r="EA120" i="28"/>
  <c r="DX120" i="28"/>
  <c r="DU120" i="28"/>
  <c r="BN120" i="28"/>
  <c r="IF120" i="28" s="1"/>
  <c r="IE119" i="28"/>
  <c r="HY119" i="28"/>
  <c r="HV119" i="28"/>
  <c r="HS119" i="28"/>
  <c r="HP119" i="28"/>
  <c r="HM119" i="28"/>
  <c r="HJ119" i="28"/>
  <c r="HG119" i="28"/>
  <c r="HD119" i="28"/>
  <c r="HA119" i="28"/>
  <c r="GX119" i="28"/>
  <c r="GU119" i="28"/>
  <c r="GR119" i="28"/>
  <c r="GO119" i="28"/>
  <c r="GL119" i="28"/>
  <c r="GI119" i="28"/>
  <c r="GF119" i="28"/>
  <c r="GC119" i="28"/>
  <c r="FZ119" i="28"/>
  <c r="FW119" i="28"/>
  <c r="FT119" i="28"/>
  <c r="FQ119" i="28"/>
  <c r="FN119" i="28"/>
  <c r="FK119" i="28"/>
  <c r="FH119" i="28"/>
  <c r="FE119" i="28"/>
  <c r="FB119" i="28"/>
  <c r="EY119" i="28"/>
  <c r="EV119" i="28"/>
  <c r="ES119" i="28"/>
  <c r="EP119" i="28"/>
  <c r="EM119" i="28"/>
  <c r="EJ119" i="28"/>
  <c r="EG119" i="28"/>
  <c r="ED119" i="28"/>
  <c r="EA119" i="28"/>
  <c r="DX119" i="28"/>
  <c r="DU119" i="28"/>
  <c r="DA119" i="28"/>
  <c r="BN119" i="28"/>
  <c r="IF119" i="28" s="1"/>
  <c r="HY118" i="28"/>
  <c r="HV118" i="28"/>
  <c r="HS118" i="28"/>
  <c r="HP118" i="28"/>
  <c r="HM118" i="28"/>
  <c r="HJ118" i="28"/>
  <c r="HG118" i="28"/>
  <c r="HD118" i="28"/>
  <c r="HA118" i="28"/>
  <c r="GX118" i="28"/>
  <c r="GU118" i="28"/>
  <c r="GR118" i="28"/>
  <c r="GO118" i="28"/>
  <c r="GL118" i="28"/>
  <c r="GI118" i="28"/>
  <c r="GF118" i="28"/>
  <c r="GC118" i="28"/>
  <c r="FZ118" i="28"/>
  <c r="FW118" i="28"/>
  <c r="FT118" i="28"/>
  <c r="FQ118" i="28"/>
  <c r="FN118" i="28"/>
  <c r="FK118" i="28"/>
  <c r="FH118" i="28"/>
  <c r="FE118" i="28"/>
  <c r="FB118" i="28"/>
  <c r="EY118" i="28"/>
  <c r="EV118" i="28"/>
  <c r="ES118" i="28"/>
  <c r="EP118" i="28"/>
  <c r="EM118" i="28"/>
  <c r="EJ118" i="28"/>
  <c r="EG118" i="28"/>
  <c r="ED118" i="28"/>
  <c r="EA118" i="28"/>
  <c r="DX118" i="28"/>
  <c r="DU118" i="28"/>
  <c r="BN118" i="28"/>
  <c r="IF118" i="28" s="1"/>
  <c r="IE117" i="28"/>
  <c r="HY117" i="28"/>
  <c r="HV117" i="28"/>
  <c r="HS117" i="28"/>
  <c r="HP117" i="28"/>
  <c r="HM117" i="28"/>
  <c r="HJ117" i="28"/>
  <c r="HG117" i="28"/>
  <c r="HD117" i="28"/>
  <c r="HA117" i="28"/>
  <c r="GX117" i="28"/>
  <c r="GU117" i="28"/>
  <c r="GR117" i="28"/>
  <c r="GO117" i="28"/>
  <c r="GL117" i="28"/>
  <c r="GI117" i="28"/>
  <c r="GF117" i="28"/>
  <c r="GC117" i="28"/>
  <c r="FZ117" i="28"/>
  <c r="FW117" i="28"/>
  <c r="FT117" i="28"/>
  <c r="FQ117" i="28"/>
  <c r="FN117" i="28"/>
  <c r="FK117" i="28"/>
  <c r="FH117" i="28"/>
  <c r="FE117" i="28"/>
  <c r="FB117" i="28"/>
  <c r="EY117" i="28"/>
  <c r="EV117" i="28"/>
  <c r="ES117" i="28"/>
  <c r="EP117" i="28"/>
  <c r="EM117" i="28"/>
  <c r="EJ117" i="28"/>
  <c r="EG117" i="28"/>
  <c r="ED117" i="28"/>
  <c r="EA117" i="28"/>
  <c r="DX117" i="28"/>
  <c r="DU117" i="28"/>
  <c r="DA117" i="28"/>
  <c r="BN117" i="28"/>
  <c r="IF117" i="28" s="1"/>
  <c r="HY116" i="28"/>
  <c r="HV116" i="28"/>
  <c r="HS116" i="28"/>
  <c r="HP116" i="28"/>
  <c r="HM116" i="28"/>
  <c r="HJ116" i="28"/>
  <c r="HG116" i="28"/>
  <c r="HD116" i="28"/>
  <c r="HA116" i="28"/>
  <c r="GX116" i="28"/>
  <c r="GU116" i="28"/>
  <c r="GR116" i="28"/>
  <c r="GO116" i="28"/>
  <c r="GL116" i="28"/>
  <c r="GI116" i="28"/>
  <c r="GF116" i="28"/>
  <c r="GC116" i="28"/>
  <c r="FZ116" i="28"/>
  <c r="FW116" i="28"/>
  <c r="FT116" i="28"/>
  <c r="FQ116" i="28"/>
  <c r="FN116" i="28"/>
  <c r="FK116" i="28"/>
  <c r="FH116" i="28"/>
  <c r="FE116" i="28"/>
  <c r="FB116" i="28"/>
  <c r="EY116" i="28"/>
  <c r="EV116" i="28"/>
  <c r="ES116" i="28"/>
  <c r="EP116" i="28"/>
  <c r="EM116" i="28"/>
  <c r="EJ116" i="28"/>
  <c r="EG116" i="28"/>
  <c r="ED116" i="28"/>
  <c r="EA116" i="28"/>
  <c r="DX116" i="28"/>
  <c r="DU116" i="28"/>
  <c r="BN116" i="28"/>
  <c r="IF116" i="28" s="1"/>
  <c r="IE115" i="28"/>
  <c r="HY115" i="28"/>
  <c r="HV115" i="28"/>
  <c r="HS115" i="28"/>
  <c r="HP115" i="28"/>
  <c r="HM115" i="28"/>
  <c r="HJ115" i="28"/>
  <c r="HG115" i="28"/>
  <c r="HD115" i="28"/>
  <c r="HA115" i="28"/>
  <c r="GX115" i="28"/>
  <c r="GU115" i="28"/>
  <c r="GR115" i="28"/>
  <c r="GO115" i="28"/>
  <c r="GL115" i="28"/>
  <c r="GI115" i="28"/>
  <c r="GF115" i="28"/>
  <c r="GC115" i="28"/>
  <c r="FZ115" i="28"/>
  <c r="FW115" i="28"/>
  <c r="FT115" i="28"/>
  <c r="FQ115" i="28"/>
  <c r="FN115" i="28"/>
  <c r="FK115" i="28"/>
  <c r="FH115" i="28"/>
  <c r="FE115" i="28"/>
  <c r="FB115" i="28"/>
  <c r="EY115" i="28"/>
  <c r="EV115" i="28"/>
  <c r="ES115" i="28"/>
  <c r="EP115" i="28"/>
  <c r="EM115" i="28"/>
  <c r="EJ115" i="28"/>
  <c r="EG115" i="28"/>
  <c r="ED115" i="28"/>
  <c r="EA115" i="28"/>
  <c r="DX115" i="28"/>
  <c r="DU115" i="28"/>
  <c r="DA115" i="28"/>
  <c r="BN115" i="28"/>
  <c r="IF115" i="28" s="1"/>
  <c r="HY114" i="28"/>
  <c r="HV114" i="28"/>
  <c r="HS114" i="28"/>
  <c r="HP114" i="28"/>
  <c r="HM114" i="28"/>
  <c r="HJ114" i="28"/>
  <c r="HG114" i="28"/>
  <c r="HD114" i="28"/>
  <c r="HA114" i="28"/>
  <c r="GX114" i="28"/>
  <c r="GU114" i="28"/>
  <c r="GR114" i="28"/>
  <c r="GO114" i="28"/>
  <c r="GL114" i="28"/>
  <c r="GI114" i="28"/>
  <c r="GF114" i="28"/>
  <c r="GC114" i="28"/>
  <c r="FZ114" i="28"/>
  <c r="FW114" i="28"/>
  <c r="FT114" i="28"/>
  <c r="FQ114" i="28"/>
  <c r="FN114" i="28"/>
  <c r="FK114" i="28"/>
  <c r="FH114" i="28"/>
  <c r="FE114" i="28"/>
  <c r="FB114" i="28"/>
  <c r="EY114" i="28"/>
  <c r="EV114" i="28"/>
  <c r="ES114" i="28"/>
  <c r="EP114" i="28"/>
  <c r="EM114" i="28"/>
  <c r="EJ114" i="28"/>
  <c r="EG114" i="28"/>
  <c r="ED114" i="28"/>
  <c r="EA114" i="28"/>
  <c r="DX114" i="28"/>
  <c r="DU114" i="28"/>
  <c r="BN114" i="28"/>
  <c r="IF114" i="28" s="1"/>
  <c r="IE113" i="28"/>
  <c r="HY113" i="28"/>
  <c r="HV113" i="28"/>
  <c r="HS113" i="28"/>
  <c r="HP113" i="28"/>
  <c r="HM113" i="28"/>
  <c r="HJ113" i="28"/>
  <c r="HG113" i="28"/>
  <c r="HD113" i="28"/>
  <c r="HA113" i="28"/>
  <c r="GX113" i="28"/>
  <c r="GU113" i="28"/>
  <c r="GR113" i="28"/>
  <c r="GO113" i="28"/>
  <c r="GL113" i="28"/>
  <c r="GI113" i="28"/>
  <c r="GF113" i="28"/>
  <c r="GC113" i="28"/>
  <c r="FZ113" i="28"/>
  <c r="FW113" i="28"/>
  <c r="FT113" i="28"/>
  <c r="FQ113" i="28"/>
  <c r="FN113" i="28"/>
  <c r="FK113" i="28"/>
  <c r="FH113" i="28"/>
  <c r="FE113" i="28"/>
  <c r="FB113" i="28"/>
  <c r="EY113" i="28"/>
  <c r="EV113" i="28"/>
  <c r="ES113" i="28"/>
  <c r="EP113" i="28"/>
  <c r="EM113" i="28"/>
  <c r="EJ113" i="28"/>
  <c r="EG113" i="28"/>
  <c r="ED113" i="28"/>
  <c r="EA113" i="28"/>
  <c r="DX113" i="28"/>
  <c r="DU113" i="28"/>
  <c r="DA113" i="28"/>
  <c r="BN113" i="28"/>
  <c r="IF113" i="28" s="1"/>
  <c r="HY112" i="28"/>
  <c r="HV112" i="28"/>
  <c r="HS112" i="28"/>
  <c r="HP112" i="28"/>
  <c r="HM112" i="28"/>
  <c r="HJ112" i="28"/>
  <c r="HG112" i="28"/>
  <c r="HD112" i="28"/>
  <c r="HA112" i="28"/>
  <c r="GX112" i="28"/>
  <c r="GU112" i="28"/>
  <c r="GR112" i="28"/>
  <c r="GO112" i="28"/>
  <c r="GL112" i="28"/>
  <c r="GI112" i="28"/>
  <c r="GF112" i="28"/>
  <c r="GC112" i="28"/>
  <c r="FZ112" i="28"/>
  <c r="FW112" i="28"/>
  <c r="FT112" i="28"/>
  <c r="FQ112" i="28"/>
  <c r="FN112" i="28"/>
  <c r="FK112" i="28"/>
  <c r="FH112" i="28"/>
  <c r="FE112" i="28"/>
  <c r="FB112" i="28"/>
  <c r="EY112" i="28"/>
  <c r="EV112" i="28"/>
  <c r="ES112" i="28"/>
  <c r="EP112" i="28"/>
  <c r="EM112" i="28"/>
  <c r="EJ112" i="28"/>
  <c r="EG112" i="28"/>
  <c r="ED112" i="28"/>
  <c r="EA112" i="28"/>
  <c r="DX112" i="28"/>
  <c r="DU112" i="28"/>
  <c r="BN112" i="28"/>
  <c r="IF112" i="28" s="1"/>
  <c r="IE111" i="28"/>
  <c r="HY111" i="28"/>
  <c r="HV111" i="28"/>
  <c r="HS111" i="28"/>
  <c r="HP111" i="28"/>
  <c r="HM111" i="28"/>
  <c r="HJ111" i="28"/>
  <c r="HG111" i="28"/>
  <c r="HD111" i="28"/>
  <c r="HA111" i="28"/>
  <c r="GX111" i="28"/>
  <c r="GU111" i="28"/>
  <c r="GR111" i="28"/>
  <c r="GO111" i="28"/>
  <c r="GL111" i="28"/>
  <c r="GI111" i="28"/>
  <c r="GF111" i="28"/>
  <c r="GC111" i="28"/>
  <c r="FZ111" i="28"/>
  <c r="FW111" i="28"/>
  <c r="FT111" i="28"/>
  <c r="FQ111" i="28"/>
  <c r="FN111" i="28"/>
  <c r="FK111" i="28"/>
  <c r="FH111" i="28"/>
  <c r="FE111" i="28"/>
  <c r="FB111" i="28"/>
  <c r="EY111" i="28"/>
  <c r="EV111" i="28"/>
  <c r="ES111" i="28"/>
  <c r="EP111" i="28"/>
  <c r="EM111" i="28"/>
  <c r="EJ111" i="28"/>
  <c r="EG111" i="28"/>
  <c r="ED111" i="28"/>
  <c r="EA111" i="28"/>
  <c r="DX111" i="28"/>
  <c r="DU111" i="28"/>
  <c r="DA111" i="28"/>
  <c r="BN111" i="28"/>
  <c r="IF111" i="28" s="1"/>
  <c r="HY110" i="28"/>
  <c r="HV110" i="28"/>
  <c r="HS110" i="28"/>
  <c r="HP110" i="28"/>
  <c r="HM110" i="28"/>
  <c r="HJ110" i="28"/>
  <c r="HG110" i="28"/>
  <c r="HD110" i="28"/>
  <c r="HA110" i="28"/>
  <c r="GX110" i="28"/>
  <c r="GU110" i="28"/>
  <c r="GR110" i="28"/>
  <c r="GO110" i="28"/>
  <c r="GL110" i="28"/>
  <c r="GI110" i="28"/>
  <c r="GF110" i="28"/>
  <c r="GC110" i="28"/>
  <c r="FZ110" i="28"/>
  <c r="FW110" i="28"/>
  <c r="FT110" i="28"/>
  <c r="FQ110" i="28"/>
  <c r="FN110" i="28"/>
  <c r="FK110" i="28"/>
  <c r="FH110" i="28"/>
  <c r="FE110" i="28"/>
  <c r="FB110" i="28"/>
  <c r="EY110" i="28"/>
  <c r="EV110" i="28"/>
  <c r="ES110" i="28"/>
  <c r="EP110" i="28"/>
  <c r="EM110" i="28"/>
  <c r="EJ110" i="28"/>
  <c r="EG110" i="28"/>
  <c r="ED110" i="28"/>
  <c r="EA110" i="28"/>
  <c r="DX110" i="28"/>
  <c r="DU110" i="28"/>
  <c r="BN110" i="28"/>
  <c r="IF110" i="28" s="1"/>
  <c r="IE109" i="28"/>
  <c r="HY109" i="28"/>
  <c r="HV109" i="28"/>
  <c r="HS109" i="28"/>
  <c r="HP109" i="28"/>
  <c r="HM109" i="28"/>
  <c r="HJ109" i="28"/>
  <c r="HG109" i="28"/>
  <c r="HD109" i="28"/>
  <c r="HA109" i="28"/>
  <c r="GX109" i="28"/>
  <c r="GU109" i="28"/>
  <c r="GR109" i="28"/>
  <c r="GO109" i="28"/>
  <c r="GL109" i="28"/>
  <c r="GI109" i="28"/>
  <c r="GF109" i="28"/>
  <c r="GC109" i="28"/>
  <c r="FZ109" i="28"/>
  <c r="FW109" i="28"/>
  <c r="FT109" i="28"/>
  <c r="FQ109" i="28"/>
  <c r="FN109" i="28"/>
  <c r="FK109" i="28"/>
  <c r="FH109" i="28"/>
  <c r="FE109" i="28"/>
  <c r="FB109" i="28"/>
  <c r="EY109" i="28"/>
  <c r="EV109" i="28"/>
  <c r="ES109" i="28"/>
  <c r="EP109" i="28"/>
  <c r="EM109" i="28"/>
  <c r="EJ109" i="28"/>
  <c r="EG109" i="28"/>
  <c r="ED109" i="28"/>
  <c r="EA109" i="28"/>
  <c r="DX109" i="28"/>
  <c r="DU109" i="28"/>
  <c r="DA109" i="28"/>
  <c r="BN109" i="28"/>
  <c r="IF109" i="28" s="1"/>
  <c r="HY108" i="28"/>
  <c r="HV108" i="28"/>
  <c r="HS108" i="28"/>
  <c r="HP108" i="28"/>
  <c r="HM108" i="28"/>
  <c r="HJ108" i="28"/>
  <c r="HG108" i="28"/>
  <c r="HD108" i="28"/>
  <c r="HA108" i="28"/>
  <c r="GX108" i="28"/>
  <c r="GU108" i="28"/>
  <c r="GR108" i="28"/>
  <c r="GO108" i="28"/>
  <c r="GL108" i="28"/>
  <c r="GI108" i="28"/>
  <c r="GF108" i="28"/>
  <c r="GC108" i="28"/>
  <c r="FZ108" i="28"/>
  <c r="FW108" i="28"/>
  <c r="FT108" i="28"/>
  <c r="FQ108" i="28"/>
  <c r="FN108" i="28"/>
  <c r="FK108" i="28"/>
  <c r="FH108" i="28"/>
  <c r="FE108" i="28"/>
  <c r="FB108" i="28"/>
  <c r="EY108" i="28"/>
  <c r="EV108" i="28"/>
  <c r="ES108" i="28"/>
  <c r="EP108" i="28"/>
  <c r="EM108" i="28"/>
  <c r="EJ108" i="28"/>
  <c r="EG108" i="28"/>
  <c r="ED108" i="28"/>
  <c r="EA108" i="28"/>
  <c r="DX108" i="28"/>
  <c r="DU108" i="28"/>
  <c r="BN108" i="28"/>
  <c r="IF108" i="28" s="1"/>
  <c r="IE107" i="28"/>
  <c r="HY107" i="28"/>
  <c r="HV107" i="28"/>
  <c r="HS107" i="28"/>
  <c r="HP107" i="28"/>
  <c r="HM107" i="28"/>
  <c r="HJ107" i="28"/>
  <c r="HG107" i="28"/>
  <c r="HD107" i="28"/>
  <c r="HA107" i="28"/>
  <c r="GX107" i="28"/>
  <c r="GU107" i="28"/>
  <c r="GR107" i="28"/>
  <c r="GO107" i="28"/>
  <c r="GL107" i="28"/>
  <c r="GI107" i="28"/>
  <c r="GF107" i="28"/>
  <c r="GC107" i="28"/>
  <c r="FZ107" i="28"/>
  <c r="FW107" i="28"/>
  <c r="FT107" i="28"/>
  <c r="FQ107" i="28"/>
  <c r="FN107" i="28"/>
  <c r="FK107" i="28"/>
  <c r="FH107" i="28"/>
  <c r="FE107" i="28"/>
  <c r="FB107" i="28"/>
  <c r="EY107" i="28"/>
  <c r="EV107" i="28"/>
  <c r="ES107" i="28"/>
  <c r="EP107" i="28"/>
  <c r="EM107" i="28"/>
  <c r="EJ107" i="28"/>
  <c r="EG107" i="28"/>
  <c r="ED107" i="28"/>
  <c r="EA107" i="28"/>
  <c r="DX107" i="28"/>
  <c r="DU107" i="28"/>
  <c r="DA107" i="28"/>
  <c r="BN107" i="28"/>
  <c r="IF107" i="28" s="1"/>
  <c r="HY106" i="28"/>
  <c r="HV106" i="28"/>
  <c r="HS106" i="28"/>
  <c r="HP106" i="28"/>
  <c r="HM106" i="28"/>
  <c r="HJ106" i="28"/>
  <c r="HG106" i="28"/>
  <c r="HD106" i="28"/>
  <c r="HA106" i="28"/>
  <c r="GX106" i="28"/>
  <c r="GU106" i="28"/>
  <c r="GR106" i="28"/>
  <c r="GO106" i="28"/>
  <c r="GL106" i="28"/>
  <c r="GI106" i="28"/>
  <c r="GF106" i="28"/>
  <c r="GC106" i="28"/>
  <c r="FZ106" i="28"/>
  <c r="FW106" i="28"/>
  <c r="FT106" i="28"/>
  <c r="FQ106" i="28"/>
  <c r="FN106" i="28"/>
  <c r="FK106" i="28"/>
  <c r="FH106" i="28"/>
  <c r="FE106" i="28"/>
  <c r="FB106" i="28"/>
  <c r="EY106" i="28"/>
  <c r="EV106" i="28"/>
  <c r="ES106" i="28"/>
  <c r="EP106" i="28"/>
  <c r="EM106" i="28"/>
  <c r="EJ106" i="28"/>
  <c r="EG106" i="28"/>
  <c r="ED106" i="28"/>
  <c r="EA106" i="28"/>
  <c r="DX106" i="28"/>
  <c r="DU106" i="28"/>
  <c r="BN106" i="28"/>
  <c r="IF106" i="28" s="1"/>
  <c r="IE105" i="28"/>
  <c r="HY105" i="28"/>
  <c r="HV105" i="28"/>
  <c r="HS105" i="28"/>
  <c r="HP105" i="28"/>
  <c r="HM105" i="28"/>
  <c r="HJ105" i="28"/>
  <c r="HG105" i="28"/>
  <c r="HD105" i="28"/>
  <c r="HA105" i="28"/>
  <c r="GX105" i="28"/>
  <c r="GU105" i="28"/>
  <c r="GR105" i="28"/>
  <c r="GO105" i="28"/>
  <c r="GL105" i="28"/>
  <c r="GI105" i="28"/>
  <c r="GF105" i="28"/>
  <c r="GC105" i="28"/>
  <c r="FZ105" i="28"/>
  <c r="FW105" i="28"/>
  <c r="FT105" i="28"/>
  <c r="FQ105" i="28"/>
  <c r="FN105" i="28"/>
  <c r="FK105" i="28"/>
  <c r="FH105" i="28"/>
  <c r="FE105" i="28"/>
  <c r="FB105" i="28"/>
  <c r="EY105" i="28"/>
  <c r="EV105" i="28"/>
  <c r="ES105" i="28"/>
  <c r="EP105" i="28"/>
  <c r="EM105" i="28"/>
  <c r="EJ105" i="28"/>
  <c r="EG105" i="28"/>
  <c r="ED105" i="28"/>
  <c r="EA105" i="28"/>
  <c r="DX105" i="28"/>
  <c r="DU105" i="28"/>
  <c r="DA105" i="28"/>
  <c r="BN105" i="28"/>
  <c r="IF105" i="28" s="1"/>
  <c r="HY104" i="28"/>
  <c r="HV104" i="28"/>
  <c r="HS104" i="28"/>
  <c r="HP104" i="28"/>
  <c r="HM104" i="28"/>
  <c r="HJ104" i="28"/>
  <c r="HG104" i="28"/>
  <c r="HD104" i="28"/>
  <c r="HA104" i="28"/>
  <c r="GX104" i="28"/>
  <c r="GU104" i="28"/>
  <c r="GR104" i="28"/>
  <c r="GO104" i="28"/>
  <c r="GL104" i="28"/>
  <c r="GI104" i="28"/>
  <c r="GF104" i="28"/>
  <c r="GC104" i="28"/>
  <c r="FZ104" i="28"/>
  <c r="FW104" i="28"/>
  <c r="FT104" i="28"/>
  <c r="FQ104" i="28"/>
  <c r="FN104" i="28"/>
  <c r="FK104" i="28"/>
  <c r="FH104" i="28"/>
  <c r="FE104" i="28"/>
  <c r="FB104" i="28"/>
  <c r="EY104" i="28"/>
  <c r="EV104" i="28"/>
  <c r="ES104" i="28"/>
  <c r="EP104" i="28"/>
  <c r="EM104" i="28"/>
  <c r="EJ104" i="28"/>
  <c r="EG104" i="28"/>
  <c r="ED104" i="28"/>
  <c r="EA104" i="28"/>
  <c r="DX104" i="28"/>
  <c r="DU104" i="28"/>
  <c r="BN104" i="28"/>
  <c r="IF104" i="28" s="1"/>
  <c r="IE103" i="28"/>
  <c r="HY103" i="28"/>
  <c r="HV103" i="28"/>
  <c r="HS103" i="28"/>
  <c r="HP103" i="28"/>
  <c r="HM103" i="28"/>
  <c r="HJ103" i="28"/>
  <c r="HG103" i="28"/>
  <c r="HD103" i="28"/>
  <c r="HA103" i="28"/>
  <c r="GX103" i="28"/>
  <c r="GU103" i="28"/>
  <c r="GR103" i="28"/>
  <c r="GO103" i="28"/>
  <c r="GL103" i="28"/>
  <c r="GI103" i="28"/>
  <c r="GF103" i="28"/>
  <c r="GC103" i="28"/>
  <c r="FZ103" i="28"/>
  <c r="FW103" i="28"/>
  <c r="FT103" i="28"/>
  <c r="FQ103" i="28"/>
  <c r="FN103" i="28"/>
  <c r="FK103" i="28"/>
  <c r="FH103" i="28"/>
  <c r="FE103" i="28"/>
  <c r="FB103" i="28"/>
  <c r="EY103" i="28"/>
  <c r="EV103" i="28"/>
  <c r="ES103" i="28"/>
  <c r="EP103" i="28"/>
  <c r="EM103" i="28"/>
  <c r="EJ103" i="28"/>
  <c r="EG103" i="28"/>
  <c r="ED103" i="28"/>
  <c r="EA103" i="28"/>
  <c r="DX103" i="28"/>
  <c r="DU103" i="28"/>
  <c r="DA103" i="28"/>
  <c r="BN103" i="28"/>
  <c r="IF103" i="28" s="1"/>
  <c r="HY102" i="28"/>
  <c r="HV102" i="28"/>
  <c r="HS102" i="28"/>
  <c r="HP102" i="28"/>
  <c r="HM102" i="28"/>
  <c r="HJ102" i="28"/>
  <c r="HG102" i="28"/>
  <c r="HD102" i="28"/>
  <c r="HA102" i="28"/>
  <c r="GX102" i="28"/>
  <c r="GU102" i="28"/>
  <c r="GR102" i="28"/>
  <c r="GO102" i="28"/>
  <c r="GL102" i="28"/>
  <c r="GI102" i="28"/>
  <c r="GF102" i="28"/>
  <c r="GC102" i="28"/>
  <c r="FZ102" i="28"/>
  <c r="FW102" i="28"/>
  <c r="FT102" i="28"/>
  <c r="FQ102" i="28"/>
  <c r="FN102" i="28"/>
  <c r="FK102" i="28"/>
  <c r="FH102" i="28"/>
  <c r="FE102" i="28"/>
  <c r="FB102" i="28"/>
  <c r="EY102" i="28"/>
  <c r="EV102" i="28"/>
  <c r="ES102" i="28"/>
  <c r="EP102" i="28"/>
  <c r="EM102" i="28"/>
  <c r="EJ102" i="28"/>
  <c r="EG102" i="28"/>
  <c r="ED102" i="28"/>
  <c r="EA102" i="28"/>
  <c r="DX102" i="28"/>
  <c r="DU102" i="28"/>
  <c r="BN102" i="28"/>
  <c r="IF102" i="28" s="1"/>
  <c r="IE101" i="28"/>
  <c r="HY101" i="28"/>
  <c r="HV101" i="28"/>
  <c r="HS101" i="28"/>
  <c r="HP101" i="28"/>
  <c r="HM101" i="28"/>
  <c r="HJ101" i="28"/>
  <c r="HG101" i="28"/>
  <c r="HD101" i="28"/>
  <c r="HA101" i="28"/>
  <c r="GX101" i="28"/>
  <c r="GU101" i="28"/>
  <c r="GR101" i="28"/>
  <c r="GO101" i="28"/>
  <c r="GL101" i="28"/>
  <c r="GI101" i="28"/>
  <c r="GF101" i="28"/>
  <c r="GC101" i="28"/>
  <c r="FZ101" i="28"/>
  <c r="FW101" i="28"/>
  <c r="FT101" i="28"/>
  <c r="FQ101" i="28"/>
  <c r="FN101" i="28"/>
  <c r="FK101" i="28"/>
  <c r="FH101" i="28"/>
  <c r="FE101" i="28"/>
  <c r="FB101" i="28"/>
  <c r="EY101" i="28"/>
  <c r="EV101" i="28"/>
  <c r="ES101" i="28"/>
  <c r="EP101" i="28"/>
  <c r="EM101" i="28"/>
  <c r="EJ101" i="28"/>
  <c r="EG101" i="28"/>
  <c r="ED101" i="28"/>
  <c r="EA101" i="28"/>
  <c r="DX101" i="28"/>
  <c r="DU101" i="28"/>
  <c r="DA101" i="28"/>
  <c r="BN101" i="28"/>
  <c r="IF101" i="28" s="1"/>
  <c r="HY100" i="28"/>
  <c r="HV100" i="28"/>
  <c r="HS100" i="28"/>
  <c r="HP100" i="28"/>
  <c r="HM100" i="28"/>
  <c r="HJ100" i="28"/>
  <c r="HG100" i="28"/>
  <c r="HD100" i="28"/>
  <c r="HA100" i="28"/>
  <c r="GX100" i="28"/>
  <c r="GU100" i="28"/>
  <c r="GR100" i="28"/>
  <c r="GO100" i="28"/>
  <c r="GL100" i="28"/>
  <c r="GI100" i="28"/>
  <c r="GF100" i="28"/>
  <c r="GC100" i="28"/>
  <c r="FZ100" i="28"/>
  <c r="FW100" i="28"/>
  <c r="FT100" i="28"/>
  <c r="FQ100" i="28"/>
  <c r="FN100" i="28"/>
  <c r="FK100" i="28"/>
  <c r="FH100" i="28"/>
  <c r="FE100" i="28"/>
  <c r="FB100" i="28"/>
  <c r="EY100" i="28"/>
  <c r="EV100" i="28"/>
  <c r="ES100" i="28"/>
  <c r="EP100" i="28"/>
  <c r="EM100" i="28"/>
  <c r="EJ100" i="28"/>
  <c r="EG100" i="28"/>
  <c r="ED100" i="28"/>
  <c r="EA100" i="28"/>
  <c r="DX100" i="28"/>
  <c r="DU100" i="28"/>
  <c r="BN100" i="28"/>
  <c r="IF100" i="28" s="1"/>
  <c r="IE99" i="28"/>
  <c r="HY99" i="28"/>
  <c r="HV99" i="28"/>
  <c r="HS99" i="28"/>
  <c r="HP99" i="28"/>
  <c r="HM99" i="28"/>
  <c r="HJ99" i="28"/>
  <c r="HG99" i="28"/>
  <c r="HD99" i="28"/>
  <c r="HA99" i="28"/>
  <c r="GX99" i="28"/>
  <c r="GU99" i="28"/>
  <c r="GR99" i="28"/>
  <c r="GO99" i="28"/>
  <c r="GL99" i="28"/>
  <c r="GI99" i="28"/>
  <c r="GF99" i="28"/>
  <c r="GC99" i="28"/>
  <c r="FZ99" i="28"/>
  <c r="FW99" i="28"/>
  <c r="FT99" i="28"/>
  <c r="FQ99" i="28"/>
  <c r="FN99" i="28"/>
  <c r="FK99" i="28"/>
  <c r="FH99" i="28"/>
  <c r="FE99" i="28"/>
  <c r="FB99" i="28"/>
  <c r="EY99" i="28"/>
  <c r="EV99" i="28"/>
  <c r="ES99" i="28"/>
  <c r="EP99" i="28"/>
  <c r="EM99" i="28"/>
  <c r="EJ99" i="28"/>
  <c r="EG99" i="28"/>
  <c r="ED99" i="28"/>
  <c r="EA99" i="28"/>
  <c r="DX99" i="28"/>
  <c r="DU99" i="28"/>
  <c r="DA99" i="28"/>
  <c r="BN99" i="28"/>
  <c r="IF99" i="28" s="1"/>
  <c r="HY98" i="28"/>
  <c r="HV98" i="28"/>
  <c r="HS98" i="28"/>
  <c r="HP98" i="28"/>
  <c r="HM98" i="28"/>
  <c r="HJ98" i="28"/>
  <c r="HG98" i="28"/>
  <c r="HD98" i="28"/>
  <c r="HA98" i="28"/>
  <c r="GX98" i="28"/>
  <c r="GU98" i="28"/>
  <c r="GR98" i="28"/>
  <c r="GO98" i="28"/>
  <c r="GL98" i="28"/>
  <c r="GI98" i="28"/>
  <c r="GF98" i="28"/>
  <c r="GC98" i="28"/>
  <c r="FZ98" i="28"/>
  <c r="FW98" i="28"/>
  <c r="FT98" i="28"/>
  <c r="FQ98" i="28"/>
  <c r="FN98" i="28"/>
  <c r="FK98" i="28"/>
  <c r="FH98" i="28"/>
  <c r="FE98" i="28"/>
  <c r="FB98" i="28"/>
  <c r="EY98" i="28"/>
  <c r="EV98" i="28"/>
  <c r="ES98" i="28"/>
  <c r="EP98" i="28"/>
  <c r="EM98" i="28"/>
  <c r="EJ98" i="28"/>
  <c r="EG98" i="28"/>
  <c r="ED98" i="28"/>
  <c r="EA98" i="28"/>
  <c r="DX98" i="28"/>
  <c r="DU98" i="28"/>
  <c r="BN98" i="28"/>
  <c r="IF98" i="28" s="1"/>
  <c r="IE97" i="28"/>
  <c r="HY97" i="28"/>
  <c r="HV97" i="28"/>
  <c r="HS97" i="28"/>
  <c r="HP97" i="28"/>
  <c r="HM97" i="28"/>
  <c r="HJ97" i="28"/>
  <c r="HG97" i="28"/>
  <c r="HD97" i="28"/>
  <c r="HA97" i="28"/>
  <c r="GX97" i="28"/>
  <c r="GU97" i="28"/>
  <c r="GR97" i="28"/>
  <c r="GO97" i="28"/>
  <c r="GL97" i="28"/>
  <c r="GI97" i="28"/>
  <c r="GF97" i="28"/>
  <c r="GC97" i="28"/>
  <c r="FZ97" i="28"/>
  <c r="FW97" i="28"/>
  <c r="FT97" i="28"/>
  <c r="FQ97" i="28"/>
  <c r="FN97" i="28"/>
  <c r="FK97" i="28"/>
  <c r="FH97" i="28"/>
  <c r="FE97" i="28"/>
  <c r="FB97" i="28"/>
  <c r="EY97" i="28"/>
  <c r="EV97" i="28"/>
  <c r="ES97" i="28"/>
  <c r="EP97" i="28"/>
  <c r="EM97" i="28"/>
  <c r="EJ97" i="28"/>
  <c r="EG97" i="28"/>
  <c r="ED97" i="28"/>
  <c r="EA97" i="28"/>
  <c r="DX97" i="28"/>
  <c r="DU97" i="28"/>
  <c r="DA97" i="28"/>
  <c r="BN97" i="28"/>
  <c r="IF97" i="28" s="1"/>
  <c r="HY96" i="28"/>
  <c r="HV96" i="28"/>
  <c r="HS96" i="28"/>
  <c r="HP96" i="28"/>
  <c r="HM96" i="28"/>
  <c r="HJ96" i="28"/>
  <c r="HG96" i="28"/>
  <c r="HD96" i="28"/>
  <c r="HA96" i="28"/>
  <c r="GX96" i="28"/>
  <c r="GU96" i="28"/>
  <c r="GR96" i="28"/>
  <c r="GO96" i="28"/>
  <c r="GL96" i="28"/>
  <c r="GI96" i="28"/>
  <c r="GF96" i="28"/>
  <c r="GC96" i="28"/>
  <c r="FZ96" i="28"/>
  <c r="FW96" i="28"/>
  <c r="FT96" i="28"/>
  <c r="FQ96" i="28"/>
  <c r="FN96" i="28"/>
  <c r="FK96" i="28"/>
  <c r="FH96" i="28"/>
  <c r="FE96" i="28"/>
  <c r="FB96" i="28"/>
  <c r="EY96" i="28"/>
  <c r="EV96" i="28"/>
  <c r="ES96" i="28"/>
  <c r="EP96" i="28"/>
  <c r="EM96" i="28"/>
  <c r="EJ96" i="28"/>
  <c r="EG96" i="28"/>
  <c r="ED96" i="28"/>
  <c r="EA96" i="28"/>
  <c r="DX96" i="28"/>
  <c r="DU96" i="28"/>
  <c r="BN96" i="28"/>
  <c r="IF96" i="28" s="1"/>
  <c r="IE95" i="28"/>
  <c r="HY95" i="28"/>
  <c r="HV95" i="28"/>
  <c r="HS95" i="28"/>
  <c r="HP95" i="28"/>
  <c r="HM95" i="28"/>
  <c r="HJ95" i="28"/>
  <c r="HG95" i="28"/>
  <c r="HD95" i="28"/>
  <c r="HA95" i="28"/>
  <c r="GX95" i="28"/>
  <c r="GU95" i="28"/>
  <c r="GR95" i="28"/>
  <c r="GO95" i="28"/>
  <c r="GL95" i="28"/>
  <c r="GI95" i="28"/>
  <c r="GF95" i="28"/>
  <c r="GC95" i="28"/>
  <c r="FZ95" i="28"/>
  <c r="FW95" i="28"/>
  <c r="FT95" i="28"/>
  <c r="FQ95" i="28"/>
  <c r="FN95" i="28"/>
  <c r="FK95" i="28"/>
  <c r="FH95" i="28"/>
  <c r="FE95" i="28"/>
  <c r="FB95" i="28"/>
  <c r="EY95" i="28"/>
  <c r="EV95" i="28"/>
  <c r="ES95" i="28"/>
  <c r="EP95" i="28"/>
  <c r="EM95" i="28"/>
  <c r="EJ95" i="28"/>
  <c r="EG95" i="28"/>
  <c r="ED95" i="28"/>
  <c r="EA95" i="28"/>
  <c r="DX95" i="28"/>
  <c r="DU95" i="28"/>
  <c r="DA95" i="28"/>
  <c r="BN95" i="28"/>
  <c r="IF95" i="28" s="1"/>
  <c r="HY94" i="28"/>
  <c r="HV94" i="28"/>
  <c r="HS94" i="28"/>
  <c r="HP94" i="28"/>
  <c r="HM94" i="28"/>
  <c r="HJ94" i="28"/>
  <c r="HG94" i="28"/>
  <c r="HD94" i="28"/>
  <c r="HA94" i="28"/>
  <c r="GX94" i="28"/>
  <c r="GU94" i="28"/>
  <c r="GR94" i="28"/>
  <c r="GO94" i="28"/>
  <c r="GL94" i="28"/>
  <c r="GI94" i="28"/>
  <c r="GF94" i="28"/>
  <c r="GC94" i="28"/>
  <c r="FZ94" i="28"/>
  <c r="FW94" i="28"/>
  <c r="FT94" i="28"/>
  <c r="FQ94" i="28"/>
  <c r="FN94" i="28"/>
  <c r="FK94" i="28"/>
  <c r="FH94" i="28"/>
  <c r="FE94" i="28"/>
  <c r="FB94" i="28"/>
  <c r="EY94" i="28"/>
  <c r="EV94" i="28"/>
  <c r="ES94" i="28"/>
  <c r="EP94" i="28"/>
  <c r="EM94" i="28"/>
  <c r="EJ94" i="28"/>
  <c r="EG94" i="28"/>
  <c r="ED94" i="28"/>
  <c r="EA94" i="28"/>
  <c r="DX94" i="28"/>
  <c r="DU94" i="28"/>
  <c r="BN94" i="28"/>
  <c r="IF94" i="28" s="1"/>
  <c r="IE93" i="28"/>
  <c r="HY93" i="28"/>
  <c r="HV93" i="28"/>
  <c r="HS93" i="28"/>
  <c r="HP93" i="28"/>
  <c r="HM93" i="28"/>
  <c r="HJ93" i="28"/>
  <c r="HG93" i="28"/>
  <c r="HD93" i="28"/>
  <c r="HA93" i="28"/>
  <c r="GX93" i="28"/>
  <c r="GU93" i="28"/>
  <c r="GR93" i="28"/>
  <c r="GO93" i="28"/>
  <c r="GL93" i="28"/>
  <c r="GI93" i="28"/>
  <c r="GF93" i="28"/>
  <c r="GC93" i="28"/>
  <c r="FZ93" i="28"/>
  <c r="FW93" i="28"/>
  <c r="FT93" i="28"/>
  <c r="FQ93" i="28"/>
  <c r="FN93" i="28"/>
  <c r="FK93" i="28"/>
  <c r="FH93" i="28"/>
  <c r="FE93" i="28"/>
  <c r="FB93" i="28"/>
  <c r="EY93" i="28"/>
  <c r="EV93" i="28"/>
  <c r="ES93" i="28"/>
  <c r="EP93" i="28"/>
  <c r="EM93" i="28"/>
  <c r="EJ93" i="28"/>
  <c r="EG93" i="28"/>
  <c r="ED93" i="28"/>
  <c r="EA93" i="28"/>
  <c r="DX93" i="28"/>
  <c r="DU93" i="28"/>
  <c r="DA93" i="28"/>
  <c r="BN93" i="28"/>
  <c r="IF93" i="28" s="1"/>
  <c r="HY92" i="28"/>
  <c r="HV92" i="28"/>
  <c r="HS92" i="28"/>
  <c r="HP92" i="28"/>
  <c r="HM92" i="28"/>
  <c r="HJ92" i="28"/>
  <c r="HG92" i="28"/>
  <c r="HD92" i="28"/>
  <c r="HA92" i="28"/>
  <c r="GX92" i="28"/>
  <c r="GU92" i="28"/>
  <c r="GR92" i="28"/>
  <c r="GO92" i="28"/>
  <c r="GL92" i="28"/>
  <c r="GI92" i="28"/>
  <c r="GF92" i="28"/>
  <c r="GC92" i="28"/>
  <c r="FZ92" i="28"/>
  <c r="FW92" i="28"/>
  <c r="FT92" i="28"/>
  <c r="FQ92" i="28"/>
  <c r="FN92" i="28"/>
  <c r="FK92" i="28"/>
  <c r="FH92" i="28"/>
  <c r="FE92" i="28"/>
  <c r="FB92" i="28"/>
  <c r="EY92" i="28"/>
  <c r="EV92" i="28"/>
  <c r="ES92" i="28"/>
  <c r="EP92" i="28"/>
  <c r="EM92" i="28"/>
  <c r="EJ92" i="28"/>
  <c r="EG92" i="28"/>
  <c r="ED92" i="28"/>
  <c r="EA92" i="28"/>
  <c r="DX92" i="28"/>
  <c r="DU92" i="28"/>
  <c r="BN92" i="28"/>
  <c r="IF92" i="28" s="1"/>
  <c r="IE91" i="28"/>
  <c r="HY91" i="28"/>
  <c r="HV91" i="28"/>
  <c r="HS91" i="28"/>
  <c r="HP91" i="28"/>
  <c r="HM91" i="28"/>
  <c r="HJ91" i="28"/>
  <c r="HG91" i="28"/>
  <c r="HD91" i="28"/>
  <c r="HA91" i="28"/>
  <c r="GX91" i="28"/>
  <c r="GU91" i="28"/>
  <c r="GR91" i="28"/>
  <c r="GO91" i="28"/>
  <c r="GL91" i="28"/>
  <c r="GI91" i="28"/>
  <c r="GF91" i="28"/>
  <c r="GC91" i="28"/>
  <c r="FZ91" i="28"/>
  <c r="FW91" i="28"/>
  <c r="FT91" i="28"/>
  <c r="FQ91" i="28"/>
  <c r="FN91" i="28"/>
  <c r="FK91" i="28"/>
  <c r="FH91" i="28"/>
  <c r="FE91" i="28"/>
  <c r="FB91" i="28"/>
  <c r="EY91" i="28"/>
  <c r="EV91" i="28"/>
  <c r="ES91" i="28"/>
  <c r="EP91" i="28"/>
  <c r="EM91" i="28"/>
  <c r="EJ91" i="28"/>
  <c r="EG91" i="28"/>
  <c r="ED91" i="28"/>
  <c r="EA91" i="28"/>
  <c r="DX91" i="28"/>
  <c r="DU91" i="28"/>
  <c r="DA91" i="28"/>
  <c r="BN91" i="28"/>
  <c r="IF91" i="28" s="1"/>
  <c r="HY90" i="28"/>
  <c r="HV90" i="28"/>
  <c r="HS90" i="28"/>
  <c r="HP90" i="28"/>
  <c r="HM90" i="28"/>
  <c r="HJ90" i="28"/>
  <c r="HG90" i="28"/>
  <c r="HD90" i="28"/>
  <c r="HA90" i="28"/>
  <c r="GX90" i="28"/>
  <c r="GU90" i="28"/>
  <c r="GR90" i="28"/>
  <c r="GO90" i="28"/>
  <c r="GL90" i="28"/>
  <c r="GI90" i="28"/>
  <c r="GF90" i="28"/>
  <c r="GC90" i="28"/>
  <c r="FZ90" i="28"/>
  <c r="FW90" i="28"/>
  <c r="FT90" i="28"/>
  <c r="FQ90" i="28"/>
  <c r="FN90" i="28"/>
  <c r="FK90" i="28"/>
  <c r="FH90" i="28"/>
  <c r="FE90" i="28"/>
  <c r="FB90" i="28"/>
  <c r="EY90" i="28"/>
  <c r="EV90" i="28"/>
  <c r="ES90" i="28"/>
  <c r="EP90" i="28"/>
  <c r="EM90" i="28"/>
  <c r="EJ90" i="28"/>
  <c r="EG90" i="28"/>
  <c r="ED90" i="28"/>
  <c r="EA90" i="28"/>
  <c r="DX90" i="28"/>
  <c r="DU90" i="28"/>
  <c r="BN90" i="28"/>
  <c r="IF90" i="28" s="1"/>
  <c r="IE89" i="28"/>
  <c r="HY89" i="28"/>
  <c r="HV89" i="28"/>
  <c r="HS89" i="28"/>
  <c r="HP89" i="28"/>
  <c r="HM89" i="28"/>
  <c r="HJ89" i="28"/>
  <c r="HG89" i="28"/>
  <c r="HD89" i="28"/>
  <c r="HA89" i="28"/>
  <c r="GX89" i="28"/>
  <c r="GU89" i="28"/>
  <c r="GR89" i="28"/>
  <c r="GO89" i="28"/>
  <c r="GL89" i="28"/>
  <c r="GI89" i="28"/>
  <c r="GF89" i="28"/>
  <c r="GC89" i="28"/>
  <c r="FZ89" i="28"/>
  <c r="FW89" i="28"/>
  <c r="FT89" i="28"/>
  <c r="FQ89" i="28"/>
  <c r="FN89" i="28"/>
  <c r="FK89" i="28"/>
  <c r="FH89" i="28"/>
  <c r="FE89" i="28"/>
  <c r="FB89" i="28"/>
  <c r="EY89" i="28"/>
  <c r="EV89" i="28"/>
  <c r="ES89" i="28"/>
  <c r="EP89" i="28"/>
  <c r="EM89" i="28"/>
  <c r="EJ89" i="28"/>
  <c r="EG89" i="28"/>
  <c r="ED89" i="28"/>
  <c r="EA89" i="28"/>
  <c r="DX89" i="28"/>
  <c r="DU89" i="28"/>
  <c r="DA89" i="28"/>
  <c r="BN89" i="28"/>
  <c r="IF89" i="28" s="1"/>
  <c r="HY88" i="28"/>
  <c r="HV88" i="28"/>
  <c r="HS88" i="28"/>
  <c r="HP88" i="28"/>
  <c r="HM88" i="28"/>
  <c r="HJ88" i="28"/>
  <c r="HG88" i="28"/>
  <c r="HD88" i="28"/>
  <c r="HA88" i="28"/>
  <c r="GX88" i="28"/>
  <c r="GU88" i="28"/>
  <c r="GR88" i="28"/>
  <c r="GO88" i="28"/>
  <c r="GL88" i="28"/>
  <c r="GI88" i="28"/>
  <c r="GF88" i="28"/>
  <c r="GC88" i="28"/>
  <c r="FZ88" i="28"/>
  <c r="FW88" i="28"/>
  <c r="FT88" i="28"/>
  <c r="FQ88" i="28"/>
  <c r="FN88" i="28"/>
  <c r="FK88" i="28"/>
  <c r="FH88" i="28"/>
  <c r="FE88" i="28"/>
  <c r="FB88" i="28"/>
  <c r="EY88" i="28"/>
  <c r="EV88" i="28"/>
  <c r="ES88" i="28"/>
  <c r="EP88" i="28"/>
  <c r="EM88" i="28"/>
  <c r="EJ88" i="28"/>
  <c r="EG88" i="28"/>
  <c r="ED88" i="28"/>
  <c r="EA88" i="28"/>
  <c r="DX88" i="28"/>
  <c r="DU88" i="28"/>
  <c r="BN88" i="28"/>
  <c r="IF88" i="28" s="1"/>
  <c r="IE87" i="28"/>
  <c r="HY87" i="28"/>
  <c r="HV87" i="28"/>
  <c r="HS87" i="28"/>
  <c r="HP87" i="28"/>
  <c r="HM87" i="28"/>
  <c r="HJ87" i="28"/>
  <c r="HG87" i="28"/>
  <c r="HD87" i="28"/>
  <c r="HA87" i="28"/>
  <c r="GX87" i="28"/>
  <c r="GU87" i="28"/>
  <c r="GR87" i="28"/>
  <c r="GO87" i="28"/>
  <c r="GL87" i="28"/>
  <c r="GI87" i="28"/>
  <c r="GF87" i="28"/>
  <c r="GC87" i="28"/>
  <c r="FZ87" i="28"/>
  <c r="FW87" i="28"/>
  <c r="FT87" i="28"/>
  <c r="FQ87" i="28"/>
  <c r="FN87" i="28"/>
  <c r="FK87" i="28"/>
  <c r="FH87" i="28"/>
  <c r="FE87" i="28"/>
  <c r="FB87" i="28"/>
  <c r="EY87" i="28"/>
  <c r="EV87" i="28"/>
  <c r="ES87" i="28"/>
  <c r="EP87" i="28"/>
  <c r="EM87" i="28"/>
  <c r="EJ87" i="28"/>
  <c r="EG87" i="28"/>
  <c r="ED87" i="28"/>
  <c r="EA87" i="28"/>
  <c r="DX87" i="28"/>
  <c r="DU87" i="28"/>
  <c r="DA87" i="28"/>
  <c r="BN87" i="28"/>
  <c r="IF87" i="28" s="1"/>
  <c r="HY86" i="28"/>
  <c r="HV86" i="28"/>
  <c r="HS86" i="28"/>
  <c r="HP86" i="28"/>
  <c r="HM86" i="28"/>
  <c r="HJ86" i="28"/>
  <c r="HG86" i="28"/>
  <c r="HD86" i="28"/>
  <c r="HA86" i="28"/>
  <c r="GX86" i="28"/>
  <c r="GU86" i="28"/>
  <c r="GR86" i="28"/>
  <c r="GO86" i="28"/>
  <c r="GL86" i="28"/>
  <c r="GI86" i="28"/>
  <c r="GF86" i="28"/>
  <c r="GC86" i="28"/>
  <c r="FZ86" i="28"/>
  <c r="FW86" i="28"/>
  <c r="FT86" i="28"/>
  <c r="FQ86" i="28"/>
  <c r="FN86" i="28"/>
  <c r="FK86" i="28"/>
  <c r="FH86" i="28"/>
  <c r="FE86" i="28"/>
  <c r="FB86" i="28"/>
  <c r="EY86" i="28"/>
  <c r="EV86" i="28"/>
  <c r="ES86" i="28"/>
  <c r="EP86" i="28"/>
  <c r="EM86" i="28"/>
  <c r="EJ86" i="28"/>
  <c r="EG86" i="28"/>
  <c r="ED86" i="28"/>
  <c r="EA86" i="28"/>
  <c r="DX86" i="28"/>
  <c r="DU86" i="28"/>
  <c r="BN86" i="28"/>
  <c r="IF86" i="28" s="1"/>
  <c r="IE85" i="28"/>
  <c r="HY85" i="28"/>
  <c r="HV85" i="28"/>
  <c r="HS85" i="28"/>
  <c r="HP85" i="28"/>
  <c r="HM85" i="28"/>
  <c r="HJ85" i="28"/>
  <c r="HG85" i="28"/>
  <c r="HD85" i="28"/>
  <c r="HA85" i="28"/>
  <c r="GX85" i="28"/>
  <c r="GU85" i="28"/>
  <c r="GR85" i="28"/>
  <c r="GO85" i="28"/>
  <c r="GL85" i="28"/>
  <c r="GI85" i="28"/>
  <c r="GF85" i="28"/>
  <c r="GC85" i="28"/>
  <c r="FZ85" i="28"/>
  <c r="FW85" i="28"/>
  <c r="FT85" i="28"/>
  <c r="FQ85" i="28"/>
  <c r="FN85" i="28"/>
  <c r="FK85" i="28"/>
  <c r="FH85" i="28"/>
  <c r="FE85" i="28"/>
  <c r="FB85" i="28"/>
  <c r="EY85" i="28"/>
  <c r="EV85" i="28"/>
  <c r="ES85" i="28"/>
  <c r="EP85" i="28"/>
  <c r="EM85" i="28"/>
  <c r="EJ85" i="28"/>
  <c r="EG85" i="28"/>
  <c r="ED85" i="28"/>
  <c r="EA85" i="28"/>
  <c r="DX85" i="28"/>
  <c r="DU85" i="28"/>
  <c r="DA85" i="28"/>
  <c r="BN85" i="28"/>
  <c r="IF85" i="28" s="1"/>
  <c r="HY84" i="28"/>
  <c r="HV84" i="28"/>
  <c r="HS84" i="28"/>
  <c r="HP84" i="28"/>
  <c r="HM84" i="28"/>
  <c r="HJ84" i="28"/>
  <c r="HG84" i="28"/>
  <c r="HD84" i="28"/>
  <c r="HA84" i="28"/>
  <c r="GX84" i="28"/>
  <c r="GU84" i="28"/>
  <c r="GR84" i="28"/>
  <c r="GO84" i="28"/>
  <c r="GL84" i="28"/>
  <c r="GI84" i="28"/>
  <c r="GF84" i="28"/>
  <c r="GC84" i="28"/>
  <c r="FZ84" i="28"/>
  <c r="FW84" i="28"/>
  <c r="FT84" i="28"/>
  <c r="FQ84" i="28"/>
  <c r="FN84" i="28"/>
  <c r="FK84" i="28"/>
  <c r="FH84" i="28"/>
  <c r="FE84" i="28"/>
  <c r="FB84" i="28"/>
  <c r="EY84" i="28"/>
  <c r="EV84" i="28"/>
  <c r="ES84" i="28"/>
  <c r="EP84" i="28"/>
  <c r="EM84" i="28"/>
  <c r="EJ84" i="28"/>
  <c r="EG84" i="28"/>
  <c r="ED84" i="28"/>
  <c r="EA84" i="28"/>
  <c r="DX84" i="28"/>
  <c r="DU84" i="28"/>
  <c r="BN84" i="28"/>
  <c r="IF84" i="28" s="1"/>
  <c r="IE83" i="28"/>
  <c r="HY83" i="28"/>
  <c r="HV83" i="28"/>
  <c r="HS83" i="28"/>
  <c r="HP83" i="28"/>
  <c r="HM83" i="28"/>
  <c r="HJ83" i="28"/>
  <c r="HG83" i="28"/>
  <c r="HD83" i="28"/>
  <c r="HA83" i="28"/>
  <c r="GX83" i="28"/>
  <c r="GU83" i="28"/>
  <c r="GR83" i="28"/>
  <c r="GO83" i="28"/>
  <c r="GL83" i="28"/>
  <c r="GI83" i="28"/>
  <c r="GF83" i="28"/>
  <c r="GC83" i="28"/>
  <c r="FZ83" i="28"/>
  <c r="FW83" i="28"/>
  <c r="FT83" i="28"/>
  <c r="FQ83" i="28"/>
  <c r="FN83" i="28"/>
  <c r="FK83" i="28"/>
  <c r="FH83" i="28"/>
  <c r="FE83" i="28"/>
  <c r="FB83" i="28"/>
  <c r="EY83" i="28"/>
  <c r="EV83" i="28"/>
  <c r="ES83" i="28"/>
  <c r="EP83" i="28"/>
  <c r="EM83" i="28"/>
  <c r="EJ83" i="28"/>
  <c r="EG83" i="28"/>
  <c r="ED83" i="28"/>
  <c r="EA83" i="28"/>
  <c r="DX83" i="28"/>
  <c r="DU83" i="28"/>
  <c r="DA83" i="28"/>
  <c r="BN83" i="28"/>
  <c r="IF83" i="28" s="1"/>
  <c r="HY82" i="28"/>
  <c r="HV82" i="28"/>
  <c r="HS82" i="28"/>
  <c r="HP82" i="28"/>
  <c r="HM82" i="28"/>
  <c r="HJ82" i="28"/>
  <c r="HG82" i="28"/>
  <c r="HD82" i="28"/>
  <c r="HA82" i="28"/>
  <c r="GX82" i="28"/>
  <c r="GU82" i="28"/>
  <c r="GR82" i="28"/>
  <c r="GO82" i="28"/>
  <c r="GL82" i="28"/>
  <c r="GI82" i="28"/>
  <c r="GF82" i="28"/>
  <c r="GC82" i="28"/>
  <c r="FZ82" i="28"/>
  <c r="FW82" i="28"/>
  <c r="FT82" i="28"/>
  <c r="FQ82" i="28"/>
  <c r="FN82" i="28"/>
  <c r="FK82" i="28"/>
  <c r="FH82" i="28"/>
  <c r="FE82" i="28"/>
  <c r="FB82" i="28"/>
  <c r="EY82" i="28"/>
  <c r="EV82" i="28"/>
  <c r="ES82" i="28"/>
  <c r="EP82" i="28"/>
  <c r="EM82" i="28"/>
  <c r="EJ82" i="28"/>
  <c r="EG82" i="28"/>
  <c r="ED82" i="28"/>
  <c r="EA82" i="28"/>
  <c r="DX82" i="28"/>
  <c r="DU82" i="28"/>
  <c r="BN82" i="28"/>
  <c r="IF82" i="28" s="1"/>
  <c r="IE81" i="28"/>
  <c r="HY81" i="28"/>
  <c r="HV81" i="28"/>
  <c r="HS81" i="28"/>
  <c r="HP81" i="28"/>
  <c r="HM81" i="28"/>
  <c r="HJ81" i="28"/>
  <c r="HG81" i="28"/>
  <c r="HD81" i="28"/>
  <c r="HA81" i="28"/>
  <c r="GX81" i="28"/>
  <c r="GU81" i="28"/>
  <c r="GR81" i="28"/>
  <c r="GO81" i="28"/>
  <c r="GL81" i="28"/>
  <c r="GI81" i="28"/>
  <c r="GF81" i="28"/>
  <c r="GC81" i="28"/>
  <c r="FZ81" i="28"/>
  <c r="FW81" i="28"/>
  <c r="FT81" i="28"/>
  <c r="FQ81" i="28"/>
  <c r="FN81" i="28"/>
  <c r="FK81" i="28"/>
  <c r="FH81" i="28"/>
  <c r="FE81" i="28"/>
  <c r="FB81" i="28"/>
  <c r="EY81" i="28"/>
  <c r="EV81" i="28"/>
  <c r="ES81" i="28"/>
  <c r="EP81" i="28"/>
  <c r="EM81" i="28"/>
  <c r="EJ81" i="28"/>
  <c r="EG81" i="28"/>
  <c r="ED81" i="28"/>
  <c r="EA81" i="28"/>
  <c r="DX81" i="28"/>
  <c r="DU81" i="28"/>
  <c r="DA81" i="28"/>
  <c r="BN81" i="28"/>
  <c r="IF81" i="28" s="1"/>
  <c r="HY80" i="28"/>
  <c r="HV80" i="28"/>
  <c r="HS80" i="28"/>
  <c r="HP80" i="28"/>
  <c r="HM80" i="28"/>
  <c r="HJ80" i="28"/>
  <c r="HG80" i="28"/>
  <c r="HD80" i="28"/>
  <c r="HA80" i="28"/>
  <c r="GX80" i="28"/>
  <c r="GU80" i="28"/>
  <c r="GR80" i="28"/>
  <c r="GO80" i="28"/>
  <c r="GL80" i="28"/>
  <c r="GI80" i="28"/>
  <c r="GF80" i="28"/>
  <c r="GC80" i="28"/>
  <c r="FZ80" i="28"/>
  <c r="FW80" i="28"/>
  <c r="FT80" i="28"/>
  <c r="FQ80" i="28"/>
  <c r="FN80" i="28"/>
  <c r="FK80" i="28"/>
  <c r="FH80" i="28"/>
  <c r="FE80" i="28"/>
  <c r="FB80" i="28"/>
  <c r="EY80" i="28"/>
  <c r="EV80" i="28"/>
  <c r="ES80" i="28"/>
  <c r="EP80" i="28"/>
  <c r="EM80" i="28"/>
  <c r="EJ80" i="28"/>
  <c r="EG80" i="28"/>
  <c r="ED80" i="28"/>
  <c r="EA80" i="28"/>
  <c r="DX80" i="28"/>
  <c r="DU80" i="28"/>
  <c r="BN80" i="28"/>
  <c r="IF80" i="28" s="1"/>
  <c r="IE79" i="28"/>
  <c r="HY79" i="28"/>
  <c r="HV79" i="28"/>
  <c r="HS79" i="28"/>
  <c r="HP79" i="28"/>
  <c r="HM79" i="28"/>
  <c r="HJ79" i="28"/>
  <c r="HG79" i="28"/>
  <c r="HD79" i="28"/>
  <c r="HA79" i="28"/>
  <c r="GX79" i="28"/>
  <c r="GU79" i="28"/>
  <c r="GR79" i="28"/>
  <c r="GO79" i="28"/>
  <c r="GL79" i="28"/>
  <c r="GI79" i="28"/>
  <c r="GF79" i="28"/>
  <c r="GC79" i="28"/>
  <c r="FZ79" i="28"/>
  <c r="FW79" i="28"/>
  <c r="FT79" i="28"/>
  <c r="FQ79" i="28"/>
  <c r="FN79" i="28"/>
  <c r="FK79" i="28"/>
  <c r="FH79" i="28"/>
  <c r="FE79" i="28"/>
  <c r="FB79" i="28"/>
  <c r="EY79" i="28"/>
  <c r="EV79" i="28"/>
  <c r="ES79" i="28"/>
  <c r="EP79" i="28"/>
  <c r="EM79" i="28"/>
  <c r="EJ79" i="28"/>
  <c r="EG79" i="28"/>
  <c r="ED79" i="28"/>
  <c r="EA79" i="28"/>
  <c r="DX79" i="28"/>
  <c r="DU79" i="28"/>
  <c r="DA79" i="28"/>
  <c r="BN79" i="28"/>
  <c r="IF79" i="28" s="1"/>
  <c r="HY78" i="28"/>
  <c r="HV78" i="28"/>
  <c r="HS78" i="28"/>
  <c r="HP78" i="28"/>
  <c r="HM78" i="28"/>
  <c r="HJ78" i="28"/>
  <c r="HG78" i="28"/>
  <c r="HD78" i="28"/>
  <c r="HA78" i="28"/>
  <c r="GX78" i="28"/>
  <c r="GU78" i="28"/>
  <c r="GR78" i="28"/>
  <c r="GO78" i="28"/>
  <c r="GL78" i="28"/>
  <c r="GI78" i="28"/>
  <c r="GF78" i="28"/>
  <c r="GC78" i="28"/>
  <c r="FZ78" i="28"/>
  <c r="FW78" i="28"/>
  <c r="FT78" i="28"/>
  <c r="FQ78" i="28"/>
  <c r="FN78" i="28"/>
  <c r="FK78" i="28"/>
  <c r="FH78" i="28"/>
  <c r="FE78" i="28"/>
  <c r="FB78" i="28"/>
  <c r="EY78" i="28"/>
  <c r="EV78" i="28"/>
  <c r="ES78" i="28"/>
  <c r="EP78" i="28"/>
  <c r="EM78" i="28"/>
  <c r="EJ78" i="28"/>
  <c r="EG78" i="28"/>
  <c r="ED78" i="28"/>
  <c r="EA78" i="28"/>
  <c r="DX78" i="28"/>
  <c r="DU78" i="28"/>
  <c r="BN78" i="28"/>
  <c r="IF78" i="28" s="1"/>
  <c r="IE77" i="28"/>
  <c r="HY77" i="28"/>
  <c r="HV77" i="28"/>
  <c r="HS77" i="28"/>
  <c r="HP77" i="28"/>
  <c r="HM77" i="28"/>
  <c r="HJ77" i="28"/>
  <c r="HG77" i="28"/>
  <c r="HD77" i="28"/>
  <c r="HA77" i="28"/>
  <c r="GX77" i="28"/>
  <c r="GU77" i="28"/>
  <c r="GR77" i="28"/>
  <c r="GO77" i="28"/>
  <c r="GL77" i="28"/>
  <c r="GI77" i="28"/>
  <c r="GF77" i="28"/>
  <c r="GC77" i="28"/>
  <c r="FZ77" i="28"/>
  <c r="FW77" i="28"/>
  <c r="FT77" i="28"/>
  <c r="FQ77" i="28"/>
  <c r="FN77" i="28"/>
  <c r="FK77" i="28"/>
  <c r="FH77" i="28"/>
  <c r="FE77" i="28"/>
  <c r="FB77" i="28"/>
  <c r="EY77" i="28"/>
  <c r="EV77" i="28"/>
  <c r="ES77" i="28"/>
  <c r="EP77" i="28"/>
  <c r="EM77" i="28"/>
  <c r="EJ77" i="28"/>
  <c r="EG77" i="28"/>
  <c r="ED77" i="28"/>
  <c r="EA77" i="28"/>
  <c r="DX77" i="28"/>
  <c r="DU77" i="28"/>
  <c r="DA77" i="28"/>
  <c r="BN77" i="28"/>
  <c r="IF77" i="28" s="1"/>
  <c r="HY76" i="28"/>
  <c r="HV76" i="28"/>
  <c r="HS76" i="28"/>
  <c r="HP76" i="28"/>
  <c r="HM76" i="28"/>
  <c r="HJ76" i="28"/>
  <c r="HG76" i="28"/>
  <c r="HD76" i="28"/>
  <c r="HA76" i="28"/>
  <c r="GX76" i="28"/>
  <c r="GU76" i="28"/>
  <c r="GR76" i="28"/>
  <c r="GO76" i="28"/>
  <c r="GL76" i="28"/>
  <c r="GI76" i="28"/>
  <c r="GF76" i="28"/>
  <c r="GC76" i="28"/>
  <c r="FZ76" i="28"/>
  <c r="FW76" i="28"/>
  <c r="FT76" i="28"/>
  <c r="FQ76" i="28"/>
  <c r="FN76" i="28"/>
  <c r="FK76" i="28"/>
  <c r="FH76" i="28"/>
  <c r="FE76" i="28"/>
  <c r="FB76" i="28"/>
  <c r="EY76" i="28"/>
  <c r="EV76" i="28"/>
  <c r="ES76" i="28"/>
  <c r="EP76" i="28"/>
  <c r="EM76" i="28"/>
  <c r="EJ76" i="28"/>
  <c r="EG76" i="28"/>
  <c r="ED76" i="28"/>
  <c r="EA76" i="28"/>
  <c r="DX76" i="28"/>
  <c r="DU76" i="28"/>
  <c r="BN76" i="28"/>
  <c r="IF76" i="28" s="1"/>
  <c r="IE75" i="28"/>
  <c r="HY75" i="28"/>
  <c r="HV75" i="28"/>
  <c r="HS75" i="28"/>
  <c r="HP75" i="28"/>
  <c r="HM75" i="28"/>
  <c r="HJ75" i="28"/>
  <c r="HG75" i="28"/>
  <c r="HD75" i="28"/>
  <c r="HA75" i="28"/>
  <c r="GX75" i="28"/>
  <c r="GU75" i="28"/>
  <c r="GR75" i="28"/>
  <c r="GO75" i="28"/>
  <c r="GL75" i="28"/>
  <c r="GI75" i="28"/>
  <c r="GF75" i="28"/>
  <c r="GC75" i="28"/>
  <c r="FZ75" i="28"/>
  <c r="FW75" i="28"/>
  <c r="FT75" i="28"/>
  <c r="FQ75" i="28"/>
  <c r="FN75" i="28"/>
  <c r="FK75" i="28"/>
  <c r="FH75" i="28"/>
  <c r="FE75" i="28"/>
  <c r="FB75" i="28"/>
  <c r="EY75" i="28"/>
  <c r="EV75" i="28"/>
  <c r="ES75" i="28"/>
  <c r="EP75" i="28"/>
  <c r="EM75" i="28"/>
  <c r="EJ75" i="28"/>
  <c r="EG75" i="28"/>
  <c r="ED75" i="28"/>
  <c r="EA75" i="28"/>
  <c r="DX75" i="28"/>
  <c r="DU75" i="28"/>
  <c r="DA75" i="28"/>
  <c r="BN75" i="28"/>
  <c r="IF75" i="28" s="1"/>
  <c r="HY74" i="28"/>
  <c r="HV74" i="28"/>
  <c r="HS74" i="28"/>
  <c r="HP74" i="28"/>
  <c r="HM74" i="28"/>
  <c r="HJ74" i="28"/>
  <c r="HG74" i="28"/>
  <c r="HD74" i="28"/>
  <c r="HA74" i="28"/>
  <c r="GX74" i="28"/>
  <c r="GU74" i="28"/>
  <c r="GR74" i="28"/>
  <c r="GO74" i="28"/>
  <c r="GL74" i="28"/>
  <c r="GI74" i="28"/>
  <c r="GF74" i="28"/>
  <c r="GC74" i="28"/>
  <c r="FZ74" i="28"/>
  <c r="FW74" i="28"/>
  <c r="FT74" i="28"/>
  <c r="FQ74" i="28"/>
  <c r="FN74" i="28"/>
  <c r="FK74" i="28"/>
  <c r="FH74" i="28"/>
  <c r="FE74" i="28"/>
  <c r="FB74" i="28"/>
  <c r="EY74" i="28"/>
  <c r="EV74" i="28"/>
  <c r="ES74" i="28"/>
  <c r="EP74" i="28"/>
  <c r="EM74" i="28"/>
  <c r="EJ74" i="28"/>
  <c r="EG74" i="28"/>
  <c r="ED74" i="28"/>
  <c r="EA74" i="28"/>
  <c r="DX74" i="28"/>
  <c r="DU74" i="28"/>
  <c r="BN74" i="28"/>
  <c r="IF74" i="28" s="1"/>
  <c r="IE73" i="28"/>
  <c r="HY73" i="28"/>
  <c r="HV73" i="28"/>
  <c r="HS73" i="28"/>
  <c r="HP73" i="28"/>
  <c r="HM73" i="28"/>
  <c r="HJ73" i="28"/>
  <c r="HG73" i="28"/>
  <c r="HD73" i="28"/>
  <c r="HA73" i="28"/>
  <c r="GX73" i="28"/>
  <c r="GU73" i="28"/>
  <c r="GR73" i="28"/>
  <c r="GO73" i="28"/>
  <c r="GL73" i="28"/>
  <c r="GI73" i="28"/>
  <c r="GF73" i="28"/>
  <c r="GC73" i="28"/>
  <c r="FZ73" i="28"/>
  <c r="FW73" i="28"/>
  <c r="FT73" i="28"/>
  <c r="FQ73" i="28"/>
  <c r="FN73" i="28"/>
  <c r="FK73" i="28"/>
  <c r="FH73" i="28"/>
  <c r="FE73" i="28"/>
  <c r="FB73" i="28"/>
  <c r="EY73" i="28"/>
  <c r="EV73" i="28"/>
  <c r="ES73" i="28"/>
  <c r="EP73" i="28"/>
  <c r="EM73" i="28"/>
  <c r="EJ73" i="28"/>
  <c r="EG73" i="28"/>
  <c r="ED73" i="28"/>
  <c r="EA73" i="28"/>
  <c r="DX73" i="28"/>
  <c r="DU73" i="28"/>
  <c r="DA73" i="28"/>
  <c r="BN73" i="28"/>
  <c r="IF73" i="28" s="1"/>
  <c r="HY72" i="28"/>
  <c r="HV72" i="28"/>
  <c r="HS72" i="28"/>
  <c r="HP72" i="28"/>
  <c r="HM72" i="28"/>
  <c r="HJ72" i="28"/>
  <c r="HG72" i="28"/>
  <c r="HD72" i="28"/>
  <c r="HA72" i="28"/>
  <c r="GX72" i="28"/>
  <c r="GU72" i="28"/>
  <c r="GR72" i="28"/>
  <c r="GO72" i="28"/>
  <c r="GL72" i="28"/>
  <c r="GI72" i="28"/>
  <c r="GF72" i="28"/>
  <c r="GC72" i="28"/>
  <c r="FZ72" i="28"/>
  <c r="FW72" i="28"/>
  <c r="FT72" i="28"/>
  <c r="FQ72" i="28"/>
  <c r="FN72" i="28"/>
  <c r="FK72" i="28"/>
  <c r="FH72" i="28"/>
  <c r="FE72" i="28"/>
  <c r="FB72" i="28"/>
  <c r="EY72" i="28"/>
  <c r="EV72" i="28"/>
  <c r="ES72" i="28"/>
  <c r="EP72" i="28"/>
  <c r="EM72" i="28"/>
  <c r="EJ72" i="28"/>
  <c r="EG72" i="28"/>
  <c r="ED72" i="28"/>
  <c r="EA72" i="28"/>
  <c r="DX72" i="28"/>
  <c r="DU72" i="28"/>
  <c r="BN72" i="28"/>
  <c r="IF72" i="28" s="1"/>
  <c r="IE71" i="28"/>
  <c r="HY71" i="28"/>
  <c r="HV71" i="28"/>
  <c r="HS71" i="28"/>
  <c r="HP71" i="28"/>
  <c r="HM71" i="28"/>
  <c r="HJ71" i="28"/>
  <c r="HG71" i="28"/>
  <c r="HD71" i="28"/>
  <c r="HA71" i="28"/>
  <c r="GX71" i="28"/>
  <c r="GU71" i="28"/>
  <c r="GR71" i="28"/>
  <c r="GO71" i="28"/>
  <c r="GL71" i="28"/>
  <c r="GI71" i="28"/>
  <c r="GF71" i="28"/>
  <c r="GC71" i="28"/>
  <c r="FZ71" i="28"/>
  <c r="FW71" i="28"/>
  <c r="FT71" i="28"/>
  <c r="FQ71" i="28"/>
  <c r="FN71" i="28"/>
  <c r="FK71" i="28"/>
  <c r="FH71" i="28"/>
  <c r="FE71" i="28"/>
  <c r="FB71" i="28"/>
  <c r="EY71" i="28"/>
  <c r="EV71" i="28"/>
  <c r="ES71" i="28"/>
  <c r="EP71" i="28"/>
  <c r="EM71" i="28"/>
  <c r="EJ71" i="28"/>
  <c r="EG71" i="28"/>
  <c r="ED71" i="28"/>
  <c r="EA71" i="28"/>
  <c r="DX71" i="28"/>
  <c r="DU71" i="28"/>
  <c r="DA71" i="28"/>
  <c r="BN71" i="28"/>
  <c r="IF71" i="28" s="1"/>
  <c r="HY70" i="28"/>
  <c r="HV70" i="28"/>
  <c r="HS70" i="28"/>
  <c r="HP70" i="28"/>
  <c r="HM70" i="28"/>
  <c r="HJ70" i="28"/>
  <c r="HG70" i="28"/>
  <c r="HD70" i="28"/>
  <c r="HA70" i="28"/>
  <c r="GX70" i="28"/>
  <c r="GU70" i="28"/>
  <c r="GR70" i="28"/>
  <c r="GO70" i="28"/>
  <c r="GL70" i="28"/>
  <c r="GI70" i="28"/>
  <c r="GF70" i="28"/>
  <c r="GC70" i="28"/>
  <c r="FZ70" i="28"/>
  <c r="FW70" i="28"/>
  <c r="FT70" i="28"/>
  <c r="FQ70" i="28"/>
  <c r="FN70" i="28"/>
  <c r="FK70" i="28"/>
  <c r="FH70" i="28"/>
  <c r="FE70" i="28"/>
  <c r="FB70" i="28"/>
  <c r="EY70" i="28"/>
  <c r="EV70" i="28"/>
  <c r="ES70" i="28"/>
  <c r="EP70" i="28"/>
  <c r="EM70" i="28"/>
  <c r="EJ70" i="28"/>
  <c r="EG70" i="28"/>
  <c r="ED70" i="28"/>
  <c r="EA70" i="28"/>
  <c r="DX70" i="28"/>
  <c r="DU70" i="28"/>
  <c r="BN70" i="28"/>
  <c r="IF70" i="28" s="1"/>
  <c r="IE69" i="28"/>
  <c r="HY69" i="28"/>
  <c r="HV69" i="28"/>
  <c r="HS69" i="28"/>
  <c r="HP69" i="28"/>
  <c r="HM69" i="28"/>
  <c r="HJ69" i="28"/>
  <c r="HG69" i="28"/>
  <c r="HD69" i="28"/>
  <c r="HA69" i="28"/>
  <c r="GX69" i="28"/>
  <c r="GU69" i="28"/>
  <c r="GR69" i="28"/>
  <c r="GO69" i="28"/>
  <c r="GL69" i="28"/>
  <c r="GI69" i="28"/>
  <c r="GF69" i="28"/>
  <c r="GC69" i="28"/>
  <c r="FZ69" i="28"/>
  <c r="FW69" i="28"/>
  <c r="FT69" i="28"/>
  <c r="FQ69" i="28"/>
  <c r="FN69" i="28"/>
  <c r="FK69" i="28"/>
  <c r="FH69" i="28"/>
  <c r="FE69" i="28"/>
  <c r="FB69" i="28"/>
  <c r="EY69" i="28"/>
  <c r="EV69" i="28"/>
  <c r="ES69" i="28"/>
  <c r="EP69" i="28"/>
  <c r="EM69" i="28"/>
  <c r="EJ69" i="28"/>
  <c r="EG69" i="28"/>
  <c r="ED69" i="28"/>
  <c r="EA69" i="28"/>
  <c r="DX69" i="28"/>
  <c r="DU69" i="28"/>
  <c r="DA69" i="28"/>
  <c r="BN69" i="28"/>
  <c r="IF69" i="28" s="1"/>
  <c r="HY68" i="28"/>
  <c r="HV68" i="28"/>
  <c r="HS68" i="28"/>
  <c r="HP68" i="28"/>
  <c r="HM68" i="28"/>
  <c r="HJ68" i="28"/>
  <c r="HG68" i="28"/>
  <c r="HD68" i="28"/>
  <c r="HA68" i="28"/>
  <c r="GX68" i="28"/>
  <c r="GU68" i="28"/>
  <c r="GR68" i="28"/>
  <c r="GO68" i="28"/>
  <c r="GL68" i="28"/>
  <c r="GI68" i="28"/>
  <c r="GF68" i="28"/>
  <c r="GC68" i="28"/>
  <c r="FZ68" i="28"/>
  <c r="FW68" i="28"/>
  <c r="FT68" i="28"/>
  <c r="FQ68" i="28"/>
  <c r="FN68" i="28"/>
  <c r="FK68" i="28"/>
  <c r="FH68" i="28"/>
  <c r="FE68" i="28"/>
  <c r="FB68" i="28"/>
  <c r="EY68" i="28"/>
  <c r="EV68" i="28"/>
  <c r="ES68" i="28"/>
  <c r="EP68" i="28"/>
  <c r="EM68" i="28"/>
  <c r="EJ68" i="28"/>
  <c r="EG68" i="28"/>
  <c r="ED68" i="28"/>
  <c r="EA68" i="28"/>
  <c r="DX68" i="28"/>
  <c r="DU68" i="28"/>
  <c r="BN68" i="28"/>
  <c r="IF68" i="28" s="1"/>
  <c r="IE67" i="28"/>
  <c r="HY67" i="28"/>
  <c r="HV67" i="28"/>
  <c r="HS67" i="28"/>
  <c r="HP67" i="28"/>
  <c r="HM67" i="28"/>
  <c r="HJ67" i="28"/>
  <c r="HG67" i="28"/>
  <c r="HD67" i="28"/>
  <c r="HA67" i="28"/>
  <c r="GX67" i="28"/>
  <c r="GU67" i="28"/>
  <c r="GR67" i="28"/>
  <c r="GO67" i="28"/>
  <c r="GL67" i="28"/>
  <c r="GI67" i="28"/>
  <c r="GF67" i="28"/>
  <c r="GC67" i="28"/>
  <c r="FZ67" i="28"/>
  <c r="FW67" i="28"/>
  <c r="FT67" i="28"/>
  <c r="FQ67" i="28"/>
  <c r="FN67" i="28"/>
  <c r="FK67" i="28"/>
  <c r="FH67" i="28"/>
  <c r="FE67" i="28"/>
  <c r="FB67" i="28"/>
  <c r="EY67" i="28"/>
  <c r="EV67" i="28"/>
  <c r="ES67" i="28"/>
  <c r="EP67" i="28"/>
  <c r="EM67" i="28"/>
  <c r="EJ67" i="28"/>
  <c r="EG67" i="28"/>
  <c r="ED67" i="28"/>
  <c r="EA67" i="28"/>
  <c r="DX67" i="28"/>
  <c r="DU67" i="28"/>
  <c r="DA67" i="28"/>
  <c r="BN67" i="28"/>
  <c r="IF67" i="28" s="1"/>
  <c r="HY66" i="28"/>
  <c r="HV66" i="28"/>
  <c r="HS66" i="28"/>
  <c r="HP66" i="28"/>
  <c r="HM66" i="28"/>
  <c r="HJ66" i="28"/>
  <c r="HG66" i="28"/>
  <c r="HD66" i="28"/>
  <c r="HA66" i="28"/>
  <c r="GX66" i="28"/>
  <c r="GU66" i="28"/>
  <c r="GR66" i="28"/>
  <c r="GO66" i="28"/>
  <c r="GL66" i="28"/>
  <c r="GI66" i="28"/>
  <c r="GF66" i="28"/>
  <c r="GC66" i="28"/>
  <c r="FZ66" i="28"/>
  <c r="FW66" i="28"/>
  <c r="FT66" i="28"/>
  <c r="FQ66" i="28"/>
  <c r="FN66" i="28"/>
  <c r="FK66" i="28"/>
  <c r="FH66" i="28"/>
  <c r="FE66" i="28"/>
  <c r="FB66" i="28"/>
  <c r="EY66" i="28"/>
  <c r="EV66" i="28"/>
  <c r="ES66" i="28"/>
  <c r="EP66" i="28"/>
  <c r="EM66" i="28"/>
  <c r="EJ66" i="28"/>
  <c r="EG66" i="28"/>
  <c r="ED66" i="28"/>
  <c r="EA66" i="28"/>
  <c r="DX66" i="28"/>
  <c r="DU66" i="28"/>
  <c r="BN66" i="28"/>
  <c r="IF66" i="28" s="1"/>
  <c r="IE65" i="28"/>
  <c r="HY65" i="28"/>
  <c r="HV65" i="28"/>
  <c r="HS65" i="28"/>
  <c r="HP65" i="28"/>
  <c r="HM65" i="28"/>
  <c r="HJ65" i="28"/>
  <c r="HG65" i="28"/>
  <c r="HD65" i="28"/>
  <c r="HA65" i="28"/>
  <c r="GX65" i="28"/>
  <c r="GU65" i="28"/>
  <c r="GR65" i="28"/>
  <c r="GO65" i="28"/>
  <c r="GL65" i="28"/>
  <c r="GI65" i="28"/>
  <c r="GF65" i="28"/>
  <c r="GC65" i="28"/>
  <c r="FZ65" i="28"/>
  <c r="FW65" i="28"/>
  <c r="FT65" i="28"/>
  <c r="FQ65" i="28"/>
  <c r="FN65" i="28"/>
  <c r="FK65" i="28"/>
  <c r="FH65" i="28"/>
  <c r="FE65" i="28"/>
  <c r="FB65" i="28"/>
  <c r="EY65" i="28"/>
  <c r="EV65" i="28"/>
  <c r="ES65" i="28"/>
  <c r="EP65" i="28"/>
  <c r="EM65" i="28"/>
  <c r="EJ65" i="28"/>
  <c r="EG65" i="28"/>
  <c r="ED65" i="28"/>
  <c r="EA65" i="28"/>
  <c r="DX65" i="28"/>
  <c r="DU65" i="28"/>
  <c r="DA65" i="28"/>
  <c r="BN65" i="28"/>
  <c r="IF65" i="28" s="1"/>
  <c r="HY64" i="28"/>
  <c r="HV64" i="28"/>
  <c r="HS64" i="28"/>
  <c r="HP64" i="28"/>
  <c r="HM64" i="28"/>
  <c r="HJ64" i="28"/>
  <c r="HG64" i="28"/>
  <c r="HD64" i="28"/>
  <c r="HA64" i="28"/>
  <c r="GX64" i="28"/>
  <c r="GU64" i="28"/>
  <c r="GR64" i="28"/>
  <c r="GO64" i="28"/>
  <c r="GL64" i="28"/>
  <c r="GI64" i="28"/>
  <c r="GF64" i="28"/>
  <c r="GC64" i="28"/>
  <c r="FZ64" i="28"/>
  <c r="FW64" i="28"/>
  <c r="FT64" i="28"/>
  <c r="FQ64" i="28"/>
  <c r="FN64" i="28"/>
  <c r="FK64" i="28"/>
  <c r="FH64" i="28"/>
  <c r="FE64" i="28"/>
  <c r="FB64" i="28"/>
  <c r="EY64" i="28"/>
  <c r="EV64" i="28"/>
  <c r="ES64" i="28"/>
  <c r="EP64" i="28"/>
  <c r="EM64" i="28"/>
  <c r="EJ64" i="28"/>
  <c r="EG64" i="28"/>
  <c r="ED64" i="28"/>
  <c r="EA64" i="28"/>
  <c r="DX64" i="28"/>
  <c r="DU64" i="28"/>
  <c r="BN64" i="28"/>
  <c r="IF64" i="28" s="1"/>
  <c r="IE63" i="28"/>
  <c r="HY63" i="28"/>
  <c r="HV63" i="28"/>
  <c r="HS63" i="28"/>
  <c r="HP63" i="28"/>
  <c r="HM63" i="28"/>
  <c r="HJ63" i="28"/>
  <c r="HG63" i="28"/>
  <c r="HD63" i="28"/>
  <c r="HA63" i="28"/>
  <c r="GX63" i="28"/>
  <c r="GU63" i="28"/>
  <c r="GR63" i="28"/>
  <c r="GO63" i="28"/>
  <c r="GL63" i="28"/>
  <c r="GI63" i="28"/>
  <c r="GF63" i="28"/>
  <c r="GC63" i="28"/>
  <c r="FZ63" i="28"/>
  <c r="FW63" i="28"/>
  <c r="FT63" i="28"/>
  <c r="FQ63" i="28"/>
  <c r="FN63" i="28"/>
  <c r="FK63" i="28"/>
  <c r="FH63" i="28"/>
  <c r="FE63" i="28"/>
  <c r="FB63" i="28"/>
  <c r="EY63" i="28"/>
  <c r="EV63" i="28"/>
  <c r="ES63" i="28"/>
  <c r="EP63" i="28"/>
  <c r="EM63" i="28"/>
  <c r="EJ63" i="28"/>
  <c r="EG63" i="28"/>
  <c r="ED63" i="28"/>
  <c r="EA63" i="28"/>
  <c r="DX63" i="28"/>
  <c r="DU63" i="28"/>
  <c r="DA63" i="28"/>
  <c r="BN63" i="28"/>
  <c r="IF63" i="28" s="1"/>
  <c r="HY62" i="28"/>
  <c r="HV62" i="28"/>
  <c r="HS62" i="28"/>
  <c r="HP62" i="28"/>
  <c r="HM62" i="28"/>
  <c r="HJ62" i="28"/>
  <c r="HG62" i="28"/>
  <c r="HD62" i="28"/>
  <c r="HA62" i="28"/>
  <c r="GX62" i="28"/>
  <c r="GU62" i="28"/>
  <c r="GR62" i="28"/>
  <c r="GO62" i="28"/>
  <c r="GL62" i="28"/>
  <c r="GI62" i="28"/>
  <c r="GF62" i="28"/>
  <c r="GC62" i="28"/>
  <c r="FZ62" i="28"/>
  <c r="FW62" i="28"/>
  <c r="FT62" i="28"/>
  <c r="FQ62" i="28"/>
  <c r="FN62" i="28"/>
  <c r="FK62" i="28"/>
  <c r="FH62" i="28"/>
  <c r="FE62" i="28"/>
  <c r="FB62" i="28"/>
  <c r="EY62" i="28"/>
  <c r="EV62" i="28"/>
  <c r="ES62" i="28"/>
  <c r="EP62" i="28"/>
  <c r="EM62" i="28"/>
  <c r="EJ62" i="28"/>
  <c r="EG62" i="28"/>
  <c r="ED62" i="28"/>
  <c r="EA62" i="28"/>
  <c r="DX62" i="28"/>
  <c r="DU62" i="28"/>
  <c r="BN62" i="28"/>
  <c r="IF62" i="28" s="1"/>
  <c r="IE61" i="28"/>
  <c r="HY61" i="28"/>
  <c r="HV61" i="28"/>
  <c r="HS61" i="28"/>
  <c r="HP61" i="28"/>
  <c r="HM61" i="28"/>
  <c r="HJ61" i="28"/>
  <c r="HG61" i="28"/>
  <c r="HD61" i="28"/>
  <c r="HA61" i="28"/>
  <c r="GX61" i="28"/>
  <c r="GU61" i="28"/>
  <c r="GR61" i="28"/>
  <c r="GO61" i="28"/>
  <c r="GL61" i="28"/>
  <c r="GI61" i="28"/>
  <c r="GF61" i="28"/>
  <c r="GC61" i="28"/>
  <c r="FZ61" i="28"/>
  <c r="FW61" i="28"/>
  <c r="FT61" i="28"/>
  <c r="FQ61" i="28"/>
  <c r="FN61" i="28"/>
  <c r="FK61" i="28"/>
  <c r="FH61" i="28"/>
  <c r="FE61" i="28"/>
  <c r="FB61" i="28"/>
  <c r="EY61" i="28"/>
  <c r="EV61" i="28"/>
  <c r="ES61" i="28"/>
  <c r="EP61" i="28"/>
  <c r="EM61" i="28"/>
  <c r="EJ61" i="28"/>
  <c r="EG61" i="28"/>
  <c r="ED61" i="28"/>
  <c r="EA61" i="28"/>
  <c r="DX61" i="28"/>
  <c r="DU61" i="28"/>
  <c r="DA61" i="28"/>
  <c r="BN61" i="28"/>
  <c r="IF61" i="28" s="1"/>
  <c r="HY60" i="28"/>
  <c r="HV60" i="28"/>
  <c r="HS60" i="28"/>
  <c r="HP60" i="28"/>
  <c r="HM60" i="28"/>
  <c r="HJ60" i="28"/>
  <c r="HG60" i="28"/>
  <c r="HD60" i="28"/>
  <c r="HA60" i="28"/>
  <c r="GX60" i="28"/>
  <c r="GU60" i="28"/>
  <c r="GR60" i="28"/>
  <c r="GO60" i="28"/>
  <c r="GL60" i="28"/>
  <c r="GI60" i="28"/>
  <c r="GF60" i="28"/>
  <c r="GC60" i="28"/>
  <c r="FZ60" i="28"/>
  <c r="FW60" i="28"/>
  <c r="FT60" i="28"/>
  <c r="FQ60" i="28"/>
  <c r="FN60" i="28"/>
  <c r="FK60" i="28"/>
  <c r="FH60" i="28"/>
  <c r="FE60" i="28"/>
  <c r="FB60" i="28"/>
  <c r="EY60" i="28"/>
  <c r="EV60" i="28"/>
  <c r="ES60" i="28"/>
  <c r="EP60" i="28"/>
  <c r="EM60" i="28"/>
  <c r="EJ60" i="28"/>
  <c r="EG60" i="28"/>
  <c r="ED60" i="28"/>
  <c r="EA60" i="28"/>
  <c r="DX60" i="28"/>
  <c r="DU60" i="28"/>
  <c r="BN60" i="28"/>
  <c r="IF60" i="28" s="1"/>
  <c r="IE59" i="28"/>
  <c r="HY59" i="28"/>
  <c r="HV59" i="28"/>
  <c r="HS59" i="28"/>
  <c r="HP59" i="28"/>
  <c r="HM59" i="28"/>
  <c r="HJ59" i="28"/>
  <c r="HG59" i="28"/>
  <c r="HD59" i="28"/>
  <c r="HA59" i="28"/>
  <c r="GX59" i="28"/>
  <c r="GU59" i="28"/>
  <c r="GR59" i="28"/>
  <c r="GO59" i="28"/>
  <c r="GL59" i="28"/>
  <c r="GI59" i="28"/>
  <c r="GF59" i="28"/>
  <c r="GC59" i="28"/>
  <c r="FZ59" i="28"/>
  <c r="FW59" i="28"/>
  <c r="FT59" i="28"/>
  <c r="FQ59" i="28"/>
  <c r="FN59" i="28"/>
  <c r="FK59" i="28"/>
  <c r="FH59" i="28"/>
  <c r="FE59" i="28"/>
  <c r="FB59" i="28"/>
  <c r="EY59" i="28"/>
  <c r="EV59" i="28"/>
  <c r="ES59" i="28"/>
  <c r="EP59" i="28"/>
  <c r="EM59" i="28"/>
  <c r="EJ59" i="28"/>
  <c r="EG59" i="28"/>
  <c r="ED59" i="28"/>
  <c r="EA59" i="28"/>
  <c r="DX59" i="28"/>
  <c r="DU59" i="28"/>
  <c r="DA59" i="28"/>
  <c r="BN59" i="28"/>
  <c r="IF59" i="28" s="1"/>
  <c r="HY58" i="28"/>
  <c r="HV58" i="28"/>
  <c r="HS58" i="28"/>
  <c r="HP58" i="28"/>
  <c r="HM58" i="28"/>
  <c r="HJ58" i="28"/>
  <c r="HG58" i="28"/>
  <c r="HD58" i="28"/>
  <c r="HA58" i="28"/>
  <c r="GX58" i="28"/>
  <c r="GU58" i="28"/>
  <c r="GR58" i="28"/>
  <c r="GO58" i="28"/>
  <c r="GL58" i="28"/>
  <c r="GI58" i="28"/>
  <c r="GF58" i="28"/>
  <c r="GC58" i="28"/>
  <c r="FZ58" i="28"/>
  <c r="FW58" i="28"/>
  <c r="FT58" i="28"/>
  <c r="FQ58" i="28"/>
  <c r="FN58" i="28"/>
  <c r="FK58" i="28"/>
  <c r="FH58" i="28"/>
  <c r="FE58" i="28"/>
  <c r="FB58" i="28"/>
  <c r="EY58" i="28"/>
  <c r="EV58" i="28"/>
  <c r="ES58" i="28"/>
  <c r="EP58" i="28"/>
  <c r="EM58" i="28"/>
  <c r="EJ58" i="28"/>
  <c r="EG58" i="28"/>
  <c r="ED58" i="28"/>
  <c r="EA58" i="28"/>
  <c r="DX58" i="28"/>
  <c r="DU58" i="28"/>
  <c r="BN58" i="28"/>
  <c r="IF58" i="28" s="1"/>
  <c r="IE57" i="28"/>
  <c r="HY57" i="28"/>
  <c r="HV57" i="28"/>
  <c r="HS57" i="28"/>
  <c r="HP57" i="28"/>
  <c r="HM57" i="28"/>
  <c r="HJ57" i="28"/>
  <c r="HG57" i="28"/>
  <c r="HD57" i="28"/>
  <c r="HA57" i="28"/>
  <c r="GX57" i="28"/>
  <c r="GU57" i="28"/>
  <c r="GR57" i="28"/>
  <c r="GO57" i="28"/>
  <c r="GL57" i="28"/>
  <c r="GI57" i="28"/>
  <c r="GF57" i="28"/>
  <c r="GC57" i="28"/>
  <c r="FZ57" i="28"/>
  <c r="FW57" i="28"/>
  <c r="FT57" i="28"/>
  <c r="FQ57" i="28"/>
  <c r="FN57" i="28"/>
  <c r="FK57" i="28"/>
  <c r="FH57" i="28"/>
  <c r="FE57" i="28"/>
  <c r="FB57" i="28"/>
  <c r="EY57" i="28"/>
  <c r="EV57" i="28"/>
  <c r="ES57" i="28"/>
  <c r="EP57" i="28"/>
  <c r="EM57" i="28"/>
  <c r="EJ57" i="28"/>
  <c r="EG57" i="28"/>
  <c r="ED57" i="28"/>
  <c r="EA57" i="28"/>
  <c r="DX57" i="28"/>
  <c r="DU57" i="28"/>
  <c r="DA57" i="28"/>
  <c r="BN57" i="28"/>
  <c r="IF57" i="28" s="1"/>
  <c r="HY56" i="28"/>
  <c r="HV56" i="28"/>
  <c r="HS56" i="28"/>
  <c r="HP56" i="28"/>
  <c r="HM56" i="28"/>
  <c r="HJ56" i="28"/>
  <c r="HG56" i="28"/>
  <c r="HD56" i="28"/>
  <c r="HA56" i="28"/>
  <c r="GX56" i="28"/>
  <c r="GU56" i="28"/>
  <c r="GR56" i="28"/>
  <c r="GO56" i="28"/>
  <c r="GL56" i="28"/>
  <c r="GI56" i="28"/>
  <c r="GF56" i="28"/>
  <c r="GC56" i="28"/>
  <c r="FZ56" i="28"/>
  <c r="FW56" i="28"/>
  <c r="FT56" i="28"/>
  <c r="FQ56" i="28"/>
  <c r="FN56" i="28"/>
  <c r="FK56" i="28"/>
  <c r="FH56" i="28"/>
  <c r="FE56" i="28"/>
  <c r="FB56" i="28"/>
  <c r="EY56" i="28"/>
  <c r="EV56" i="28"/>
  <c r="ES56" i="28"/>
  <c r="EP56" i="28"/>
  <c r="EM56" i="28"/>
  <c r="EJ56" i="28"/>
  <c r="EG56" i="28"/>
  <c r="ED56" i="28"/>
  <c r="EA56" i="28"/>
  <c r="DX56" i="28"/>
  <c r="DU56" i="28"/>
  <c r="BN56" i="28"/>
  <c r="IF56" i="28" s="1"/>
  <c r="IE55" i="28"/>
  <c r="HY55" i="28"/>
  <c r="HV55" i="28"/>
  <c r="HS55" i="28"/>
  <c r="HP55" i="28"/>
  <c r="HM55" i="28"/>
  <c r="HJ55" i="28"/>
  <c r="HG55" i="28"/>
  <c r="HD55" i="28"/>
  <c r="HA55" i="28"/>
  <c r="GX55" i="28"/>
  <c r="GU55" i="28"/>
  <c r="GR55" i="28"/>
  <c r="GO55" i="28"/>
  <c r="GL55" i="28"/>
  <c r="GI55" i="28"/>
  <c r="GF55" i="28"/>
  <c r="GC55" i="28"/>
  <c r="FZ55" i="28"/>
  <c r="FW55" i="28"/>
  <c r="FT55" i="28"/>
  <c r="FQ55" i="28"/>
  <c r="FN55" i="28"/>
  <c r="FK55" i="28"/>
  <c r="FH55" i="28"/>
  <c r="FE55" i="28"/>
  <c r="FB55" i="28"/>
  <c r="EY55" i="28"/>
  <c r="EV55" i="28"/>
  <c r="ES55" i="28"/>
  <c r="EP55" i="28"/>
  <c r="EM55" i="28"/>
  <c r="EJ55" i="28"/>
  <c r="EG55" i="28"/>
  <c r="ED55" i="28"/>
  <c r="EA55" i="28"/>
  <c r="DX55" i="28"/>
  <c r="DU55" i="28"/>
  <c r="DA55" i="28"/>
  <c r="BN55" i="28"/>
  <c r="IF55" i="28" s="1"/>
  <c r="HY54" i="28"/>
  <c r="HV54" i="28"/>
  <c r="HS54" i="28"/>
  <c r="HP54" i="28"/>
  <c r="HM54" i="28"/>
  <c r="HJ54" i="28"/>
  <c r="HG54" i="28"/>
  <c r="HD54" i="28"/>
  <c r="HA54" i="28"/>
  <c r="GX54" i="28"/>
  <c r="GU54" i="28"/>
  <c r="GR54" i="28"/>
  <c r="GO54" i="28"/>
  <c r="GL54" i="28"/>
  <c r="GI54" i="28"/>
  <c r="GF54" i="28"/>
  <c r="GC54" i="28"/>
  <c r="FZ54" i="28"/>
  <c r="FW54" i="28"/>
  <c r="FT54" i="28"/>
  <c r="FQ54" i="28"/>
  <c r="FN54" i="28"/>
  <c r="FK54" i="28"/>
  <c r="FH54" i="28"/>
  <c r="FE54" i="28"/>
  <c r="FB54" i="28"/>
  <c r="EY54" i="28"/>
  <c r="EV54" i="28"/>
  <c r="ES54" i="28"/>
  <c r="EP54" i="28"/>
  <c r="EM54" i="28"/>
  <c r="EJ54" i="28"/>
  <c r="EG54" i="28"/>
  <c r="ED54" i="28"/>
  <c r="EA54" i="28"/>
  <c r="DX54" i="28"/>
  <c r="DU54" i="28"/>
  <c r="BN54" i="28"/>
  <c r="IF54" i="28" s="1"/>
  <c r="IE53" i="28"/>
  <c r="HY53" i="28"/>
  <c r="HV53" i="28"/>
  <c r="HS53" i="28"/>
  <c r="HP53" i="28"/>
  <c r="HM53" i="28"/>
  <c r="HJ53" i="28"/>
  <c r="HG53" i="28"/>
  <c r="HD53" i="28"/>
  <c r="HA53" i="28"/>
  <c r="GX53" i="28"/>
  <c r="GU53" i="28"/>
  <c r="GR53" i="28"/>
  <c r="GO53" i="28"/>
  <c r="GL53" i="28"/>
  <c r="GI53" i="28"/>
  <c r="GF53" i="28"/>
  <c r="GC53" i="28"/>
  <c r="FZ53" i="28"/>
  <c r="FW53" i="28"/>
  <c r="FT53" i="28"/>
  <c r="FQ53" i="28"/>
  <c r="FN53" i="28"/>
  <c r="FK53" i="28"/>
  <c r="FH53" i="28"/>
  <c r="FE53" i="28"/>
  <c r="FB53" i="28"/>
  <c r="EY53" i="28"/>
  <c r="EV53" i="28"/>
  <c r="ES53" i="28"/>
  <c r="EP53" i="28"/>
  <c r="EM53" i="28"/>
  <c r="EJ53" i="28"/>
  <c r="EG53" i="28"/>
  <c r="ED53" i="28"/>
  <c r="EA53" i="28"/>
  <c r="DX53" i="28"/>
  <c r="DU53" i="28"/>
  <c r="DA53" i="28"/>
  <c r="BN53" i="28"/>
  <c r="IF53" i="28" s="1"/>
  <c r="HY52" i="28"/>
  <c r="HV52" i="28"/>
  <c r="HS52" i="28"/>
  <c r="HP52" i="28"/>
  <c r="HM52" i="28"/>
  <c r="HJ52" i="28"/>
  <c r="HG52" i="28"/>
  <c r="HD52" i="28"/>
  <c r="HA52" i="28"/>
  <c r="GX52" i="28"/>
  <c r="GU52" i="28"/>
  <c r="GR52" i="28"/>
  <c r="GO52" i="28"/>
  <c r="GL52" i="28"/>
  <c r="GI52" i="28"/>
  <c r="GF52" i="28"/>
  <c r="GC52" i="28"/>
  <c r="FZ52" i="28"/>
  <c r="FW52" i="28"/>
  <c r="FT52" i="28"/>
  <c r="FQ52" i="28"/>
  <c r="FN52" i="28"/>
  <c r="FK52" i="28"/>
  <c r="FH52" i="28"/>
  <c r="FE52" i="28"/>
  <c r="FB52" i="28"/>
  <c r="EY52" i="28"/>
  <c r="EV52" i="28"/>
  <c r="ES52" i="28"/>
  <c r="EP52" i="28"/>
  <c r="EM52" i="28"/>
  <c r="EJ52" i="28"/>
  <c r="EG52" i="28"/>
  <c r="ED52" i="28"/>
  <c r="EA52" i="28"/>
  <c r="DX52" i="28"/>
  <c r="DU52" i="28"/>
  <c r="BN52" i="28"/>
  <c r="IF52" i="28" s="1"/>
  <c r="IE51" i="28"/>
  <c r="HY51" i="28"/>
  <c r="HV51" i="28"/>
  <c r="HS51" i="28"/>
  <c r="HP51" i="28"/>
  <c r="HM51" i="28"/>
  <c r="HJ51" i="28"/>
  <c r="HG51" i="28"/>
  <c r="HD51" i="28"/>
  <c r="HA51" i="28"/>
  <c r="GX51" i="28"/>
  <c r="GU51" i="28"/>
  <c r="GR51" i="28"/>
  <c r="GO51" i="28"/>
  <c r="GL51" i="28"/>
  <c r="GI51" i="28"/>
  <c r="GF51" i="28"/>
  <c r="GC51" i="28"/>
  <c r="FZ51" i="28"/>
  <c r="FW51" i="28"/>
  <c r="FT51" i="28"/>
  <c r="FQ51" i="28"/>
  <c r="FN51" i="28"/>
  <c r="FK51" i="28"/>
  <c r="FH51" i="28"/>
  <c r="FE51" i="28"/>
  <c r="FB51" i="28"/>
  <c r="EY51" i="28"/>
  <c r="EV51" i="28"/>
  <c r="ES51" i="28"/>
  <c r="EP51" i="28"/>
  <c r="EM51" i="28"/>
  <c r="EJ51" i="28"/>
  <c r="EG51" i="28"/>
  <c r="ED51" i="28"/>
  <c r="EA51" i="28"/>
  <c r="DX51" i="28"/>
  <c r="DU51" i="28"/>
  <c r="DA51" i="28"/>
  <c r="BN51" i="28"/>
  <c r="IF51" i="28" s="1"/>
  <c r="HY50" i="28"/>
  <c r="HV50" i="28"/>
  <c r="HS50" i="28"/>
  <c r="HP50" i="28"/>
  <c r="HM50" i="28"/>
  <c r="HJ50" i="28"/>
  <c r="HG50" i="28"/>
  <c r="HD50" i="28"/>
  <c r="HA50" i="28"/>
  <c r="GX50" i="28"/>
  <c r="GU50" i="28"/>
  <c r="GR50" i="28"/>
  <c r="GO50" i="28"/>
  <c r="GL50" i="28"/>
  <c r="GI50" i="28"/>
  <c r="GF50" i="28"/>
  <c r="GC50" i="28"/>
  <c r="FZ50" i="28"/>
  <c r="FW50" i="28"/>
  <c r="FT50" i="28"/>
  <c r="FQ50" i="28"/>
  <c r="FN50" i="28"/>
  <c r="FK50" i="28"/>
  <c r="FH50" i="28"/>
  <c r="FE50" i="28"/>
  <c r="FB50" i="28"/>
  <c r="EY50" i="28"/>
  <c r="EV50" i="28"/>
  <c r="ES50" i="28"/>
  <c r="EP50" i="28"/>
  <c r="EM50" i="28"/>
  <c r="EJ50" i="28"/>
  <c r="EG50" i="28"/>
  <c r="ED50" i="28"/>
  <c r="EA50" i="28"/>
  <c r="DX50" i="28"/>
  <c r="DU50" i="28"/>
  <c r="BN50" i="28"/>
  <c r="IF50" i="28" s="1"/>
  <c r="IE49" i="28"/>
  <c r="HY49" i="28"/>
  <c r="HV49" i="28"/>
  <c r="HS49" i="28"/>
  <c r="HP49" i="28"/>
  <c r="HM49" i="28"/>
  <c r="HJ49" i="28"/>
  <c r="HG49" i="28"/>
  <c r="HD49" i="28"/>
  <c r="HA49" i="28"/>
  <c r="GX49" i="28"/>
  <c r="GU49" i="28"/>
  <c r="GR49" i="28"/>
  <c r="GO49" i="28"/>
  <c r="GL49" i="28"/>
  <c r="GI49" i="28"/>
  <c r="GF49" i="28"/>
  <c r="GC49" i="28"/>
  <c r="FZ49" i="28"/>
  <c r="FW49" i="28"/>
  <c r="FT49" i="28"/>
  <c r="FQ49" i="28"/>
  <c r="FN49" i="28"/>
  <c r="FK49" i="28"/>
  <c r="FH49" i="28"/>
  <c r="FE49" i="28"/>
  <c r="FB49" i="28"/>
  <c r="EY49" i="28"/>
  <c r="EV49" i="28"/>
  <c r="ES49" i="28"/>
  <c r="EP49" i="28"/>
  <c r="EM49" i="28"/>
  <c r="EJ49" i="28"/>
  <c r="EG49" i="28"/>
  <c r="ED49" i="28"/>
  <c r="EA49" i="28"/>
  <c r="DX49" i="28"/>
  <c r="DU49" i="28"/>
  <c r="DA49" i="28"/>
  <c r="BN49" i="28"/>
  <c r="IF49" i="28" s="1"/>
  <c r="HY48" i="28"/>
  <c r="HV48" i="28"/>
  <c r="HS48" i="28"/>
  <c r="HP48" i="28"/>
  <c r="HM48" i="28"/>
  <c r="HJ48" i="28"/>
  <c r="HG48" i="28"/>
  <c r="HD48" i="28"/>
  <c r="HA48" i="28"/>
  <c r="GX48" i="28"/>
  <c r="GU48" i="28"/>
  <c r="GR48" i="28"/>
  <c r="GO48" i="28"/>
  <c r="GL48" i="28"/>
  <c r="GI48" i="28"/>
  <c r="GF48" i="28"/>
  <c r="GC48" i="28"/>
  <c r="FZ48" i="28"/>
  <c r="FW48" i="28"/>
  <c r="FT48" i="28"/>
  <c r="FQ48" i="28"/>
  <c r="FN48" i="28"/>
  <c r="FK48" i="28"/>
  <c r="FH48" i="28"/>
  <c r="FE48" i="28"/>
  <c r="FB48" i="28"/>
  <c r="EY48" i="28"/>
  <c r="EV48" i="28"/>
  <c r="ES48" i="28"/>
  <c r="EP48" i="28"/>
  <c r="EM48" i="28"/>
  <c r="EJ48" i="28"/>
  <c r="EG48" i="28"/>
  <c r="ED48" i="28"/>
  <c r="EA48" i="28"/>
  <c r="DX48" i="28"/>
  <c r="DU48" i="28"/>
  <c r="BN48" i="28"/>
  <c r="IF48" i="28" s="1"/>
  <c r="IE47" i="28"/>
  <c r="HY47" i="28"/>
  <c r="HV47" i="28"/>
  <c r="HS47" i="28"/>
  <c r="HP47" i="28"/>
  <c r="HM47" i="28"/>
  <c r="HJ47" i="28"/>
  <c r="HG47" i="28"/>
  <c r="HD47" i="28"/>
  <c r="HA47" i="28"/>
  <c r="GX47" i="28"/>
  <c r="GU47" i="28"/>
  <c r="GR47" i="28"/>
  <c r="GO47" i="28"/>
  <c r="GL47" i="28"/>
  <c r="GI47" i="28"/>
  <c r="GF47" i="28"/>
  <c r="GC47" i="28"/>
  <c r="FZ47" i="28"/>
  <c r="FW47" i="28"/>
  <c r="FT47" i="28"/>
  <c r="FQ47" i="28"/>
  <c r="FN47" i="28"/>
  <c r="FK47" i="28"/>
  <c r="FH47" i="28"/>
  <c r="FE47" i="28"/>
  <c r="FB47" i="28"/>
  <c r="EY47" i="28"/>
  <c r="EV47" i="28"/>
  <c r="ES47" i="28"/>
  <c r="EP47" i="28"/>
  <c r="EM47" i="28"/>
  <c r="EJ47" i="28"/>
  <c r="EG47" i="28"/>
  <c r="ED47" i="28"/>
  <c r="EA47" i="28"/>
  <c r="DX47" i="28"/>
  <c r="DU47" i="28"/>
  <c r="DA47" i="28"/>
  <c r="BN47" i="28"/>
  <c r="IF47" i="28" s="1"/>
  <c r="HY46" i="28"/>
  <c r="HV46" i="28"/>
  <c r="HS46" i="28"/>
  <c r="HP46" i="28"/>
  <c r="HM46" i="28"/>
  <c r="HJ46" i="28"/>
  <c r="HG46" i="28"/>
  <c r="HD46" i="28"/>
  <c r="HA46" i="28"/>
  <c r="GX46" i="28"/>
  <c r="GU46" i="28"/>
  <c r="GR46" i="28"/>
  <c r="GO46" i="28"/>
  <c r="GL46" i="28"/>
  <c r="GI46" i="28"/>
  <c r="GF46" i="28"/>
  <c r="GC46" i="28"/>
  <c r="FZ46" i="28"/>
  <c r="FW46" i="28"/>
  <c r="FT46" i="28"/>
  <c r="FQ46" i="28"/>
  <c r="FN46" i="28"/>
  <c r="FK46" i="28"/>
  <c r="FH46" i="28"/>
  <c r="FE46" i="28"/>
  <c r="FB46" i="28"/>
  <c r="EY46" i="28"/>
  <c r="EV46" i="28"/>
  <c r="ES46" i="28"/>
  <c r="EP46" i="28"/>
  <c r="EM46" i="28"/>
  <c r="EJ46" i="28"/>
  <c r="EG46" i="28"/>
  <c r="ED46" i="28"/>
  <c r="EA46" i="28"/>
  <c r="DX46" i="28"/>
  <c r="DU46" i="28"/>
  <c r="BN46" i="28"/>
  <c r="IF46" i="28" s="1"/>
  <c r="IE45" i="28"/>
  <c r="HY45" i="28"/>
  <c r="HV45" i="28"/>
  <c r="HS45" i="28"/>
  <c r="HP45" i="28"/>
  <c r="HM45" i="28"/>
  <c r="HJ45" i="28"/>
  <c r="HG45" i="28"/>
  <c r="HD45" i="28"/>
  <c r="HA45" i="28"/>
  <c r="GX45" i="28"/>
  <c r="GU45" i="28"/>
  <c r="GR45" i="28"/>
  <c r="GO45" i="28"/>
  <c r="GL45" i="28"/>
  <c r="GI45" i="28"/>
  <c r="GF45" i="28"/>
  <c r="GC45" i="28"/>
  <c r="FZ45" i="28"/>
  <c r="FW45" i="28"/>
  <c r="FT45" i="28"/>
  <c r="FQ45" i="28"/>
  <c r="FN45" i="28"/>
  <c r="FK45" i="28"/>
  <c r="FH45" i="28"/>
  <c r="FE45" i="28"/>
  <c r="FB45" i="28"/>
  <c r="EY45" i="28"/>
  <c r="EV45" i="28"/>
  <c r="ES45" i="28"/>
  <c r="EP45" i="28"/>
  <c r="EM45" i="28"/>
  <c r="EJ45" i="28"/>
  <c r="EG45" i="28"/>
  <c r="ED45" i="28"/>
  <c r="EA45" i="28"/>
  <c r="DX45" i="28"/>
  <c r="DU45" i="28"/>
  <c r="DA45" i="28"/>
  <c r="BN45" i="28"/>
  <c r="IF45" i="28" s="1"/>
  <c r="HY44" i="28"/>
  <c r="HV44" i="28"/>
  <c r="HS44" i="28"/>
  <c r="HP44" i="28"/>
  <c r="HM44" i="28"/>
  <c r="HJ44" i="28"/>
  <c r="HG44" i="28"/>
  <c r="HD44" i="28"/>
  <c r="HA44" i="28"/>
  <c r="GX44" i="28"/>
  <c r="GU44" i="28"/>
  <c r="GR44" i="28"/>
  <c r="GO44" i="28"/>
  <c r="GL44" i="28"/>
  <c r="GI44" i="28"/>
  <c r="GF44" i="28"/>
  <c r="GC44" i="28"/>
  <c r="FZ44" i="28"/>
  <c r="FW44" i="28"/>
  <c r="FT44" i="28"/>
  <c r="FQ44" i="28"/>
  <c r="FN44" i="28"/>
  <c r="FK44" i="28"/>
  <c r="FH44" i="28"/>
  <c r="FE44" i="28"/>
  <c r="FB44" i="28"/>
  <c r="EY44" i="28"/>
  <c r="EV44" i="28"/>
  <c r="ES44" i="28"/>
  <c r="EP44" i="28"/>
  <c r="EM44" i="28"/>
  <c r="EJ44" i="28"/>
  <c r="EG44" i="28"/>
  <c r="ED44" i="28"/>
  <c r="EA44" i="28"/>
  <c r="DX44" i="28"/>
  <c r="DU44" i="28"/>
  <c r="BN44" i="28"/>
  <c r="IF44" i="28" s="1"/>
  <c r="IE43" i="28"/>
  <c r="HY43" i="28"/>
  <c r="HV43" i="28"/>
  <c r="HS43" i="28"/>
  <c r="HP43" i="28"/>
  <c r="HM43" i="28"/>
  <c r="HJ43" i="28"/>
  <c r="HG43" i="28"/>
  <c r="HD43" i="28"/>
  <c r="HA43" i="28"/>
  <c r="GX43" i="28"/>
  <c r="GU43" i="28"/>
  <c r="GR43" i="28"/>
  <c r="GO43" i="28"/>
  <c r="GL43" i="28"/>
  <c r="GI43" i="28"/>
  <c r="GF43" i="28"/>
  <c r="GC43" i="28"/>
  <c r="FZ43" i="28"/>
  <c r="FW43" i="28"/>
  <c r="FT43" i="28"/>
  <c r="FQ43" i="28"/>
  <c r="FN43" i="28"/>
  <c r="FK43" i="28"/>
  <c r="FH43" i="28"/>
  <c r="FE43" i="28"/>
  <c r="FB43" i="28"/>
  <c r="EY43" i="28"/>
  <c r="EV43" i="28"/>
  <c r="ES43" i="28"/>
  <c r="EP43" i="28"/>
  <c r="EM43" i="28"/>
  <c r="EJ43" i="28"/>
  <c r="EG43" i="28"/>
  <c r="ED43" i="28"/>
  <c r="EA43" i="28"/>
  <c r="DX43" i="28"/>
  <c r="DU43" i="28"/>
  <c r="DA43" i="28"/>
  <c r="BN43" i="28"/>
  <c r="IF43" i="28" s="1"/>
  <c r="HY42" i="28"/>
  <c r="HV42" i="28"/>
  <c r="HS42" i="28"/>
  <c r="HP42" i="28"/>
  <c r="HM42" i="28"/>
  <c r="HJ42" i="28"/>
  <c r="HG42" i="28"/>
  <c r="HD42" i="28"/>
  <c r="HA42" i="28"/>
  <c r="GX42" i="28"/>
  <c r="GU42" i="28"/>
  <c r="GR42" i="28"/>
  <c r="GO42" i="28"/>
  <c r="GL42" i="28"/>
  <c r="GI42" i="28"/>
  <c r="GF42" i="28"/>
  <c r="GC42" i="28"/>
  <c r="FZ42" i="28"/>
  <c r="FW42" i="28"/>
  <c r="FT42" i="28"/>
  <c r="FQ42" i="28"/>
  <c r="FN42" i="28"/>
  <c r="FK42" i="28"/>
  <c r="FH42" i="28"/>
  <c r="FE42" i="28"/>
  <c r="FB42" i="28"/>
  <c r="EY42" i="28"/>
  <c r="EV42" i="28"/>
  <c r="ES42" i="28"/>
  <c r="EP42" i="28"/>
  <c r="EM42" i="28"/>
  <c r="EJ42" i="28"/>
  <c r="EG42" i="28"/>
  <c r="ED42" i="28"/>
  <c r="EA42" i="28"/>
  <c r="DX42" i="28"/>
  <c r="DU42" i="28"/>
  <c r="BN42" i="28"/>
  <c r="IF42" i="28" s="1"/>
  <c r="IE41" i="28"/>
  <c r="HY41" i="28"/>
  <c r="HV41" i="28"/>
  <c r="HS41" i="28"/>
  <c r="HP41" i="28"/>
  <c r="HM41" i="28"/>
  <c r="HJ41" i="28"/>
  <c r="HG41" i="28"/>
  <c r="HD41" i="28"/>
  <c r="HA41" i="28"/>
  <c r="GX41" i="28"/>
  <c r="GU41" i="28"/>
  <c r="GR41" i="28"/>
  <c r="GO41" i="28"/>
  <c r="GL41" i="28"/>
  <c r="GI41" i="28"/>
  <c r="GF41" i="28"/>
  <c r="GC41" i="28"/>
  <c r="FZ41" i="28"/>
  <c r="FW41" i="28"/>
  <c r="FT41" i="28"/>
  <c r="FQ41" i="28"/>
  <c r="FN41" i="28"/>
  <c r="FK41" i="28"/>
  <c r="FH41" i="28"/>
  <c r="FE41" i="28"/>
  <c r="FB41" i="28"/>
  <c r="EY41" i="28"/>
  <c r="EV41" i="28"/>
  <c r="ES41" i="28"/>
  <c r="EP41" i="28"/>
  <c r="EM41" i="28"/>
  <c r="EJ41" i="28"/>
  <c r="EG41" i="28"/>
  <c r="ED41" i="28"/>
  <c r="EA41" i="28"/>
  <c r="DX41" i="28"/>
  <c r="DU41" i="28"/>
  <c r="DA41" i="28"/>
  <c r="BN41" i="28"/>
  <c r="IF41" i="28" s="1"/>
  <c r="HY40" i="28"/>
  <c r="HV40" i="28"/>
  <c r="HS40" i="28"/>
  <c r="HP40" i="28"/>
  <c r="HM40" i="28"/>
  <c r="HJ40" i="28"/>
  <c r="HG40" i="28"/>
  <c r="HD40" i="28"/>
  <c r="HA40" i="28"/>
  <c r="GU40" i="28"/>
  <c r="GR40" i="28"/>
  <c r="GO40" i="28"/>
  <c r="GL40" i="28"/>
  <c r="GI40" i="28"/>
  <c r="GF40" i="28"/>
  <c r="GC40" i="28"/>
  <c r="FZ40" i="28"/>
  <c r="FW40" i="28"/>
  <c r="FT40" i="28"/>
  <c r="FQ40" i="28"/>
  <c r="FN40" i="28"/>
  <c r="FK40" i="28"/>
  <c r="FH40" i="28"/>
  <c r="FE40" i="28"/>
  <c r="FB40" i="28"/>
  <c r="EY40" i="28"/>
  <c r="EV40" i="28"/>
  <c r="ES40" i="28"/>
  <c r="EP40" i="28"/>
  <c r="EM40" i="28"/>
  <c r="EJ40" i="28"/>
  <c r="EG40" i="28"/>
  <c r="ED40" i="28"/>
  <c r="EA40" i="28"/>
  <c r="DX40" i="28"/>
  <c r="DU40" i="28"/>
  <c r="BN40" i="28"/>
  <c r="IF40" i="28" s="1"/>
  <c r="HY39" i="28"/>
  <c r="HV39" i="28"/>
  <c r="HS39" i="28"/>
  <c r="HP39" i="28"/>
  <c r="HM39" i="28"/>
  <c r="HJ39" i="28"/>
  <c r="HG39" i="28"/>
  <c r="HD39" i="28"/>
  <c r="HA39" i="28"/>
  <c r="GX39" i="28"/>
  <c r="GU39" i="28"/>
  <c r="GR39" i="28"/>
  <c r="GO39" i="28"/>
  <c r="GL39" i="28"/>
  <c r="GI39" i="28"/>
  <c r="GF39" i="28"/>
  <c r="GC39" i="28"/>
  <c r="FZ39" i="28"/>
  <c r="FW39" i="28"/>
  <c r="FT39" i="28"/>
  <c r="FQ39" i="28"/>
  <c r="FN39" i="28"/>
  <c r="FK39" i="28"/>
  <c r="FH39" i="28"/>
  <c r="FE39" i="28"/>
  <c r="FB39" i="28"/>
  <c r="EY39" i="28"/>
  <c r="EV39" i="28"/>
  <c r="ES39" i="28"/>
  <c r="EP39" i="28"/>
  <c r="EM39" i="28"/>
  <c r="EJ39" i="28"/>
  <c r="EG39" i="28"/>
  <c r="ED39" i="28"/>
  <c r="EA39" i="28"/>
  <c r="DX39" i="28"/>
  <c r="DU39" i="28"/>
  <c r="BN39" i="28"/>
  <c r="IF39" i="28" s="1"/>
  <c r="HY38" i="28"/>
  <c r="HV38" i="28"/>
  <c r="HS38" i="28"/>
  <c r="HP38" i="28"/>
  <c r="HM38" i="28"/>
  <c r="HJ38" i="28"/>
  <c r="HG38" i="28"/>
  <c r="HD38" i="28"/>
  <c r="HA38" i="28"/>
  <c r="GX38" i="28"/>
  <c r="GU38" i="28"/>
  <c r="GR38" i="28"/>
  <c r="GO38" i="28"/>
  <c r="GL38" i="28"/>
  <c r="GI38" i="28"/>
  <c r="GF38" i="28"/>
  <c r="GC38" i="28"/>
  <c r="FZ38" i="28"/>
  <c r="FW38" i="28"/>
  <c r="FT38" i="28"/>
  <c r="FQ38" i="28"/>
  <c r="FN38" i="28"/>
  <c r="FK38" i="28"/>
  <c r="FH38" i="28"/>
  <c r="FE38" i="28"/>
  <c r="FB38" i="28"/>
  <c r="EY38" i="28"/>
  <c r="EV38" i="28"/>
  <c r="ES38" i="28"/>
  <c r="EP38" i="28"/>
  <c r="EM38" i="28"/>
  <c r="EJ38" i="28"/>
  <c r="EG38" i="28"/>
  <c r="ED38" i="28"/>
  <c r="EA38" i="28"/>
  <c r="DX38" i="28"/>
  <c r="DU38" i="28"/>
  <c r="BN38" i="28"/>
  <c r="IF38" i="28" s="1"/>
  <c r="HY37" i="28"/>
  <c r="HV37" i="28"/>
  <c r="HS37" i="28"/>
  <c r="HP37" i="28"/>
  <c r="HM37" i="28"/>
  <c r="HJ37" i="28"/>
  <c r="HG37" i="28"/>
  <c r="HD37" i="28"/>
  <c r="HA37" i="28"/>
  <c r="GX37" i="28"/>
  <c r="GU37" i="28"/>
  <c r="GR37" i="28"/>
  <c r="GO37" i="28"/>
  <c r="GL37" i="28"/>
  <c r="GI37" i="28"/>
  <c r="GF37" i="28"/>
  <c r="GC37" i="28"/>
  <c r="FZ37" i="28"/>
  <c r="FW37" i="28"/>
  <c r="FT37" i="28"/>
  <c r="FQ37" i="28"/>
  <c r="FN37" i="28"/>
  <c r="FK37" i="28"/>
  <c r="FH37" i="28"/>
  <c r="FE37" i="28"/>
  <c r="FB37" i="28"/>
  <c r="EY37" i="28"/>
  <c r="EV37" i="28"/>
  <c r="ES37" i="28"/>
  <c r="EP37" i="28"/>
  <c r="EM37" i="28"/>
  <c r="EJ37" i="28"/>
  <c r="EG37" i="28"/>
  <c r="ED37" i="28"/>
  <c r="EA37" i="28"/>
  <c r="DX37" i="28"/>
  <c r="DU37" i="28"/>
  <c r="BN37" i="28"/>
  <c r="IF37" i="28" s="1"/>
  <c r="HY36" i="28"/>
  <c r="HV36" i="28"/>
  <c r="HS36" i="28"/>
  <c r="HP36" i="28"/>
  <c r="HM36" i="28"/>
  <c r="HJ36" i="28"/>
  <c r="HG36" i="28"/>
  <c r="HD36" i="28"/>
  <c r="HA36" i="28"/>
  <c r="GX36" i="28"/>
  <c r="GU36" i="28"/>
  <c r="GR36" i="28"/>
  <c r="GO36" i="28"/>
  <c r="GL36" i="28"/>
  <c r="GI36" i="28"/>
  <c r="GF36" i="28"/>
  <c r="GC36" i="28"/>
  <c r="FZ36" i="28"/>
  <c r="FW36" i="28"/>
  <c r="FT36" i="28"/>
  <c r="FQ36" i="28"/>
  <c r="FN36" i="28"/>
  <c r="FK36" i="28"/>
  <c r="FH36" i="28"/>
  <c r="FE36" i="28"/>
  <c r="FB36" i="28"/>
  <c r="EY36" i="28"/>
  <c r="EV36" i="28"/>
  <c r="ES36" i="28"/>
  <c r="EP36" i="28"/>
  <c r="EM36" i="28"/>
  <c r="EJ36" i="28"/>
  <c r="EG36" i="28"/>
  <c r="ED36" i="28"/>
  <c r="EA36" i="28"/>
  <c r="DX36" i="28"/>
  <c r="DU36" i="28"/>
  <c r="BN36" i="28"/>
  <c r="HY35" i="28"/>
  <c r="HV35" i="28"/>
  <c r="HS35" i="28"/>
  <c r="HP35" i="28"/>
  <c r="HM35" i="28"/>
  <c r="HJ35" i="28"/>
  <c r="HD35" i="28"/>
  <c r="HA35" i="28"/>
  <c r="GX35" i="28"/>
  <c r="GU35" i="28"/>
  <c r="GR35" i="28"/>
  <c r="GO35" i="28"/>
  <c r="GL35" i="28"/>
  <c r="GI35" i="28"/>
  <c r="GF35" i="28"/>
  <c r="GC35" i="28"/>
  <c r="FZ35" i="28"/>
  <c r="FW35" i="28"/>
  <c r="FT35" i="28"/>
  <c r="FQ35" i="28"/>
  <c r="FN35" i="28"/>
  <c r="FK35" i="28"/>
  <c r="FH35" i="28"/>
  <c r="FE35" i="28"/>
  <c r="FB35" i="28"/>
  <c r="EY35" i="28"/>
  <c r="EV35" i="28"/>
  <c r="ES35" i="28"/>
  <c r="EP35" i="28"/>
  <c r="EM35" i="28"/>
  <c r="EJ35" i="28"/>
  <c r="EG35" i="28"/>
  <c r="ED35" i="28"/>
  <c r="EA35" i="28"/>
  <c r="DA35" i="28"/>
  <c r="BN35" i="28"/>
  <c r="IF35" i="28" s="1"/>
  <c r="HY34" i="28"/>
  <c r="HV34" i="28"/>
  <c r="HS34" i="28"/>
  <c r="HP34" i="28"/>
  <c r="GU34" i="28"/>
  <c r="GR34" i="28"/>
  <c r="GO34" i="28"/>
  <c r="GL34" i="28"/>
  <c r="GI34" i="28"/>
  <c r="GF34" i="28"/>
  <c r="GC34" i="28"/>
  <c r="FZ34" i="28"/>
  <c r="FW34" i="28"/>
  <c r="FT34" i="28"/>
  <c r="FQ34" i="28"/>
  <c r="FN34" i="28"/>
  <c r="FK34" i="28"/>
  <c r="FH34" i="28"/>
  <c r="FE34" i="28"/>
  <c r="FB34" i="28"/>
  <c r="EY34" i="28"/>
  <c r="EV34" i="28"/>
  <c r="ES34" i="28"/>
  <c r="EP34" i="28"/>
  <c r="EM34" i="28"/>
  <c r="EJ34" i="28"/>
  <c r="EG34" i="28"/>
  <c r="ED34" i="28"/>
  <c r="EA34" i="28"/>
  <c r="BN34" i="28"/>
  <c r="IE33" i="28"/>
  <c r="HY33" i="28"/>
  <c r="HV33" i="28"/>
  <c r="HS33" i="28"/>
  <c r="HP33" i="28"/>
  <c r="GU33" i="28"/>
  <c r="GR33" i="28"/>
  <c r="GO33" i="28"/>
  <c r="GL33" i="28"/>
  <c r="GI33" i="28"/>
  <c r="GF33" i="28"/>
  <c r="GC33" i="28"/>
  <c r="FZ33" i="28"/>
  <c r="FW33" i="28"/>
  <c r="FT33" i="28"/>
  <c r="FQ33" i="28"/>
  <c r="FN33" i="28"/>
  <c r="FK33" i="28"/>
  <c r="FH33" i="28"/>
  <c r="FE33" i="28"/>
  <c r="FB33" i="28"/>
  <c r="EY33" i="28"/>
  <c r="EV33" i="28"/>
  <c r="ES33" i="28"/>
  <c r="EP33" i="28"/>
  <c r="EM33" i="28"/>
  <c r="EJ33" i="28"/>
  <c r="EG33" i="28"/>
  <c r="ED33" i="28"/>
  <c r="EA33" i="28"/>
  <c r="DA33" i="28"/>
  <c r="BN33" i="28"/>
  <c r="IF33" i="28" s="1"/>
  <c r="HY32" i="28"/>
  <c r="HV32" i="28"/>
  <c r="HS32" i="28"/>
  <c r="HP32" i="28"/>
  <c r="GU32" i="28"/>
  <c r="GR32" i="28"/>
  <c r="GO32" i="28"/>
  <c r="GL32" i="28"/>
  <c r="GI32" i="28"/>
  <c r="GF32" i="28"/>
  <c r="GC32" i="28"/>
  <c r="FZ32" i="28"/>
  <c r="FW32" i="28"/>
  <c r="FT32" i="28"/>
  <c r="FQ32" i="28"/>
  <c r="FN32" i="28"/>
  <c r="FK32" i="28"/>
  <c r="FH32" i="28"/>
  <c r="FE32" i="28"/>
  <c r="FB32" i="28"/>
  <c r="EY32" i="28"/>
  <c r="EV32" i="28"/>
  <c r="ES32" i="28"/>
  <c r="EP32" i="28"/>
  <c r="EM32" i="28"/>
  <c r="EJ32" i="28"/>
  <c r="EG32" i="28"/>
  <c r="ED32" i="28"/>
  <c r="EA32" i="28"/>
  <c r="BN32" i="28"/>
  <c r="IE31" i="28"/>
  <c r="IG31" i="28" s="1"/>
  <c r="HY31" i="28"/>
  <c r="HV31" i="28"/>
  <c r="HS31" i="28"/>
  <c r="HP31" i="28"/>
  <c r="GU31" i="28"/>
  <c r="GR31" i="28"/>
  <c r="GO31" i="28"/>
  <c r="GL31" i="28"/>
  <c r="GI31" i="28"/>
  <c r="GF31" i="28"/>
  <c r="GC31" i="28"/>
  <c r="FZ31" i="28"/>
  <c r="FW31" i="28"/>
  <c r="FT31" i="28"/>
  <c r="FQ31" i="28"/>
  <c r="FN31" i="28"/>
  <c r="FK31" i="28"/>
  <c r="FH31" i="28"/>
  <c r="FE31" i="28"/>
  <c r="FB31" i="28"/>
  <c r="EY31" i="28"/>
  <c r="EV31" i="28"/>
  <c r="ES31" i="28"/>
  <c r="EP31" i="28"/>
  <c r="EM31" i="28"/>
  <c r="EJ31" i="28"/>
  <c r="EG31" i="28"/>
  <c r="ED31" i="28"/>
  <c r="EA31" i="28"/>
  <c r="DA31" i="28"/>
  <c r="BN31" i="28"/>
  <c r="IF31" i="28" s="1"/>
  <c r="HY30" i="28"/>
  <c r="HV30" i="28"/>
  <c r="HS30" i="28"/>
  <c r="HP30" i="28"/>
  <c r="GU30" i="28"/>
  <c r="GR30" i="28"/>
  <c r="GO30" i="28"/>
  <c r="GL30" i="28"/>
  <c r="GI30" i="28"/>
  <c r="GF30" i="28"/>
  <c r="GC30" i="28"/>
  <c r="FZ30" i="28"/>
  <c r="FW30" i="28"/>
  <c r="FT30" i="28"/>
  <c r="FQ30" i="28"/>
  <c r="FN30" i="28"/>
  <c r="FK30" i="28"/>
  <c r="FH30" i="28"/>
  <c r="FE30" i="28"/>
  <c r="FB30" i="28"/>
  <c r="EY30" i="28"/>
  <c r="EV30" i="28"/>
  <c r="ES30" i="28"/>
  <c r="EP30" i="28"/>
  <c r="EM30" i="28"/>
  <c r="EJ30" i="28"/>
  <c r="EG30" i="28"/>
  <c r="ED30" i="28"/>
  <c r="EA30" i="28"/>
  <c r="BN30" i="28"/>
  <c r="IE29" i="28"/>
  <c r="HY29" i="28"/>
  <c r="HV29" i="28"/>
  <c r="HS29" i="28"/>
  <c r="HP29" i="28"/>
  <c r="GU29" i="28"/>
  <c r="GR29" i="28"/>
  <c r="GO29" i="28"/>
  <c r="GL29" i="28"/>
  <c r="GI29" i="28"/>
  <c r="GF29" i="28"/>
  <c r="GC29" i="28"/>
  <c r="FZ29" i="28"/>
  <c r="FW29" i="28"/>
  <c r="FT29" i="28"/>
  <c r="FQ29" i="28"/>
  <c r="FN29" i="28"/>
  <c r="FK29" i="28"/>
  <c r="FH29" i="28"/>
  <c r="FE29" i="28"/>
  <c r="FB29" i="28"/>
  <c r="EY29" i="28"/>
  <c r="EV29" i="28"/>
  <c r="ES29" i="28"/>
  <c r="EP29" i="28"/>
  <c r="EM29" i="28"/>
  <c r="EJ29" i="28"/>
  <c r="EG29" i="28"/>
  <c r="ED29" i="28"/>
  <c r="EA29" i="28"/>
  <c r="DA29" i="28"/>
  <c r="BN29" i="28"/>
  <c r="IF29" i="28" s="1"/>
  <c r="HY28" i="28"/>
  <c r="HV28" i="28"/>
  <c r="HS28" i="28"/>
  <c r="HP28" i="28"/>
  <c r="GU28" i="28"/>
  <c r="GR28" i="28"/>
  <c r="GO28" i="28"/>
  <c r="GL28" i="28"/>
  <c r="GI28" i="28"/>
  <c r="GF28" i="28"/>
  <c r="GC28" i="28"/>
  <c r="FZ28" i="28"/>
  <c r="FW28" i="28"/>
  <c r="FT28" i="28"/>
  <c r="FQ28" i="28"/>
  <c r="FN28" i="28"/>
  <c r="FK28" i="28"/>
  <c r="FH28" i="28"/>
  <c r="FE28" i="28"/>
  <c r="FB28" i="28"/>
  <c r="EY28" i="28"/>
  <c r="EV28" i="28"/>
  <c r="ES28" i="28"/>
  <c r="EP28" i="28"/>
  <c r="EM28" i="28"/>
  <c r="EJ28" i="28"/>
  <c r="EG28" i="28"/>
  <c r="ED28" i="28"/>
  <c r="EA28" i="28"/>
  <c r="BN28" i="28"/>
  <c r="IE27" i="28"/>
  <c r="IG27" i="28" s="1"/>
  <c r="HY27" i="28"/>
  <c r="HV27" i="28"/>
  <c r="HS27" i="28"/>
  <c r="HP27" i="28"/>
  <c r="GU27" i="28"/>
  <c r="GR27" i="28"/>
  <c r="GO27" i="28"/>
  <c r="GL27" i="28"/>
  <c r="GI27" i="28"/>
  <c r="GF27" i="28"/>
  <c r="GC27" i="28"/>
  <c r="FZ27" i="28"/>
  <c r="FW27" i="28"/>
  <c r="FT27" i="28"/>
  <c r="FQ27" i="28"/>
  <c r="FN27" i="28"/>
  <c r="FK27" i="28"/>
  <c r="FH27" i="28"/>
  <c r="FE27" i="28"/>
  <c r="FB27" i="28"/>
  <c r="EY27" i="28"/>
  <c r="EV27" i="28"/>
  <c r="ES27" i="28"/>
  <c r="EP27" i="28"/>
  <c r="EM27" i="28"/>
  <c r="EJ27" i="28"/>
  <c r="EG27" i="28"/>
  <c r="ED27" i="28"/>
  <c r="EA27" i="28"/>
  <c r="DA27" i="28"/>
  <c r="BN27" i="28"/>
  <c r="IF27" i="28" s="1"/>
  <c r="HY26" i="28"/>
  <c r="HV26" i="28"/>
  <c r="HS26" i="28"/>
  <c r="HP26" i="28"/>
  <c r="GU26" i="28"/>
  <c r="GR26" i="28"/>
  <c r="GO26" i="28"/>
  <c r="GL26" i="28"/>
  <c r="GI26" i="28"/>
  <c r="GF26" i="28"/>
  <c r="GC26" i="28"/>
  <c r="FZ26" i="28"/>
  <c r="FW26" i="28"/>
  <c r="FT26" i="28"/>
  <c r="FQ26" i="28"/>
  <c r="FN26" i="28"/>
  <c r="FK26" i="28"/>
  <c r="FH26" i="28"/>
  <c r="FE26" i="28"/>
  <c r="FB26" i="28"/>
  <c r="EY26" i="28"/>
  <c r="EV26" i="28"/>
  <c r="ES26" i="28"/>
  <c r="EP26" i="28"/>
  <c r="EM26" i="28"/>
  <c r="EJ26" i="28"/>
  <c r="EG26" i="28"/>
  <c r="ED26" i="28"/>
  <c r="EA26" i="28"/>
  <c r="BN26" i="28"/>
  <c r="IE25" i="28"/>
  <c r="HY25" i="28"/>
  <c r="HV25" i="28"/>
  <c r="HS25" i="28"/>
  <c r="HP25" i="28"/>
  <c r="GU25" i="28"/>
  <c r="GR25" i="28"/>
  <c r="GO25" i="28"/>
  <c r="GL25" i="28"/>
  <c r="GI25" i="28"/>
  <c r="GF25" i="28"/>
  <c r="GC25" i="28"/>
  <c r="FZ25" i="28"/>
  <c r="FW25" i="28"/>
  <c r="FT25" i="28"/>
  <c r="FQ25" i="28"/>
  <c r="FN25" i="28"/>
  <c r="FK25" i="28"/>
  <c r="FH25" i="28"/>
  <c r="FE25" i="28"/>
  <c r="FB25" i="28"/>
  <c r="EY25" i="28"/>
  <c r="EV25" i="28"/>
  <c r="ES25" i="28"/>
  <c r="EP25" i="28"/>
  <c r="EM25" i="28"/>
  <c r="EJ25" i="28"/>
  <c r="EG25" i="28"/>
  <c r="ED25" i="28"/>
  <c r="EA25" i="28"/>
  <c r="DA25" i="28"/>
  <c r="BN25" i="28"/>
  <c r="IF25" i="28" s="1"/>
  <c r="HY24" i="28"/>
  <c r="HV24" i="28"/>
  <c r="HS24" i="28"/>
  <c r="HP24" i="28"/>
  <c r="GU24" i="28"/>
  <c r="GR24" i="28"/>
  <c r="GO24" i="28"/>
  <c r="GL24" i="28"/>
  <c r="GI24" i="28"/>
  <c r="GF24" i="28"/>
  <c r="GC24" i="28"/>
  <c r="FZ24" i="28"/>
  <c r="FW24" i="28"/>
  <c r="FT24" i="28"/>
  <c r="FQ24" i="28"/>
  <c r="FN24" i="28"/>
  <c r="FK24" i="28"/>
  <c r="FH24" i="28"/>
  <c r="FE24" i="28"/>
  <c r="FB24" i="28"/>
  <c r="EY24" i="28"/>
  <c r="EV24" i="28"/>
  <c r="ES24" i="28"/>
  <c r="EP24" i="28"/>
  <c r="EM24" i="28"/>
  <c r="EJ24" i="28"/>
  <c r="EG24" i="28"/>
  <c r="ED24" i="28"/>
  <c r="EA24" i="28"/>
  <c r="BN24" i="28"/>
  <c r="HY23" i="28"/>
  <c r="HV23" i="28"/>
  <c r="HS23" i="28"/>
  <c r="HP23" i="28"/>
  <c r="GU23" i="28"/>
  <c r="GR23" i="28"/>
  <c r="GO23" i="28"/>
  <c r="GL23" i="28"/>
  <c r="GI23" i="28"/>
  <c r="GF23" i="28"/>
  <c r="GC23" i="28"/>
  <c r="FZ23" i="28"/>
  <c r="FW23" i="28"/>
  <c r="FT23" i="28"/>
  <c r="FQ23" i="28"/>
  <c r="FN23" i="28"/>
  <c r="FK23" i="28"/>
  <c r="FH23" i="28"/>
  <c r="FE23" i="28"/>
  <c r="FB23" i="28"/>
  <c r="EY23" i="28"/>
  <c r="EV23" i="28"/>
  <c r="ES23" i="28"/>
  <c r="EP23" i="28"/>
  <c r="EM23" i="28"/>
  <c r="EJ23" i="28"/>
  <c r="EG23" i="28"/>
  <c r="ED23" i="28"/>
  <c r="EA23" i="28"/>
  <c r="BN23" i="28"/>
  <c r="IF23" i="28" s="1"/>
  <c r="HY22" i="28"/>
  <c r="HV22" i="28"/>
  <c r="HS22" i="28"/>
  <c r="HP22" i="28"/>
  <c r="GU22" i="28"/>
  <c r="GR22" i="28"/>
  <c r="GO22" i="28"/>
  <c r="GL22" i="28"/>
  <c r="GI22" i="28"/>
  <c r="GF22" i="28"/>
  <c r="GC22" i="28"/>
  <c r="FZ22" i="28"/>
  <c r="FW22" i="28"/>
  <c r="FT22" i="28"/>
  <c r="FQ22" i="28"/>
  <c r="FN22" i="28"/>
  <c r="FK22" i="28"/>
  <c r="FH22" i="28"/>
  <c r="FE22" i="28"/>
  <c r="FB22" i="28"/>
  <c r="EY22" i="28"/>
  <c r="EV22" i="28"/>
  <c r="ES22" i="28"/>
  <c r="EP22" i="28"/>
  <c r="EM22" i="28"/>
  <c r="EJ22" i="28"/>
  <c r="EG22" i="28"/>
  <c r="ED22" i="28"/>
  <c r="EA22" i="28"/>
  <c r="DX22" i="28"/>
  <c r="DU22" i="28"/>
  <c r="BN22" i="28"/>
  <c r="HY21" i="28"/>
  <c r="HV21" i="28"/>
  <c r="HS21" i="28"/>
  <c r="HP21" i="28"/>
  <c r="HM21" i="28"/>
  <c r="HJ21" i="28"/>
  <c r="HG21" i="28"/>
  <c r="HD21" i="28"/>
  <c r="HA21" i="28"/>
  <c r="GX21" i="28"/>
  <c r="GU21" i="28"/>
  <c r="GR21" i="28"/>
  <c r="GO21" i="28"/>
  <c r="GL21" i="28"/>
  <c r="GI21" i="28"/>
  <c r="GF21" i="28"/>
  <c r="GC21" i="28"/>
  <c r="FZ21" i="28"/>
  <c r="FW21" i="28"/>
  <c r="FT21" i="28"/>
  <c r="FQ21" i="28"/>
  <c r="FN21" i="28"/>
  <c r="FK21" i="28"/>
  <c r="FH21" i="28"/>
  <c r="FE21" i="28"/>
  <c r="FB21" i="28"/>
  <c r="EY21" i="28"/>
  <c r="EV21" i="28"/>
  <c r="ES21" i="28"/>
  <c r="EP21" i="28"/>
  <c r="EM21" i="28"/>
  <c r="EJ21" i="28"/>
  <c r="EG21" i="28"/>
  <c r="ED21" i="28"/>
  <c r="EA21" i="28"/>
  <c r="DX21" i="28"/>
  <c r="DU21" i="28"/>
  <c r="BN21" i="28"/>
  <c r="HY20" i="28"/>
  <c r="HV20" i="28"/>
  <c r="HS20" i="28"/>
  <c r="HP20" i="28"/>
  <c r="HM20" i="28"/>
  <c r="HJ20" i="28"/>
  <c r="HG20" i="28"/>
  <c r="HD20" i="28"/>
  <c r="HA20" i="28"/>
  <c r="GX20" i="28"/>
  <c r="GU20" i="28"/>
  <c r="GR20" i="28"/>
  <c r="GO20" i="28"/>
  <c r="GL20" i="28"/>
  <c r="GI20" i="28"/>
  <c r="GF20" i="28"/>
  <c r="GC20" i="28"/>
  <c r="FZ20" i="28"/>
  <c r="FW20" i="28"/>
  <c r="FT20" i="28"/>
  <c r="FQ20" i="28"/>
  <c r="FN20" i="28"/>
  <c r="FK20" i="28"/>
  <c r="FH20" i="28"/>
  <c r="FE20" i="28"/>
  <c r="FB20" i="28"/>
  <c r="EY20" i="28"/>
  <c r="EV20" i="28"/>
  <c r="ES20" i="28"/>
  <c r="EP20" i="28"/>
  <c r="EM20" i="28"/>
  <c r="EJ20" i="28"/>
  <c r="EG20" i="28"/>
  <c r="ED20" i="28"/>
  <c r="EA20" i="28"/>
  <c r="DX20" i="28"/>
  <c r="DU20" i="28"/>
  <c r="BN20" i="28"/>
  <c r="HY19" i="28"/>
  <c r="HV19" i="28"/>
  <c r="HS19" i="28"/>
  <c r="HP19" i="28"/>
  <c r="HM19" i="28"/>
  <c r="HJ19" i="28"/>
  <c r="HG19" i="28"/>
  <c r="HD19" i="28"/>
  <c r="HA19" i="28"/>
  <c r="GX19" i="28"/>
  <c r="GU19" i="28"/>
  <c r="GR19" i="28"/>
  <c r="GO19" i="28"/>
  <c r="GL19" i="28"/>
  <c r="GI19" i="28"/>
  <c r="GF19" i="28"/>
  <c r="GC19" i="28"/>
  <c r="FZ19" i="28"/>
  <c r="FW19" i="28"/>
  <c r="FT19" i="28"/>
  <c r="FQ19" i="28"/>
  <c r="FN19" i="28"/>
  <c r="FK19" i="28"/>
  <c r="FH19" i="28"/>
  <c r="FE19" i="28"/>
  <c r="FB19" i="28"/>
  <c r="EY19" i="28"/>
  <c r="EV19" i="28"/>
  <c r="ES19" i="28"/>
  <c r="EP19" i="28"/>
  <c r="EM19" i="28"/>
  <c r="EJ19" i="28"/>
  <c r="EG19" i="28"/>
  <c r="ED19" i="28"/>
  <c r="EA19" i="28"/>
  <c r="DX19" i="28"/>
  <c r="DU19" i="28"/>
  <c r="BN19" i="28"/>
  <c r="IE19" i="28" s="1"/>
  <c r="IG19" i="28" s="1"/>
  <c r="HY18" i="28"/>
  <c r="HV18" i="28"/>
  <c r="HS18" i="28"/>
  <c r="HP18" i="28"/>
  <c r="HM18" i="28"/>
  <c r="HJ18" i="28"/>
  <c r="HG18" i="28"/>
  <c r="HD18" i="28"/>
  <c r="HA18" i="28"/>
  <c r="GX18" i="28"/>
  <c r="GU18" i="28"/>
  <c r="GR18" i="28"/>
  <c r="GO18" i="28"/>
  <c r="GL18" i="28"/>
  <c r="GI18" i="28"/>
  <c r="GF18" i="28"/>
  <c r="GC18" i="28"/>
  <c r="FZ18" i="28"/>
  <c r="FW18" i="28"/>
  <c r="FT18" i="28"/>
  <c r="FQ18" i="28"/>
  <c r="FN18" i="28"/>
  <c r="FK18" i="28"/>
  <c r="FH18" i="28"/>
  <c r="FE18" i="28"/>
  <c r="FB18" i="28"/>
  <c r="EY18" i="28"/>
  <c r="EV18" i="28"/>
  <c r="ES18" i="28"/>
  <c r="EP18" i="28"/>
  <c r="EM18" i="28"/>
  <c r="EJ18" i="28"/>
  <c r="EG18" i="28"/>
  <c r="ED18" i="28"/>
  <c r="EA18" i="28"/>
  <c r="DX18" i="28"/>
  <c r="DU18" i="28"/>
  <c r="BN18" i="28"/>
  <c r="HY17" i="28"/>
  <c r="HV17" i="28"/>
  <c r="HS17" i="28"/>
  <c r="HP17" i="28"/>
  <c r="HM17" i="28"/>
  <c r="HJ17" i="28"/>
  <c r="HG17" i="28"/>
  <c r="HD17" i="28"/>
  <c r="HA17" i="28"/>
  <c r="GX17" i="28"/>
  <c r="GU17" i="28"/>
  <c r="GR17" i="28"/>
  <c r="GO17" i="28"/>
  <c r="GL17" i="28"/>
  <c r="GI17" i="28"/>
  <c r="GF17" i="28"/>
  <c r="GC17" i="28"/>
  <c r="FZ17" i="28"/>
  <c r="FW17" i="28"/>
  <c r="FT17" i="28"/>
  <c r="FQ17" i="28"/>
  <c r="FN17" i="28"/>
  <c r="FK17" i="28"/>
  <c r="FH17" i="28"/>
  <c r="FE17" i="28"/>
  <c r="FB17" i="28"/>
  <c r="EY17" i="28"/>
  <c r="EV17" i="28"/>
  <c r="ES17" i="28"/>
  <c r="EP17" i="28"/>
  <c r="EM17" i="28"/>
  <c r="EJ17" i="28"/>
  <c r="EG17" i="28"/>
  <c r="ED17" i="28"/>
  <c r="EA17" i="28"/>
  <c r="DX17" i="28"/>
  <c r="DU17" i="28"/>
  <c r="BN17" i="28"/>
  <c r="HY16" i="28"/>
  <c r="HV16" i="28"/>
  <c r="HS16" i="28"/>
  <c r="HP16" i="28"/>
  <c r="HM16" i="28"/>
  <c r="HJ16" i="28"/>
  <c r="HG16" i="28"/>
  <c r="HD16" i="28"/>
  <c r="HA16" i="28"/>
  <c r="GX16" i="28"/>
  <c r="GU16" i="28"/>
  <c r="GR16" i="28"/>
  <c r="GO16" i="28"/>
  <c r="GL16" i="28"/>
  <c r="GI16" i="28"/>
  <c r="GF16" i="28"/>
  <c r="GC16" i="28"/>
  <c r="FZ16" i="28"/>
  <c r="FW16" i="28"/>
  <c r="FT16" i="28"/>
  <c r="FQ16" i="28"/>
  <c r="FN16" i="28"/>
  <c r="FK16" i="28"/>
  <c r="FH16" i="28"/>
  <c r="FE16" i="28"/>
  <c r="FB16" i="28"/>
  <c r="EY16" i="28"/>
  <c r="EV16" i="28"/>
  <c r="ES16" i="28"/>
  <c r="EP16" i="28"/>
  <c r="EM16" i="28"/>
  <c r="EJ16" i="28"/>
  <c r="EG16" i="28"/>
  <c r="ED16" i="28"/>
  <c r="EA16" i="28"/>
  <c r="DX16" i="28"/>
  <c r="DU16" i="28"/>
  <c r="BN16" i="28"/>
  <c r="HY15" i="28"/>
  <c r="HV15" i="28"/>
  <c r="HS15" i="28"/>
  <c r="HP15" i="28"/>
  <c r="HM15" i="28"/>
  <c r="HJ15" i="28"/>
  <c r="HG15" i="28"/>
  <c r="HD15" i="28"/>
  <c r="HA15" i="28"/>
  <c r="GX15" i="28"/>
  <c r="GU15" i="28"/>
  <c r="GR15" i="28"/>
  <c r="GO15" i="28"/>
  <c r="GL15" i="28"/>
  <c r="GI15" i="28"/>
  <c r="GF15" i="28"/>
  <c r="GC15" i="28"/>
  <c r="FZ15" i="28"/>
  <c r="FW15" i="28"/>
  <c r="FT15" i="28"/>
  <c r="FQ15" i="28"/>
  <c r="FN15" i="28"/>
  <c r="FK15" i="28"/>
  <c r="FH15" i="28"/>
  <c r="FE15" i="28"/>
  <c r="FB15" i="28"/>
  <c r="EY15" i="28"/>
  <c r="EV15" i="28"/>
  <c r="ES15" i="28"/>
  <c r="EP15" i="28"/>
  <c r="EM15" i="28"/>
  <c r="EJ15" i="28"/>
  <c r="EG15" i="28"/>
  <c r="ED15" i="28"/>
  <c r="EA15" i="28"/>
  <c r="DX15" i="28"/>
  <c r="DU15" i="28"/>
  <c r="BN15" i="28"/>
  <c r="IE15" i="28" s="1"/>
  <c r="IG15" i="28" s="1"/>
  <c r="HY14" i="28"/>
  <c r="HV14" i="28"/>
  <c r="HS14" i="28"/>
  <c r="HP14" i="28"/>
  <c r="HM14" i="28"/>
  <c r="HJ14" i="28"/>
  <c r="HG14" i="28"/>
  <c r="HD14" i="28"/>
  <c r="HA14" i="28"/>
  <c r="GX14" i="28"/>
  <c r="GU14" i="28"/>
  <c r="GR14" i="28"/>
  <c r="GO14" i="28"/>
  <c r="GL14" i="28"/>
  <c r="GI14" i="28"/>
  <c r="GF14" i="28"/>
  <c r="GC14" i="28"/>
  <c r="FZ14" i="28"/>
  <c r="FW14" i="28"/>
  <c r="FT14" i="28"/>
  <c r="FQ14" i="28"/>
  <c r="FN14" i="28"/>
  <c r="FK14" i="28"/>
  <c r="FH14" i="28"/>
  <c r="FE14" i="28"/>
  <c r="FB14" i="28"/>
  <c r="EY14" i="28"/>
  <c r="EV14" i="28"/>
  <c r="ES14" i="28"/>
  <c r="EP14" i="28"/>
  <c r="EM14" i="28"/>
  <c r="EJ14" i="28"/>
  <c r="EG14" i="28"/>
  <c r="ED14" i="28"/>
  <c r="EA14" i="28"/>
  <c r="DX14" i="28"/>
  <c r="DU14" i="28"/>
  <c r="BN14" i="28"/>
  <c r="HY13" i="28"/>
  <c r="HV13" i="28"/>
  <c r="HS13" i="28"/>
  <c r="HP13" i="28"/>
  <c r="HM13" i="28"/>
  <c r="HJ13" i="28"/>
  <c r="HG13" i="28"/>
  <c r="HD13" i="28"/>
  <c r="HA13" i="28"/>
  <c r="GX13" i="28"/>
  <c r="GU13" i="28"/>
  <c r="GR13" i="28"/>
  <c r="GO13" i="28"/>
  <c r="GL13" i="28"/>
  <c r="GI13" i="28"/>
  <c r="GF13" i="28"/>
  <c r="GC13" i="28"/>
  <c r="FZ13" i="28"/>
  <c r="FW13" i="28"/>
  <c r="FT13" i="28"/>
  <c r="FQ13" i="28"/>
  <c r="FN13" i="28"/>
  <c r="FK13" i="28"/>
  <c r="FH13" i="28"/>
  <c r="FE13" i="28"/>
  <c r="FB13" i="28"/>
  <c r="EY13" i="28"/>
  <c r="EV13" i="28"/>
  <c r="ES13" i="28"/>
  <c r="EP13" i="28"/>
  <c r="EM13" i="28"/>
  <c r="EJ13" i="28"/>
  <c r="EG13" i="28"/>
  <c r="ED13" i="28"/>
  <c r="EA13" i="28"/>
  <c r="DX13" i="28"/>
  <c r="DU13" i="28"/>
  <c r="BN13" i="28"/>
  <c r="HY12" i="28"/>
  <c r="HV12" i="28"/>
  <c r="HS12" i="28"/>
  <c r="HP12" i="28"/>
  <c r="HM12" i="28"/>
  <c r="HJ12" i="28"/>
  <c r="HG12" i="28"/>
  <c r="HD12" i="28"/>
  <c r="HA12" i="28"/>
  <c r="GX12" i="28"/>
  <c r="GU12" i="28"/>
  <c r="GR12" i="28"/>
  <c r="GO12" i="28"/>
  <c r="GL12" i="28"/>
  <c r="GI12" i="28"/>
  <c r="GF12" i="28"/>
  <c r="GC12" i="28"/>
  <c r="FZ12" i="28"/>
  <c r="FW12" i="28"/>
  <c r="FT12" i="28"/>
  <c r="FQ12" i="28"/>
  <c r="FN12" i="28"/>
  <c r="FK12" i="28"/>
  <c r="FH12" i="28"/>
  <c r="FE12" i="28"/>
  <c r="FB12" i="28"/>
  <c r="EY12" i="28"/>
  <c r="EV12" i="28"/>
  <c r="ES12" i="28"/>
  <c r="EP12" i="28"/>
  <c r="EM12" i="28"/>
  <c r="EJ12" i="28"/>
  <c r="EG12" i="28"/>
  <c r="ED12" i="28"/>
  <c r="EA12" i="28"/>
  <c r="DX12" i="28"/>
  <c r="DU12" i="28"/>
  <c r="BN12" i="28"/>
  <c r="HY11" i="28"/>
  <c r="HV11" i="28"/>
  <c r="HS11" i="28"/>
  <c r="HP11" i="28"/>
  <c r="HM11" i="28"/>
  <c r="HJ11" i="28"/>
  <c r="HG11" i="28"/>
  <c r="HD11" i="28"/>
  <c r="HA11" i="28"/>
  <c r="GX11" i="28"/>
  <c r="GU11" i="28"/>
  <c r="GR11" i="28"/>
  <c r="GO11" i="28"/>
  <c r="GL11" i="28"/>
  <c r="GI11" i="28"/>
  <c r="GF11" i="28"/>
  <c r="GC11" i="28"/>
  <c r="FZ11" i="28"/>
  <c r="FW11" i="28"/>
  <c r="FT11" i="28"/>
  <c r="FQ11" i="28"/>
  <c r="FN11" i="28"/>
  <c r="FK11" i="28"/>
  <c r="FH11" i="28"/>
  <c r="FE11" i="28"/>
  <c r="FB11" i="28"/>
  <c r="EY11" i="28"/>
  <c r="EV11" i="28"/>
  <c r="ES11" i="28"/>
  <c r="EP11" i="28"/>
  <c r="EM11" i="28"/>
  <c r="EJ11" i="28"/>
  <c r="EG11" i="28"/>
  <c r="ED11" i="28"/>
  <c r="EA11" i="28"/>
  <c r="DX11" i="28"/>
  <c r="DU11" i="28"/>
  <c r="BN11" i="28"/>
  <c r="IE11" i="28" s="1"/>
  <c r="IG11" i="28" s="1"/>
  <c r="HY10" i="28"/>
  <c r="HV10" i="28"/>
  <c r="HS10" i="28"/>
  <c r="HP10" i="28"/>
  <c r="HM10" i="28"/>
  <c r="HJ10" i="28"/>
  <c r="HG10" i="28"/>
  <c r="HD10" i="28"/>
  <c r="HA10" i="28"/>
  <c r="GX10" i="28"/>
  <c r="GU10" i="28"/>
  <c r="GR10" i="28"/>
  <c r="GO10" i="28"/>
  <c r="GL10" i="28"/>
  <c r="GI10" i="28"/>
  <c r="GF10" i="28"/>
  <c r="GC10" i="28"/>
  <c r="FZ10" i="28"/>
  <c r="FW10" i="28"/>
  <c r="FT10" i="28"/>
  <c r="FQ10" i="28"/>
  <c r="FN10" i="28"/>
  <c r="FK10" i="28"/>
  <c r="FH10" i="28"/>
  <c r="FE10" i="28"/>
  <c r="FB10" i="28"/>
  <c r="EY10" i="28"/>
  <c r="EV10" i="28"/>
  <c r="ES10" i="28"/>
  <c r="EP10" i="28"/>
  <c r="EM10" i="28"/>
  <c r="EJ10" i="28"/>
  <c r="EG10" i="28"/>
  <c r="ED10" i="28"/>
  <c r="EA10" i="28"/>
  <c r="DX10" i="28"/>
  <c r="DU10" i="28"/>
  <c r="BN10" i="28"/>
  <c r="HY9" i="28"/>
  <c r="HV9" i="28"/>
  <c r="HS9" i="28"/>
  <c r="HP9" i="28"/>
  <c r="HM9" i="28"/>
  <c r="HM24" i="28" s="1"/>
  <c r="HJ9" i="28"/>
  <c r="HG9" i="28"/>
  <c r="HD9" i="28"/>
  <c r="HA9" i="28"/>
  <c r="GX9" i="28"/>
  <c r="GU9" i="28"/>
  <c r="GR9" i="28"/>
  <c r="GO9" i="28"/>
  <c r="GL9" i="28"/>
  <c r="GI9" i="28"/>
  <c r="GF9" i="28"/>
  <c r="GC9" i="28"/>
  <c r="FZ9" i="28"/>
  <c r="FW9" i="28"/>
  <c r="FT9" i="28"/>
  <c r="FQ9" i="28"/>
  <c r="FN9" i="28"/>
  <c r="FK9" i="28"/>
  <c r="FH9" i="28"/>
  <c r="FE9" i="28"/>
  <c r="FB9" i="28"/>
  <c r="EY9" i="28"/>
  <c r="EV9" i="28"/>
  <c r="ES9" i="28"/>
  <c r="EP9" i="28"/>
  <c r="EM9" i="28"/>
  <c r="EJ9" i="28"/>
  <c r="EG9" i="28"/>
  <c r="ED9" i="28"/>
  <c r="EA9" i="28"/>
  <c r="DX9" i="28"/>
  <c r="DU9" i="28"/>
  <c r="DX35" i="28" s="1"/>
  <c r="BN9" i="28"/>
  <c r="HY8" i="28"/>
  <c r="HV8" i="28"/>
  <c r="HS8" i="28"/>
  <c r="HP8" i="28"/>
  <c r="HM8" i="28"/>
  <c r="HJ8" i="28"/>
  <c r="HJ32" i="28" s="1"/>
  <c r="HG8" i="28"/>
  <c r="HD8" i="28"/>
  <c r="HA8" i="28"/>
  <c r="GX8" i="28"/>
  <c r="GX32" i="28" s="1"/>
  <c r="GU8" i="28"/>
  <c r="GR8" i="28"/>
  <c r="GO8" i="28"/>
  <c r="GL8" i="28"/>
  <c r="GI8" i="28"/>
  <c r="GF8" i="28"/>
  <c r="GC8" i="28"/>
  <c r="FZ8" i="28"/>
  <c r="FW8" i="28"/>
  <c r="FT8" i="28"/>
  <c r="FQ8" i="28"/>
  <c r="FN8" i="28"/>
  <c r="FK8" i="28"/>
  <c r="FH8" i="28"/>
  <c r="FE8" i="28"/>
  <c r="FB8" i="28"/>
  <c r="EY8" i="28"/>
  <c r="EV8" i="28"/>
  <c r="ES8" i="28"/>
  <c r="EP8" i="28"/>
  <c r="EM8" i="28"/>
  <c r="EJ8" i="28"/>
  <c r="EG8" i="28"/>
  <c r="ED8" i="28"/>
  <c r="EA8" i="28"/>
  <c r="DX8" i="28"/>
  <c r="DX25" i="28" s="1"/>
  <c r="DU8" i="28"/>
  <c r="DX30" i="28" s="1"/>
  <c r="BN8" i="28"/>
  <c r="DA8" i="28" s="1"/>
  <c r="A1" i="28"/>
  <c r="HP3" i="28" s="1"/>
  <c r="DX32" i="28" l="1"/>
  <c r="DX31" i="28"/>
  <c r="EA1" i="28"/>
  <c r="EA3" i="28" s="1"/>
  <c r="EY1" i="28"/>
  <c r="FW1" i="28"/>
  <c r="GU1" i="28"/>
  <c r="HS1" i="28"/>
  <c r="HS3" i="28" s="1"/>
  <c r="EJ2" i="28"/>
  <c r="EV2" i="28"/>
  <c r="FH2" i="28"/>
  <c r="FT2" i="28"/>
  <c r="GL2" i="28"/>
  <c r="HD2" i="28"/>
  <c r="EG3" i="28"/>
  <c r="EV3" i="28"/>
  <c r="FT3" i="28"/>
  <c r="HD3" i="28"/>
  <c r="IE23" i="28"/>
  <c r="DU30" i="28"/>
  <c r="DU23" i="28"/>
  <c r="DU25" i="28"/>
  <c r="DU33" i="28"/>
  <c r="DU35" i="28"/>
  <c r="BV23" i="28"/>
  <c r="CM25" i="28"/>
  <c r="CM23" i="28"/>
  <c r="CM1" i="28"/>
  <c r="EM1" i="28"/>
  <c r="FK1" i="28"/>
  <c r="GI1" i="28"/>
  <c r="HG1" i="28"/>
  <c r="DU1" i="28"/>
  <c r="DU3" i="28" s="1"/>
  <c r="EG1" i="28"/>
  <c r="ES1" i="28"/>
  <c r="FE1" i="28"/>
  <c r="FQ1" i="28"/>
  <c r="GC1" i="28"/>
  <c r="GO1" i="28"/>
  <c r="HA1" i="28"/>
  <c r="HM1" i="28"/>
  <c r="HM3" i="28" s="1"/>
  <c r="HY1" i="28"/>
  <c r="EP2" i="28"/>
  <c r="FB2" i="28"/>
  <c r="FN2" i="28"/>
  <c r="FZ2" i="28"/>
  <c r="GR2" i="28"/>
  <c r="HP2" i="28"/>
  <c r="EM3" i="28"/>
  <c r="FH3" i="28"/>
  <c r="GR3" i="28"/>
  <c r="DA9" i="28"/>
  <c r="DA23" i="28" s="1"/>
  <c r="GX34" i="28"/>
  <c r="HJ24" i="28"/>
  <c r="IE9" i="28"/>
  <c r="IG9" i="28" s="1"/>
  <c r="IH9" i="28" s="1"/>
  <c r="DA11" i="28"/>
  <c r="DA13" i="28"/>
  <c r="IE13" i="28"/>
  <c r="IG13" i="28" s="1"/>
  <c r="IH13" i="28" s="1"/>
  <c r="DA15" i="28"/>
  <c r="DA17" i="28"/>
  <c r="IE17" i="28"/>
  <c r="IG17" i="28" s="1"/>
  <c r="IH17" i="28" s="1"/>
  <c r="DA19" i="28"/>
  <c r="DA21" i="28"/>
  <c r="IE21" i="28"/>
  <c r="IG21" i="28" s="1"/>
  <c r="IH21" i="28" s="1"/>
  <c r="IG25" i="28"/>
  <c r="IG29" i="28"/>
  <c r="IG33" i="28"/>
  <c r="IE35" i="28"/>
  <c r="IG35" i="28" s="1"/>
  <c r="DA37" i="28"/>
  <c r="IE37" i="28"/>
  <c r="DA39" i="28"/>
  <c r="IE39" i="28"/>
  <c r="IG129" i="28"/>
  <c r="IG133" i="28"/>
  <c r="IG137" i="28"/>
  <c r="IG173" i="28"/>
  <c r="DA268" i="28"/>
  <c r="IE268" i="28"/>
  <c r="IG268" i="28" s="1"/>
  <c r="IH268" i="28" s="1"/>
  <c r="DA270" i="28"/>
  <c r="IE270" i="28"/>
  <c r="IG270" i="28" s="1"/>
  <c r="DA272" i="28"/>
  <c r="IE272" i="28"/>
  <c r="IG272" i="28" s="1"/>
  <c r="DA274" i="28"/>
  <c r="IE274" i="28"/>
  <c r="IG274" i="28" s="1"/>
  <c r="IE276" i="28"/>
  <c r="IG276" i="28" s="1"/>
  <c r="IH276" i="28" s="1"/>
  <c r="IE278" i="28"/>
  <c r="IG278" i="28" s="1"/>
  <c r="IH278" i="28" s="1"/>
  <c r="IE280" i="28"/>
  <c r="IG280" i="28" s="1"/>
  <c r="IH280" i="28" s="1"/>
  <c r="IE282" i="28"/>
  <c r="IG282" i="28" s="1"/>
  <c r="IH282" i="28" s="1"/>
  <c r="DX23" i="28"/>
  <c r="DX33" i="28"/>
  <c r="CQ23" i="28"/>
  <c r="CQ1" i="28"/>
  <c r="BN1" i="28"/>
  <c r="BN3" i="28" s="1"/>
  <c r="U49" i="18"/>
  <c r="IG23" i="28"/>
  <c r="HM22" i="28"/>
  <c r="HJ29" i="28"/>
  <c r="HJ34" i="28"/>
  <c r="GX29" i="28"/>
  <c r="BV2" i="28"/>
  <c r="HJ22" i="28"/>
  <c r="GX22" i="28"/>
  <c r="GX24" i="28"/>
  <c r="IE8" i="28"/>
  <c r="IH11" i="28"/>
  <c r="IE12" i="28"/>
  <c r="DA12" i="28"/>
  <c r="IH15" i="28"/>
  <c r="IE16" i="28"/>
  <c r="DA16" i="28"/>
  <c r="IH19" i="28"/>
  <c r="IE20" i="28"/>
  <c r="DA20" i="28"/>
  <c r="IE24" i="28"/>
  <c r="IF24" i="28"/>
  <c r="IH27" i="28"/>
  <c r="IE28" i="28"/>
  <c r="DA28" i="28"/>
  <c r="IF28" i="28"/>
  <c r="IH31" i="28"/>
  <c r="IE32" i="28"/>
  <c r="DA32" i="28"/>
  <c r="IF32" i="28"/>
  <c r="IH35" i="28"/>
  <c r="IE36" i="28"/>
  <c r="DA36" i="28"/>
  <c r="IF36" i="28"/>
  <c r="HY3" i="28"/>
  <c r="HG3" i="28"/>
  <c r="HA3" i="28"/>
  <c r="GU3" i="28"/>
  <c r="GO3" i="28"/>
  <c r="GI3" i="28"/>
  <c r="GC3" i="28"/>
  <c r="FW3" i="28"/>
  <c r="FQ3" i="28"/>
  <c r="FK3" i="28"/>
  <c r="FE3" i="28"/>
  <c r="EY3" i="28"/>
  <c r="ES3" i="28"/>
  <c r="DX1" i="28"/>
  <c r="DX2" i="28" s="1"/>
  <c r="ED1" i="28"/>
  <c r="ED2" i="28" s="1"/>
  <c r="EJ1" i="28"/>
  <c r="EP1" i="28"/>
  <c r="EV1" i="28"/>
  <c r="FB1" i="28"/>
  <c r="FH1" i="28"/>
  <c r="FN1" i="28"/>
  <c r="FT1" i="28"/>
  <c r="FZ1" i="28"/>
  <c r="GF1" i="28"/>
  <c r="GL1" i="28"/>
  <c r="GR1" i="28"/>
  <c r="GX1" i="28"/>
  <c r="GX2" i="28" s="1"/>
  <c r="HD1" i="28"/>
  <c r="HJ1" i="28"/>
  <c r="HJ2" i="28" s="1"/>
  <c r="HP1" i="28"/>
  <c r="HV1" i="28"/>
  <c r="HV2" i="28" s="1"/>
  <c r="BN2" i="28"/>
  <c r="EA2" i="28"/>
  <c r="EG2" i="28"/>
  <c r="EM2" i="28"/>
  <c r="ES2" i="28"/>
  <c r="EY2" i="28"/>
  <c r="FE2" i="28"/>
  <c r="FK2" i="28"/>
  <c r="FQ2" i="28"/>
  <c r="FW2" i="28"/>
  <c r="GC2" i="28"/>
  <c r="GI2" i="28"/>
  <c r="GO2" i="28"/>
  <c r="GU2" i="28"/>
  <c r="HA2" i="28"/>
  <c r="HG2" i="28"/>
  <c r="HY2" i="28"/>
  <c r="ED3" i="28"/>
  <c r="EJ3" i="28"/>
  <c r="EP3" i="28"/>
  <c r="FB3" i="28"/>
  <c r="FN3" i="28"/>
  <c r="FZ3" i="28"/>
  <c r="GL3" i="28"/>
  <c r="IE10" i="28"/>
  <c r="DA10" i="28"/>
  <c r="IE14" i="28"/>
  <c r="DA14" i="28"/>
  <c r="IE18" i="28"/>
  <c r="DA18" i="28"/>
  <c r="IE22" i="28"/>
  <c r="DA22" i="28"/>
  <c r="IH25" i="28"/>
  <c r="IE26" i="28"/>
  <c r="DA26" i="28"/>
  <c r="IF26" i="28"/>
  <c r="IH29" i="28"/>
  <c r="IE30" i="28"/>
  <c r="DA30" i="28"/>
  <c r="IF30" i="28"/>
  <c r="IH33" i="28"/>
  <c r="IE34" i="28"/>
  <c r="DA34" i="28"/>
  <c r="IF34" i="28"/>
  <c r="IG37" i="28"/>
  <c r="IH37" i="28" s="1"/>
  <c r="IG39" i="28"/>
  <c r="IH39" i="28" s="1"/>
  <c r="IG41" i="28"/>
  <c r="IH41" i="28" s="1"/>
  <c r="IG43" i="28"/>
  <c r="IH43" i="28" s="1"/>
  <c r="IG45" i="28"/>
  <c r="IH45" i="28" s="1"/>
  <c r="IG47" i="28"/>
  <c r="IH47" i="28" s="1"/>
  <c r="IG49" i="28"/>
  <c r="IH49" i="28" s="1"/>
  <c r="IG51" i="28"/>
  <c r="IH51" i="28" s="1"/>
  <c r="IG53" i="28"/>
  <c r="IH53" i="28" s="1"/>
  <c r="IG55" i="28"/>
  <c r="IH55" i="28" s="1"/>
  <c r="IG57" i="28"/>
  <c r="IH57" i="28" s="1"/>
  <c r="IG59" i="28"/>
  <c r="IH59" i="28" s="1"/>
  <c r="IG61" i="28"/>
  <c r="IH61" i="28" s="1"/>
  <c r="IG63" i="28"/>
  <c r="IH63" i="28" s="1"/>
  <c r="IG65" i="28"/>
  <c r="IH65" i="28" s="1"/>
  <c r="IG67" i="28"/>
  <c r="IH67" i="28" s="1"/>
  <c r="IG69" i="28"/>
  <c r="IH69" i="28" s="1"/>
  <c r="IG71" i="28"/>
  <c r="IH71" i="28" s="1"/>
  <c r="IG73" i="28"/>
  <c r="IH73" i="28" s="1"/>
  <c r="IG75" i="28"/>
  <c r="IH75" i="28" s="1"/>
  <c r="IG77" i="28"/>
  <c r="IH77" i="28" s="1"/>
  <c r="IG79" i="28"/>
  <c r="IH79" i="28" s="1"/>
  <c r="IG81" i="28"/>
  <c r="IH81" i="28" s="1"/>
  <c r="IG83" i="28"/>
  <c r="IH83" i="28" s="1"/>
  <c r="IG85" i="28"/>
  <c r="IH85" i="28" s="1"/>
  <c r="IG87" i="28"/>
  <c r="IH87" i="28" s="1"/>
  <c r="IG89" i="28"/>
  <c r="IH89" i="28" s="1"/>
  <c r="IG91" i="28"/>
  <c r="IH91" i="28" s="1"/>
  <c r="IG93" i="28"/>
  <c r="IH93" i="28" s="1"/>
  <c r="IG95" i="28"/>
  <c r="IH95" i="28" s="1"/>
  <c r="IG97" i="28"/>
  <c r="IH97" i="28" s="1"/>
  <c r="IG99" i="28"/>
  <c r="IH99" i="28" s="1"/>
  <c r="IG101" i="28"/>
  <c r="IH101" i="28" s="1"/>
  <c r="IG103" i="28"/>
  <c r="IH103" i="28" s="1"/>
  <c r="IG105" i="28"/>
  <c r="IH105" i="28" s="1"/>
  <c r="IG107" i="28"/>
  <c r="IH107" i="28" s="1"/>
  <c r="IG109" i="28"/>
  <c r="IH109" i="28" s="1"/>
  <c r="IG111" i="28"/>
  <c r="IH111" i="28" s="1"/>
  <c r="IG113" i="28"/>
  <c r="IH113" i="28" s="1"/>
  <c r="IG115" i="28"/>
  <c r="IH115" i="28" s="1"/>
  <c r="IG117" i="28"/>
  <c r="IH117" i="28" s="1"/>
  <c r="IG119" i="28"/>
  <c r="IH119" i="28" s="1"/>
  <c r="IG121" i="28"/>
  <c r="IH121" i="28" s="1"/>
  <c r="IG123" i="28"/>
  <c r="IH123" i="28" s="1"/>
  <c r="IG125" i="28"/>
  <c r="IH125" i="28" s="1"/>
  <c r="IG127" i="28"/>
  <c r="IH127" i="28" s="1"/>
  <c r="DA38" i="28"/>
  <c r="IE38" i="28"/>
  <c r="IG38" i="28" s="1"/>
  <c r="DA40" i="28"/>
  <c r="IE40" i="28"/>
  <c r="IG40" i="28" s="1"/>
  <c r="DA42" i="28"/>
  <c r="IE42" i="28"/>
  <c r="IG42" i="28" s="1"/>
  <c r="DA44" i="28"/>
  <c r="IE44" i="28"/>
  <c r="IG44" i="28" s="1"/>
  <c r="DA46" i="28"/>
  <c r="IE46" i="28"/>
  <c r="IG46" i="28" s="1"/>
  <c r="DA48" i="28"/>
  <c r="IE48" i="28"/>
  <c r="IG48" i="28" s="1"/>
  <c r="DA50" i="28"/>
  <c r="IE50" i="28"/>
  <c r="IG50" i="28" s="1"/>
  <c r="DA52" i="28"/>
  <c r="IE52" i="28"/>
  <c r="IG52" i="28" s="1"/>
  <c r="DA54" i="28"/>
  <c r="IE54" i="28"/>
  <c r="IG54" i="28" s="1"/>
  <c r="DA56" i="28"/>
  <c r="IE56" i="28"/>
  <c r="IG56" i="28" s="1"/>
  <c r="DA58" i="28"/>
  <c r="IE58" i="28"/>
  <c r="IG58" i="28" s="1"/>
  <c r="DA60" i="28"/>
  <c r="IE60" i="28"/>
  <c r="IG60" i="28" s="1"/>
  <c r="DA62" i="28"/>
  <c r="IE62" i="28"/>
  <c r="IG62" i="28" s="1"/>
  <c r="DA64" i="28"/>
  <c r="IE64" i="28"/>
  <c r="IG64" i="28" s="1"/>
  <c r="DA66" i="28"/>
  <c r="IE66" i="28"/>
  <c r="IG66" i="28" s="1"/>
  <c r="DA68" i="28"/>
  <c r="IE68" i="28"/>
  <c r="IG68" i="28" s="1"/>
  <c r="DA70" i="28"/>
  <c r="IE70" i="28"/>
  <c r="IG70" i="28" s="1"/>
  <c r="DA72" i="28"/>
  <c r="IE72" i="28"/>
  <c r="IG72" i="28" s="1"/>
  <c r="DA74" i="28"/>
  <c r="IE74" i="28"/>
  <c r="IG74" i="28" s="1"/>
  <c r="DA76" i="28"/>
  <c r="IE76" i="28"/>
  <c r="IG76" i="28" s="1"/>
  <c r="DA78" i="28"/>
  <c r="IE78" i="28"/>
  <c r="IG78" i="28" s="1"/>
  <c r="DA80" i="28"/>
  <c r="IE80" i="28"/>
  <c r="IG80" i="28" s="1"/>
  <c r="DA82" i="28"/>
  <c r="IE82" i="28"/>
  <c r="IG82" i="28" s="1"/>
  <c r="DA84" i="28"/>
  <c r="IE84" i="28"/>
  <c r="IG84" i="28" s="1"/>
  <c r="DA86" i="28"/>
  <c r="IE86" i="28"/>
  <c r="IG86" i="28" s="1"/>
  <c r="DA88" i="28"/>
  <c r="IE88" i="28"/>
  <c r="IG88" i="28" s="1"/>
  <c r="DA90" i="28"/>
  <c r="IE90" i="28"/>
  <c r="IG90" i="28" s="1"/>
  <c r="DA92" i="28"/>
  <c r="IE92" i="28"/>
  <c r="IG92" i="28" s="1"/>
  <c r="DA94" i="28"/>
  <c r="IE94" i="28"/>
  <c r="IG94" i="28" s="1"/>
  <c r="DA96" i="28"/>
  <c r="IE96" i="28"/>
  <c r="IG96" i="28" s="1"/>
  <c r="DA98" i="28"/>
  <c r="IE98" i="28"/>
  <c r="IG98" i="28" s="1"/>
  <c r="DA100" i="28"/>
  <c r="IE100" i="28"/>
  <c r="IG100" i="28" s="1"/>
  <c r="DA102" i="28"/>
  <c r="IE102" i="28"/>
  <c r="IG102" i="28" s="1"/>
  <c r="DA104" i="28"/>
  <c r="IE104" i="28"/>
  <c r="IG104" i="28" s="1"/>
  <c r="DA106" i="28"/>
  <c r="IE106" i="28"/>
  <c r="IG106" i="28" s="1"/>
  <c r="DA108" i="28"/>
  <c r="IE108" i="28"/>
  <c r="IG108" i="28" s="1"/>
  <c r="DA110" i="28"/>
  <c r="IE110" i="28"/>
  <c r="IG110" i="28" s="1"/>
  <c r="DA112" i="28"/>
  <c r="IE112" i="28"/>
  <c r="IG112" i="28" s="1"/>
  <c r="DA114" i="28"/>
  <c r="IE114" i="28"/>
  <c r="IG114" i="28" s="1"/>
  <c r="DA116" i="28"/>
  <c r="IE116" i="28"/>
  <c r="IG116" i="28" s="1"/>
  <c r="DA118" i="28"/>
  <c r="IE118" i="28"/>
  <c r="IG118" i="28" s="1"/>
  <c r="DA120" i="28"/>
  <c r="IE120" i="28"/>
  <c r="IG120" i="28" s="1"/>
  <c r="DA122" i="28"/>
  <c r="IE122" i="28"/>
  <c r="IG122" i="28" s="1"/>
  <c r="DA124" i="28"/>
  <c r="IE124" i="28"/>
  <c r="IG124" i="28" s="1"/>
  <c r="DA126" i="28"/>
  <c r="IE126" i="28"/>
  <c r="IG126" i="28" s="1"/>
  <c r="IH129" i="28"/>
  <c r="IE130" i="28"/>
  <c r="DA130" i="28"/>
  <c r="IF130" i="28"/>
  <c r="IH133" i="28"/>
  <c r="IE134" i="28"/>
  <c r="DA134" i="28"/>
  <c r="IF134" i="28"/>
  <c r="IH137" i="28"/>
  <c r="IE138" i="28"/>
  <c r="DA138" i="28"/>
  <c r="IF138" i="28"/>
  <c r="IE128" i="28"/>
  <c r="DA128" i="28"/>
  <c r="IF128" i="28"/>
  <c r="IH131" i="28"/>
  <c r="IE132" i="28"/>
  <c r="DA132" i="28"/>
  <c r="IF132" i="28"/>
  <c r="IH135" i="28"/>
  <c r="IE136" i="28"/>
  <c r="DA136" i="28"/>
  <c r="IF136" i="28"/>
  <c r="IF140" i="28"/>
  <c r="IG140" i="28" s="1"/>
  <c r="IF142" i="28"/>
  <c r="IG142" i="28" s="1"/>
  <c r="IF144" i="28"/>
  <c r="IG144" i="28" s="1"/>
  <c r="IF146" i="28"/>
  <c r="IG146" i="28" s="1"/>
  <c r="IF148" i="28"/>
  <c r="IG148" i="28" s="1"/>
  <c r="IF150" i="28"/>
  <c r="IG150" i="28" s="1"/>
  <c r="IF152" i="28"/>
  <c r="IG152" i="28" s="1"/>
  <c r="IF154" i="28"/>
  <c r="IG154" i="28" s="1"/>
  <c r="IF156" i="28"/>
  <c r="IG156" i="28" s="1"/>
  <c r="IF158" i="28"/>
  <c r="IG158" i="28" s="1"/>
  <c r="IF160" i="28"/>
  <c r="IG160" i="28" s="1"/>
  <c r="IF162" i="28"/>
  <c r="IG162" i="28" s="1"/>
  <c r="IF164" i="28"/>
  <c r="IG164" i="28" s="1"/>
  <c r="IF166" i="28"/>
  <c r="IG166" i="28" s="1"/>
  <c r="IF168" i="28"/>
  <c r="IG168" i="28" s="1"/>
  <c r="IH169" i="28"/>
  <c r="IH171" i="28"/>
  <c r="IE172" i="28"/>
  <c r="DA172" i="28"/>
  <c r="IF172" i="28"/>
  <c r="IH175" i="28"/>
  <c r="IF176" i="28"/>
  <c r="IE176" i="28"/>
  <c r="DA176" i="28"/>
  <c r="DA140" i="28"/>
  <c r="DA142" i="28"/>
  <c r="DA144" i="28"/>
  <c r="DA146" i="28"/>
  <c r="DA148" i="28"/>
  <c r="DA150" i="28"/>
  <c r="DA152" i="28"/>
  <c r="DA154" i="28"/>
  <c r="DA156" i="28"/>
  <c r="DA158" i="28"/>
  <c r="DA160" i="28"/>
  <c r="DA162" i="28"/>
  <c r="DA164" i="28"/>
  <c r="DA166" i="28"/>
  <c r="DA168" i="28"/>
  <c r="IE170" i="28"/>
  <c r="DA170" i="28"/>
  <c r="IF170" i="28"/>
  <c r="IH173" i="28"/>
  <c r="IE174" i="28"/>
  <c r="DA174" i="28"/>
  <c r="IF174" i="28"/>
  <c r="IG177" i="28"/>
  <c r="IH177" i="28" s="1"/>
  <c r="IG179" i="28"/>
  <c r="IH179" i="28" s="1"/>
  <c r="IG181" i="28"/>
  <c r="IH181" i="28" s="1"/>
  <c r="IG183" i="28"/>
  <c r="IH183" i="28" s="1"/>
  <c r="IG185" i="28"/>
  <c r="IH185" i="28" s="1"/>
  <c r="IG187" i="28"/>
  <c r="IH187" i="28" s="1"/>
  <c r="IG189" i="28"/>
  <c r="IH189" i="28" s="1"/>
  <c r="IG191" i="28"/>
  <c r="IH191" i="28" s="1"/>
  <c r="IG193" i="28"/>
  <c r="IH193" i="28" s="1"/>
  <c r="IG195" i="28"/>
  <c r="IH195" i="28" s="1"/>
  <c r="IG197" i="28"/>
  <c r="IH197" i="28" s="1"/>
  <c r="IG199" i="28"/>
  <c r="IH199" i="28" s="1"/>
  <c r="IG201" i="28"/>
  <c r="IH201" i="28" s="1"/>
  <c r="IG203" i="28"/>
  <c r="IH203" i="28" s="1"/>
  <c r="IG205" i="28"/>
  <c r="IH205" i="28" s="1"/>
  <c r="IG207" i="28"/>
  <c r="IH207" i="28" s="1"/>
  <c r="IG209" i="28"/>
  <c r="IH209" i="28" s="1"/>
  <c r="IG211" i="28"/>
  <c r="IH211" i="28" s="1"/>
  <c r="IG213" i="28"/>
  <c r="IH213" i="28" s="1"/>
  <c r="IG215" i="28"/>
  <c r="IH215" i="28" s="1"/>
  <c r="IG217" i="28"/>
  <c r="IH217" i="28" s="1"/>
  <c r="IG219" i="28"/>
  <c r="IH219" i="28" s="1"/>
  <c r="IG221" i="28"/>
  <c r="IH221" i="28" s="1"/>
  <c r="IG223" i="28"/>
  <c r="IH223" i="28" s="1"/>
  <c r="IG225" i="28"/>
  <c r="IH225" i="28" s="1"/>
  <c r="IG227" i="28"/>
  <c r="IH227" i="28" s="1"/>
  <c r="IG229" i="28"/>
  <c r="IH229" i="28" s="1"/>
  <c r="IG231" i="28"/>
  <c r="IH231" i="28" s="1"/>
  <c r="IG233" i="28"/>
  <c r="IH233" i="28" s="1"/>
  <c r="IG235" i="28"/>
  <c r="IH235" i="28" s="1"/>
  <c r="DA178" i="28"/>
  <c r="IE178" i="28"/>
  <c r="IG178" i="28" s="1"/>
  <c r="DA180" i="28"/>
  <c r="IE180" i="28"/>
  <c r="IG180" i="28" s="1"/>
  <c r="DA182" i="28"/>
  <c r="IE182" i="28"/>
  <c r="IG182" i="28" s="1"/>
  <c r="DA184" i="28"/>
  <c r="IE184" i="28"/>
  <c r="IG184" i="28" s="1"/>
  <c r="DA186" i="28"/>
  <c r="IE186" i="28"/>
  <c r="IG186" i="28" s="1"/>
  <c r="DA188" i="28"/>
  <c r="IE188" i="28"/>
  <c r="IG188" i="28" s="1"/>
  <c r="DA190" i="28"/>
  <c r="IE190" i="28"/>
  <c r="IG190" i="28" s="1"/>
  <c r="DA192" i="28"/>
  <c r="IE192" i="28"/>
  <c r="IG192" i="28" s="1"/>
  <c r="DA194" i="28"/>
  <c r="IE194" i="28"/>
  <c r="IG194" i="28" s="1"/>
  <c r="DA196" i="28"/>
  <c r="IE196" i="28"/>
  <c r="IG196" i="28" s="1"/>
  <c r="DA198" i="28"/>
  <c r="IE198" i="28"/>
  <c r="IG198" i="28" s="1"/>
  <c r="DA200" i="28"/>
  <c r="IE200" i="28"/>
  <c r="IG200" i="28" s="1"/>
  <c r="DA202" i="28"/>
  <c r="IE202" i="28"/>
  <c r="IG202" i="28" s="1"/>
  <c r="DA204" i="28"/>
  <c r="IE204" i="28"/>
  <c r="IG204" i="28" s="1"/>
  <c r="DA206" i="28"/>
  <c r="IE206" i="28"/>
  <c r="IG206" i="28" s="1"/>
  <c r="DA208" i="28"/>
  <c r="IE208" i="28"/>
  <c r="IG208" i="28" s="1"/>
  <c r="DA210" i="28"/>
  <c r="IE210" i="28"/>
  <c r="IG210" i="28" s="1"/>
  <c r="DA212" i="28"/>
  <c r="IE212" i="28"/>
  <c r="IG212" i="28" s="1"/>
  <c r="DA214" i="28"/>
  <c r="IE214" i="28"/>
  <c r="IG214" i="28" s="1"/>
  <c r="DA216" i="28"/>
  <c r="IE216" i="28"/>
  <c r="IG216" i="28" s="1"/>
  <c r="DA218" i="28"/>
  <c r="IE218" i="28"/>
  <c r="IG218" i="28" s="1"/>
  <c r="DA220" i="28"/>
  <c r="IE220" i="28"/>
  <c r="IG220" i="28" s="1"/>
  <c r="DA222" i="28"/>
  <c r="IE222" i="28"/>
  <c r="IG222" i="28" s="1"/>
  <c r="DA224" i="28"/>
  <c r="IE224" i="28"/>
  <c r="IG224" i="28" s="1"/>
  <c r="DA226" i="28"/>
  <c r="IE226" i="28"/>
  <c r="IG226" i="28" s="1"/>
  <c r="DA228" i="28"/>
  <c r="IE228" i="28"/>
  <c r="IG228" i="28" s="1"/>
  <c r="DA230" i="28"/>
  <c r="IE230" i="28"/>
  <c r="IG230" i="28" s="1"/>
  <c r="DA232" i="28"/>
  <c r="IE232" i="28"/>
  <c r="IG232" i="28" s="1"/>
  <c r="DA234" i="28"/>
  <c r="IE234" i="28"/>
  <c r="IG234" i="28" s="1"/>
  <c r="DA236" i="28"/>
  <c r="IE236" i="28"/>
  <c r="IG236" i="28" s="1"/>
  <c r="IG237" i="28"/>
  <c r="IH237" i="28" s="1"/>
  <c r="IE238" i="28"/>
  <c r="IG238" i="28" s="1"/>
  <c r="IH238" i="28" s="1"/>
  <c r="IF239" i="28"/>
  <c r="IG239" i="28" s="1"/>
  <c r="DA240" i="28"/>
  <c r="IE240" i="28"/>
  <c r="IG240" i="28" s="1"/>
  <c r="IF241" i="28"/>
  <c r="IG241" i="28" s="1"/>
  <c r="DA242" i="28"/>
  <c r="IE242" i="28"/>
  <c r="IG242" i="28" s="1"/>
  <c r="IF243" i="28"/>
  <c r="IG243" i="28" s="1"/>
  <c r="DA244" i="28"/>
  <c r="IE244" i="28"/>
  <c r="IG244" i="28" s="1"/>
  <c r="IF245" i="28"/>
  <c r="IG245" i="28" s="1"/>
  <c r="DA246" i="28"/>
  <c r="IE246" i="28"/>
  <c r="IG246" i="28" s="1"/>
  <c r="IF247" i="28"/>
  <c r="IG247" i="28" s="1"/>
  <c r="DA248" i="28"/>
  <c r="IH248" i="28" s="1"/>
  <c r="IE248" i="28"/>
  <c r="IG248" i="28" s="1"/>
  <c r="IF249" i="28"/>
  <c r="IG249" i="28" s="1"/>
  <c r="DA250" i="28"/>
  <c r="IE250" i="28"/>
  <c r="IG250" i="28" s="1"/>
  <c r="IF251" i="28"/>
  <c r="IG251" i="28" s="1"/>
  <c r="DA252" i="28"/>
  <c r="IH252" i="28" s="1"/>
  <c r="IE252" i="28"/>
  <c r="IG252" i="28" s="1"/>
  <c r="IF253" i="28"/>
  <c r="IG253" i="28" s="1"/>
  <c r="DA254" i="28"/>
  <c r="IE254" i="28"/>
  <c r="IG254" i="28" s="1"/>
  <c r="IF255" i="28"/>
  <c r="IG255" i="28" s="1"/>
  <c r="DA256" i="28"/>
  <c r="IH256" i="28" s="1"/>
  <c r="IE256" i="28"/>
  <c r="IG256" i="28" s="1"/>
  <c r="IF257" i="28"/>
  <c r="IG257" i="28" s="1"/>
  <c r="DA258" i="28"/>
  <c r="IE258" i="28"/>
  <c r="IG258" i="28" s="1"/>
  <c r="IF259" i="28"/>
  <c r="IG259" i="28" s="1"/>
  <c r="DA260" i="28"/>
  <c r="IH260" i="28" s="1"/>
  <c r="IE260" i="28"/>
  <c r="IG260" i="28" s="1"/>
  <c r="IF261" i="28"/>
  <c r="IG261" i="28" s="1"/>
  <c r="DA262" i="28"/>
  <c r="IE262" i="28"/>
  <c r="IG262" i="28" s="1"/>
  <c r="IF263" i="28"/>
  <c r="IG263" i="28" s="1"/>
  <c r="DA264" i="28"/>
  <c r="IH264" i="28" s="1"/>
  <c r="IE264" i="28"/>
  <c r="IG264" i="28" s="1"/>
  <c r="IF265" i="28"/>
  <c r="IG265" i="28" s="1"/>
  <c r="DA266" i="28"/>
  <c r="IE266" i="28"/>
  <c r="IG266" i="28" s="1"/>
  <c r="IE267" i="28"/>
  <c r="DA267" i="28"/>
  <c r="IF267" i="28"/>
  <c r="DA239" i="28"/>
  <c r="DA241" i="28"/>
  <c r="DA243" i="28"/>
  <c r="DA245" i="28"/>
  <c r="DA247" i="28"/>
  <c r="DA249" i="28"/>
  <c r="DA251" i="28"/>
  <c r="DA253" i="28"/>
  <c r="DA255" i="28"/>
  <c r="DA257" i="28"/>
  <c r="DA259" i="28"/>
  <c r="DA261" i="28"/>
  <c r="DA263" i="28"/>
  <c r="DA265" i="28"/>
  <c r="IE269" i="28"/>
  <c r="DA269" i="28"/>
  <c r="IF269" i="28"/>
  <c r="IG277" i="28"/>
  <c r="IF271" i="28"/>
  <c r="IG271" i="28" s="1"/>
  <c r="IF273" i="28"/>
  <c r="IG273" i="28" s="1"/>
  <c r="IF275" i="28"/>
  <c r="IG275" i="28" s="1"/>
  <c r="IF277" i="28"/>
  <c r="IF279" i="28"/>
  <c r="IG279" i="28" s="1"/>
  <c r="IF281" i="28"/>
  <c r="IG281" i="28" s="1"/>
  <c r="IF283" i="28"/>
  <c r="IG283" i="28" s="1"/>
  <c r="IE284" i="28"/>
  <c r="IG284" i="28" s="1"/>
  <c r="IH284" i="28" s="1"/>
  <c r="IF285" i="28"/>
  <c r="IG285" i="28" s="1"/>
  <c r="DA286" i="28"/>
  <c r="IE286" i="28"/>
  <c r="IG286" i="28" s="1"/>
  <c r="IF287" i="28"/>
  <c r="IG287" i="28" s="1"/>
  <c r="DA288" i="28"/>
  <c r="IH288" i="28" s="1"/>
  <c r="IE288" i="28"/>
  <c r="IG288" i="28" s="1"/>
  <c r="IF289" i="28"/>
  <c r="IG289" i="28" s="1"/>
  <c r="DA290" i="28"/>
  <c r="IE290" i="28"/>
  <c r="IG290" i="28" s="1"/>
  <c r="IF291" i="28"/>
  <c r="IG291" i="28" s="1"/>
  <c r="DA292" i="28"/>
  <c r="IH292" i="28" s="1"/>
  <c r="IE292" i="28"/>
  <c r="IG292" i="28" s="1"/>
  <c r="IF293" i="28"/>
  <c r="IG293" i="28" s="1"/>
  <c r="DA294" i="28"/>
  <c r="IE294" i="28"/>
  <c r="IG294" i="28" s="1"/>
  <c r="IF295" i="28"/>
  <c r="IG295" i="28" s="1"/>
  <c r="DA296" i="28"/>
  <c r="IH296" i="28" s="1"/>
  <c r="IE296" i="28"/>
  <c r="IG296" i="28" s="1"/>
  <c r="IF297" i="28"/>
  <c r="IG297" i="28" s="1"/>
  <c r="DA298" i="28"/>
  <c r="IE298" i="28"/>
  <c r="IG298" i="28" s="1"/>
  <c r="IF299" i="28"/>
  <c r="IG299" i="28" s="1"/>
  <c r="DA300" i="28"/>
  <c r="IH300" i="28" s="1"/>
  <c r="IE300" i="28"/>
  <c r="IG300" i="28" s="1"/>
  <c r="DA271" i="28"/>
  <c r="DA273" i="28"/>
  <c r="DA275" i="28"/>
  <c r="DA277" i="28"/>
  <c r="IH277" i="28" s="1"/>
  <c r="DA279" i="28"/>
  <c r="DA281" i="28"/>
  <c r="DA283" i="28"/>
  <c r="DA285" i="28"/>
  <c r="DA287" i="28"/>
  <c r="DA289" i="28"/>
  <c r="DA291" i="28"/>
  <c r="DA293" i="28"/>
  <c r="DA295" i="28"/>
  <c r="DA297" i="28"/>
  <c r="DA299" i="28"/>
  <c r="DX3" i="28" l="1"/>
  <c r="HS2" i="28"/>
  <c r="HM2" i="28"/>
  <c r="DU2" i="28"/>
  <c r="IH244" i="28"/>
  <c r="IH240" i="28"/>
  <c r="IH23" i="28"/>
  <c r="IH274" i="28"/>
  <c r="IH272" i="28"/>
  <c r="IH270" i="28"/>
  <c r="IH281" i="28"/>
  <c r="IH273" i="28"/>
  <c r="IH255" i="28"/>
  <c r="IH251" i="28"/>
  <c r="IH247" i="28"/>
  <c r="IH243" i="28"/>
  <c r="IH239" i="28"/>
  <c r="CQ3" i="28"/>
  <c r="CQ2" i="28"/>
  <c r="CM2" i="28"/>
  <c r="CM3" i="28"/>
  <c r="DU31" i="28"/>
  <c r="DU32" i="28"/>
  <c r="HJ31" i="28"/>
  <c r="HJ30" i="28"/>
  <c r="GX30" i="28"/>
  <c r="GX31" i="28"/>
  <c r="HJ3" i="28"/>
  <c r="HV3" i="28"/>
  <c r="GX3" i="28"/>
  <c r="IH297" i="28"/>
  <c r="IH293" i="28"/>
  <c r="IH289" i="28"/>
  <c r="IH285" i="28"/>
  <c r="IH298" i="28"/>
  <c r="IH294" i="28"/>
  <c r="IH290" i="28"/>
  <c r="IH286" i="28"/>
  <c r="IH263" i="28"/>
  <c r="IH259" i="28"/>
  <c r="IG267" i="28"/>
  <c r="IH266" i="28"/>
  <c r="IH262" i="28"/>
  <c r="IH258" i="28"/>
  <c r="IH254" i="28"/>
  <c r="IH250" i="28"/>
  <c r="IH246" i="28"/>
  <c r="IH242" i="28"/>
  <c r="IH236" i="28"/>
  <c r="IH234" i="28"/>
  <c r="IH232" i="28"/>
  <c r="IH230" i="28"/>
  <c r="IH228" i="28"/>
  <c r="IH226" i="28"/>
  <c r="IH224" i="28"/>
  <c r="IH222" i="28"/>
  <c r="IH220" i="28"/>
  <c r="IH218" i="28"/>
  <c r="IH216" i="28"/>
  <c r="IH214" i="28"/>
  <c r="IH212" i="28"/>
  <c r="IH210" i="28"/>
  <c r="IH208" i="28"/>
  <c r="IH206" i="28"/>
  <c r="IH204" i="28"/>
  <c r="IH202" i="28"/>
  <c r="IH200" i="28"/>
  <c r="IH198" i="28"/>
  <c r="IH196" i="28"/>
  <c r="IH194" i="28"/>
  <c r="IH192" i="28"/>
  <c r="IH190" i="28"/>
  <c r="IH188" i="28"/>
  <c r="IH186" i="28"/>
  <c r="IH184" i="28"/>
  <c r="IH182" i="28"/>
  <c r="IH180" i="28"/>
  <c r="IH178" i="28"/>
  <c r="IH168" i="28"/>
  <c r="IH164" i="28"/>
  <c r="IH160" i="28"/>
  <c r="IH156" i="28"/>
  <c r="IH152" i="28"/>
  <c r="IH148" i="28"/>
  <c r="IH144" i="28"/>
  <c r="IH140" i="28"/>
  <c r="IG176" i="28"/>
  <c r="IH126" i="28"/>
  <c r="IH124" i="28"/>
  <c r="IH122" i="28"/>
  <c r="IH120" i="28"/>
  <c r="IH118" i="28"/>
  <c r="IH116" i="28"/>
  <c r="IH114" i="28"/>
  <c r="IH112" i="28"/>
  <c r="IH110" i="28"/>
  <c r="IH108" i="28"/>
  <c r="IH106" i="28"/>
  <c r="IH104" i="28"/>
  <c r="IH102" i="28"/>
  <c r="IH100" i="28"/>
  <c r="IH98" i="28"/>
  <c r="IH96" i="28"/>
  <c r="IH94" i="28"/>
  <c r="IH92" i="28"/>
  <c r="IH90" i="28"/>
  <c r="IH88" i="28"/>
  <c r="IH86" i="28"/>
  <c r="IH84" i="28"/>
  <c r="IH82" i="28"/>
  <c r="IH80" i="28"/>
  <c r="IH78" i="28"/>
  <c r="IH76" i="28"/>
  <c r="IH74" i="28"/>
  <c r="IH72" i="28"/>
  <c r="IH70" i="28"/>
  <c r="IH68" i="28"/>
  <c r="IH66" i="28"/>
  <c r="IH64" i="28"/>
  <c r="IH62" i="28"/>
  <c r="IH60" i="28"/>
  <c r="IH58" i="28"/>
  <c r="IH56" i="28"/>
  <c r="IH54" i="28"/>
  <c r="IH52" i="28"/>
  <c r="IH50" i="28"/>
  <c r="IH48" i="28"/>
  <c r="IH46" i="28"/>
  <c r="IH44" i="28"/>
  <c r="IH42" i="28"/>
  <c r="IH40" i="28"/>
  <c r="IH38" i="28"/>
  <c r="GF3" i="28"/>
  <c r="GF2" i="28"/>
  <c r="IH299" i="28"/>
  <c r="IH295" i="28"/>
  <c r="IH291" i="28"/>
  <c r="IH287" i="28"/>
  <c r="IH283" i="28"/>
  <c r="IH279" i="28"/>
  <c r="IH275" i="28"/>
  <c r="IH271" i="28"/>
  <c r="IG269" i="28"/>
  <c r="IH269" i="28" s="1"/>
  <c r="IH265" i="28"/>
  <c r="IH261" i="28"/>
  <c r="IH257" i="28"/>
  <c r="IH253" i="28"/>
  <c r="IH249" i="28"/>
  <c r="IH245" i="28"/>
  <c r="IH241" i="28"/>
  <c r="IH267" i="28"/>
  <c r="IG174" i="28"/>
  <c r="IH174" i="28" s="1"/>
  <c r="IG170" i="28"/>
  <c r="IH170" i="28" s="1"/>
  <c r="IH166" i="28"/>
  <c r="IH162" i="28"/>
  <c r="IH158" i="28"/>
  <c r="IH154" i="28"/>
  <c r="IH150" i="28"/>
  <c r="IH146" i="28"/>
  <c r="IH142" i="28"/>
  <c r="IH176" i="28"/>
  <c r="IG172" i="28"/>
  <c r="IH172" i="28" s="1"/>
  <c r="IG136" i="28"/>
  <c r="IH136" i="28" s="1"/>
  <c r="IG132" i="28"/>
  <c r="IH132" i="28" s="1"/>
  <c r="IG128" i="28"/>
  <c r="IH128" i="28" s="1"/>
  <c r="IG138" i="28"/>
  <c r="IH138" i="28" s="1"/>
  <c r="IG134" i="28"/>
  <c r="IH134" i="28" s="1"/>
  <c r="IG130" i="28"/>
  <c r="IH130" i="28" s="1"/>
  <c r="IG34" i="28"/>
  <c r="IH34" i="28" s="1"/>
  <c r="IG30" i="28"/>
  <c r="IH30" i="28" s="1"/>
  <c r="IG26" i="28"/>
  <c r="IH26" i="28" s="1"/>
  <c r="IG22" i="28"/>
  <c r="IH22" i="28" s="1"/>
  <c r="IG18" i="28"/>
  <c r="IH18" i="28" s="1"/>
  <c r="IG14" i="28"/>
  <c r="IH14" i="28" s="1"/>
  <c r="IG10" i="28"/>
  <c r="IH10" i="28" s="1"/>
  <c r="DA1" i="28"/>
  <c r="DA2" i="28" s="1"/>
  <c r="IG36" i="28"/>
  <c r="IH36" i="28" s="1"/>
  <c r="IG32" i="28"/>
  <c r="IH32" i="28" s="1"/>
  <c r="IG28" i="28"/>
  <c r="IH28" i="28" s="1"/>
  <c r="IG24" i="28"/>
  <c r="IH24" i="28" s="1"/>
  <c r="IG20" i="28"/>
  <c r="IH20" i="28" s="1"/>
  <c r="IG16" i="28"/>
  <c r="IH16" i="28" s="1"/>
  <c r="IG12" i="28"/>
  <c r="IH12" i="28" s="1"/>
  <c r="IG8" i="28"/>
  <c r="IH8" i="28" s="1"/>
  <c r="DA3" i="28" l="1"/>
  <c r="D15" i="22" l="1"/>
  <c r="D10" i="22"/>
  <c r="D9" i="22"/>
  <c r="F18" i="22" l="1"/>
  <c r="N13" i="22"/>
  <c r="N18" i="22"/>
  <c r="D21" i="22" l="1"/>
  <c r="P20" i="38" l="1"/>
  <c r="O10" i="22"/>
  <c r="N9" i="22" l="1"/>
  <c r="P9" i="22" s="1"/>
  <c r="P10" i="22" s="1"/>
  <c r="P13" i="22" s="1"/>
  <c r="P14" i="22" s="1"/>
  <c r="P16" i="22" s="1"/>
  <c r="P18" i="22" s="1"/>
  <c r="P20" i="22" s="1"/>
  <c r="P24" i="22" s="1"/>
  <c r="M42" i="18" l="1"/>
  <c r="N42" i="18" s="1"/>
  <c r="J37" i="18"/>
  <c r="M37" i="18" s="1"/>
  <c r="J35" i="18" l="1"/>
  <c r="M35" i="18" s="1"/>
  <c r="J34" i="18"/>
  <c r="D54" i="18"/>
  <c r="I34" i="18"/>
  <c r="M34" i="18" s="1"/>
  <c r="F10" i="22"/>
  <c r="M38" i="18" l="1"/>
  <c r="N39" i="18" s="1"/>
  <c r="D52" i="18"/>
  <c r="E52" i="18" s="1"/>
  <c r="E54" i="18"/>
  <c r="D53" i="18"/>
  <c r="M43" i="18"/>
  <c r="N43" i="18" s="1"/>
  <c r="F52" i="18" l="1"/>
  <c r="D58" i="18" s="1"/>
  <c r="E58" i="18" s="1"/>
  <c r="M44" i="18"/>
  <c r="N45" i="18" s="1"/>
  <c r="N47" i="18" s="1"/>
  <c r="E53" i="18"/>
  <c r="F53" i="18"/>
  <c r="D59" i="18" s="1"/>
  <c r="E59" i="18" s="1"/>
  <c r="F54" i="18"/>
  <c r="D60" i="18" s="1"/>
  <c r="E60" i="18" s="1"/>
  <c r="M49" i="18"/>
  <c r="D64" i="18" l="1"/>
  <c r="E64" i="18" s="1"/>
  <c r="D65" i="18"/>
  <c r="E65" i="18" s="1"/>
  <c r="W53" i="18"/>
  <c r="W54" i="18"/>
  <c r="D66" i="18"/>
  <c r="E66" i="18" s="1"/>
  <c r="W52" i="18"/>
  <c r="T58" i="18" l="1"/>
  <c r="V58" i="18" s="1"/>
  <c r="T64" i="18"/>
  <c r="V64" i="18" s="1"/>
  <c r="T59" i="18"/>
  <c r="V59" i="18" s="1"/>
  <c r="T65" i="18"/>
  <c r="V65" i="18" s="1"/>
  <c r="T60" i="18"/>
  <c r="V60" i="18" s="1"/>
  <c r="T66" i="18"/>
  <c r="V66" i="18" s="1"/>
  <c r="F11" i="22"/>
  <c r="F9" i="22"/>
  <c r="F13" i="22" l="1"/>
  <c r="F15" i="22" s="1"/>
  <c r="F16" i="22" s="1"/>
  <c r="F19" i="22" s="1"/>
  <c r="F21" i="22" l="1"/>
  <c r="F23" i="22" s="1"/>
  <c r="M22" i="38" l="1"/>
  <c r="O15" i="38" s="1"/>
  <c r="P15" i="38" s="1"/>
  <c r="Q15" i="38" s="1"/>
  <c r="O9" i="38" l="1"/>
  <c r="P9" i="38" s="1"/>
  <c r="Q9" i="38" s="1"/>
  <c r="O12" i="38"/>
  <c r="P12" i="38" s="1"/>
  <c r="Q12" i="38" s="1"/>
  <c r="O11" i="38"/>
  <c r="P11" i="38" s="1"/>
  <c r="Q11" i="38" s="1"/>
  <c r="O16" i="38"/>
  <c r="P16" i="38" s="1"/>
  <c r="Q16" i="38" s="1"/>
  <c r="O7" i="38"/>
  <c r="P7" i="38" s="1"/>
  <c r="Q7" i="38" s="1"/>
  <c r="O13" i="38"/>
  <c r="P13" i="38" s="1"/>
  <c r="Q13" i="38" s="1"/>
  <c r="O10" i="38"/>
  <c r="P10" i="38" s="1"/>
  <c r="Q10" i="38" s="1"/>
  <c r="O8" i="38"/>
  <c r="P8" i="38" s="1"/>
  <c r="Q8" i="38" s="1"/>
  <c r="O18" i="38"/>
  <c r="P18" i="38" s="1"/>
  <c r="Q18" i="38" s="1"/>
  <c r="O4" i="38"/>
  <c r="P4" i="38" s="1"/>
  <c r="Q4" i="38" s="1"/>
  <c r="O6" i="38"/>
  <c r="P6" i="38" s="1"/>
  <c r="Q6" i="38" s="1"/>
  <c r="O14" i="38"/>
  <c r="P14" i="38" s="1"/>
  <c r="Q14" i="38" s="1"/>
  <c r="O17" i="38"/>
  <c r="P17" i="38" s="1"/>
  <c r="Q17" i="38" s="1"/>
  <c r="O5" i="38"/>
  <c r="P5" i="38" s="1"/>
  <c r="Q5" i="38" s="1"/>
  <c r="P19" i="38" l="1"/>
  <c r="Q19" i="38" s="1"/>
  <c r="P21" i="38" l="1"/>
</calcChain>
</file>

<file path=xl/comments1.xml><?xml version="1.0" encoding="utf-8"?>
<comments xmlns="http://schemas.openxmlformats.org/spreadsheetml/2006/main">
  <authors>
    <author>EHS</author>
  </authors>
  <commentList>
    <comment ref="K4" authorId="0">
      <text>
        <r>
          <rPr>
            <b/>
            <sz val="8"/>
            <color indexed="81"/>
            <rFont val="Tahoma"/>
            <family val="2"/>
          </rPr>
          <t>EHS:</t>
        </r>
        <r>
          <rPr>
            <sz val="8"/>
            <color indexed="81"/>
            <rFont val="Tahoma"/>
            <family val="2"/>
          </rPr>
          <t xml:space="preserve">
From FY15 UFR. (FY17 data missing.) Ca. $9K in DC Consulting. Adding 0.25 to reported staff of 0.62 for 0.87 FTE 
allocation.</t>
        </r>
      </text>
    </comment>
    <comment ref="K9" authorId="0">
      <text>
        <r>
          <rPr>
            <b/>
            <sz val="8"/>
            <color indexed="81"/>
            <rFont val="Tahoma"/>
            <family val="2"/>
          </rPr>
          <t>EHS:</t>
        </r>
        <r>
          <rPr>
            <sz val="8"/>
            <color indexed="81"/>
            <rFont val="Tahoma"/>
            <family val="2"/>
          </rPr>
          <t xml:space="preserve">
FY17 data shows only 0.5 FTE, but an additional $126K for DC Consultants. $126K/$43,000 per FTE gives us approximately 2.9 FTEs. 
0.5 + 2.9 = 3.4
</t>
        </r>
      </text>
    </comment>
    <comment ref="K12" authorId="0">
      <text>
        <r>
          <rPr>
            <b/>
            <sz val="8"/>
            <color indexed="81"/>
            <rFont val="Tahoma"/>
            <family val="2"/>
          </rPr>
          <t>EHS:</t>
        </r>
        <r>
          <rPr>
            <sz val="8"/>
            <color indexed="81"/>
            <rFont val="Tahoma"/>
            <family val="2"/>
          </rPr>
          <t xml:space="preserve">
FY17 data shows only 0.19 FTE. 
FY15 UFR reports 0.50 FTE. 
</t>
        </r>
      </text>
    </comment>
  </commentList>
</comments>
</file>

<file path=xl/comments2.xml><?xml version="1.0" encoding="utf-8"?>
<comments xmlns="http://schemas.openxmlformats.org/spreadsheetml/2006/main">
  <authors>
    <author>Andrea Deeker (EHS)</author>
  </authors>
  <commentList>
    <comment ref="H36" authorId="0">
      <text>
        <r>
          <rPr>
            <b/>
            <sz val="8"/>
            <color indexed="81"/>
            <rFont val="Tahoma"/>
            <family val="2"/>
          </rPr>
          <t xml:space="preserve">Andrea Deeker (EHS): </t>
        </r>
        <r>
          <rPr>
            <sz val="8"/>
            <color indexed="81"/>
            <rFont val="Tahoma"/>
            <family val="2"/>
          </rPr>
          <t>EHS estimate between original model and survey results</t>
        </r>
      </text>
    </comment>
    <comment ref="W36" authorId="0">
      <text>
        <r>
          <rPr>
            <b/>
            <sz val="8"/>
            <color indexed="81"/>
            <rFont val="Tahoma"/>
            <family val="2"/>
          </rPr>
          <t xml:space="preserve">Andrea Deeker (EHS): </t>
        </r>
        <r>
          <rPr>
            <sz val="8"/>
            <color indexed="81"/>
            <rFont val="Tahoma"/>
            <family val="2"/>
          </rPr>
          <t xml:space="preserve">EHS estimate between original model and survey results
</t>
        </r>
      </text>
    </comment>
  </commentList>
</comments>
</file>

<file path=xl/comments3.xml><?xml version="1.0" encoding="utf-8"?>
<comments xmlns="http://schemas.openxmlformats.org/spreadsheetml/2006/main">
  <authors>
    <author>Barry, Elizabeth (DPH)</author>
  </authors>
  <commentList>
    <comment ref="E2" authorId="0">
      <text>
        <r>
          <rPr>
            <b/>
            <sz val="9"/>
            <color indexed="81"/>
            <rFont val="Tahoma"/>
            <family val="2"/>
          </rPr>
          <t>Barry, Elizabeth (DPH):</t>
        </r>
        <r>
          <rPr>
            <sz val="9"/>
            <color indexed="81"/>
            <rFont val="Tahoma"/>
            <family val="2"/>
          </rPr>
          <t xml:space="preserve">
missing information
</t>
        </r>
      </text>
    </comment>
    <comment ref="D7" authorId="0">
      <text>
        <r>
          <rPr>
            <b/>
            <sz val="9"/>
            <color indexed="81"/>
            <rFont val="Tahoma"/>
            <family val="2"/>
          </rPr>
          <t>Barry, Elizabeth (DPH):</t>
        </r>
        <r>
          <rPr>
            <sz val="9"/>
            <color indexed="81"/>
            <rFont val="Tahoma"/>
            <family val="2"/>
          </rPr>
          <t xml:space="preserve">
missing information</t>
        </r>
      </text>
    </comment>
    <comment ref="D13" authorId="0">
      <text>
        <r>
          <rPr>
            <b/>
            <sz val="9"/>
            <color indexed="81"/>
            <rFont val="Tahoma"/>
            <family val="2"/>
          </rPr>
          <t>Barry, Elizabeth (DPH):</t>
        </r>
        <r>
          <rPr>
            <sz val="9"/>
            <color indexed="81"/>
            <rFont val="Tahoma"/>
            <family val="2"/>
          </rPr>
          <t xml:space="preserve">
this was missing but I used FY16 offsets (those marked Client Resources only)
</t>
        </r>
      </text>
    </comment>
  </commentList>
</comments>
</file>

<file path=xl/sharedStrings.xml><?xml version="1.0" encoding="utf-8"?>
<sst xmlns="http://schemas.openxmlformats.org/spreadsheetml/2006/main" count="1251" uniqueCount="709">
  <si>
    <t>Program Name</t>
  </si>
  <si>
    <t>Emerge</t>
  </si>
  <si>
    <t>Hours</t>
  </si>
  <si>
    <t>FTE</t>
  </si>
  <si>
    <t>Direct Care hours per year</t>
  </si>
  <si>
    <t>Total Direct Care Staff</t>
  </si>
  <si>
    <t>Management hours</t>
  </si>
  <si>
    <t>Total Management Staff</t>
  </si>
  <si>
    <t>12*</t>
  </si>
  <si>
    <t>High Point</t>
  </si>
  <si>
    <t>MAPS</t>
  </si>
  <si>
    <t>New Hope</t>
  </si>
  <si>
    <t>Spectrum</t>
  </si>
  <si>
    <t>8*</t>
  </si>
  <si>
    <t>Disenrollment per month</t>
  </si>
  <si>
    <t>Intakes / new enrollments per month</t>
  </si>
  <si>
    <t>Clients per group (English-language only)</t>
  </si>
  <si>
    <t>Per person</t>
  </si>
  <si>
    <t>months</t>
  </si>
  <si>
    <t>Direct care hours per group</t>
  </si>
  <si>
    <t>Frequency unit</t>
  </si>
  <si>
    <t>weeks</t>
  </si>
  <si>
    <t>Assessment at enrollment, per month</t>
  </si>
  <si>
    <t>Referrals/case management (collaborative work), per month</t>
  </si>
  <si>
    <t>Clinical supervision, per facilitator per group meeting</t>
  </si>
  <si>
    <t>TOTALS:</t>
  </si>
  <si>
    <t>New intakes per client served</t>
  </si>
  <si>
    <t>Disenrolls per client served</t>
  </si>
  <si>
    <t>AVERAGE OF TOTALS</t>
  </si>
  <si>
    <t>AVERAGE OF MONTHLY AVERAGES</t>
  </si>
  <si>
    <t>Clients served per month</t>
  </si>
  <si>
    <t>Average total number of groups per provider</t>
  </si>
  <si>
    <t>Per-client-served</t>
  </si>
  <si>
    <t>Salary</t>
  </si>
  <si>
    <t>Expense</t>
  </si>
  <si>
    <t>Program Director</t>
  </si>
  <si>
    <t>Clinical Supervisor</t>
  </si>
  <si>
    <t>Total Program Staff</t>
  </si>
  <si>
    <t>Expenses</t>
  </si>
  <si>
    <t>Tax and Fringe</t>
  </si>
  <si>
    <t>Total Compensation</t>
  </si>
  <si>
    <t>Occupancy</t>
  </si>
  <si>
    <t>Total Reimb excl M&amp;G</t>
  </si>
  <si>
    <t>Admin. Allocation</t>
  </si>
  <si>
    <t>TOTAL</t>
  </si>
  <si>
    <t>CAF:</t>
  </si>
  <si>
    <t>Total Direct Program Staff = 1E</t>
  </si>
  <si>
    <t>Direct Care Consultant 201</t>
  </si>
  <si>
    <t>Staff Training 204</t>
  </si>
  <si>
    <t>Staff Mileage / Travel 205</t>
  </si>
  <si>
    <t>Program Supplies &amp; Materials 215</t>
  </si>
  <si>
    <t>18E</t>
  </si>
  <si>
    <t>22E</t>
  </si>
  <si>
    <t>23E</t>
  </si>
  <si>
    <t>33E</t>
  </si>
  <si>
    <t>Source</t>
  </si>
  <si>
    <t xml:space="preserve">Chap. 257 standard </t>
  </si>
  <si>
    <t>FTS non spec. DC</t>
  </si>
  <si>
    <t xml:space="preserve">Supervised Visitation </t>
  </si>
  <si>
    <t>Chap. 257 standard</t>
  </si>
  <si>
    <t>Weighted Contract Data</t>
  </si>
  <si>
    <t xml:space="preserve"> FTS Direct Mgmt Staffing</t>
  </si>
  <si>
    <t>Benchmark Salary</t>
  </si>
  <si>
    <t>BIPS Agency Data: Group Enrollments</t>
  </si>
  <si>
    <t>hours</t>
  </si>
  <si>
    <t>Enrollment</t>
  </si>
  <si>
    <t>On going</t>
  </si>
  <si>
    <t>Disenrollment</t>
  </si>
  <si>
    <t>DC Hours</t>
  </si>
  <si>
    <t>Sessions</t>
  </si>
  <si>
    <t>DC Hours for 6-Client Group</t>
  </si>
  <si>
    <t>DC Hours for 11-Client Group</t>
  </si>
  <si>
    <t>% Breakout</t>
  </si>
  <si>
    <t>Clinical Supervision Mgmt Hours for 11-Client Group</t>
  </si>
  <si>
    <t>Clinical Supervision Mgmt Hours for 6-Client Group</t>
  </si>
  <si>
    <t>Program Director Mgmt Hours for 11-Client Group</t>
  </si>
  <si>
    <t>Program Director Mgmt Hours for 6-Client Group</t>
  </si>
  <si>
    <t>1R</t>
  </si>
  <si>
    <t>2R</t>
  </si>
  <si>
    <t>3R</t>
  </si>
  <si>
    <t>4R</t>
  </si>
  <si>
    <t>5R</t>
  </si>
  <si>
    <t>6R</t>
  </si>
  <si>
    <t>7R</t>
  </si>
  <si>
    <t>8R</t>
  </si>
  <si>
    <t>9R</t>
  </si>
  <si>
    <t>10R</t>
  </si>
  <si>
    <t>11R</t>
  </si>
  <si>
    <t>12R</t>
  </si>
  <si>
    <t>13R</t>
  </si>
  <si>
    <t>14R</t>
  </si>
  <si>
    <t>15R</t>
  </si>
  <si>
    <t>16R</t>
  </si>
  <si>
    <t>17R</t>
  </si>
  <si>
    <t>18R</t>
  </si>
  <si>
    <t>19R</t>
  </si>
  <si>
    <t>20R</t>
  </si>
  <si>
    <t>21R</t>
  </si>
  <si>
    <t>22R</t>
  </si>
  <si>
    <t>23R</t>
  </si>
  <si>
    <t>24R</t>
  </si>
  <si>
    <t>25R</t>
  </si>
  <si>
    <t>26R</t>
  </si>
  <si>
    <t>27R</t>
  </si>
  <si>
    <t>28R</t>
  </si>
  <si>
    <t>29R</t>
  </si>
  <si>
    <t>30R</t>
  </si>
  <si>
    <t>31R</t>
  </si>
  <si>
    <t>32R</t>
  </si>
  <si>
    <t>33R</t>
  </si>
  <si>
    <t>34R</t>
  </si>
  <si>
    <t>35R</t>
  </si>
  <si>
    <t>36R</t>
  </si>
  <si>
    <t>37R</t>
  </si>
  <si>
    <t>38R</t>
  </si>
  <si>
    <t>39R</t>
  </si>
  <si>
    <t>40R</t>
  </si>
  <si>
    <t>41R</t>
  </si>
  <si>
    <t>42R</t>
  </si>
  <si>
    <t>43R</t>
  </si>
  <si>
    <t>44R</t>
  </si>
  <si>
    <t>45R</t>
  </si>
  <si>
    <t>46R</t>
  </si>
  <si>
    <t>47R</t>
  </si>
  <si>
    <t>48R</t>
  </si>
  <si>
    <t>49R</t>
  </si>
  <si>
    <t>50R</t>
  </si>
  <si>
    <t>51R</t>
  </si>
  <si>
    <t>52R</t>
  </si>
  <si>
    <t>53R</t>
  </si>
  <si>
    <t>1E</t>
  </si>
  <si>
    <t>2E</t>
  </si>
  <si>
    <t>3E</t>
  </si>
  <si>
    <t>4E</t>
  </si>
  <si>
    <t>5E</t>
  </si>
  <si>
    <t>6E</t>
  </si>
  <si>
    <t>7E</t>
  </si>
  <si>
    <t>8E</t>
  </si>
  <si>
    <t>9E</t>
  </si>
  <si>
    <t>10E</t>
  </si>
  <si>
    <t>11E</t>
  </si>
  <si>
    <t>12E</t>
  </si>
  <si>
    <t>13E</t>
  </si>
  <si>
    <t>14E</t>
  </si>
  <si>
    <t>15E</t>
  </si>
  <si>
    <t>16E</t>
  </si>
  <si>
    <t>17E</t>
  </si>
  <si>
    <t>19E</t>
  </si>
  <si>
    <t>20E</t>
  </si>
  <si>
    <t>21E</t>
  </si>
  <si>
    <t>24E</t>
  </si>
  <si>
    <t>25E</t>
  </si>
  <si>
    <t>26E</t>
  </si>
  <si>
    <t>27E</t>
  </si>
  <si>
    <t>28E</t>
  </si>
  <si>
    <t>29E</t>
  </si>
  <si>
    <t>30E</t>
  </si>
  <si>
    <t>31E</t>
  </si>
  <si>
    <t>32E</t>
  </si>
  <si>
    <t>34E</t>
  </si>
  <si>
    <t>35E</t>
  </si>
  <si>
    <t>36E</t>
  </si>
  <si>
    <t>42E</t>
  </si>
  <si>
    <t>43E</t>
  </si>
  <si>
    <t>44E</t>
  </si>
  <si>
    <t>48E</t>
  </si>
  <si>
    <t>49E</t>
  </si>
  <si>
    <t>50E</t>
  </si>
  <si>
    <t>51E</t>
  </si>
  <si>
    <t>52E</t>
  </si>
  <si>
    <t>53E</t>
  </si>
  <si>
    <t>54E</t>
  </si>
  <si>
    <t>55E</t>
  </si>
  <si>
    <t>56E</t>
  </si>
  <si>
    <t>57E</t>
  </si>
  <si>
    <t>58E</t>
  </si>
  <si>
    <t>Bay State Community Services, Inc.</t>
  </si>
  <si>
    <t>Eliot Community Human Services, Inc.</t>
  </si>
  <si>
    <t>New Hope, Inc.</t>
  </si>
  <si>
    <t>ServiceNet, Inc.</t>
  </si>
  <si>
    <t>Contrib., Gifts, Leg., Bequests, Spec. Ev.</t>
  </si>
  <si>
    <t>Gov. In-Kind/Capital Budget</t>
  </si>
  <si>
    <t>Private IN-Kind</t>
  </si>
  <si>
    <t>Total Contribution and In-Kind</t>
  </si>
  <si>
    <t>Mass Gov. Grant</t>
  </si>
  <si>
    <t>Other Grant (exclud. Fed.Direct)</t>
  </si>
  <si>
    <t>Total Grants</t>
  </si>
  <si>
    <t>Dept. of Mental Health (DMH)</t>
  </si>
  <si>
    <t>Dept. of Public Health (DPH)</t>
  </si>
  <si>
    <t>Dept. of Youth Services (DYS)</t>
  </si>
  <si>
    <t>Health Care Fin &amp; Policy (HCF)-Contract</t>
  </si>
  <si>
    <t>Health Care Fin &amp; Policy (HCF)-UCP</t>
  </si>
  <si>
    <t>MA. Comm. For the Blind (MCB)</t>
  </si>
  <si>
    <t>MA. Comm. for Deaf &amp; H H (MCD)</t>
  </si>
  <si>
    <t>MA. Rehabilitation Commission (MRC)</t>
  </si>
  <si>
    <t>Dept of Correction (DOC)</t>
  </si>
  <si>
    <t>Parole Board (PAR)</t>
  </si>
  <si>
    <t>Veteran's Services (VET)</t>
  </si>
  <si>
    <t>Ex. Off. of Elder Affairs (ELD)</t>
  </si>
  <si>
    <t>POS Subcontract</t>
  </si>
  <si>
    <t>Other Mass. State Agency POS</t>
  </si>
  <si>
    <t>Mass State Agency Non - POS</t>
  </si>
  <si>
    <t>Mass. Local Govt/Quasi-Govt. Entities</t>
  </si>
  <si>
    <t>Non-Mass. State/Local Government</t>
  </si>
  <si>
    <t>Direct Federal Grants/Contracts</t>
  </si>
  <si>
    <t>Medicaid - Direct Payments</t>
  </si>
  <si>
    <t>Medicaid - MBHP Subcontract</t>
  </si>
  <si>
    <t>Medicare</t>
  </si>
  <si>
    <t>Mass. Govt. Client Stipends</t>
  </si>
  <si>
    <t>Client Resources</t>
  </si>
  <si>
    <t>Mass. spon.client SF/3rd Pty offsets</t>
  </si>
  <si>
    <t>Other Publicly sponsored client offsets</t>
  </si>
  <si>
    <t>Private Client Fees (excluding 3rd Pty)</t>
  </si>
  <si>
    <t>Private Client 3rd Pty/other offsets</t>
  </si>
  <si>
    <t>Total Assistance and Fees</t>
  </si>
  <si>
    <t>Federated Fundraising</t>
  </si>
  <si>
    <t>Commercial Activities</t>
  </si>
  <si>
    <t>Non-Charitable Revenue</t>
  </si>
  <si>
    <t>Investment Revenue</t>
  </si>
  <si>
    <t>Other Revenue</t>
  </si>
  <si>
    <t>Allocated Admin (M&amp;G) Revenue</t>
  </si>
  <si>
    <t>Released Net Assets-Program</t>
  </si>
  <si>
    <t>Released Net Assets-Equipment</t>
  </si>
  <si>
    <t>Released Net Assets-Time</t>
  </si>
  <si>
    <t>Program Director (UFR Title 102)</t>
  </si>
  <si>
    <t>Program Function Manager (UFR Title 101)</t>
  </si>
  <si>
    <t>Asst. Program Director (UFR Title 103)</t>
  </si>
  <si>
    <t xml:space="preserve">Supervising Professional (UFR Title 104) </t>
  </si>
  <si>
    <t>Physician &amp; Psychiatrist  (UFR Title 105 &amp; 121)</t>
  </si>
  <si>
    <t>Physician Asst. (UFR Title 106)</t>
  </si>
  <si>
    <t>N. Midwife, N.P., Psych N.,N.A., R.N.- MA (Title 107)</t>
  </si>
  <si>
    <t>R.N. - Non Masters (UFR Title 108)</t>
  </si>
  <si>
    <t>Pharmacist (UFR Title 110)</t>
  </si>
  <si>
    <t>Occupational Therapist (UFR Title 111)</t>
  </si>
  <si>
    <t>Physical Therapist (UFR Title 112)</t>
  </si>
  <si>
    <t>Speech / Lang. Pathol., Audiologist (UFR Title 113)</t>
  </si>
  <si>
    <t>Dietician / Nutritionist (UFR Title 114)</t>
  </si>
  <si>
    <t>Spec. Education Teacher (UFR Title 115)</t>
  </si>
  <si>
    <t>Teacher (UFR Title 116)</t>
  </si>
  <si>
    <t>Day Care Director (UFR Title 117)</t>
  </si>
  <si>
    <t>Day Care Lead Teacher (UFR Title 118)</t>
  </si>
  <si>
    <t>Day Care Teacher (UFR Title 119)</t>
  </si>
  <si>
    <t>Day Care Asst. Teacher / Aide (UFR Title 120)</t>
  </si>
  <si>
    <t>Psychologist - Doctorate (UFR Title 122)</t>
  </si>
  <si>
    <t>Social Worker - L.I.C.S.W. (UFR Title 124)</t>
  </si>
  <si>
    <t>Social Worker - L.C.S.W., L.S.W (UFR Title 125 &amp; 126)</t>
  </si>
  <si>
    <t>Licensed Counselor (UFR Title 127)</t>
  </si>
  <si>
    <t>Cert. Voc. Rehab. Counselor (UFR Title 128)</t>
  </si>
  <si>
    <t>Cert. Alch. &amp;/or Drug Abuse Counselor (UFR Title 129)</t>
  </si>
  <si>
    <t>Counselor (UFR Title 130)</t>
  </si>
  <si>
    <t>Case Worker / Manager - Masters (UFR Title 131)</t>
  </si>
  <si>
    <t>Case Worker / Manager (UFR Title 132)</t>
  </si>
  <si>
    <t>Direct Care / Prog. Staff Superv. (UFR Title 133)</t>
  </si>
  <si>
    <t>Direct Care / Prog. Staff III (UFR Title 134)</t>
  </si>
  <si>
    <t>Direct Care / Prog. Staff II (UFR Title 135)</t>
  </si>
  <si>
    <t>Direct Care / Prog. Staff I (UFR Title 136)</t>
  </si>
  <si>
    <t>Prog. Secretarial / Clerical Staff (UFR Title 137)</t>
  </si>
  <si>
    <t>Maintainence, House/Groundskeeping, Cook 138</t>
  </si>
  <si>
    <t>Direct Care / Driver Staff (UFR Title 138)</t>
  </si>
  <si>
    <t xml:space="preserve">Direct Care Overtime, Shift Differential and Relief </t>
  </si>
  <si>
    <t>Chief Executive Officer</t>
  </si>
  <si>
    <t>Chief Financial Officer</t>
  </si>
  <si>
    <t>Accting/Clerical Support</t>
  </si>
  <si>
    <t>Admin Maint/House-Grndskeeping</t>
  </si>
  <si>
    <t>Total Admin Employee</t>
  </si>
  <si>
    <t>Total FTE/Salary/Wages</t>
  </si>
  <si>
    <t>Payroll Taxes 150</t>
  </si>
  <si>
    <t>Fringe Benefits 151</t>
  </si>
  <si>
    <t>Accrual Adjustments</t>
  </si>
  <si>
    <t>Total Employee Compensation &amp; Rel. Exp.</t>
  </si>
  <si>
    <t>Facility and Prog. Equip.Expenses 301,390</t>
  </si>
  <si>
    <t>Facility &amp; Prog. Equip. Depreciation 301</t>
  </si>
  <si>
    <t>Facility Operation/Maint./Furn.390</t>
  </si>
  <si>
    <t>Facility General Liability Insurance 390</t>
  </si>
  <si>
    <t>Total Occupancy</t>
  </si>
  <si>
    <t>Temporary Help 202</t>
  </si>
  <si>
    <t>Clients and Caregivers Reimb./Stipends 203</t>
  </si>
  <si>
    <t>Subcontracted Direct Care 206</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</si>
  <si>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</si>
  <si>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</si>
  <si>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</si>
  <si>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</si>
  <si>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</si>
  <si>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</si>
  <si>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</si>
  <si>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</si>
  <si>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</si>
  <si>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Non Charitable Expenses</t>
  </si>
  <si>
    <t>Other Expense</t>
  </si>
  <si>
    <t>Total Other Program Expense</t>
  </si>
  <si>
    <t>Other Professional Fees &amp; Other Admin. Exp. 410</t>
  </si>
  <si>
    <t>Leased Office/Program Office Equip.410,390</t>
  </si>
  <si>
    <t>Office Equipment Depreciation 410</t>
  </si>
  <si>
    <t>Program Support 216</t>
  </si>
  <si>
    <t>Professional Insurance 410</t>
  </si>
  <si>
    <t>Working Capital Interest 410</t>
  </si>
  <si>
    <t>Total Direct Administrative Expense</t>
  </si>
  <si>
    <t>Admin (M&amp;G) Reporting Center Allocation</t>
  </si>
  <si>
    <t>Total Reimbursable Expense</t>
  </si>
  <si>
    <t>Direct State/Federal Non-Reimbursable Expense</t>
  </si>
  <si>
    <t>Allocation of State/Fed Non-Reimbursable Expense</t>
  </si>
  <si>
    <t>TOTAL EXPENSE</t>
  </si>
  <si>
    <t>OPERATING RESULTS</t>
  </si>
  <si>
    <t>Average</t>
  </si>
  <si>
    <t>Time per intake</t>
  </si>
  <si>
    <t>Total partner/family contact per client, per month</t>
  </si>
  <si>
    <t>Time per disenroll</t>
  </si>
  <si>
    <t>Group supervision time</t>
  </si>
  <si>
    <t xml:space="preserve">Survey results: </t>
  </si>
  <si>
    <t>(none in current model)</t>
  </si>
  <si>
    <t>Collab. activities / case mgmt per client, per month</t>
  </si>
  <si>
    <t>Follow-up at termination/disenrollment, per month</t>
  </si>
  <si>
    <t>Partner/family contact, per month</t>
  </si>
  <si>
    <r>
      <t xml:space="preserve">Monthly data </t>
    </r>
    <r>
      <rPr>
        <i/>
        <sz val="10"/>
        <color indexed="8"/>
        <rFont val="Arial"/>
        <family val="2"/>
      </rPr>
      <t>per client served</t>
    </r>
  </si>
  <si>
    <t>Facilitation and preparation time per group (for 2 facilitators)</t>
  </si>
  <si>
    <t xml:space="preserve">First model: </t>
  </si>
  <si>
    <t>Group facilitation and preparation, per week</t>
  </si>
  <si>
    <t>Risk assessment per client, over program</t>
  </si>
  <si>
    <t>Risk assessment tool, hours per client over program</t>
  </si>
  <si>
    <t>(All hours pegged to intake)</t>
  </si>
  <si>
    <t xml:space="preserve">Agency rec: </t>
  </si>
  <si>
    <t xml:space="preserve">hours </t>
  </si>
  <si>
    <t>Program Director - 16.2 hrs per month*, / avg groups per provider</t>
  </si>
  <si>
    <t>* median non-client-based collaborative activities per month</t>
  </si>
  <si>
    <t>Months:</t>
  </si>
  <si>
    <t>UFRs filed</t>
  </si>
  <si>
    <t>average</t>
  </si>
  <si>
    <t xml:space="preserve">Minimum wage: </t>
  </si>
  <si>
    <t>floor</t>
  </si>
  <si>
    <t xml:space="preserve">floor </t>
  </si>
  <si>
    <t>UFRFilingPeriod</t>
  </si>
  <si>
    <t>ceiling</t>
  </si>
  <si>
    <t>MMARSCode</t>
  </si>
  <si>
    <t>1N</t>
  </si>
  <si>
    <t>2N</t>
  </si>
  <si>
    <t>3N</t>
  </si>
  <si>
    <t>4N</t>
  </si>
  <si>
    <t>5N</t>
  </si>
  <si>
    <t>6N</t>
  </si>
  <si>
    <t>7N</t>
  </si>
  <si>
    <t>8N</t>
  </si>
  <si>
    <t>9N</t>
  </si>
  <si>
    <t>10N</t>
  </si>
  <si>
    <t>11N</t>
  </si>
  <si>
    <t>12N</t>
  </si>
  <si>
    <t>1S</t>
  </si>
  <si>
    <t>2S</t>
  </si>
  <si>
    <t>3S</t>
  </si>
  <si>
    <t>4S</t>
  </si>
  <si>
    <t>5S</t>
  </si>
  <si>
    <t>6S</t>
  </si>
  <si>
    <t>7S</t>
  </si>
  <si>
    <t>8S</t>
  </si>
  <si>
    <t>9S</t>
  </si>
  <si>
    <t>10S</t>
  </si>
  <si>
    <t>11S</t>
  </si>
  <si>
    <t>12S</t>
  </si>
  <si>
    <t>13S</t>
  </si>
  <si>
    <t>14S</t>
  </si>
  <si>
    <t>15S</t>
  </si>
  <si>
    <t>16S</t>
  </si>
  <si>
    <t>17S</t>
  </si>
  <si>
    <t>18S</t>
  </si>
  <si>
    <t>19S</t>
  </si>
  <si>
    <t>20S</t>
  </si>
  <si>
    <t>21S</t>
  </si>
  <si>
    <t>22S</t>
  </si>
  <si>
    <t>23S</t>
  </si>
  <si>
    <t>24S</t>
  </si>
  <si>
    <t>25S</t>
  </si>
  <si>
    <t>26S</t>
  </si>
  <si>
    <t>27S</t>
  </si>
  <si>
    <t>28S</t>
  </si>
  <si>
    <t>29S</t>
  </si>
  <si>
    <t>30S</t>
  </si>
  <si>
    <t>31S</t>
  </si>
  <si>
    <t>32S</t>
  </si>
  <si>
    <t>33S</t>
  </si>
  <si>
    <t>34S</t>
  </si>
  <si>
    <t>35S</t>
  </si>
  <si>
    <t>36S</t>
  </si>
  <si>
    <t>37S</t>
  </si>
  <si>
    <t>38S</t>
  </si>
  <si>
    <t>39S</t>
  </si>
  <si>
    <t>Dept.of Developmental Services(DDS/DMR)</t>
  </si>
  <si>
    <t>Dept. of Transitional Assist (DTA/WEL)</t>
  </si>
  <si>
    <t>MA. Off. For Refugees &amp; Immigr.(ORI)</t>
  </si>
  <si>
    <t>Dept.of Early Educ. &amp; Care  (EEC)-Contract</t>
  </si>
  <si>
    <t>Dept.of Early Educ. &amp; Care (EEC)-Voucher</t>
  </si>
  <si>
    <t>Dept. of Elementary &amp; Secondary Educ. (DOE)</t>
  </si>
  <si>
    <t>Div.of Housing &amp; Community Develop(OCD)</t>
  </si>
  <si>
    <t>Total Revenue = 57E</t>
  </si>
  <si>
    <t>Total Direct Program Staff = 39S</t>
  </si>
  <si>
    <t>Commercial products &amp; Svs/Mkting</t>
  </si>
  <si>
    <r>
      <t xml:space="preserve">Program Supplies &amp; Materials 
</t>
    </r>
    <r>
      <rPr>
        <b/>
        <sz val="11"/>
        <color theme="1"/>
        <rFont val="Calibri"/>
        <family val="2"/>
        <scheme val="minor"/>
      </rPr>
      <t>per direct program staff FTE</t>
    </r>
    <r>
      <rPr>
        <sz val="11"/>
        <color theme="1"/>
        <rFont val="Calibri"/>
        <family val="2"/>
        <scheme val="minor"/>
      </rPr>
      <t xml:space="preserve"> (39S)</t>
    </r>
  </si>
  <si>
    <t>Admin %</t>
  </si>
  <si>
    <t>TOTAL REVENUE = 53R</t>
  </si>
  <si>
    <t>Direct Employee Compensation &amp; Related Exp.</t>
  </si>
  <si>
    <t>Direct Occupancy</t>
  </si>
  <si>
    <t>Direct Other Program/Operating</t>
  </si>
  <si>
    <t>Direct Subcontract Expense</t>
  </si>
  <si>
    <t>Direct Administrative Expense</t>
  </si>
  <si>
    <t>Direct Other Expense</t>
  </si>
  <si>
    <t>Direct Depreciation</t>
  </si>
  <si>
    <t>Total Direct Non-Reimbursable (Tie to 54E)</t>
  </si>
  <si>
    <t>Total Direct and Allocated Non-Reimb. (54E+55E)</t>
  </si>
  <si>
    <t xml:space="preserve">Eligible Non-Reimbursable Exp. Revenue Offsets </t>
  </si>
  <si>
    <t>Capital Budget Revenue Adjustment</t>
  </si>
  <si>
    <t>Excess of Non-Reimbursable Expense Over Offsets</t>
  </si>
  <si>
    <t>L.P.N. (UFR Title 109)</t>
  </si>
  <si>
    <t>Clinician-(formerly Psych.Masters)(UFR Title 123)</t>
  </si>
  <si>
    <t>OrganizationName</t>
  </si>
  <si>
    <t>UFRProgramNumber</t>
  </si>
  <si>
    <t>Sum of Actual</t>
  </si>
  <si>
    <t>Sum of FTE</t>
  </si>
  <si>
    <t>Bay Cove Human Services, Inc.</t>
  </si>
  <si>
    <t>S578b</t>
  </si>
  <si>
    <t>14</t>
  </si>
  <si>
    <t>Brockton Family and Community Resources, Inc.</t>
  </si>
  <si>
    <t>01-A</t>
  </si>
  <si>
    <t>Common Purpose, Inc.</t>
  </si>
  <si>
    <t>63A</t>
  </si>
  <si>
    <t>Emerge, Inc.</t>
  </si>
  <si>
    <t>77</t>
  </si>
  <si>
    <t>GANDARA MENTAL HEALTH CTR. INC</t>
  </si>
  <si>
    <t>52</t>
  </si>
  <si>
    <t>Mass Association of Portuguese Speakers, Inc. dba MAPS</t>
  </si>
  <si>
    <t>07</t>
  </si>
  <si>
    <t>03</t>
  </si>
  <si>
    <t>Spectrum Health Systems, Inc.</t>
  </si>
  <si>
    <t>34C</t>
  </si>
  <si>
    <t>Stanley Street Treatment and Resources, Inc.</t>
  </si>
  <si>
    <t>weighted average</t>
  </si>
  <si>
    <t>median</t>
  </si>
  <si>
    <r>
      <t xml:space="preserve">Occupancy
</t>
    </r>
    <r>
      <rPr>
        <b/>
        <sz val="11"/>
        <color theme="1"/>
        <rFont val="Calibri"/>
        <family val="2"/>
        <scheme val="minor"/>
      </rPr>
      <t>per direct program staff FTE</t>
    </r>
    <r>
      <rPr>
        <sz val="11"/>
        <color theme="1"/>
        <rFont val="Calibri"/>
        <family val="2"/>
        <scheme val="minor"/>
      </rPr>
      <t xml:space="preserve"> (39S)</t>
    </r>
  </si>
  <si>
    <t>Massachusetts Economic Indicators</t>
  </si>
  <si>
    <t>Prepared by Michael Lynch, 781-301-9129</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</si>
  <si>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</si>
  <si>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</si>
  <si>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</si>
  <si>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</si>
  <si>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</si>
  <si>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</si>
  <si>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</si>
  <si>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</si>
  <si>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</si>
  <si>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</si>
  <si>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</si>
  <si>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</si>
  <si>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</si>
  <si>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</si>
  <si>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</si>
  <si>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</si>
  <si>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</si>
  <si>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</si>
  <si>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</si>
  <si>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</si>
  <si>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</si>
  <si>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</si>
  <si>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</si>
  <si>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</si>
  <si>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</si>
  <si>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</si>
  <si>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</si>
  <si>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</si>
  <si>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</si>
  <si>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</si>
  <si>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</si>
  <si>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</si>
  <si>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</si>
  <si>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</si>
  <si>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</si>
  <si>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</si>
  <si>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</si>
  <si>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</si>
  <si>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</si>
  <si>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</si>
  <si>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</si>
  <si>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</si>
  <si>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</si>
  <si>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</si>
  <si>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</si>
  <si>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</si>
  <si>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</si>
  <si>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</si>
  <si>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</si>
  <si>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</si>
  <si>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</si>
  <si>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</si>
  <si>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</si>
  <si>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</si>
  <si>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</si>
  <si>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</si>
  <si>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</si>
  <si>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</si>
  <si>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</si>
  <si>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</si>
  <si>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</si>
  <si>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</si>
  <si>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</si>
  <si>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</si>
  <si>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</si>
  <si>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</si>
  <si>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</si>
  <si>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</si>
  <si>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</si>
  <si>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</si>
  <si>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</si>
  <si>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</si>
  <si>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</si>
  <si>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LABEL</t>
  </si>
  <si>
    <t>CPI--BASELINE SCENARIO (1982-84=1)</t>
  </si>
  <si>
    <t>CPIBASEMA</t>
  </si>
  <si>
    <t>CPI--OPTIMISTIC SCENARIO (1982-84=1)</t>
  </si>
  <si>
    <t>CPIOPTMA</t>
  </si>
  <si>
    <t>CPI--PESSIMISTIC SCENARIO (1982-84=1)</t>
  </si>
  <si>
    <t>CPIPESSMA</t>
  </si>
  <si>
    <t>FY14</t>
  </si>
  <si>
    <t>FY15</t>
  </si>
  <si>
    <t>FY16</t>
  </si>
  <si>
    <t>FY17</t>
  </si>
  <si>
    <t>FY18</t>
  </si>
  <si>
    <t>Tax and fringe</t>
  </si>
  <si>
    <t>Admin Allocation</t>
  </si>
  <si>
    <t>Program supplies &amp; materials</t>
  </si>
  <si>
    <t>Management blend (1S,2S,3S)</t>
  </si>
  <si>
    <t>Management blend (1S,2S)</t>
  </si>
  <si>
    <t>DC III-II blend</t>
  </si>
  <si>
    <t>Direct Care / Counselor blend</t>
  </si>
  <si>
    <t>Ch. 257 benchmark</t>
  </si>
  <si>
    <t>Other program expenses</t>
  </si>
  <si>
    <t>Line item</t>
  </si>
  <si>
    <t>Benchmark</t>
  </si>
  <si>
    <r>
      <t xml:space="preserve">Other program expense </t>
    </r>
    <r>
      <rPr>
        <i/>
        <sz val="11"/>
        <color theme="1"/>
        <rFont val="Calibri"/>
        <family val="2"/>
        <scheme val="minor"/>
      </rPr>
      <t>minus Program Supplies and Materials</t>
    </r>
    <r>
      <rPr>
        <sz val="11"/>
        <color theme="1"/>
        <rFont val="Calibri"/>
        <family val="2"/>
        <scheme val="minor"/>
      </rPr>
      <t xml:space="preserve">(22E-32E,34E)
</t>
    </r>
    <r>
      <rPr>
        <b/>
        <sz val="11"/>
        <color theme="1"/>
        <rFont val="Calibri"/>
        <family val="2"/>
        <scheme val="minor"/>
      </rPr>
      <t xml:space="preserve">per direct program staff FTE </t>
    </r>
    <r>
      <rPr>
        <sz val="11"/>
        <color theme="1"/>
        <rFont val="Calibri"/>
        <family val="2"/>
        <scheme val="minor"/>
      </rPr>
      <t>(39S)</t>
    </r>
  </si>
  <si>
    <t>original 09-10-2014</t>
  </si>
  <si>
    <t>IHS Economics Spring 2016 Forecast</t>
  </si>
  <si>
    <t>FY19</t>
  </si>
  <si>
    <t xml:space="preserve">Base period: </t>
  </si>
  <si>
    <t xml:space="preserve">Prospective rate period: </t>
  </si>
  <si>
    <t>CAF using base year of data</t>
  </si>
  <si>
    <t>TEMPLATE ONLY -- CHANGE ME WITH YOUR RATE-SPECIFIC DATA!</t>
  </si>
  <si>
    <t>Dept.of Children and Families (DCF/DSS)</t>
  </si>
  <si>
    <t>Tax and Fringe %</t>
  </si>
  <si>
    <t>1</t>
  </si>
  <si>
    <t>026</t>
  </si>
  <si>
    <t>High Point Treatment Center, Inc.</t>
  </si>
  <si>
    <t>10</t>
  </si>
  <si>
    <t>Counselor / DC blend</t>
  </si>
  <si>
    <t>07/01/2017 - 06/30/2019</t>
  </si>
  <si>
    <t>average incl. zeroes</t>
  </si>
  <si>
    <t>weighted average incl. zeroes</t>
  </si>
  <si>
    <t>Bay Cove/Chelsea ASAP</t>
  </si>
  <si>
    <t> 18</t>
  </si>
  <si>
    <t xml:space="preserve"> 19 </t>
  </si>
  <si>
    <t> 19</t>
  </si>
  <si>
    <t> 20</t>
  </si>
  <si>
    <t>Service Net</t>
  </si>
  <si>
    <t>Steward Holy Family</t>
  </si>
  <si>
    <t>17*</t>
  </si>
  <si>
    <t>Phoenix House</t>
  </si>
  <si>
    <t>Stanley Street</t>
  </si>
  <si>
    <t>Gandara Center</t>
  </si>
  <si>
    <t> 12</t>
  </si>
  <si>
    <t> 13</t>
  </si>
  <si>
    <t> 14</t>
  </si>
  <si>
    <t> 15</t>
  </si>
  <si>
    <t> 17</t>
  </si>
  <si>
    <t> 3</t>
  </si>
  <si>
    <t>Billings/Bay State</t>
  </si>
  <si>
    <t>Family &amp; Community Resources</t>
  </si>
  <si>
    <t> 6</t>
  </si>
  <si>
    <t>Behavioral Health Network</t>
  </si>
  <si>
    <t>Avg, general groups</t>
  </si>
  <si>
    <t>Avg, 
small groups</t>
  </si>
  <si>
    <t>Average groups per provider</t>
  </si>
  <si>
    <t>Clients served per month, 
July-June (FY15)</t>
  </si>
  <si>
    <t>Bay Cove-Batterers Intervention</t>
  </si>
  <si>
    <t>Baystate Comm Svcs-Batterers Intervention</t>
  </si>
  <si>
    <t>(Brockton) Family and Community Resources</t>
  </si>
  <si>
    <t>Common Purpose Inc</t>
  </si>
  <si>
    <t>Eliot Community Human Services Inc</t>
  </si>
  <si>
    <t>Gandara Mental Health Center Inc</t>
  </si>
  <si>
    <t>High Point Treatment Center</t>
  </si>
  <si>
    <t>Mass Alliance of Portuguese Speakers</t>
  </si>
  <si>
    <t>New Hope Inc</t>
  </si>
  <si>
    <t>ServiceNet Inc</t>
  </si>
  <si>
    <t>Spectrum Health Systems Inc</t>
  </si>
  <si>
    <t>Stanley Street Treatment Center</t>
  </si>
  <si>
    <t>Steward Holy Family Hospital</t>
  </si>
  <si>
    <t>*indicates orientation groups that run continuously for 4-6 weeks.  I suggest taking the average (12) and making it one on-going group for this purpose.</t>
  </si>
  <si>
    <t>FY2015 Batterers Intervention Program Services ESM Invoice Assessment Data from the 3/14/2016 Extract: Total Clients Served per Month by Program</t>
  </si>
  <si>
    <t>Calendar Year 2014</t>
  </si>
  <si>
    <t>Calendar Year 2015</t>
  </si>
  <si>
    <t>7 July</t>
  </si>
  <si>
    <t>8 August</t>
  </si>
  <si>
    <t>9 September</t>
  </si>
  <si>
    <t>10 October</t>
  </si>
  <si>
    <t>11 November</t>
  </si>
  <si>
    <t>12 December</t>
  </si>
  <si>
    <t>1 January</t>
  </si>
  <si>
    <t>2 February</t>
  </si>
  <si>
    <t>3 March</t>
  </si>
  <si>
    <t>4 April</t>
  </si>
  <si>
    <t>5 May</t>
  </si>
  <si>
    <t>6 June</t>
  </si>
  <si>
    <r>
      <t xml:space="preserve">Total </t>
    </r>
    <r>
      <rPr>
        <b/>
        <i/>
        <u/>
        <sz val="10"/>
        <color rgb="FF000000"/>
        <rFont val="Times New Roman"/>
        <family val="1"/>
      </rPr>
      <t>Undpulicated</t>
    </r>
    <r>
      <rPr>
        <b/>
        <sz val="10"/>
        <color rgb="FF000000"/>
        <rFont val="Times New Roman"/>
        <family val="1"/>
      </rPr>
      <t xml:space="preserve"> Clients Served During FY15 per Program</t>
    </r>
    <r>
      <rPr>
        <b/>
        <vertAlign val="superscript"/>
        <sz val="10"/>
        <color rgb="FF000000"/>
        <rFont val="Times New Roman"/>
        <family val="1"/>
      </rPr>
      <t>1</t>
    </r>
  </si>
  <si>
    <t>Average # Clients Served per Month per Program</t>
  </si>
  <si>
    <t>Total # Clients Served per Month</t>
  </si>
  <si>
    <t>Average # Clients Served per Program per Month</t>
  </si>
  <si>
    <t>NOTE: Monthly averages are based on the data of 14 programs (the denominator of the mean calculations). Program averages are based on 12 months of counts (the denominator of the mean calculations).</t>
  </si>
  <si>
    <r>
      <t>1</t>
    </r>
    <r>
      <rPr>
        <sz val="11"/>
        <color theme="1"/>
        <rFont val="Times New Roman"/>
        <family val="1"/>
      </rPr>
      <t xml:space="preserve">To obtain an unduplictated count of total clients served, these totals = the sum of Total Clients Served for July 2014 plus the sum of the number of intake clients for the remaining 11 months of FY2015. </t>
    </r>
  </si>
  <si>
    <t>13-client group</t>
  </si>
  <si>
    <t>New intakes per month</t>
  </si>
  <si>
    <t>Disenrolls per month</t>
  </si>
  <si>
    <t>Training</t>
  </si>
  <si>
    <t>Cost Adjustment Factor (CAF)</t>
  </si>
  <si>
    <t>% clients in small groups</t>
  </si>
  <si>
    <t>Clinical Supervision</t>
  </si>
  <si>
    <t>Counselor/Direct Care</t>
  </si>
  <si>
    <t>total FTEs</t>
  </si>
  <si>
    <t>Scale original model to 0.50 FTEs total</t>
  </si>
  <si>
    <t>Model for delivery of 1 group</t>
  </si>
  <si>
    <t>Phoenix Houses of New England Inc</t>
  </si>
  <si>
    <t>Intimate Partner Abuse Education Program 
Monthly Accommodation Rate - Outreach &amp; Development</t>
  </si>
  <si>
    <t>IPAEP FTE Calculations - Survey results incorporated</t>
  </si>
  <si>
    <t>Attachment 3 Total Budget</t>
  </si>
  <si>
    <t>Attachment 3 - DPH Amount</t>
  </si>
  <si>
    <t>Attachment 3 - Offset</t>
  </si>
  <si>
    <t>Total FTEs</t>
  </si>
  <si>
    <t>UFR-102</t>
  </si>
  <si>
    <t>UFR-130</t>
  </si>
  <si>
    <t>UFR - 101</t>
  </si>
  <si>
    <t>UFR- 137</t>
  </si>
  <si>
    <t>UFR - 134</t>
  </si>
  <si>
    <t>UFR-103</t>
  </si>
  <si>
    <t>URF-132</t>
  </si>
  <si>
    <t>UFR - 135</t>
  </si>
  <si>
    <t>UFR-133</t>
  </si>
  <si>
    <t>UFR-138</t>
  </si>
  <si>
    <t>Program staff</t>
  </si>
  <si>
    <t>Support staff</t>
  </si>
  <si>
    <t>Support/Secretarial</t>
  </si>
  <si>
    <t>(using ratio of reported Secretarial to reported Program staff, scaling to 0.50 Program staff)</t>
  </si>
  <si>
    <t>Intimate Partner Abuse Education Program
Chapter 257 Rate Setting
08-11-2016</t>
  </si>
  <si>
    <t>updated for 08-11-2016</t>
  </si>
  <si>
    <t>RATE with CAF (monthly)</t>
  </si>
  <si>
    <t xml:space="preserve">All service data and financial data from FY2015 unless otherwise specified. </t>
  </si>
  <si>
    <t>Staffing + O&amp;D, 
Subtracting offsets</t>
  </si>
  <si>
    <t>Average Clients Served/ Month Using Available Data</t>
  </si>
  <si>
    <t>Average Intakes/ Month Using Available Data</t>
  </si>
  <si>
    <t>Average Discharges/ Month Using Available Data</t>
  </si>
  <si>
    <t>Average caseload</t>
  </si>
  <si>
    <t xml:space="preserve">Client-meetings per year </t>
  </si>
  <si>
    <t>Actual client-meetings attended (assuming 85% attendance)</t>
  </si>
  <si>
    <t xml:space="preserve">2015 DPH Funding </t>
  </si>
  <si>
    <t>Att 3 Offsets</t>
  </si>
  <si>
    <t>Total reported FTEs, FY17</t>
  </si>
  <si>
    <t>Number of Staffing units per month</t>
  </si>
  <si>
    <t>Number of Outreach &amp; Dev units per month</t>
  </si>
  <si>
    <t>Projected Income</t>
  </si>
  <si>
    <t>Fiscal impact</t>
  </si>
  <si>
    <t>%</t>
  </si>
  <si>
    <t xml:space="preserve">TOTALS: </t>
  </si>
  <si>
    <t>Sum used for fiscal impact includes only projected incomes (i.e., projected contract levels) above $0.</t>
  </si>
  <si>
    <t>Staffing model, 0.5 FTE (per month)</t>
  </si>
  <si>
    <t>Outreach and Development (per month)</t>
  </si>
  <si>
    <t>Intimate Partner Abuse Education Program 
Monthly Accommodation Rate - 0.10 FTE</t>
  </si>
  <si>
    <t>Cost Adjustment Factor (Original)</t>
  </si>
  <si>
    <t>Base data FY15, Rate period FY18-19</t>
  </si>
  <si>
    <t>Cost Adjustment Factor (rate review)</t>
  </si>
  <si>
    <t>Rate period FY20 - 21</t>
  </si>
  <si>
    <t>Miscellaneous Expenses</t>
  </si>
  <si>
    <r>
      <t xml:space="preserve">Weighted average per FTE </t>
    </r>
    <r>
      <rPr>
        <i/>
        <sz val="11"/>
        <color theme="1"/>
        <rFont val="Calibri"/>
        <family val="2"/>
        <scheme val="minor"/>
      </rPr>
      <t>plus original CAF</t>
    </r>
  </si>
  <si>
    <t>8 hr/year per DC/Counselor plus original CAF</t>
  </si>
  <si>
    <t>Weighted average per FTE plus original CAF</t>
  </si>
  <si>
    <t>Program</t>
  </si>
  <si>
    <t>FY18 Group Units (number)</t>
  </si>
  <si>
    <t>FY18 Group Units (monthly Amount)</t>
  </si>
  <si>
    <t>FY18 Monthly Offsets</t>
  </si>
  <si>
    <t>FY18 Net Monthly Group Rate</t>
  </si>
  <si>
    <t>FY18 Oureach &amp; Development Units</t>
  </si>
  <si>
    <t>FY18 Outreach &amp; Development (monthly amount)</t>
  </si>
  <si>
    <t>FY18 Annual Total</t>
  </si>
  <si>
    <t>12 months projected based upon avg july to march</t>
  </si>
  <si>
    <t>FY19 Units</t>
  </si>
  <si>
    <t>FY19 Group Units (monthly Amount)</t>
  </si>
  <si>
    <t>FY19 Monthly Offsets</t>
  </si>
  <si>
    <t>FY19 Net Monthly Group Rate</t>
  </si>
  <si>
    <t>FY19 O&amp;D Units</t>
  </si>
  <si>
    <t>FY19 O&amp;D (monthly amount)</t>
  </si>
  <si>
    <t xml:space="preserve">IC Units </t>
  </si>
  <si>
    <t>Annual IC units amount</t>
  </si>
  <si>
    <t>FY19 Annual Total</t>
  </si>
  <si>
    <t>OCC</t>
  </si>
  <si>
    <t>n/a</t>
  </si>
  <si>
    <t>Bay State</t>
  </si>
  <si>
    <t>BHN</t>
  </si>
  <si>
    <t>CP</t>
  </si>
  <si>
    <t>Eliot</t>
  </si>
  <si>
    <t>FCR</t>
  </si>
  <si>
    <t>Gandara</t>
  </si>
  <si>
    <t>JGCC</t>
  </si>
  <si>
    <t>SSTAR</t>
  </si>
  <si>
    <t>TOTAL Overall Cost</t>
  </si>
  <si>
    <t>FY19 IPAEP budget per EB</t>
  </si>
  <si>
    <t xml:space="preserve"> </t>
  </si>
  <si>
    <t>Benchmarked to Community Based plus original CAF</t>
  </si>
  <si>
    <t>PFMLA Trust Contributipm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</si>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</sst>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0.000"/>
    <numFmt numFmtId="166" formatCode="_(&quot;$&quot;* #,##0_);_(&quot;$&quot;* \(#,##0\);_(&quot;$&quot;* &quot;-&quot;??_);_(@_)"/>
    <numFmt numFmtId="167" formatCode="#,##0.000000000000"/>
    <numFmt numFmtId="168" formatCode="&quot;$&quot;#,##0.00"/>
    <numFmt numFmtId="169" formatCode="&quot;$&quot;#,##0"/>
    <numFmt numFmtId="170" formatCode="###0"/>
    <numFmt numFmtId="171" formatCode="0.0%"/>
    <numFmt numFmtId="172" formatCode="_(* #,##0_);_(* \(#,##0\);_(* &quot;-&quot;??_);_(@_)"/>
    <numFmt numFmtId="173" formatCode="_(* #,##0.0000_);_(* \(#,##0.0000\);_(* &quot;-&quot;??_);_(@_)"/>
    <numFmt numFmtId="174" formatCode="_(* #,##0.00000_);_(* \(#,##0.00000\);_(* &quot;-&quot;??_);_(@_)"/>
    <numFmt numFmtId="175" formatCode="#,##0.00000"/>
  </numFmts>
  <fonts count="73"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b/>
      <sz val="8"/>
      <color indexed="81"/>
      <name val="Tahoma"/>
      <family val="2"/>
    </font>
    <font>
      <sz val="8"/>
      <color indexed="81"/>
      <name val="Tahoma"/>
      <family val="2"/>
    </font>
    <font>
      <b/>
      <sz val="10"/>
      <name val="Arial"/>
      <family val="2"/>
    </font>
    <font>
      <sz val="10"/>
      <color indexed="8"/>
      <name val="Arial"/>
      <family val="2"/>
    </font>
    <font>
      <b/>
      <sz val="10"/>
      <color indexed="8"/>
      <name val="Arial"/>
      <family val="2"/>
    </font>
    <font>
      <sz val="10"/>
      <name val="Arial"/>
      <family val="2"/>
    </font>
    <font>
      <b/>
      <u/>
      <sz val="10"/>
      <color indexed="8"/>
      <name val="Arial"/>
      <family val="2"/>
    </font>
    <font>
      <sz val="11"/>
      <name val="Arial"/>
      <family val="2"/>
    </font>
    <font>
      <i/>
      <sz val="10"/>
      <color indexed="8"/>
      <name val="Arial"/>
      <family val="2"/>
    </font>
    <font>
      <sz val="11"/>
      <color theme="1"/>
      <name val="Calibri"/>
      <family val="2"/>
      <scheme val="minor"/>
    </font>
    <font>
      <sz val="11"/>
      <color theme="0"/>
      <name val="Calibri"/>
      <family val="2"/>
      <scheme val="minor"/>
    </font>
    <font>
      <b/>
      <sz val="11"/>
      <color theme="0"/>
      <name val="Calibri"/>
      <family val="2"/>
      <scheme val="minor"/>
    </font>
    <font>
      <sz val="11"/>
      <color theme="1"/>
      <name val="Calibri"/>
      <family val="2"/>
    </font>
    <font>
      <b/>
      <sz val="11"/>
      <color theme="1"/>
      <name val="Calibri"/>
      <family val="2"/>
      <scheme val="minor"/>
    </font>
    <font>
      <b/>
      <sz val="10"/>
      <color theme="1"/>
      <name val="Times New Roman"/>
      <family val="1"/>
    </font>
    <font>
      <sz val="10"/>
      <color theme="1"/>
      <name val="Arial"/>
      <family val="2"/>
    </font>
    <font>
      <b/>
      <sz val="10"/>
      <color theme="1"/>
      <name val="Arial"/>
      <family val="2"/>
    </font>
    <font>
      <sz val="10"/>
      <color rgb="FFFF0000"/>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theme="1"/>
      <name val="Arial"/>
      <family val="2"/>
    </font>
    <font>
      <b/>
      <sz val="11"/>
      <color theme="1"/>
      <name val="Calibri"/>
      <family val="2"/>
    </font>
    <font>
      <sz val="11"/>
      <color theme="1"/>
      <name val="Arial"/>
      <family val="2"/>
    </font>
    <font>
      <b/>
      <sz val="14"/>
      <color theme="1"/>
      <name val="Arial"/>
      <family val="2"/>
    </font>
    <font>
      <sz val="8"/>
      <color theme="1"/>
      <name val="Arial"/>
      <family val="2"/>
    </font>
    <font>
      <u/>
      <sz val="11"/>
      <color theme="1"/>
      <name val="Arial"/>
      <family val="2"/>
    </font>
    <font>
      <b/>
      <sz val="12"/>
      <color theme="1"/>
      <name val="Arial"/>
      <family val="2"/>
    </font>
    <font>
      <i/>
      <sz val="11"/>
      <color theme="1"/>
      <name val="Calibri"/>
      <family val="2"/>
      <scheme val="minor"/>
    </font>
    <font>
      <b/>
      <sz val="14"/>
      <name val="Arial"/>
      <family val="2"/>
    </font>
    <font>
      <b/>
      <sz val="12"/>
      <name val="Arial"/>
      <family val="2"/>
    </font>
    <font>
      <b/>
      <sz val="11"/>
      <name val="Arial"/>
      <family val="2"/>
    </font>
    <font>
      <b/>
      <u/>
      <sz val="10"/>
      <name val="Arial"/>
      <family val="2"/>
    </font>
    <font>
      <u/>
      <sz val="11"/>
      <color theme="1"/>
      <name val="Calibri"/>
      <family val="2"/>
      <scheme val="minor"/>
    </font>
    <font>
      <b/>
      <sz val="10"/>
      <color theme="0" tint="-0.499984740745262"/>
      <name val="Calibri"/>
      <family val="2"/>
      <scheme val="minor"/>
    </font>
    <font>
      <sz val="11"/>
      <color theme="0" tint="-0.499984740745262"/>
      <name val="Calibri"/>
      <family val="2"/>
      <scheme val="minor"/>
    </font>
    <font>
      <u/>
      <sz val="11"/>
      <color theme="0"/>
      <name val="Calibri"/>
      <family val="2"/>
      <scheme val="minor"/>
    </font>
    <font>
      <sz val="11"/>
      <color theme="0"/>
      <name val="Calibri"/>
      <family val="2"/>
    </font>
    <font>
      <sz val="10"/>
      <color theme="0"/>
      <name val="Arial"/>
      <family val="2"/>
    </font>
    <font>
      <b/>
      <sz val="10"/>
      <color rgb="FFFF0000"/>
      <name val="Arial"/>
      <family val="2"/>
    </font>
    <font>
      <sz val="10"/>
      <color rgb="FFFF0000"/>
      <name val="Arial"/>
      <family val="2"/>
    </font>
    <font>
      <b/>
      <sz val="10"/>
      <color theme="1"/>
      <name val="Calibri"/>
      <family val="2"/>
    </font>
    <font>
      <b/>
      <sz val="9"/>
      <color rgb="FF000000"/>
      <name val="Arial Bold"/>
      <family val="2"/>
    </font>
    <font>
      <sz val="10"/>
      <color rgb="FF000000"/>
      <name val="Times New Roman"/>
      <family val="2"/>
    </font>
    <font>
      <sz val="10"/>
      <color rgb="FF000000"/>
      <name val="Calibri"/>
      <family val="2"/>
      <scheme val="minor"/>
    </font>
    <font>
      <b/>
      <sz val="9"/>
      <color rgb="FF000000"/>
      <name val="Times New Roman"/>
      <family val="1"/>
    </font>
    <font>
      <b/>
      <sz val="11"/>
      <color theme="1"/>
      <name val="Times New Roman"/>
      <family val="1"/>
    </font>
    <font>
      <b/>
      <sz val="10"/>
      <color rgb="FF000000"/>
      <name val="Times New Roman"/>
      <family val="1"/>
    </font>
    <font>
      <b/>
      <i/>
      <u/>
      <sz val="10"/>
      <color rgb="FF000000"/>
      <name val="Times New Roman"/>
      <family val="1"/>
    </font>
    <font>
      <b/>
      <vertAlign val="superscript"/>
      <sz val="10"/>
      <color rgb="FF000000"/>
      <name val="Times New Roman"/>
      <family val="1"/>
    </font>
    <font>
      <sz val="11"/>
      <name val="Times New Roman"/>
      <family val="1"/>
    </font>
    <font>
      <vertAlign val="superscript"/>
      <sz val="11"/>
      <color theme="1"/>
      <name val="Times New Roman"/>
      <family val="1"/>
    </font>
    <font>
      <sz val="11"/>
      <color theme="1"/>
      <name val="Times New Roman"/>
      <family val="1"/>
    </font>
    <font>
      <sz val="11"/>
      <name val="Calibri"/>
      <family val="2"/>
    </font>
    <font>
      <sz val="9"/>
      <color indexed="81"/>
      <name val="Tahoma"/>
      <family val="2"/>
    </font>
    <font>
      <b/>
      <sz val="9"/>
      <color indexed="81"/>
      <name val="Tahoma"/>
      <family val="2"/>
    </font>
    <font>
      <sz val="9"/>
      <color theme="1"/>
      <name val="Calibri"/>
      <family val="2"/>
      <scheme val="minor"/>
    </font>
    <font>
      <i/>
      <sz val="9"/>
      <color theme="1"/>
      <name val="Calibri"/>
      <family val="2"/>
      <scheme val="minor"/>
    </font>
    <font>
      <sz val="11"/>
      <color indexed="8"/>
      <name val="Calibri"/>
      <family val="2"/>
    </font>
    <font>
      <b/>
      <sz val="9"/>
      <color theme="1"/>
      <name val="Calibri"/>
      <family val="2"/>
      <scheme val="minor"/>
    </font>
    <font>
      <sz val="8"/>
      <color theme="1"/>
      <name val="Calibri"/>
      <family val="2"/>
      <scheme val="minor"/>
    </font>
    <font>
      <sz val="8"/>
      <color theme="1"/>
      <name val="Calibri"/>
      <family val="2"/>
    </font>
    <font>
      <sz val="11"/>
      <color rgb="FF000000"/>
      <name val="Calibri"/>
      <family val="2"/>
    </font>
    <font>
      <sz val="11"/>
      <name val="Calibri"/>
      <family val="2"/>
      <scheme val="minor"/>
    </font>
    <font>
      <b/>
      <sz val="11"/>
      <color rgb="FFFF0000"/>
      <name val="Calibri"/>
      <family val="2"/>
      <scheme val="minor"/>
    </font>
    <font>
      <b/>
      <sz val="9"/>
      <color theme="1"/>
      <name val="Arial"/>
      <family val="2"/>
    </font>
    <font>
      <sz val="12"/>
      <color theme="1"/>
      <name val="Calibri"/>
      <family val="2"/>
    </font>
    <font>
      <sz val="11"/>
      <color rgb="FF1F497D"/>
      <name val="Calibri"/>
      <family val="2"/>
    </font>
  </fonts>
  <fills count="28">
    <fill>
      <patternFill patternType="none"/>
    </fill>
    <fill>
      <patternFill patternType="gray125"/>
    </fill>
    <fill>
      <patternFill patternType="solid">
        <fgColor indexed="22"/>
        <bgColor indexed="64"/>
      </patternFill>
    </fill>
    <fill>
      <patternFill patternType="solid">
        <fgColor rgb="FFFF00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theme="9" tint="-0.499984740745262"/>
        <bgColor indexed="64"/>
      </patternFill>
    </fill>
    <fill>
      <patternFill patternType="solid">
        <fgColor rgb="FFFFFFCC"/>
      </patternFill>
    </fill>
    <fill>
      <patternFill patternType="solid">
        <fgColor rgb="FFEEE800"/>
        <bgColor indexed="64"/>
      </patternFill>
    </fill>
    <fill>
      <patternFill patternType="solid">
        <fgColor rgb="FFFFFF99"/>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65"/>
      </top>
      <bottom/>
      <diagonal/>
    </border>
    <border>
      <left style="thin">
        <color indexed="65"/>
      </left>
      <right/>
      <top style="thin">
        <color indexed="65"/>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style="thin">
        <color indexed="65"/>
      </top>
      <bottom/>
      <diagonal/>
    </border>
    <border>
      <left style="thin">
        <color indexed="8"/>
      </left>
      <right style="thin">
        <color indexed="8"/>
      </right>
      <top style="thin">
        <color indexed="8"/>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auto="1"/>
      </left>
      <right/>
      <top/>
      <bottom/>
      <diagonal/>
    </border>
  </borders>
  <cellStyleXfs count="80">
    <xf numFmtId="0" fontId="0" fillId="0" borderId="0"/>
    <xf numFmtId="43" fontId="10" fillId="0" borderId="0" applyFont="0" applyFill="0" applyBorder="0" applyAlignment="0" applyProtection="0"/>
    <xf numFmtId="43" fontId="14" fillId="0" borderId="0" applyFont="0" applyFill="0" applyBorder="0" applyAlignment="0" applyProtection="0"/>
    <xf numFmtId="43" fontId="1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7" fillId="0" borderId="0" applyFont="0" applyFill="0" applyBorder="0" applyAlignment="0" applyProtection="0"/>
    <xf numFmtId="0" fontId="10" fillId="0" borderId="0"/>
    <xf numFmtId="0" fontId="17" fillId="0" borderId="0"/>
    <xf numFmtId="0" fontId="14" fillId="0" borderId="0"/>
    <xf numFmtId="0" fontId="14" fillId="0" borderId="0"/>
    <xf numFmtId="0" fontId="14" fillId="0" borderId="0"/>
    <xf numFmtId="9" fontId="14"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7" fillId="0" borderId="0" applyFont="0" applyFill="0" applyBorder="0" applyAlignment="0" applyProtection="0"/>
    <xf numFmtId="0" fontId="10"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4" fillId="0" borderId="0"/>
    <xf numFmtId="0" fontId="4" fillId="0" borderId="0"/>
    <xf numFmtId="0" fontId="4" fillId="0" borderId="0"/>
    <xf numFmtId="0" fontId="4" fillId="0" borderId="0"/>
    <xf numFmtId="0" fontId="4" fillId="0" borderId="0"/>
    <xf numFmtId="0" fontId="4" fillId="0" borderId="0"/>
    <xf numFmtId="0" fontId="14" fillId="15" borderId="74"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14" fillId="0" borderId="0" applyFont="0" applyFill="0" applyBorder="0" applyAlignment="0" applyProtection="0"/>
    <xf numFmtId="0" fontId="1" fillId="0" borderId="0"/>
    <xf numFmtId="43" fontId="14" fillId="0" borderId="0" applyFont="0" applyFill="0" applyBorder="0" applyAlignment="0" applyProtection="0"/>
    <xf numFmtId="0" fontId="1" fillId="0" borderId="0"/>
    <xf numFmtId="0" fontId="8" fillId="0" borderId="0"/>
    <xf numFmtId="0" fontId="20" fillId="0" borderId="0"/>
    <xf numFmtId="44" fontId="20" fillId="0" borderId="0" applyFont="0" applyFill="0" applyBorder="0" applyAlignment="0" applyProtection="0"/>
    <xf numFmtId="9" fontId="20" fillId="0" borderId="0" applyFont="0" applyFill="0" applyBorder="0" applyAlignment="0" applyProtection="0"/>
  </cellStyleXfs>
  <cellXfs count="617">
    <xf numFmtId="0" fontId="0" fillId="0" borderId="0" xfId="0"/>
    <xf numFmtId="0" fontId="0" fillId="0" borderId="33" xfId="0" applyBorder="1"/>
    <xf numFmtId="0" fontId="18" fillId="0" borderId="0" xfId="0" applyFont="1"/>
    <xf numFmtId="0" fontId="0" fillId="0" borderId="0" xfId="0" applyBorder="1"/>
    <xf numFmtId="0" fontId="20" fillId="0" borderId="0" xfId="0" applyFont="1"/>
    <xf numFmtId="0" fontId="20" fillId="0" borderId="0" xfId="0" applyFont="1" applyBorder="1"/>
    <xf numFmtId="1" fontId="20" fillId="0" borderId="0" xfId="0" applyNumberFormat="1" applyFont="1" applyBorder="1"/>
    <xf numFmtId="3" fontId="20" fillId="0" borderId="6" xfId="0" applyNumberFormat="1" applyFont="1" applyBorder="1"/>
    <xf numFmtId="3" fontId="20" fillId="0" borderId="1" xfId="0" applyNumberFormat="1" applyFont="1" applyBorder="1"/>
    <xf numFmtId="3" fontId="20" fillId="0" borderId="40" xfId="0" applyNumberFormat="1" applyFont="1" applyBorder="1"/>
    <xf numFmtId="2" fontId="20" fillId="0" borderId="0" xfId="0" applyNumberFormat="1" applyFont="1" applyBorder="1"/>
    <xf numFmtId="0" fontId="0" fillId="0" borderId="0" xfId="0" applyAlignment="1">
      <alignment wrapText="1"/>
    </xf>
    <xf numFmtId="4" fontId="20" fillId="0" borderId="0" xfId="0" applyNumberFormat="1" applyFont="1" applyBorder="1"/>
    <xf numFmtId="4" fontId="20" fillId="0" borderId="1" xfId="0" applyNumberFormat="1" applyFont="1" applyFill="1" applyBorder="1"/>
    <xf numFmtId="4" fontId="20" fillId="0" borderId="1" xfId="0" applyNumberFormat="1" applyFont="1" applyBorder="1"/>
    <xf numFmtId="4" fontId="20" fillId="0" borderId="40" xfId="0" applyNumberFormat="1" applyFont="1" applyBorder="1"/>
    <xf numFmtId="4" fontId="20" fillId="0" borderId="40" xfId="0" applyNumberFormat="1" applyFont="1" applyFill="1" applyBorder="1"/>
    <xf numFmtId="0" fontId="21" fillId="0" borderId="2" xfId="0" applyFont="1" applyBorder="1"/>
    <xf numFmtId="0" fontId="23" fillId="0" borderId="0" xfId="0" applyFont="1"/>
    <xf numFmtId="0" fontId="23" fillId="0" borderId="0" xfId="0" applyFont="1" applyBorder="1"/>
    <xf numFmtId="0" fontId="24" fillId="0" borderId="0" xfId="0" applyFont="1" applyFill="1" applyBorder="1" applyAlignment="1">
      <alignment horizontal="center" wrapText="1"/>
    </xf>
    <xf numFmtId="0" fontId="24" fillId="0" borderId="1" xfId="0" applyFont="1" applyFill="1" applyBorder="1" applyAlignment="1">
      <alignment horizontal="center" wrapText="1"/>
    </xf>
    <xf numFmtId="0" fontId="0" fillId="0" borderId="0" xfId="0" applyFill="1" applyBorder="1"/>
    <xf numFmtId="0" fontId="25" fillId="0" borderId="0" xfId="0" applyFont="1"/>
    <xf numFmtId="0" fontId="25" fillId="0" borderId="0" xfId="0" applyFont="1" applyAlignment="1">
      <alignment horizontal="right"/>
    </xf>
    <xf numFmtId="1" fontId="20" fillId="0" borderId="27" xfId="0" applyNumberFormat="1" applyFont="1" applyBorder="1" applyAlignment="1">
      <alignment horizontal="left"/>
    </xf>
    <xf numFmtId="1" fontId="20" fillId="0" borderId="45" xfId="0" applyNumberFormat="1" applyFont="1" applyBorder="1" applyAlignment="1">
      <alignment horizontal="left" wrapText="1"/>
    </xf>
    <xf numFmtId="1" fontId="20" fillId="0" borderId="46" xfId="0" applyNumberFormat="1" applyFont="1" applyBorder="1" applyAlignment="1">
      <alignment horizontal="left"/>
    </xf>
    <xf numFmtId="0" fontId="21" fillId="0" borderId="46" xfId="0" applyFont="1" applyBorder="1" applyAlignment="1">
      <alignment horizontal="center"/>
    </xf>
    <xf numFmtId="0" fontId="21" fillId="0" borderId="29" xfId="0" applyFont="1" applyBorder="1" applyAlignment="1">
      <alignment horizontal="center"/>
    </xf>
    <xf numFmtId="1" fontId="21" fillId="0" borderId="10" xfId="0" applyNumberFormat="1" applyFont="1" applyBorder="1"/>
    <xf numFmtId="0" fontId="20" fillId="0" borderId="11" xfId="0" applyFont="1" applyBorder="1"/>
    <xf numFmtId="0" fontId="20" fillId="0" borderId="10" xfId="0" applyFont="1" applyBorder="1"/>
    <xf numFmtId="0" fontId="20" fillId="0" borderId="10" xfId="0" applyFont="1" applyFill="1" applyBorder="1"/>
    <xf numFmtId="0" fontId="20" fillId="0" borderId="47" xfId="0" applyFont="1" applyBorder="1"/>
    <xf numFmtId="0" fontId="20" fillId="0" borderId="48" xfId="0" applyFont="1" applyBorder="1"/>
    <xf numFmtId="0" fontId="20" fillId="0" borderId="8" xfId="0" applyFont="1" applyBorder="1" applyAlignment="1">
      <alignment horizontal="right"/>
    </xf>
    <xf numFmtId="0" fontId="20" fillId="0" borderId="9" xfId="0" applyFont="1" applyBorder="1"/>
    <xf numFmtId="0" fontId="20" fillId="0" borderId="10" xfId="0" applyFont="1" applyBorder="1" applyAlignment="1">
      <alignment horizontal="right"/>
    </xf>
    <xf numFmtId="2" fontId="20" fillId="0" borderId="11" xfId="0" applyNumberFormat="1" applyFont="1" applyBorder="1"/>
    <xf numFmtId="0" fontId="21" fillId="0" borderId="10" xfId="0" applyFont="1" applyBorder="1"/>
    <xf numFmtId="0" fontId="20" fillId="0" borderId="13" xfId="0" applyFont="1" applyBorder="1" applyAlignment="1">
      <alignment horizontal="right"/>
    </xf>
    <xf numFmtId="0" fontId="20" fillId="0" borderId="14" xfId="0" applyFont="1" applyBorder="1" applyAlignment="1">
      <alignment horizontal="right"/>
    </xf>
    <xf numFmtId="0" fontId="20" fillId="0" borderId="14" xfId="0" applyFont="1" applyBorder="1"/>
    <xf numFmtId="2" fontId="20" fillId="0" borderId="15" xfId="0" applyNumberFormat="1" applyFont="1" applyBorder="1"/>
    <xf numFmtId="0" fontId="20" fillId="0" borderId="50" xfId="0" applyFont="1" applyBorder="1"/>
    <xf numFmtId="0" fontId="20" fillId="0" borderId="5" xfId="0" applyFont="1" applyBorder="1" applyAlignment="1">
      <alignment horizontal="right"/>
    </xf>
    <xf numFmtId="0" fontId="20" fillId="0" borderId="2" xfId="0" applyFont="1" applyBorder="1" applyAlignment="1">
      <alignment horizontal="right"/>
    </xf>
    <xf numFmtId="0" fontId="20" fillId="0" borderId="16" xfId="0" applyFont="1" applyBorder="1" applyAlignment="1">
      <alignment horizontal="right"/>
    </xf>
    <xf numFmtId="3" fontId="20" fillId="0" borderId="2" xfId="0" applyNumberFormat="1" applyFont="1" applyBorder="1"/>
    <xf numFmtId="3" fontId="20" fillId="0" borderId="2" xfId="0" applyNumberFormat="1" applyFont="1" applyFill="1" applyBorder="1"/>
    <xf numFmtId="3" fontId="20" fillId="0" borderId="50" xfId="0" applyNumberFormat="1" applyFont="1" applyBorder="1"/>
    <xf numFmtId="0" fontId="9" fillId="0" borderId="0" xfId="0" applyFont="1" applyBorder="1"/>
    <xf numFmtId="0" fontId="8" fillId="0" borderId="23" xfId="0" applyFont="1" applyBorder="1"/>
    <xf numFmtId="0" fontId="8" fillId="0" borderId="0" xfId="0" applyFont="1" applyBorder="1"/>
    <xf numFmtId="0" fontId="9" fillId="0" borderId="24" xfId="0" applyFont="1" applyBorder="1"/>
    <xf numFmtId="0" fontId="9" fillId="0" borderId="35" xfId="0" applyFont="1" applyBorder="1" applyAlignment="1">
      <alignment horizontal="center"/>
    </xf>
    <xf numFmtId="42" fontId="10" fillId="0" borderId="0" xfId="0" applyNumberFormat="1" applyFont="1" applyFill="1" applyBorder="1"/>
    <xf numFmtId="4" fontId="10" fillId="0" borderId="0" xfId="0" applyNumberFormat="1" applyFont="1" applyBorder="1"/>
    <xf numFmtId="0" fontId="10" fillId="0" borderId="23" xfId="0" applyFont="1" applyBorder="1" applyAlignment="1"/>
    <xf numFmtId="0" fontId="9" fillId="0" borderId="25" xfId="0" applyFont="1" applyBorder="1"/>
    <xf numFmtId="0" fontId="9" fillId="0" borderId="36" xfId="0" applyFont="1" applyBorder="1"/>
    <xf numFmtId="4" fontId="9" fillId="0" borderId="36" xfId="0" applyNumberFormat="1" applyFont="1" applyBorder="1"/>
    <xf numFmtId="0" fontId="9" fillId="0" borderId="23" xfId="0" applyFont="1" applyBorder="1"/>
    <xf numFmtId="10" fontId="10" fillId="0" borderId="0" xfId="0" applyNumberFormat="1" applyFont="1" applyBorder="1"/>
    <xf numFmtId="44" fontId="9" fillId="0" borderId="36" xfId="0" applyNumberFormat="1" applyFont="1" applyBorder="1"/>
    <xf numFmtId="44" fontId="8" fillId="0" borderId="0" xfId="0" applyNumberFormat="1" applyFont="1" applyBorder="1"/>
    <xf numFmtId="44" fontId="9" fillId="0" borderId="0" xfId="0" applyNumberFormat="1" applyFont="1" applyBorder="1"/>
    <xf numFmtId="0" fontId="9" fillId="0" borderId="0" xfId="0" applyFont="1" applyBorder="1" applyAlignment="1">
      <alignment horizontal="center"/>
    </xf>
    <xf numFmtId="0" fontId="9" fillId="0" borderId="53" xfId="0" applyFont="1" applyBorder="1"/>
    <xf numFmtId="44" fontId="0" fillId="0" borderId="0" xfId="0" applyNumberFormat="1"/>
    <xf numFmtId="0" fontId="26" fillId="0" borderId="46" xfId="0" applyFont="1" applyBorder="1"/>
    <xf numFmtId="0" fontId="26" fillId="0" borderId="29" xfId="0" applyFont="1" applyBorder="1"/>
    <xf numFmtId="4" fontId="20" fillId="0" borderId="14" xfId="0" applyNumberFormat="1" applyFont="1" applyBorder="1"/>
    <xf numFmtId="0" fontId="20" fillId="0" borderId="15" xfId="0" applyFont="1" applyBorder="1"/>
    <xf numFmtId="10" fontId="20" fillId="0" borderId="0" xfId="14" applyNumberFormat="1" applyFont="1"/>
    <xf numFmtId="3" fontId="9" fillId="0" borderId="52" xfId="0" applyNumberFormat="1" applyFont="1" applyFill="1" applyBorder="1"/>
    <xf numFmtId="0" fontId="9" fillId="0" borderId="54" xfId="0" applyFont="1" applyBorder="1" applyAlignment="1">
      <alignment horizontal="center"/>
    </xf>
    <xf numFmtId="0" fontId="9" fillId="0" borderId="52" xfId="0" applyFont="1" applyBorder="1" applyAlignment="1">
      <alignment horizontal="center"/>
    </xf>
    <xf numFmtId="42" fontId="8" fillId="0" borderId="52" xfId="0" applyNumberFormat="1" applyFont="1" applyBorder="1"/>
    <xf numFmtId="42" fontId="9" fillId="0" borderId="32" xfId="0" applyNumberFormat="1" applyFont="1" applyBorder="1"/>
    <xf numFmtId="0" fontId="8" fillId="0" borderId="52" xfId="0" applyFont="1" applyBorder="1"/>
    <xf numFmtId="166" fontId="8" fillId="0" borderId="52" xfId="0" applyNumberFormat="1" applyFont="1" applyBorder="1"/>
    <xf numFmtId="166" fontId="8" fillId="0" borderId="52" xfId="6" applyNumberFormat="1" applyFont="1" applyBorder="1"/>
    <xf numFmtId="0" fontId="20" fillId="0" borderId="1" xfId="0" applyFont="1" applyFill="1" applyBorder="1"/>
    <xf numFmtId="0" fontId="20" fillId="0" borderId="1" xfId="0" applyFont="1" applyBorder="1"/>
    <xf numFmtId="0" fontId="20" fillId="0" borderId="2" xfId="0" applyFont="1" applyBorder="1"/>
    <xf numFmtId="1" fontId="21" fillId="0" borderId="2" xfId="0" applyNumberFormat="1" applyFont="1" applyBorder="1"/>
    <xf numFmtId="0" fontId="20" fillId="0" borderId="40" xfId="0" applyFont="1" applyBorder="1"/>
    <xf numFmtId="0" fontId="20" fillId="0" borderId="6" xfId="0" applyFont="1" applyBorder="1" applyAlignment="1">
      <alignment horizontal="right"/>
    </xf>
    <xf numFmtId="0" fontId="20" fillId="0" borderId="1" xfId="0" applyFont="1" applyBorder="1" applyAlignment="1">
      <alignment horizontal="right"/>
    </xf>
    <xf numFmtId="0" fontId="20" fillId="9" borderId="1" xfId="0" applyFont="1" applyFill="1" applyBorder="1"/>
    <xf numFmtId="1" fontId="20" fillId="9" borderId="1" xfId="0" applyNumberFormat="1" applyFont="1" applyFill="1" applyBorder="1"/>
    <xf numFmtId="4" fontId="20" fillId="9" borderId="1" xfId="0" applyNumberFormat="1" applyFont="1" applyFill="1" applyBorder="1"/>
    <xf numFmtId="0" fontId="28" fillId="0" borderId="0" xfId="0" applyFont="1"/>
    <xf numFmtId="0" fontId="28" fillId="0" borderId="0" xfId="0" applyFont="1" applyBorder="1"/>
    <xf numFmtId="0" fontId="29" fillId="0" borderId="0" xfId="0" applyFont="1" applyBorder="1"/>
    <xf numFmtId="0" fontId="28" fillId="0" borderId="0" xfId="0" applyFont="1" applyBorder="1" applyAlignment="1">
      <alignment horizontal="right"/>
    </xf>
    <xf numFmtId="167" fontId="28" fillId="0" borderId="0" xfId="0" applyNumberFormat="1" applyFont="1"/>
    <xf numFmtId="0" fontId="30" fillId="0" borderId="51" xfId="0" applyFont="1" applyBorder="1" applyAlignment="1">
      <alignment wrapText="1"/>
    </xf>
    <xf numFmtId="0" fontId="20" fillId="0" borderId="45" xfId="0" applyFont="1" applyBorder="1"/>
    <xf numFmtId="10" fontId="28" fillId="0" borderId="0" xfId="14" applyNumberFormat="1" applyFont="1"/>
    <xf numFmtId="0" fontId="20" fillId="0" borderId="19" xfId="0" applyFont="1" applyBorder="1"/>
    <xf numFmtId="0" fontId="20" fillId="0" borderId="36" xfId="0" applyFont="1" applyBorder="1"/>
    <xf numFmtId="0" fontId="20" fillId="0" borderId="2" xfId="0" applyFont="1" applyBorder="1"/>
    <xf numFmtId="2" fontId="20" fillId="0" borderId="1" xfId="0" applyNumberFormat="1" applyFont="1" applyBorder="1"/>
    <xf numFmtId="2" fontId="28" fillId="0" borderId="0" xfId="0" applyNumberFormat="1" applyFont="1" applyBorder="1"/>
    <xf numFmtId="0" fontId="28" fillId="0" borderId="0" xfId="0" applyFont="1" applyFill="1" applyBorder="1"/>
    <xf numFmtId="2" fontId="28" fillId="0" borderId="0" xfId="0" applyNumberFormat="1" applyFont="1" applyFill="1" applyBorder="1"/>
    <xf numFmtId="0" fontId="28" fillId="0" borderId="0" xfId="0" applyFont="1" applyFill="1"/>
    <xf numFmtId="0" fontId="31" fillId="0" borderId="0" xfId="0" applyFont="1" applyBorder="1"/>
    <xf numFmtId="0" fontId="31" fillId="0" borderId="0" xfId="0" applyFont="1" applyBorder="1" applyAlignment="1">
      <alignment horizontal="left"/>
    </xf>
    <xf numFmtId="49" fontId="29" fillId="0" borderId="0" xfId="0" applyNumberFormat="1" applyFont="1" applyBorder="1" applyAlignment="1"/>
    <xf numFmtId="0" fontId="28" fillId="10" borderId="0" xfId="0" applyFont="1" applyFill="1" applyBorder="1"/>
    <xf numFmtId="0" fontId="9" fillId="0" borderId="0" xfId="0" applyFont="1" applyFill="1" applyBorder="1" applyAlignment="1">
      <alignment horizontal="right" wrapText="1"/>
    </xf>
    <xf numFmtId="0" fontId="9" fillId="0" borderId="23" xfId="0" applyFont="1" applyFill="1" applyBorder="1" applyAlignment="1">
      <alignment horizontal="right"/>
    </xf>
    <xf numFmtId="4" fontId="20" fillId="0" borderId="2" xfId="0" applyNumberFormat="1" applyFont="1" applyBorder="1"/>
    <xf numFmtId="0" fontId="20" fillId="0" borderId="1" xfId="0" applyFont="1" applyFill="1" applyBorder="1"/>
    <xf numFmtId="0" fontId="28" fillId="0" borderId="0" xfId="0" applyFont="1" applyAlignment="1">
      <alignment horizontal="right"/>
    </xf>
    <xf numFmtId="0" fontId="28" fillId="10" borderId="0" xfId="0" applyFont="1" applyFill="1"/>
    <xf numFmtId="2" fontId="20" fillId="0" borderId="48" xfId="0" applyNumberFormat="1" applyFont="1" applyBorder="1"/>
    <xf numFmtId="0" fontId="0" fillId="0" borderId="0" xfId="0" applyBorder="1" applyAlignment="1">
      <alignment horizontal="center"/>
    </xf>
    <xf numFmtId="0" fontId="0" fillId="0" borderId="52" xfId="0" applyBorder="1" applyAlignment="1">
      <alignment horizontal="center"/>
    </xf>
    <xf numFmtId="0" fontId="25" fillId="0" borderId="0" xfId="0" applyFont="1" applyBorder="1" applyAlignment="1">
      <alignment horizontal="right"/>
    </xf>
    <xf numFmtId="44" fontId="0" fillId="0" borderId="0" xfId="0" applyNumberFormat="1" applyBorder="1"/>
    <xf numFmtId="0" fontId="0" fillId="0" borderId="67" xfId="0" applyBorder="1"/>
    <xf numFmtId="0" fontId="0" fillId="0" borderId="67" xfId="0" applyBorder="1" applyAlignment="1">
      <alignment horizontal="left"/>
    </xf>
    <xf numFmtId="0" fontId="0" fillId="0" borderId="68" xfId="0" applyBorder="1"/>
    <xf numFmtId="0" fontId="0" fillId="0" borderId="69" xfId="0" applyBorder="1"/>
    <xf numFmtId="0" fontId="0" fillId="0" borderId="70" xfId="0" applyBorder="1"/>
    <xf numFmtId="0" fontId="0" fillId="0" borderId="71" xfId="0" applyBorder="1"/>
    <xf numFmtId="0" fontId="0" fillId="0" borderId="72" xfId="0" applyBorder="1"/>
    <xf numFmtId="0" fontId="0" fillId="0" borderId="68" xfId="0" applyBorder="1" applyAlignment="1">
      <alignment wrapText="1"/>
    </xf>
    <xf numFmtId="0" fontId="0" fillId="0" borderId="69" xfId="0" applyBorder="1" applyAlignment="1">
      <alignment wrapText="1"/>
    </xf>
    <xf numFmtId="0" fontId="0" fillId="0" borderId="70" xfId="0" applyBorder="1" applyAlignment="1">
      <alignment wrapText="1"/>
    </xf>
    <xf numFmtId="0" fontId="0" fillId="0" borderId="71" xfId="0" applyBorder="1" applyAlignment="1">
      <alignment wrapText="1"/>
    </xf>
    <xf numFmtId="0" fontId="0" fillId="0" borderId="72" xfId="0" applyBorder="1" applyAlignment="1">
      <alignment wrapText="1"/>
    </xf>
    <xf numFmtId="44" fontId="0" fillId="0" borderId="70" xfId="0" applyNumberFormat="1" applyBorder="1"/>
    <xf numFmtId="0" fontId="0" fillId="0" borderId="72" xfId="0" applyNumberFormat="1" applyBorder="1"/>
    <xf numFmtId="44" fontId="0" fillId="0" borderId="73" xfId="0" applyNumberFormat="1" applyBorder="1"/>
    <xf numFmtId="0" fontId="10" fillId="0" borderId="0" xfId="9"/>
    <xf numFmtId="0" fontId="7" fillId="0" borderId="0" xfId="9" applyFont="1"/>
    <xf numFmtId="14" fontId="7" fillId="0" borderId="0" xfId="9" applyNumberFormat="1" applyFont="1"/>
    <xf numFmtId="165" fontId="10" fillId="0" borderId="0" xfId="9" applyNumberFormat="1"/>
    <xf numFmtId="2" fontId="10" fillId="0" borderId="0" xfId="9" applyNumberFormat="1"/>
    <xf numFmtId="44" fontId="0" fillId="0" borderId="73" xfId="0" applyNumberFormat="1" applyFill="1" applyBorder="1"/>
    <xf numFmtId="0" fontId="38" fillId="0" borderId="0" xfId="0" applyFont="1" applyBorder="1"/>
    <xf numFmtId="0" fontId="39" fillId="0" borderId="0" xfId="0" applyFont="1" applyBorder="1" applyAlignment="1">
      <alignment horizontal="right"/>
    </xf>
    <xf numFmtId="44" fontId="40" fillId="0" borderId="73" xfId="0" applyNumberFormat="1" applyFont="1" applyBorder="1"/>
    <xf numFmtId="0" fontId="39" fillId="0" borderId="0" xfId="0" applyFont="1" applyAlignment="1">
      <alignment horizontal="right"/>
    </xf>
    <xf numFmtId="2" fontId="0" fillId="0" borderId="0" xfId="0" applyNumberFormat="1"/>
    <xf numFmtId="164" fontId="0" fillId="0" borderId="0" xfId="0" applyNumberFormat="1"/>
    <xf numFmtId="0" fontId="0" fillId="0" borderId="0" xfId="0" applyAlignment="1">
      <alignment horizontal="right"/>
    </xf>
    <xf numFmtId="44" fontId="0" fillId="12" borderId="7" xfId="0" applyNumberFormat="1" applyFill="1" applyBorder="1"/>
    <xf numFmtId="0" fontId="16" fillId="14" borderId="0" xfId="0" applyFont="1" applyFill="1" applyAlignment="1">
      <alignment wrapText="1"/>
    </xf>
    <xf numFmtId="0" fontId="16" fillId="14" borderId="0" xfId="0" applyFont="1" applyFill="1"/>
    <xf numFmtId="0" fontId="9" fillId="0" borderId="36" xfId="0" applyFont="1" applyFill="1" applyBorder="1"/>
    <xf numFmtId="0" fontId="8" fillId="0" borderId="0" xfId="0" applyFont="1" applyFill="1" applyBorder="1"/>
    <xf numFmtId="10" fontId="10" fillId="0" borderId="0" xfId="0" applyNumberFormat="1" applyFont="1" applyFill="1" applyBorder="1"/>
    <xf numFmtId="42" fontId="9" fillId="0" borderId="52" xfId="0" applyNumberFormat="1" applyFont="1" applyBorder="1"/>
    <xf numFmtId="0" fontId="9" fillId="0" borderId="0" xfId="0" applyFont="1" applyFill="1" applyBorder="1"/>
    <xf numFmtId="0" fontId="8" fillId="0" borderId="36" xfId="0" applyFont="1" applyBorder="1"/>
    <xf numFmtId="0" fontId="0" fillId="0" borderId="0" xfId="0" applyAlignment="1">
      <alignment wrapText="1"/>
    </xf>
    <xf numFmtId="0" fontId="38" fillId="0" borderId="0" xfId="0" applyFont="1"/>
    <xf numFmtId="0" fontId="41" fillId="0" borderId="0" xfId="0" applyFont="1"/>
    <xf numFmtId="0" fontId="10" fillId="3" borderId="0" xfId="21" applyFont="1" applyFill="1"/>
    <xf numFmtId="0" fontId="10" fillId="5" borderId="0" xfId="21" applyFont="1" applyFill="1"/>
    <xf numFmtId="0" fontId="20" fillId="5" borderId="0" xfId="21" applyFont="1" applyFill="1"/>
    <xf numFmtId="0" fontId="10" fillId="16" borderId="0" xfId="21" applyFont="1" applyFill="1"/>
    <xf numFmtId="0" fontId="43" fillId="16" borderId="0" xfId="21" applyFont="1" applyFill="1"/>
    <xf numFmtId="0" fontId="43" fillId="12" borderId="0" xfId="21" applyFont="1" applyFill="1"/>
    <xf numFmtId="0" fontId="43" fillId="13" borderId="0" xfId="21" applyFont="1" applyFill="1"/>
    <xf numFmtId="0" fontId="43" fillId="8" borderId="0" xfId="21" applyFont="1" applyFill="1"/>
    <xf numFmtId="0" fontId="7" fillId="0" borderId="0" xfId="22" applyFont="1"/>
    <xf numFmtId="0" fontId="10" fillId="0" borderId="0" xfId="22"/>
    <xf numFmtId="0" fontId="44" fillId="0" borderId="0" xfId="22" applyFont="1"/>
    <xf numFmtId="0" fontId="45" fillId="0" borderId="0" xfId="22" applyFont="1"/>
    <xf numFmtId="0" fontId="10" fillId="0" borderId="58" xfId="22" applyBorder="1"/>
    <xf numFmtId="0" fontId="10" fillId="0" borderId="56" xfId="22" applyBorder="1"/>
    <xf numFmtId="0" fontId="10" fillId="0" borderId="59" xfId="22" applyBorder="1"/>
    <xf numFmtId="0" fontId="10" fillId="0" borderId="17" xfId="22" applyBorder="1"/>
    <xf numFmtId="0" fontId="10" fillId="0" borderId="0" xfId="22" applyBorder="1" applyAlignment="1">
      <alignment horizontal="right"/>
    </xf>
    <xf numFmtId="0" fontId="10" fillId="0" borderId="0" xfId="22" applyBorder="1"/>
    <xf numFmtId="0" fontId="10" fillId="0" borderId="43" xfId="22" applyBorder="1"/>
    <xf numFmtId="0" fontId="37" fillId="0" borderId="43" xfId="22" applyFont="1" applyBorder="1" applyAlignment="1">
      <alignment horizontal="center"/>
    </xf>
    <xf numFmtId="0" fontId="10" fillId="0" borderId="43" xfId="22" applyBorder="1" applyAlignment="1">
      <alignment horizontal="center"/>
    </xf>
    <xf numFmtId="165" fontId="10" fillId="0" borderId="43" xfId="22" applyNumberFormat="1" applyBorder="1" applyAlignment="1">
      <alignment horizontal="center"/>
    </xf>
    <xf numFmtId="0" fontId="7" fillId="6" borderId="0" xfId="22" applyFont="1" applyFill="1" applyBorder="1" applyAlignment="1">
      <alignment horizontal="right"/>
    </xf>
    <xf numFmtId="10" fontId="7" fillId="6" borderId="43" xfId="15" applyNumberFormat="1" applyFont="1" applyFill="1" applyBorder="1" applyAlignment="1">
      <alignment horizontal="center"/>
    </xf>
    <xf numFmtId="0" fontId="10" fillId="0" borderId="60" xfId="22" applyBorder="1"/>
    <xf numFmtId="0" fontId="10" fillId="0" borderId="35" xfId="22" applyBorder="1"/>
    <xf numFmtId="0" fontId="10" fillId="0" borderId="5" xfId="22" applyBorder="1"/>
    <xf numFmtId="165" fontId="10" fillId="0" borderId="0" xfId="22" applyNumberFormat="1" applyBorder="1"/>
    <xf numFmtId="0" fontId="46" fillId="0" borderId="0" xfId="23" applyFont="1"/>
    <xf numFmtId="0" fontId="4" fillId="0" borderId="0" xfId="23"/>
    <xf numFmtId="0" fontId="46" fillId="0" borderId="0" xfId="23" applyFont="1" applyAlignment="1">
      <alignment horizontal="right"/>
    </xf>
    <xf numFmtId="10" fontId="4" fillId="0" borderId="0" xfId="14" applyNumberFormat="1" applyFont="1"/>
    <xf numFmtId="44" fontId="4" fillId="0" borderId="0" xfId="23" applyNumberFormat="1"/>
    <xf numFmtId="0" fontId="4" fillId="0" borderId="0" xfId="23" applyAlignment="1">
      <alignment wrapText="1"/>
    </xf>
    <xf numFmtId="10" fontId="0" fillId="0" borderId="75" xfId="14" applyNumberFormat="1" applyFont="1" applyBorder="1"/>
    <xf numFmtId="44" fontId="0" fillId="0" borderId="72" xfId="0" applyNumberFormat="1" applyBorder="1"/>
    <xf numFmtId="0" fontId="15" fillId="0" borderId="0" xfId="0" applyFont="1"/>
    <xf numFmtId="0" fontId="42" fillId="0" borderId="0" xfId="23" applyFont="1"/>
    <xf numFmtId="10" fontId="0" fillId="0" borderId="76" xfId="14" applyNumberFormat="1" applyFont="1" applyBorder="1"/>
    <xf numFmtId="0" fontId="0" fillId="0" borderId="77" xfId="0" applyBorder="1"/>
    <xf numFmtId="0" fontId="0" fillId="0" borderId="77" xfId="0" applyBorder="1" applyAlignment="1">
      <alignment wrapText="1"/>
    </xf>
    <xf numFmtId="0" fontId="15" fillId="0" borderId="78" xfId="0" applyNumberFormat="1" applyFont="1" applyBorder="1"/>
    <xf numFmtId="0" fontId="25" fillId="0" borderId="0" xfId="0" applyFont="1" applyFill="1" applyBorder="1" applyAlignment="1">
      <alignment horizontal="right"/>
    </xf>
    <xf numFmtId="0" fontId="38" fillId="0" borderId="0" xfId="0" applyFont="1" applyFill="1" applyBorder="1"/>
    <xf numFmtId="0" fontId="39" fillId="0" borderId="0" xfId="0" applyFont="1" applyFill="1" applyBorder="1" applyAlignment="1">
      <alignment horizontal="right"/>
    </xf>
    <xf numFmtId="0" fontId="4" fillId="0" borderId="0" xfId="23" applyFill="1" applyBorder="1"/>
    <xf numFmtId="44" fontId="0" fillId="0" borderId="43" xfId="0" applyNumberFormat="1" applyBorder="1"/>
    <xf numFmtId="44" fontId="0" fillId="0" borderId="43" xfId="0" applyNumberFormat="1" applyFill="1" applyBorder="1"/>
    <xf numFmtId="44" fontId="40" fillId="0" borderId="43" xfId="0" applyNumberFormat="1" applyFont="1" applyFill="1" applyBorder="1"/>
    <xf numFmtId="44" fontId="0" fillId="17" borderId="70" xfId="0" applyNumberFormat="1" applyFill="1" applyBorder="1"/>
    <xf numFmtId="0" fontId="0" fillId="0" borderId="0" xfId="0" applyAlignment="1">
      <alignment vertical="center"/>
    </xf>
    <xf numFmtId="0" fontId="33" fillId="0" borderId="0" xfId="0" applyFont="1" applyBorder="1" applyAlignment="1">
      <alignment vertical="center"/>
    </xf>
    <xf numFmtId="0" fontId="33" fillId="0" borderId="0" xfId="0" applyFont="1" applyFill="1" applyBorder="1" applyAlignment="1">
      <alignment vertical="center"/>
    </xf>
    <xf numFmtId="44" fontId="0" fillId="0" borderId="70" xfId="0" applyNumberFormat="1" applyFill="1" applyBorder="1"/>
    <xf numFmtId="168" fontId="0" fillId="0" borderId="0" xfId="0" applyNumberFormat="1"/>
    <xf numFmtId="1" fontId="4" fillId="0" borderId="1" xfId="0" applyNumberFormat="1" applyFont="1" applyBorder="1" applyAlignment="1">
      <alignment horizontal="right" vertical="center" wrapText="1"/>
    </xf>
    <xf numFmtId="1" fontId="4" fillId="6" borderId="1" xfId="0" applyNumberFormat="1" applyFont="1" applyFill="1" applyBorder="1" applyAlignment="1">
      <alignment horizontal="right" vertical="center" wrapText="1"/>
    </xf>
    <xf numFmtId="1" fontId="4" fillId="18" borderId="1" xfId="0" applyNumberFormat="1" applyFont="1" applyFill="1" applyBorder="1" applyAlignment="1">
      <alignment horizontal="right" vertical="center" wrapText="1"/>
    </xf>
    <xf numFmtId="1" fontId="4" fillId="0" borderId="1" xfId="0" applyNumberFormat="1" applyFont="1" applyBorder="1" applyAlignment="1">
      <alignment horizontal="right"/>
    </xf>
    <xf numFmtId="1" fontId="27" fillId="0" borderId="1" xfId="0" applyNumberFormat="1" applyFont="1" applyBorder="1" applyAlignment="1">
      <alignment horizontal="right" vertical="center" wrapText="1"/>
    </xf>
    <xf numFmtId="0" fontId="4" fillId="0" borderId="1" xfId="0" applyFont="1" applyBorder="1"/>
    <xf numFmtId="0" fontId="4" fillId="0" borderId="1" xfId="0" applyFont="1" applyBorder="1" applyAlignment="1">
      <alignment horizontal="right" vertical="center" wrapText="1"/>
    </xf>
    <xf numFmtId="0" fontId="4" fillId="0" borderId="1" xfId="0" applyFont="1" applyFill="1" applyBorder="1" applyAlignment="1">
      <alignment horizontal="right" vertical="center" wrapText="1"/>
    </xf>
    <xf numFmtId="0" fontId="25" fillId="0" borderId="0" xfId="0" applyFont="1" applyAlignment="1">
      <alignment horizontal="center" wrapText="1"/>
    </xf>
    <xf numFmtId="1" fontId="0" fillId="0" borderId="0" xfId="0" applyNumberFormat="1"/>
    <xf numFmtId="1" fontId="18" fillId="0" borderId="0" xfId="0" applyNumberFormat="1" applyFont="1"/>
    <xf numFmtId="1" fontId="0" fillId="0" borderId="79" xfId="0" applyNumberFormat="1" applyBorder="1"/>
    <xf numFmtId="1" fontId="0" fillId="0" borderId="33" xfId="0" applyNumberFormat="1" applyBorder="1"/>
    <xf numFmtId="44" fontId="40" fillId="0" borderId="0" xfId="0" applyNumberFormat="1" applyFont="1"/>
    <xf numFmtId="0" fontId="0" fillId="0" borderId="0" xfId="0" applyBorder="1" applyAlignment="1">
      <alignment horizontal="center"/>
    </xf>
    <xf numFmtId="0" fontId="0" fillId="0" borderId="52" xfId="0" applyBorder="1" applyAlignment="1">
      <alignment horizontal="center"/>
    </xf>
    <xf numFmtId="0" fontId="47" fillId="0" borderId="4" xfId="37" applyFont="1" applyFill="1" applyBorder="1" applyAlignment="1">
      <alignment wrapText="1"/>
    </xf>
    <xf numFmtId="170" fontId="48" fillId="0" borderId="1" xfId="38" applyNumberFormat="1" applyFont="1" applyFill="1" applyBorder="1" applyAlignment="1">
      <alignment horizontal="center" vertical="top"/>
    </xf>
    <xf numFmtId="170" fontId="48" fillId="0" borderId="1" xfId="39" applyNumberFormat="1" applyFont="1" applyFill="1" applyBorder="1" applyAlignment="1">
      <alignment horizontal="center" vertical="top"/>
    </xf>
    <xf numFmtId="0" fontId="47" fillId="0" borderId="3" xfId="37" applyFont="1" applyFill="1" applyBorder="1" applyAlignment="1">
      <alignment wrapText="1"/>
    </xf>
    <xf numFmtId="0" fontId="47" fillId="0" borderId="3" xfId="37" applyFont="1" applyFill="1" applyBorder="1"/>
    <xf numFmtId="0" fontId="47" fillId="0" borderId="80" xfId="37" applyFont="1" applyFill="1" applyBorder="1" applyAlignment="1">
      <alignment wrapText="1"/>
    </xf>
    <xf numFmtId="0" fontId="0" fillId="0" borderId="0" xfId="0" applyAlignment="1"/>
    <xf numFmtId="0" fontId="47" fillId="0" borderId="0" xfId="37" applyFont="1" applyFill="1" applyBorder="1" applyAlignment="1"/>
    <xf numFmtId="0" fontId="47" fillId="0" borderId="19" xfId="37" applyFont="1" applyFill="1" applyBorder="1" applyAlignment="1"/>
    <xf numFmtId="0" fontId="47" fillId="0" borderId="23" xfId="37" applyFont="1" applyFill="1" applyBorder="1" applyAlignment="1"/>
    <xf numFmtId="170" fontId="49" fillId="0" borderId="1" xfId="38" applyNumberFormat="1" applyFont="1" applyFill="1" applyBorder="1" applyAlignment="1">
      <alignment horizontal="center" vertical="top"/>
    </xf>
    <xf numFmtId="170" fontId="49" fillId="0" borderId="1" xfId="39" applyNumberFormat="1" applyFont="1" applyFill="1" applyBorder="1" applyAlignment="1">
      <alignment horizontal="center" vertical="top"/>
    </xf>
    <xf numFmtId="170" fontId="49" fillId="4" borderId="1" xfId="38" applyNumberFormat="1" applyFont="1" applyFill="1" applyBorder="1" applyAlignment="1">
      <alignment horizontal="center" vertical="top"/>
    </xf>
    <xf numFmtId="170" fontId="49" fillId="0" borderId="1" xfId="40" applyNumberFormat="1" applyFont="1" applyFill="1" applyBorder="1" applyAlignment="1">
      <alignment horizontal="center" vertical="top"/>
    </xf>
    <xf numFmtId="170" fontId="49" fillId="0" borderId="1" xfId="41" applyNumberFormat="1" applyFont="1" applyFill="1" applyBorder="1" applyAlignment="1">
      <alignment horizontal="center" vertical="top"/>
    </xf>
    <xf numFmtId="170" fontId="22" fillId="0" borderId="1" xfId="40" applyNumberFormat="1" applyFont="1" applyFill="1" applyBorder="1" applyAlignment="1">
      <alignment horizontal="center" vertical="top"/>
    </xf>
    <xf numFmtId="0" fontId="23" fillId="0" borderId="17" xfId="0" applyFont="1" applyBorder="1"/>
    <xf numFmtId="4" fontId="23" fillId="0" borderId="1" xfId="0" applyNumberFormat="1" applyFont="1" applyBorder="1" applyAlignment="1">
      <alignment horizontal="center"/>
    </xf>
    <xf numFmtId="0" fontId="23" fillId="0" borderId="17" xfId="0" applyFont="1" applyFill="1" applyBorder="1"/>
    <xf numFmtId="4" fontId="23" fillId="4" borderId="1" xfId="0" applyNumberFormat="1" applyFont="1" applyFill="1" applyBorder="1" applyAlignment="1">
      <alignment horizontal="center"/>
    </xf>
    <xf numFmtId="0" fontId="23" fillId="0" borderId="42" xfId="0" applyFont="1" applyBorder="1"/>
    <xf numFmtId="3" fontId="23" fillId="0" borderId="6" xfId="0" applyNumberFormat="1" applyFont="1" applyBorder="1"/>
    <xf numFmtId="2" fontId="23" fillId="0" borderId="0" xfId="0" applyNumberFormat="1" applyFont="1" applyAlignment="1">
      <alignment horizontal="center"/>
    </xf>
    <xf numFmtId="0" fontId="18" fillId="0" borderId="0" xfId="0" applyFont="1" applyAlignment="1">
      <alignment vertical="center"/>
    </xf>
    <xf numFmtId="0" fontId="0" fillId="0" borderId="81" xfId="0" applyBorder="1"/>
    <xf numFmtId="0" fontId="0" fillId="0" borderId="82" xfId="0" applyBorder="1"/>
    <xf numFmtId="0" fontId="0" fillId="0" borderId="55" xfId="0" applyBorder="1"/>
    <xf numFmtId="0" fontId="51" fillId="0" borderId="38" xfId="0" applyFont="1" applyBorder="1"/>
    <xf numFmtId="0" fontId="52" fillId="0" borderId="16" xfId="42" applyFont="1" applyFill="1" applyBorder="1" applyAlignment="1">
      <alignment horizontal="center" vertical="top" wrapText="1"/>
    </xf>
    <xf numFmtId="0" fontId="52" fillId="0" borderId="14" xfId="43" applyFont="1" applyFill="1" applyBorder="1" applyAlignment="1">
      <alignment horizontal="center" vertical="top" wrapText="1"/>
    </xf>
    <xf numFmtId="0" fontId="52" fillId="0" borderId="20" xfId="43" applyFont="1" applyFill="1" applyBorder="1" applyAlignment="1">
      <alignment horizontal="center" vertical="top" wrapText="1"/>
    </xf>
    <xf numFmtId="0" fontId="52" fillId="0" borderId="66" xfId="43" applyFont="1" applyFill="1" applyBorder="1" applyAlignment="1">
      <alignment horizontal="center" vertical="top" wrapText="1"/>
    </xf>
    <xf numFmtId="0" fontId="19" fillId="0" borderId="61" xfId="0" applyFont="1" applyBorder="1" applyAlignment="1">
      <alignment horizontal="center" wrapText="1"/>
    </xf>
    <xf numFmtId="170" fontId="0" fillId="0" borderId="0" xfId="0" applyNumberFormat="1" applyAlignment="1">
      <alignment wrapText="1"/>
    </xf>
    <xf numFmtId="170" fontId="0" fillId="0" borderId="8" xfId="0" applyNumberFormat="1" applyBorder="1" applyAlignment="1">
      <alignment horizontal="center"/>
    </xf>
    <xf numFmtId="170" fontId="0" fillId="0" borderId="9" xfId="0" applyNumberFormat="1" applyBorder="1" applyAlignment="1">
      <alignment horizontal="center"/>
    </xf>
    <xf numFmtId="170" fontId="0" fillId="0" borderId="10" xfId="0" applyNumberFormat="1" applyBorder="1" applyAlignment="1">
      <alignment horizontal="center"/>
    </xf>
    <xf numFmtId="170" fontId="0" fillId="0" borderId="11" xfId="0" applyNumberFormat="1" applyBorder="1" applyAlignment="1">
      <alignment horizontal="center"/>
    </xf>
    <xf numFmtId="170" fontId="0" fillId="0" borderId="83" xfId="0" applyNumberFormat="1" applyBorder="1" applyAlignment="1">
      <alignment horizontal="center"/>
    </xf>
    <xf numFmtId="170" fontId="0" fillId="0" borderId="84" xfId="0" applyNumberFormat="1" applyFill="1" applyBorder="1" applyAlignment="1">
      <alignment horizontal="center"/>
    </xf>
    <xf numFmtId="0" fontId="47" fillId="0" borderId="39" xfId="37" applyFont="1" applyFill="1" applyBorder="1" applyAlignment="1">
      <alignment wrapText="1"/>
    </xf>
    <xf numFmtId="170" fontId="0" fillId="0" borderId="45" xfId="0" applyNumberFormat="1" applyBorder="1" applyAlignment="1">
      <alignment horizontal="center"/>
    </xf>
    <xf numFmtId="170" fontId="0" fillId="0" borderId="46" xfId="0" applyNumberFormat="1" applyBorder="1" applyAlignment="1">
      <alignment horizontal="center"/>
    </xf>
    <xf numFmtId="170" fontId="0" fillId="0" borderId="28" xfId="0" applyNumberFormat="1" applyBorder="1" applyAlignment="1">
      <alignment horizontal="center"/>
    </xf>
    <xf numFmtId="170" fontId="0" fillId="0" borderId="27" xfId="0" applyNumberFormat="1" applyBorder="1" applyAlignment="1">
      <alignment horizontal="center"/>
    </xf>
    <xf numFmtId="170" fontId="0" fillId="0" borderId="29" xfId="0" applyNumberFormat="1" applyBorder="1" applyAlignment="1">
      <alignment horizontal="center"/>
    </xf>
    <xf numFmtId="0" fontId="50" fillId="0" borderId="12" xfId="37" applyFont="1" applyFill="1" applyBorder="1" applyAlignment="1">
      <alignment wrapText="1"/>
    </xf>
    <xf numFmtId="2" fontId="0" fillId="0" borderId="16" xfId="0" applyNumberFormat="1" applyBorder="1" applyAlignment="1">
      <alignment horizontal="center"/>
    </xf>
    <xf numFmtId="2" fontId="0" fillId="0" borderId="14" xfId="0" applyNumberFormat="1" applyBorder="1" applyAlignment="1">
      <alignment horizontal="center"/>
    </xf>
    <xf numFmtId="2" fontId="0" fillId="0" borderId="14" xfId="0" applyNumberFormat="1" applyFill="1" applyBorder="1" applyAlignment="1">
      <alignment horizontal="center"/>
    </xf>
    <xf numFmtId="2" fontId="0" fillId="0" borderId="20" xfId="0" applyNumberFormat="1" applyBorder="1" applyAlignment="1">
      <alignment horizontal="center"/>
    </xf>
    <xf numFmtId="170" fontId="0" fillId="0" borderId="13" xfId="0" applyNumberFormat="1" applyBorder="1" applyAlignment="1">
      <alignment horizontal="center"/>
    </xf>
    <xf numFmtId="2" fontId="0" fillId="0" borderId="15" xfId="0" applyNumberFormat="1" applyBorder="1" applyAlignment="1">
      <alignment horizontal="center"/>
    </xf>
    <xf numFmtId="0" fontId="55" fillId="0" borderId="0" xfId="37" applyFont="1" applyFill="1" applyBorder="1" applyAlignment="1"/>
    <xf numFmtId="0" fontId="56" fillId="0" borderId="0" xfId="0" applyFont="1" applyBorder="1"/>
    <xf numFmtId="2" fontId="20" fillId="4" borderId="2" xfId="0" applyNumberFormat="1" applyFont="1" applyFill="1" applyBorder="1"/>
    <xf numFmtId="2" fontId="20" fillId="4" borderId="1" xfId="0" applyNumberFormat="1" applyFont="1" applyFill="1" applyBorder="1"/>
    <xf numFmtId="2" fontId="18" fillId="0" borderId="0" xfId="0" applyNumberFormat="1" applyFont="1" applyAlignment="1">
      <alignment horizontal="center"/>
    </xf>
    <xf numFmtId="0" fontId="24" fillId="0" borderId="1" xfId="0" applyFont="1" applyBorder="1" applyAlignment="1">
      <alignment horizontal="center" wrapText="1"/>
    </xf>
    <xf numFmtId="4" fontId="10" fillId="0" borderId="0" xfId="0" applyNumberFormat="1" applyFont="1" applyFill="1" applyBorder="1"/>
    <xf numFmtId="44" fontId="8" fillId="0" borderId="36" xfId="6" applyFont="1" applyBorder="1"/>
    <xf numFmtId="9" fontId="8" fillId="0" borderId="36" xfId="0" applyNumberFormat="1" applyFont="1" applyBorder="1" applyAlignment="1">
      <alignment horizontal="right"/>
    </xf>
    <xf numFmtId="171" fontId="0" fillId="0" borderId="0" xfId="14" applyNumberFormat="1" applyFont="1"/>
    <xf numFmtId="2" fontId="20" fillId="0" borderId="2" xfId="0" applyNumberFormat="1" applyFont="1" applyFill="1" applyBorder="1"/>
    <xf numFmtId="2" fontId="20" fillId="0" borderId="0" xfId="0" applyNumberFormat="1" applyFont="1" applyFill="1" applyBorder="1" applyAlignment="1">
      <alignment horizontal="center" wrapText="1"/>
    </xf>
    <xf numFmtId="0" fontId="3" fillId="0" borderId="0" xfId="23" applyFont="1"/>
    <xf numFmtId="2" fontId="4" fillId="0" borderId="0" xfId="23" applyNumberFormat="1"/>
    <xf numFmtId="0" fontId="4" fillId="0" borderId="35" xfId="23" applyBorder="1"/>
    <xf numFmtId="2" fontId="4" fillId="0" borderId="18" xfId="23" applyNumberFormat="1" applyBorder="1"/>
    <xf numFmtId="0" fontId="14" fillId="0" borderId="0" xfId="0" applyFont="1"/>
    <xf numFmtId="0" fontId="14" fillId="0" borderId="0" xfId="0" applyFont="1" applyAlignment="1">
      <alignment wrapText="1"/>
    </xf>
    <xf numFmtId="0" fontId="0" fillId="0" borderId="0" xfId="0" applyBorder="1" applyAlignment="1">
      <alignment vertical="center" wrapText="1"/>
    </xf>
    <xf numFmtId="166" fontId="9" fillId="6" borderId="32" xfId="6" applyNumberFormat="1" applyFont="1" applyFill="1" applyBorder="1"/>
    <xf numFmtId="0" fontId="8" fillId="0" borderId="37" xfId="0" applyFont="1" applyBorder="1"/>
    <xf numFmtId="44" fontId="8" fillId="0" borderId="37" xfId="6" applyFont="1" applyBorder="1"/>
    <xf numFmtId="44" fontId="8" fillId="0" borderId="36" xfId="0" applyNumberFormat="1" applyFont="1" applyBorder="1"/>
    <xf numFmtId="0" fontId="9" fillId="0" borderId="26" xfId="0" applyFont="1" applyBorder="1"/>
    <xf numFmtId="4" fontId="20" fillId="0" borderId="0" xfId="0" applyNumberFormat="1" applyFont="1" applyFill="1" applyBorder="1"/>
    <xf numFmtId="0" fontId="20" fillId="0" borderId="0" xfId="0" applyFont="1" applyFill="1" applyBorder="1"/>
    <xf numFmtId="3" fontId="20" fillId="0" borderId="0" xfId="0" applyNumberFormat="1" applyFont="1" applyFill="1" applyBorder="1"/>
    <xf numFmtId="1" fontId="20" fillId="0" borderId="0" xfId="0" applyNumberFormat="1" applyFont="1" applyFill="1" applyBorder="1" applyAlignment="1">
      <alignment horizontal="left"/>
    </xf>
    <xf numFmtId="1" fontId="20" fillId="0" borderId="0" xfId="0" applyNumberFormat="1" applyFont="1" applyFill="1" applyBorder="1" applyAlignment="1">
      <alignment horizontal="left" wrapText="1"/>
    </xf>
    <xf numFmtId="0" fontId="30" fillId="0" borderId="0" xfId="0" applyFont="1" applyFill="1" applyBorder="1" applyAlignment="1">
      <alignment wrapText="1"/>
    </xf>
    <xf numFmtId="0" fontId="21" fillId="0" borderId="0" xfId="0" applyFont="1" applyFill="1" applyBorder="1" applyAlignment="1">
      <alignment horizontal="center"/>
    </xf>
    <xf numFmtId="1" fontId="21" fillId="0" borderId="0" xfId="0" applyNumberFormat="1" applyFont="1" applyFill="1" applyBorder="1"/>
    <xf numFmtId="0" fontId="20" fillId="0" borderId="0" xfId="0" applyFont="1" applyFill="1" applyBorder="1" applyAlignment="1">
      <alignment horizontal="right"/>
    </xf>
    <xf numFmtId="2" fontId="20" fillId="0" borderId="0" xfId="0" applyNumberFormat="1" applyFont="1" applyFill="1" applyBorder="1"/>
    <xf numFmtId="0" fontId="21" fillId="0" borderId="0" xfId="0" applyFont="1" applyFill="1" applyBorder="1"/>
    <xf numFmtId="0" fontId="2" fillId="0" borderId="35" xfId="23" applyFont="1" applyBorder="1"/>
    <xf numFmtId="2" fontId="2" fillId="0" borderId="0" xfId="23" applyNumberFormat="1" applyFont="1"/>
    <xf numFmtId="2" fontId="58" fillId="19" borderId="18" xfId="23" applyNumberFormat="1" applyFont="1" applyFill="1" applyBorder="1"/>
    <xf numFmtId="0" fontId="58" fillId="19" borderId="65" xfId="23" applyFont="1" applyFill="1" applyBorder="1"/>
    <xf numFmtId="0" fontId="58" fillId="19" borderId="62" xfId="23" applyFont="1" applyFill="1" applyBorder="1"/>
    <xf numFmtId="0" fontId="58" fillId="19" borderId="55" xfId="23" applyFont="1" applyFill="1" applyBorder="1"/>
    <xf numFmtId="0" fontId="58" fillId="19" borderId="23" xfId="23" applyFont="1" applyFill="1" applyBorder="1"/>
    <xf numFmtId="2" fontId="58" fillId="19" borderId="0" xfId="23" applyNumberFormat="1" applyFont="1" applyFill="1" applyBorder="1"/>
    <xf numFmtId="0" fontId="58" fillId="19" borderId="52" xfId="23" applyFont="1" applyFill="1" applyBorder="1"/>
    <xf numFmtId="0" fontId="58" fillId="19" borderId="34" xfId="23" applyFont="1" applyFill="1" applyBorder="1"/>
    <xf numFmtId="2" fontId="58" fillId="19" borderId="33" xfId="23" applyNumberFormat="1" applyFont="1" applyFill="1" applyBorder="1"/>
    <xf numFmtId="0" fontId="58" fillId="19" borderId="61" xfId="23" applyFont="1" applyFill="1" applyBorder="1"/>
    <xf numFmtId="0" fontId="47" fillId="0" borderId="1" xfId="37" applyFont="1" applyFill="1" applyBorder="1" applyAlignment="1">
      <alignment wrapText="1"/>
    </xf>
    <xf numFmtId="0" fontId="47" fillId="0" borderId="1" xfId="37" applyFont="1" applyFill="1" applyBorder="1"/>
    <xf numFmtId="0" fontId="47" fillId="20" borderId="6" xfId="37" applyFont="1" applyFill="1" applyBorder="1" applyAlignment="1">
      <alignment wrapText="1"/>
    </xf>
    <xf numFmtId="166" fontId="9" fillId="6" borderId="41" xfId="6" applyNumberFormat="1" applyFont="1" applyFill="1" applyBorder="1"/>
    <xf numFmtId="9" fontId="0" fillId="0" borderId="0" xfId="14" applyFont="1"/>
    <xf numFmtId="44" fontId="0" fillId="0" borderId="0" xfId="72" applyFont="1"/>
    <xf numFmtId="44" fontId="0" fillId="6" borderId="0" xfId="72" applyFont="1" applyFill="1"/>
    <xf numFmtId="0" fontId="0" fillId="6" borderId="0" xfId="0" applyFill="1"/>
    <xf numFmtId="42" fontId="0" fillId="0" borderId="0" xfId="0" applyNumberFormat="1"/>
    <xf numFmtId="0" fontId="0" fillId="0" borderId="1" xfId="0" applyBorder="1" applyAlignment="1">
      <alignment vertical="center" wrapText="1"/>
    </xf>
    <xf numFmtId="0" fontId="0" fillId="0" borderId="19" xfId="0" applyBorder="1" applyAlignment="1">
      <alignment vertical="center" wrapText="1"/>
    </xf>
    <xf numFmtId="0" fontId="0" fillId="0" borderId="0" xfId="0" applyBorder="1" applyAlignment="1">
      <alignment horizontal="center"/>
    </xf>
    <xf numFmtId="0" fontId="0" fillId="0" borderId="52" xfId="0" applyBorder="1" applyAlignment="1">
      <alignment horizontal="center"/>
    </xf>
    <xf numFmtId="0" fontId="10" fillId="0" borderId="1" xfId="0" applyFont="1" applyBorder="1" applyAlignment="1">
      <alignment vertical="center"/>
    </xf>
    <xf numFmtId="2" fontId="0" fillId="0" borderId="0" xfId="14" applyNumberFormat="1" applyFont="1"/>
    <xf numFmtId="0" fontId="20" fillId="19" borderId="85" xfId="0" applyFont="1" applyFill="1" applyBorder="1" applyAlignment="1">
      <alignment horizontal="left"/>
    </xf>
    <xf numFmtId="2" fontId="20" fillId="19" borderId="51" xfId="0" applyNumberFormat="1" applyFont="1" applyFill="1" applyBorder="1" applyAlignment="1">
      <alignment horizontal="right"/>
    </xf>
    <xf numFmtId="0" fontId="20" fillId="19" borderId="55" xfId="0" applyFont="1" applyFill="1" applyBorder="1" applyAlignment="1">
      <alignment horizontal="right"/>
    </xf>
    <xf numFmtId="0" fontId="0" fillId="0" borderId="0" xfId="0" applyBorder="1" applyAlignment="1">
      <alignment horizontal="center"/>
    </xf>
    <xf numFmtId="0" fontId="0" fillId="0" borderId="52" xfId="0" applyBorder="1" applyAlignment="1">
      <alignment horizontal="center"/>
    </xf>
    <xf numFmtId="166" fontId="0" fillId="0" borderId="0" xfId="0" applyNumberFormat="1"/>
    <xf numFmtId="0" fontId="0" fillId="0" borderId="0" xfId="0" applyAlignment="1">
      <alignment vertical="top" wrapText="1"/>
    </xf>
    <xf numFmtId="0" fontId="61" fillId="0" borderId="0" xfId="0" applyFont="1"/>
    <xf numFmtId="0" fontId="61" fillId="0" borderId="0" xfId="0" applyFont="1" applyFill="1" applyBorder="1"/>
    <xf numFmtId="0" fontId="18" fillId="0" borderId="1" xfId="0" applyFont="1" applyBorder="1"/>
    <xf numFmtId="0" fontId="18" fillId="0" borderId="1" xfId="0" applyFont="1" applyBorder="1" applyAlignment="1">
      <alignment horizontal="center" wrapText="1"/>
    </xf>
    <xf numFmtId="0" fontId="25" fillId="0" borderId="1" xfId="0" applyFont="1" applyFill="1" applyBorder="1" applyAlignment="1">
      <alignment horizontal="center" wrapText="1"/>
    </xf>
    <xf numFmtId="0" fontId="25" fillId="0" borderId="1" xfId="0" applyFont="1" applyBorder="1" applyAlignment="1">
      <alignment horizontal="center" wrapText="1"/>
    </xf>
    <xf numFmtId="0" fontId="46" fillId="0" borderId="1" xfId="75" applyFont="1" applyBorder="1" applyAlignment="1">
      <alignment horizontal="center" wrapText="1"/>
    </xf>
    <xf numFmtId="0" fontId="25" fillId="21" borderId="1" xfId="0" applyFont="1" applyFill="1" applyBorder="1" applyAlignment="1">
      <alignment horizontal="center" wrapText="1"/>
    </xf>
    <xf numFmtId="0" fontId="25" fillId="22" borderId="1" xfId="0" applyFont="1" applyFill="1" applyBorder="1" applyAlignment="1">
      <alignment horizontal="center" wrapText="1"/>
    </xf>
    <xf numFmtId="0" fontId="25" fillId="0" borderId="0" xfId="0" applyFont="1" applyFill="1" applyBorder="1" applyAlignment="1">
      <alignment horizontal="center" wrapText="1"/>
    </xf>
    <xf numFmtId="0" fontId="25" fillId="23" borderId="1" xfId="0" applyFont="1" applyFill="1" applyBorder="1" applyAlignment="1">
      <alignment horizontal="center" wrapText="1"/>
    </xf>
    <xf numFmtId="0" fontId="25" fillId="24" borderId="1" xfId="0" applyFont="1" applyFill="1" applyBorder="1" applyAlignment="1">
      <alignment horizontal="center" wrapText="1"/>
    </xf>
    <xf numFmtId="0" fontId="47" fillId="20" borderId="6" xfId="37" applyFont="1" applyFill="1" applyBorder="1" applyAlignment="1"/>
    <xf numFmtId="1" fontId="0" fillId="20" borderId="35" xfId="0" applyNumberFormat="1" applyFill="1" applyBorder="1"/>
    <xf numFmtId="164" fontId="0" fillId="20" borderId="6" xfId="0" applyNumberFormat="1" applyFill="1" applyBorder="1"/>
    <xf numFmtId="2" fontId="0" fillId="20" borderId="6" xfId="0" applyNumberFormat="1" applyFill="1" applyBorder="1"/>
    <xf numFmtId="172" fontId="0" fillId="20" borderId="6" xfId="74" applyNumberFormat="1" applyFont="1" applyFill="1" applyBorder="1"/>
    <xf numFmtId="172" fontId="0" fillId="20" borderId="1" xfId="74" applyNumberFormat="1" applyFont="1" applyFill="1" applyBorder="1"/>
    <xf numFmtId="169" fontId="63" fillId="20" borderId="1" xfId="76" applyNumberFormat="1" applyFont="1" applyFill="1" applyBorder="1" applyAlignment="1">
      <alignment horizontal="right"/>
    </xf>
    <xf numFmtId="169" fontId="0" fillId="20" borderId="1" xfId="74" applyNumberFormat="1" applyFont="1" applyFill="1" applyBorder="1"/>
    <xf numFmtId="0" fontId="1" fillId="20" borderId="19" xfId="75" applyFill="1" applyBorder="1" applyAlignment="1">
      <alignment horizontal="center" vertical="center"/>
    </xf>
    <xf numFmtId="0" fontId="0" fillId="20" borderId="1" xfId="0" applyFill="1" applyBorder="1" applyAlignment="1">
      <alignment horizontal="center"/>
    </xf>
    <xf numFmtId="0" fontId="0" fillId="0" borderId="0" xfId="0" applyFill="1" applyBorder="1" applyAlignment="1">
      <alignment horizontal="center"/>
    </xf>
    <xf numFmtId="169" fontId="0" fillId="20" borderId="1" xfId="0" applyNumberFormat="1" applyFill="1" applyBorder="1"/>
    <xf numFmtId="171" fontId="0" fillId="20" borderId="1" xfId="14" applyNumberFormat="1" applyFont="1" applyFill="1" applyBorder="1"/>
    <xf numFmtId="169" fontId="0" fillId="0" borderId="0" xfId="0" applyNumberFormat="1"/>
    <xf numFmtId="0" fontId="47" fillId="0" borderId="1" xfId="37" applyFont="1" applyFill="1" applyBorder="1" applyAlignment="1"/>
    <xf numFmtId="1" fontId="0" fillId="0" borderId="35" xfId="0" applyNumberFormat="1" applyFill="1" applyBorder="1"/>
    <xf numFmtId="164" fontId="0" fillId="0" borderId="1" xfId="0" applyNumberFormat="1" applyBorder="1"/>
    <xf numFmtId="2" fontId="0" fillId="0" borderId="1" xfId="0" applyNumberFormat="1" applyBorder="1"/>
    <xf numFmtId="172" fontId="0" fillId="0" borderId="6" xfId="74" applyNumberFormat="1" applyFont="1" applyBorder="1"/>
    <xf numFmtId="172" fontId="0" fillId="0" borderId="1" xfId="74" applyNumberFormat="1" applyFont="1" applyBorder="1"/>
    <xf numFmtId="169" fontId="63" fillId="0" borderId="1" xfId="76" applyNumberFormat="1" applyFont="1" applyFill="1" applyBorder="1" applyAlignment="1">
      <alignment horizontal="right"/>
    </xf>
    <xf numFmtId="169" fontId="0" fillId="0" borderId="1" xfId="74" applyNumberFormat="1" applyFont="1" applyFill="1" applyBorder="1"/>
    <xf numFmtId="0" fontId="1" fillId="0" borderId="19" xfId="75" applyBorder="1" applyAlignment="1">
      <alignment horizontal="center" vertical="center"/>
    </xf>
    <xf numFmtId="0" fontId="0" fillId="0" borderId="1" xfId="0" applyBorder="1" applyAlignment="1">
      <alignment horizontal="center"/>
    </xf>
    <xf numFmtId="169" fontId="0" fillId="0" borderId="1" xfId="0" applyNumberFormat="1" applyFill="1" applyBorder="1"/>
    <xf numFmtId="171" fontId="0" fillId="0" borderId="1" xfId="14" applyNumberFormat="1" applyFont="1" applyFill="1" applyBorder="1"/>
    <xf numFmtId="164" fontId="0" fillId="20" borderId="1" xfId="0" applyNumberFormat="1" applyFill="1" applyBorder="1"/>
    <xf numFmtId="2" fontId="0" fillId="20" borderId="1" xfId="0" applyNumberFormat="1" applyFill="1" applyBorder="1"/>
    <xf numFmtId="0" fontId="0" fillId="0" borderId="1" xfId="0" applyFill="1" applyBorder="1" applyAlignment="1">
      <alignment horizontal="center"/>
    </xf>
    <xf numFmtId="1" fontId="0" fillId="0" borderId="35" xfId="0" applyNumberFormat="1" applyBorder="1"/>
    <xf numFmtId="164" fontId="0" fillId="25" borderId="1" xfId="0" applyNumberFormat="1" applyFill="1" applyBorder="1"/>
    <xf numFmtId="0" fontId="64" fillId="0" borderId="0" xfId="0" applyFont="1" applyBorder="1" applyAlignment="1">
      <alignment horizontal="right"/>
    </xf>
    <xf numFmtId="164" fontId="0" fillId="0" borderId="0" xfId="0" applyNumberFormat="1" applyBorder="1"/>
    <xf numFmtId="164" fontId="65" fillId="0" borderId="0" xfId="0" applyNumberFormat="1" applyFont="1" applyBorder="1"/>
    <xf numFmtId="172" fontId="0" fillId="0" borderId="0" xfId="74" applyNumberFormat="1" applyFont="1"/>
    <xf numFmtId="169" fontId="18" fillId="0" borderId="0" xfId="0" applyNumberFormat="1" applyFont="1" applyBorder="1"/>
    <xf numFmtId="0" fontId="65" fillId="0" borderId="0" xfId="0" applyFont="1" applyAlignment="1">
      <alignment vertical="top" wrapText="1"/>
    </xf>
    <xf numFmtId="0" fontId="66" fillId="0" borderId="56" xfId="75" applyFont="1" applyBorder="1" applyAlignment="1">
      <alignment vertical="top" wrapText="1"/>
    </xf>
    <xf numFmtId="0" fontId="0" fillId="0" borderId="0" xfId="0" applyFont="1" applyFill="1" applyBorder="1"/>
    <xf numFmtId="0" fontId="0" fillId="0" borderId="0" xfId="0" applyFont="1"/>
    <xf numFmtId="169" fontId="0" fillId="6" borderId="1" xfId="0" applyNumberFormat="1" applyFont="1" applyFill="1" applyBorder="1"/>
    <xf numFmtId="171" fontId="0" fillId="0" borderId="0" xfId="14" applyNumberFormat="1" applyFont="1" applyFill="1" applyBorder="1"/>
    <xf numFmtId="169" fontId="0" fillId="0" borderId="0" xfId="0" applyNumberFormat="1" applyBorder="1"/>
    <xf numFmtId="169" fontId="23" fillId="0" borderId="0" xfId="0" applyNumberFormat="1" applyFont="1"/>
    <xf numFmtId="0" fontId="65" fillId="0" borderId="0" xfId="0" applyFont="1"/>
    <xf numFmtId="0" fontId="23" fillId="0" borderId="0" xfId="0" applyFont="1" applyAlignment="1">
      <alignment horizontal="right"/>
    </xf>
    <xf numFmtId="169" fontId="23" fillId="0" borderId="0" xfId="0" applyNumberFormat="1" applyFont="1" applyFill="1" applyBorder="1"/>
    <xf numFmtId="169" fontId="61" fillId="0" borderId="0" xfId="0" applyNumberFormat="1" applyFont="1"/>
    <xf numFmtId="169" fontId="0" fillId="21" borderId="1" xfId="0" applyNumberFormat="1" applyFill="1" applyBorder="1"/>
    <xf numFmtId="0" fontId="23" fillId="0" borderId="86" xfId="0" applyFont="1" applyBorder="1" applyAlignment="1">
      <alignment horizontal="left"/>
    </xf>
    <xf numFmtId="169" fontId="0" fillId="22" borderId="1" xfId="0" applyNumberFormat="1" applyFill="1" applyBorder="1"/>
    <xf numFmtId="172" fontId="0" fillId="0" borderId="0" xfId="0" applyNumberFormat="1"/>
    <xf numFmtId="0" fontId="23" fillId="0" borderId="0" xfId="0" applyFont="1" applyBorder="1" applyAlignment="1">
      <alignment horizontal="left"/>
    </xf>
    <xf numFmtId="0" fontId="23" fillId="0" borderId="0" xfId="0" applyFont="1" applyFill="1" applyBorder="1" applyAlignment="1">
      <alignment horizontal="left"/>
    </xf>
    <xf numFmtId="168" fontId="0" fillId="0" borderId="0" xfId="0" applyNumberFormat="1" applyBorder="1"/>
    <xf numFmtId="0" fontId="67" fillId="0" borderId="0" xfId="0" applyFont="1" applyFill="1" applyBorder="1" applyAlignment="1" applyProtection="1">
      <alignment vertical="center" wrapText="1"/>
    </xf>
    <xf numFmtId="0" fontId="67" fillId="0" borderId="0" xfId="0" applyFont="1" applyFill="1" applyBorder="1" applyAlignment="1" applyProtection="1">
      <alignment horizontal="right" vertical="center" wrapText="1"/>
    </xf>
    <xf numFmtId="172" fontId="63" fillId="0" borderId="0" xfId="74" applyNumberFormat="1" applyFont="1" applyFill="1" applyBorder="1" applyAlignment="1">
      <alignment horizontal="right" wrapText="1"/>
    </xf>
    <xf numFmtId="0" fontId="65" fillId="0" borderId="0" xfId="0" applyFont="1" applyAlignment="1">
      <alignment vertical="top"/>
    </xf>
    <xf numFmtId="0" fontId="63" fillId="0" borderId="0" xfId="76" applyFont="1" applyFill="1" applyBorder="1" applyAlignment="1">
      <alignment horizontal="center"/>
    </xf>
    <xf numFmtId="0" fontId="63" fillId="0" borderId="0" xfId="76" applyFont="1" applyFill="1" applyBorder="1" applyAlignment="1"/>
    <xf numFmtId="0" fontId="63" fillId="0" borderId="0" xfId="76" applyFont="1" applyFill="1" applyBorder="1" applyAlignment="1">
      <alignment wrapText="1"/>
    </xf>
    <xf numFmtId="0" fontId="63" fillId="0" borderId="0" xfId="76" applyFont="1" applyFill="1" applyBorder="1" applyAlignment="1">
      <alignment horizontal="right" wrapText="1"/>
    </xf>
    <xf numFmtId="169" fontId="0" fillId="0" borderId="40" xfId="0" applyNumberFormat="1" applyFill="1" applyBorder="1"/>
    <xf numFmtId="16" fontId="0" fillId="0" borderId="0" xfId="0" applyNumberFormat="1"/>
    <xf numFmtId="173" fontId="0" fillId="0" borderId="0" xfId="74" applyNumberFormat="1" applyFont="1"/>
    <xf numFmtId="174" fontId="68" fillId="0" borderId="0" xfId="74" applyNumberFormat="1" applyFont="1"/>
    <xf numFmtId="175" fontId="10" fillId="0" borderId="0" xfId="0" applyNumberFormat="1" applyFont="1" applyBorder="1"/>
    <xf numFmtId="169" fontId="10" fillId="0" borderId="0" xfId="0" applyNumberFormat="1" applyFont="1" applyFill="1" applyBorder="1"/>
    <xf numFmtId="169" fontId="0" fillId="0" borderId="19" xfId="0" applyNumberFormat="1" applyBorder="1" applyAlignment="1">
      <alignment horizontal="center"/>
    </xf>
    <xf numFmtId="169" fontId="0" fillId="0" borderId="19" xfId="0" applyNumberFormat="1" applyFill="1" applyBorder="1" applyAlignment="1">
      <alignment horizontal="center"/>
    </xf>
    <xf numFmtId="10" fontId="0" fillId="0" borderId="19" xfId="0" applyNumberFormat="1" applyFill="1" applyBorder="1" applyAlignment="1">
      <alignment horizontal="center" vertical="center"/>
    </xf>
    <xf numFmtId="169" fontId="0" fillId="0" borderId="19" xfId="0" applyNumberFormat="1" applyFill="1" applyBorder="1" applyAlignment="1">
      <alignment horizontal="center" vertical="center"/>
    </xf>
    <xf numFmtId="10" fontId="0" fillId="0" borderId="19" xfId="0" applyNumberFormat="1" applyBorder="1" applyAlignment="1">
      <alignment horizontal="center" vertical="center"/>
    </xf>
    <xf numFmtId="0" fontId="0" fillId="0" borderId="0" xfId="0" applyBorder="1" applyAlignment="1"/>
    <xf numFmtId="0" fontId="0" fillId="0" borderId="0" xfId="0" applyBorder="1" applyAlignment="1">
      <alignment vertical="center"/>
    </xf>
    <xf numFmtId="0" fontId="0" fillId="0" borderId="58" xfId="0" applyBorder="1" applyAlignment="1"/>
    <xf numFmtId="0" fontId="0" fillId="0" borderId="56" xfId="0" applyBorder="1" applyAlignment="1"/>
    <xf numFmtId="0" fontId="0" fillId="0" borderId="59" xfId="0" applyBorder="1"/>
    <xf numFmtId="0" fontId="0" fillId="0" borderId="43" xfId="0" applyBorder="1"/>
    <xf numFmtId="0" fontId="0" fillId="0" borderId="86" xfId="0" applyBorder="1" applyAlignment="1">
      <alignment vertical="center"/>
    </xf>
    <xf numFmtId="0" fontId="33" fillId="0" borderId="43" xfId="0" applyFont="1" applyBorder="1" applyAlignment="1">
      <alignment vertical="center"/>
    </xf>
    <xf numFmtId="10" fontId="33" fillId="0" borderId="43" xfId="0" applyNumberFormat="1" applyFont="1" applyBorder="1" applyAlignment="1">
      <alignment vertical="center"/>
    </xf>
    <xf numFmtId="0" fontId="0" fillId="0" borderId="0" xfId="0" applyFill="1"/>
    <xf numFmtId="44" fontId="20" fillId="0" borderId="1" xfId="78" applyFont="1" applyFill="1" applyBorder="1" applyAlignment="1">
      <alignment horizontal="center"/>
    </xf>
    <xf numFmtId="0" fontId="21" fillId="0" borderId="1" xfId="77" applyFont="1" applyFill="1" applyBorder="1"/>
    <xf numFmtId="0" fontId="21" fillId="0" borderId="1" xfId="77" applyFont="1" applyFill="1" applyBorder="1" applyAlignment="1">
      <alignment horizontal="center"/>
    </xf>
    <xf numFmtId="44" fontId="20" fillId="0" borderId="1" xfId="78" applyFont="1" applyFill="1" applyBorder="1"/>
    <xf numFmtId="44" fontId="20" fillId="0" borderId="1" xfId="77" applyNumberFormat="1" applyFont="1" applyFill="1" applyBorder="1"/>
    <xf numFmtId="44" fontId="20" fillId="0" borderId="0" xfId="78" applyFont="1" applyFill="1"/>
    <xf numFmtId="44" fontId="20" fillId="0" borderId="42" xfId="77" applyNumberFormat="1" applyFill="1" applyBorder="1"/>
    <xf numFmtId="44" fontId="21" fillId="0" borderId="0" xfId="77" applyNumberFormat="1" applyFont="1" applyFill="1"/>
    <xf numFmtId="44" fontId="21" fillId="0" borderId="1" xfId="77" applyNumberFormat="1" applyFont="1" applyFill="1" applyBorder="1"/>
    <xf numFmtId="10" fontId="0" fillId="0" borderId="0" xfId="14" applyNumberFormat="1" applyFont="1"/>
    <xf numFmtId="0" fontId="70" fillId="20" borderId="1" xfId="77" applyFont="1" applyFill="1" applyBorder="1"/>
    <xf numFmtId="0" fontId="70" fillId="20" borderId="1" xfId="77" applyFont="1" applyFill="1" applyBorder="1" applyAlignment="1">
      <alignment horizontal="center" wrapText="1"/>
    </xf>
    <xf numFmtId="44" fontId="70" fillId="20" borderId="0" xfId="78" applyFont="1" applyFill="1" applyBorder="1" applyAlignment="1">
      <alignment horizontal="center" wrapText="1"/>
    </xf>
    <xf numFmtId="44" fontId="70" fillId="20" borderId="0" xfId="78" applyFont="1" applyFill="1" applyAlignment="1">
      <alignment horizontal="center" wrapText="1"/>
    </xf>
    <xf numFmtId="0" fontId="70" fillId="20" borderId="0" xfId="77" applyFont="1" applyFill="1" applyBorder="1" applyAlignment="1">
      <alignment horizontal="center" wrapText="1"/>
    </xf>
    <xf numFmtId="0" fontId="70" fillId="20" borderId="44" xfId="77" applyFont="1" applyFill="1" applyBorder="1" applyAlignment="1">
      <alignment horizontal="center" wrapText="1"/>
    </xf>
    <xf numFmtId="0" fontId="70" fillId="0" borderId="44" xfId="77" applyFont="1" applyFill="1" applyBorder="1" applyAlignment="1">
      <alignment wrapText="1"/>
    </xf>
    <xf numFmtId="0" fontId="70" fillId="20" borderId="44" xfId="77" applyFont="1" applyFill="1" applyBorder="1" applyAlignment="1">
      <alignment wrapText="1"/>
    </xf>
    <xf numFmtId="0" fontId="70" fillId="20" borderId="0" xfId="77" applyFont="1" applyFill="1" applyAlignment="1">
      <alignment horizontal="center" wrapText="1"/>
    </xf>
    <xf numFmtId="0" fontId="70" fillId="20" borderId="0" xfId="77" applyFont="1" applyFill="1" applyBorder="1" applyAlignment="1">
      <alignment wrapText="1"/>
    </xf>
    <xf numFmtId="0" fontId="70" fillId="20" borderId="0" xfId="77" applyFont="1" applyFill="1"/>
    <xf numFmtId="0" fontId="21" fillId="0" borderId="1" xfId="77" applyFont="1" applyBorder="1"/>
    <xf numFmtId="44" fontId="20" fillId="0" borderId="1" xfId="78" applyFont="1" applyBorder="1"/>
    <xf numFmtId="44" fontId="20" fillId="0" borderId="1" xfId="78" applyFont="1" applyBorder="1" applyAlignment="1">
      <alignment vertical="center"/>
    </xf>
    <xf numFmtId="44" fontId="20" fillId="0" borderId="1" xfId="78" applyFont="1" applyBorder="1" applyAlignment="1">
      <alignment horizontal="center"/>
    </xf>
    <xf numFmtId="0" fontId="20" fillId="0" borderId="1" xfId="77" applyBorder="1" applyAlignment="1">
      <alignment horizontal="center" vertical="center"/>
    </xf>
    <xf numFmtId="44" fontId="20" fillId="0" borderId="1" xfId="77" applyNumberFormat="1" applyBorder="1"/>
    <xf numFmtId="44" fontId="20" fillId="0" borderId="1" xfId="77" applyNumberFormat="1" applyBorder="1" applyAlignment="1">
      <alignment horizontal="center"/>
    </xf>
    <xf numFmtId="0" fontId="20" fillId="0" borderId="0" xfId="77"/>
    <xf numFmtId="44" fontId="71" fillId="0" borderId="1" xfId="78" applyFont="1" applyBorder="1"/>
    <xf numFmtId="9" fontId="20" fillId="0" borderId="1" xfId="79" applyFont="1" applyBorder="1" applyAlignment="1">
      <alignment horizontal="center"/>
    </xf>
    <xf numFmtId="0" fontId="21" fillId="26" borderId="1" xfId="77" applyFont="1" applyFill="1" applyBorder="1"/>
    <xf numFmtId="0" fontId="21" fillId="26" borderId="1" xfId="77" applyFont="1" applyFill="1" applyBorder="1" applyAlignment="1">
      <alignment horizontal="center"/>
    </xf>
    <xf numFmtId="44" fontId="20" fillId="26" borderId="1" xfId="78" applyFont="1" applyFill="1" applyBorder="1"/>
    <xf numFmtId="44" fontId="71" fillId="26" borderId="1" xfId="78" applyFont="1" applyFill="1" applyBorder="1"/>
    <xf numFmtId="44" fontId="20" fillId="26" borderId="1" xfId="77" applyNumberFormat="1" applyFont="1" applyFill="1" applyBorder="1"/>
    <xf numFmtId="44" fontId="20" fillId="26" borderId="1" xfId="78" applyFont="1" applyFill="1" applyBorder="1" applyAlignment="1">
      <alignment horizontal="center"/>
    </xf>
    <xf numFmtId="0" fontId="20" fillId="26" borderId="1" xfId="77" applyFill="1" applyBorder="1" applyAlignment="1">
      <alignment horizontal="center" vertical="center"/>
    </xf>
    <xf numFmtId="0" fontId="21" fillId="12" borderId="1" xfId="77" applyFont="1" applyFill="1" applyBorder="1"/>
    <xf numFmtId="0" fontId="21" fillId="12" borderId="1" xfId="77" applyFont="1" applyFill="1" applyBorder="1" applyAlignment="1">
      <alignment horizontal="center"/>
    </xf>
    <xf numFmtId="44" fontId="20" fillId="12" borderId="1" xfId="78" applyFont="1" applyFill="1" applyBorder="1"/>
    <xf numFmtId="44" fontId="71" fillId="12" borderId="1" xfId="78" applyFont="1" applyFill="1" applyBorder="1"/>
    <xf numFmtId="44" fontId="20" fillId="12" borderId="1" xfId="77" applyNumberFormat="1" applyFont="1" applyFill="1" applyBorder="1"/>
    <xf numFmtId="44" fontId="20" fillId="12" borderId="1" xfId="78" applyFont="1" applyFill="1" applyBorder="1" applyAlignment="1">
      <alignment horizontal="center"/>
    </xf>
    <xf numFmtId="0" fontId="20" fillId="12" borderId="1" xfId="77" applyFill="1" applyBorder="1" applyAlignment="1">
      <alignment horizontal="center" vertical="center"/>
    </xf>
    <xf numFmtId="0" fontId="21" fillId="27" borderId="1" xfId="77" applyFont="1" applyFill="1" applyBorder="1"/>
    <xf numFmtId="0" fontId="21" fillId="27" borderId="1" xfId="77" applyFont="1" applyFill="1" applyBorder="1" applyAlignment="1">
      <alignment horizontal="center"/>
    </xf>
    <xf numFmtId="44" fontId="20" fillId="27" borderId="1" xfId="78" applyFont="1" applyFill="1" applyBorder="1"/>
    <xf numFmtId="44" fontId="71" fillId="27" borderId="1" xfId="78" applyFont="1" applyFill="1" applyBorder="1"/>
    <xf numFmtId="44" fontId="20" fillId="27" borderId="1" xfId="77" applyNumberFormat="1" applyFont="1" applyFill="1" applyBorder="1"/>
    <xf numFmtId="44" fontId="20" fillId="27" borderId="1" xfId="78" applyFont="1" applyFill="1" applyBorder="1" applyAlignment="1">
      <alignment horizontal="center"/>
    </xf>
    <xf numFmtId="0" fontId="20" fillId="27" borderId="1" xfId="77" applyFill="1" applyBorder="1" applyAlignment="1">
      <alignment horizontal="center" vertical="center"/>
    </xf>
    <xf numFmtId="9" fontId="20" fillId="27" borderId="1" xfId="79" applyFont="1" applyFill="1" applyBorder="1" applyAlignment="1">
      <alignment horizontal="center"/>
    </xf>
    <xf numFmtId="0" fontId="20" fillId="27" borderId="0" xfId="77" applyFill="1"/>
    <xf numFmtId="9" fontId="20" fillId="0" borderId="1" xfId="79" applyFont="1" applyFill="1" applyBorder="1" applyAlignment="1">
      <alignment horizontal="center"/>
    </xf>
    <xf numFmtId="44" fontId="20" fillId="0" borderId="0" xfId="78" applyFont="1"/>
    <xf numFmtId="44" fontId="20" fillId="0" borderId="0" xfId="77" applyNumberFormat="1"/>
    <xf numFmtId="0" fontId="20" fillId="0" borderId="0" xfId="77" applyAlignment="1">
      <alignment horizontal="center" vertical="center"/>
    </xf>
    <xf numFmtId="44" fontId="20" fillId="0" borderId="0" xfId="78" applyFont="1" applyAlignment="1">
      <alignment horizontal="center"/>
    </xf>
    <xf numFmtId="44" fontId="20" fillId="6" borderId="0" xfId="78" applyFont="1" applyFill="1"/>
    <xf numFmtId="0" fontId="20" fillId="0" borderId="0" xfId="77" applyAlignment="1">
      <alignment horizontal="center"/>
    </xf>
    <xf numFmtId="44" fontId="20" fillId="0" borderId="0" xfId="78" applyFont="1" applyAlignment="1">
      <alignment horizontal="center" wrapText="1"/>
    </xf>
    <xf numFmtId="8" fontId="72" fillId="6" borderId="0" xfId="77" applyNumberFormat="1" applyFont="1" applyFill="1"/>
    <xf numFmtId="8" fontId="20" fillId="0" borderId="0" xfId="77" applyNumberFormat="1"/>
    <xf numFmtId="169" fontId="8" fillId="0" borderId="0" xfId="0" applyNumberFormat="1" applyFont="1" applyBorder="1"/>
    <xf numFmtId="0" fontId="16" fillId="14" borderId="35" xfId="0" applyFont="1" applyFill="1" applyBorder="1" applyAlignment="1">
      <alignment horizontal="left"/>
    </xf>
    <xf numFmtId="0" fontId="0" fillId="0" borderId="86" xfId="0" applyBorder="1"/>
    <xf numFmtId="0" fontId="0" fillId="0" borderId="0" xfId="0" applyBorder="1"/>
    <xf numFmtId="0" fontId="0" fillId="0" borderId="0" xfId="0" applyBorder="1" applyAlignment="1">
      <alignment vertical="center" wrapText="1"/>
    </xf>
    <xf numFmtId="0" fontId="0" fillId="0" borderId="86" xfId="0" applyBorder="1" applyAlignment="1">
      <alignment vertical="center"/>
    </xf>
    <xf numFmtId="0" fontId="0" fillId="0" borderId="0" xfId="0" applyBorder="1" applyAlignment="1">
      <alignment vertical="center"/>
    </xf>
    <xf numFmtId="166" fontId="11" fillId="0" borderId="52" xfId="0" applyNumberFormat="1" applyFont="1" applyBorder="1" applyAlignment="1">
      <alignment horizontal="right"/>
    </xf>
    <xf numFmtId="0" fontId="0" fillId="0" borderId="56" xfId="0" applyBorder="1" applyAlignment="1">
      <alignment horizontal="center"/>
    </xf>
    <xf numFmtId="0" fontId="0" fillId="0" borderId="57" xfId="0" applyBorder="1" applyAlignment="1">
      <alignment horizontal="center"/>
    </xf>
    <xf numFmtId="0" fontId="9" fillId="0" borderId="22" xfId="0" applyFont="1" applyFill="1" applyBorder="1" applyAlignment="1">
      <alignment horizontal="center" wrapText="1"/>
    </xf>
    <xf numFmtId="0" fontId="9" fillId="0" borderId="21" xfId="0" applyFont="1" applyFill="1" applyBorder="1" applyAlignment="1">
      <alignment horizontal="center" wrapText="1"/>
    </xf>
    <xf numFmtId="0" fontId="9" fillId="0" borderId="30" xfId="0" applyFont="1" applyFill="1" applyBorder="1" applyAlignment="1">
      <alignment horizontal="center" wrapText="1"/>
    </xf>
    <xf numFmtId="0" fontId="16" fillId="11" borderId="62" xfId="0" applyFont="1" applyFill="1" applyBorder="1" applyAlignment="1">
      <alignment horizontal="center" wrapText="1"/>
    </xf>
    <xf numFmtId="0" fontId="16" fillId="11" borderId="31" xfId="0" applyFont="1" applyFill="1" applyBorder="1" applyAlignment="1">
      <alignment horizontal="center" wrapText="1"/>
    </xf>
    <xf numFmtId="0" fontId="0" fillId="0" borderId="35" xfId="0" applyBorder="1" applyAlignment="1">
      <alignment horizontal="center"/>
    </xf>
    <xf numFmtId="0" fontId="0" fillId="0" borderId="54" xfId="0" applyBorder="1" applyAlignment="1">
      <alignment horizontal="center"/>
    </xf>
    <xf numFmtId="0" fontId="0" fillId="0" borderId="0" xfId="0" applyAlignment="1">
      <alignment wrapText="1"/>
    </xf>
    <xf numFmtId="0" fontId="0" fillId="0" borderId="0" xfId="0" applyAlignment="1"/>
    <xf numFmtId="0" fontId="0" fillId="7" borderId="36" xfId="0" applyFill="1" applyBorder="1" applyAlignment="1">
      <alignment horizontal="center"/>
    </xf>
    <xf numFmtId="0" fontId="0" fillId="7" borderId="32" xfId="0" applyFill="1" applyBorder="1" applyAlignment="1">
      <alignment horizontal="center"/>
    </xf>
    <xf numFmtId="0" fontId="0" fillId="0" borderId="0" xfId="0" applyBorder="1" applyAlignment="1">
      <alignment horizontal="center"/>
    </xf>
    <xf numFmtId="0" fontId="0" fillId="0" borderId="52" xfId="0" applyBorder="1" applyAlignment="1">
      <alignment horizontal="center"/>
    </xf>
    <xf numFmtId="0" fontId="69" fillId="0" borderId="33" xfId="0" applyFont="1" applyBorder="1" applyAlignment="1">
      <alignment horizontal="center"/>
    </xf>
    <xf numFmtId="0" fontId="18" fillId="0" borderId="56" xfId="0" applyFont="1" applyBorder="1" applyAlignment="1">
      <alignment horizontal="center"/>
    </xf>
    <xf numFmtId="0" fontId="18" fillId="0" borderId="57" xfId="0" applyFont="1" applyBorder="1" applyAlignment="1">
      <alignment horizontal="center"/>
    </xf>
    <xf numFmtId="0" fontId="0" fillId="0" borderId="60" xfId="0" applyBorder="1" applyAlignment="1">
      <alignment horizontal="left" vertical="center" wrapText="1"/>
    </xf>
    <xf numFmtId="0" fontId="0" fillId="0" borderId="35" xfId="0" applyBorder="1" applyAlignment="1">
      <alignment horizontal="left" vertical="center" wrapText="1"/>
    </xf>
    <xf numFmtId="0" fontId="0" fillId="0" borderId="5" xfId="0" applyBorder="1" applyAlignment="1">
      <alignment horizontal="left" vertical="center" wrapText="1"/>
    </xf>
    <xf numFmtId="0" fontId="0" fillId="0" borderId="86" xfId="0" applyBorder="1" applyAlignment="1">
      <alignment horizontal="left" vertical="center" wrapText="1"/>
    </xf>
    <xf numFmtId="0" fontId="0" fillId="0" borderId="0" xfId="0" applyBorder="1" applyAlignment="1">
      <alignment horizontal="left" vertical="center" wrapText="1"/>
    </xf>
    <xf numFmtId="0" fontId="0" fillId="0" borderId="43" xfId="0" applyBorder="1" applyAlignment="1">
      <alignment horizontal="left" vertical="center" wrapText="1"/>
    </xf>
    <xf numFmtId="0" fontId="0" fillId="7" borderId="63" xfId="0" applyFill="1" applyBorder="1" applyAlignment="1">
      <alignment horizontal="center"/>
    </xf>
    <xf numFmtId="0" fontId="0" fillId="7" borderId="64" xfId="0" applyFill="1" applyBorder="1" applyAlignment="1">
      <alignment horizontal="center"/>
    </xf>
    <xf numFmtId="0" fontId="0" fillId="0" borderId="37" xfId="0" applyBorder="1" applyAlignment="1">
      <alignment horizontal="center"/>
    </xf>
    <xf numFmtId="0" fontId="0" fillId="0" borderId="41" xfId="0" applyBorder="1" applyAlignment="1">
      <alignment horizontal="center"/>
    </xf>
    <xf numFmtId="0" fontId="62" fillId="0" borderId="19" xfId="0" applyFont="1" applyBorder="1" applyAlignment="1">
      <alignment horizontal="center" wrapText="1"/>
    </xf>
    <xf numFmtId="0" fontId="62" fillId="0" borderId="36" xfId="0" applyFont="1" applyBorder="1" applyAlignment="1">
      <alignment horizontal="center" wrapText="1"/>
    </xf>
    <xf numFmtId="0" fontId="62" fillId="0" borderId="2" xfId="0" applyFont="1" applyBorder="1" applyAlignment="1">
      <alignment horizontal="center" wrapText="1"/>
    </xf>
    <xf numFmtId="2" fontId="20" fillId="0" borderId="0" xfId="0" applyNumberFormat="1" applyFont="1" applyFill="1" applyBorder="1" applyAlignment="1">
      <alignment horizontal="center" wrapText="1"/>
    </xf>
    <xf numFmtId="2" fontId="20" fillId="0" borderId="35" xfId="0" applyNumberFormat="1" applyFont="1" applyFill="1" applyBorder="1" applyAlignment="1">
      <alignment horizontal="center" wrapText="1"/>
    </xf>
    <xf numFmtId="0" fontId="26" fillId="0" borderId="33" xfId="0" applyFont="1" applyBorder="1" applyAlignment="1">
      <alignment horizontal="left"/>
    </xf>
    <xf numFmtId="4" fontId="20" fillId="0" borderId="20" xfId="0" applyNumberFormat="1" applyFont="1" applyBorder="1" applyAlignment="1">
      <alignment horizontal="left"/>
    </xf>
    <xf numFmtId="4" fontId="20" fillId="0" borderId="16" xfId="0" applyNumberFormat="1" applyFont="1" applyBorder="1" applyAlignment="1">
      <alignment horizontal="left"/>
    </xf>
    <xf numFmtId="0" fontId="20" fillId="0" borderId="26" xfId="0" applyFont="1" applyBorder="1" applyAlignment="1">
      <alignment horizontal="left"/>
    </xf>
    <xf numFmtId="0" fontId="20" fillId="0" borderId="37" xfId="0" applyFont="1" applyBorder="1" applyAlignment="1">
      <alignment horizontal="left"/>
    </xf>
    <xf numFmtId="0" fontId="20" fillId="0" borderId="16" xfId="0" applyFont="1" applyBorder="1" applyAlignment="1">
      <alignment horizontal="left"/>
    </xf>
    <xf numFmtId="4" fontId="20" fillId="0" borderId="19" xfId="0" applyNumberFormat="1" applyFont="1" applyBorder="1" applyAlignment="1">
      <alignment horizontal="left"/>
    </xf>
    <xf numFmtId="4" fontId="20" fillId="0" borderId="2" xfId="0" applyNumberFormat="1" applyFont="1" applyBorder="1" applyAlignment="1">
      <alignment horizontal="left"/>
    </xf>
    <xf numFmtId="0" fontId="20" fillId="0" borderId="25" xfId="0" applyFont="1" applyBorder="1" applyAlignment="1">
      <alignment horizontal="left"/>
    </xf>
    <xf numFmtId="0" fontId="20" fillId="0" borderId="36" xfId="0" applyFont="1" applyBorder="1" applyAlignment="1">
      <alignment horizontal="left"/>
    </xf>
    <xf numFmtId="0" fontId="20" fillId="0" borderId="2" xfId="0" applyFont="1" applyBorder="1" applyAlignment="1">
      <alignment horizontal="left"/>
    </xf>
    <xf numFmtId="0" fontId="32" fillId="0" borderId="33" xfId="0" applyFont="1" applyBorder="1" applyAlignment="1">
      <alignment horizontal="left"/>
    </xf>
    <xf numFmtId="0" fontId="20" fillId="0" borderId="44" xfId="0" applyFont="1" applyBorder="1"/>
    <xf numFmtId="0" fontId="20" fillId="0" borderId="58" xfId="0" applyFont="1" applyBorder="1"/>
    <xf numFmtId="0" fontId="20" fillId="0" borderId="1" xfId="0" applyFont="1" applyBorder="1"/>
    <xf numFmtId="0" fontId="20" fillId="0" borderId="19" xfId="0" applyFont="1" applyBorder="1"/>
    <xf numFmtId="0" fontId="20" fillId="0" borderId="6" xfId="0" applyFont="1" applyBorder="1" applyAlignment="1">
      <alignment horizontal="right"/>
    </xf>
    <xf numFmtId="0" fontId="20" fillId="0" borderId="60" xfId="0" applyFont="1" applyBorder="1" applyAlignment="1">
      <alignment horizontal="right"/>
    </xf>
    <xf numFmtId="0" fontId="20" fillId="0" borderId="1" xfId="0" applyFont="1" applyBorder="1" applyAlignment="1">
      <alignment horizontal="right"/>
    </xf>
    <xf numFmtId="0" fontId="20" fillId="0" borderId="19" xfId="0" applyFont="1" applyBorder="1" applyAlignment="1">
      <alignment horizontal="right"/>
    </xf>
    <xf numFmtId="0" fontId="20" fillId="0" borderId="19" xfId="0" applyFont="1" applyFill="1" applyBorder="1"/>
    <xf numFmtId="0" fontId="20" fillId="0" borderId="36" xfId="0" applyFont="1" applyFill="1" applyBorder="1"/>
    <xf numFmtId="0" fontId="20" fillId="0" borderId="32" xfId="0" applyFont="1" applyFill="1" applyBorder="1"/>
    <xf numFmtId="0" fontId="26" fillId="0" borderId="65" xfId="0" applyFont="1" applyBorder="1" applyAlignment="1">
      <alignment horizontal="left"/>
    </xf>
    <xf numFmtId="0" fontId="26" fillId="0" borderId="45" xfId="0" applyFont="1" applyBorder="1" applyAlignment="1">
      <alignment horizontal="left"/>
    </xf>
    <xf numFmtId="0" fontId="26" fillId="0" borderId="62" xfId="0" applyFont="1" applyBorder="1" applyAlignment="1">
      <alignment horizontal="left"/>
    </xf>
    <xf numFmtId="0" fontId="20" fillId="0" borderId="25" xfId="0" applyFont="1" applyBorder="1" applyAlignment="1">
      <alignment horizontal="left" wrapText="1"/>
    </xf>
    <xf numFmtId="0" fontId="20" fillId="0" borderId="36" xfId="0" applyFont="1" applyBorder="1" applyAlignment="1">
      <alignment horizontal="left" wrapText="1"/>
    </xf>
    <xf numFmtId="0" fontId="20" fillId="0" borderId="2" xfId="0" applyFont="1" applyBorder="1" applyAlignment="1">
      <alignment horizontal="left" wrapText="1"/>
    </xf>
    <xf numFmtId="0" fontId="26" fillId="0" borderId="28" xfId="0" applyFont="1" applyBorder="1" applyAlignment="1">
      <alignment horizontal="left"/>
    </xf>
    <xf numFmtId="0" fontId="20" fillId="19" borderId="23" xfId="0" applyFont="1" applyFill="1" applyBorder="1" applyAlignment="1">
      <alignment horizontal="left" wrapText="1"/>
    </xf>
    <xf numFmtId="0" fontId="20" fillId="19" borderId="0" xfId="0" applyFont="1" applyFill="1" applyBorder="1" applyAlignment="1">
      <alignment horizontal="left" wrapText="1"/>
    </xf>
    <xf numFmtId="0" fontId="20" fillId="19" borderId="52" xfId="0" applyFont="1" applyFill="1" applyBorder="1" applyAlignment="1">
      <alignment horizontal="left" wrapText="1"/>
    </xf>
    <xf numFmtId="0" fontId="20" fillId="19" borderId="34" xfId="0" applyFont="1" applyFill="1" applyBorder="1" applyAlignment="1">
      <alignment horizontal="left" wrapText="1"/>
    </xf>
    <xf numFmtId="0" fontId="20" fillId="19" borderId="33" xfId="0" applyFont="1" applyFill="1" applyBorder="1" applyAlignment="1">
      <alignment horizontal="left" wrapText="1"/>
    </xf>
    <xf numFmtId="0" fontId="20" fillId="19" borderId="61" xfId="0" applyFont="1" applyFill="1" applyBorder="1" applyAlignment="1">
      <alignment horizontal="left" wrapText="1"/>
    </xf>
    <xf numFmtId="1" fontId="21" fillId="0" borderId="0" xfId="0" applyNumberFormat="1" applyFont="1" applyFill="1" applyBorder="1"/>
    <xf numFmtId="0" fontId="21" fillId="0" borderId="0" xfId="0" applyFont="1" applyFill="1" applyBorder="1"/>
    <xf numFmtId="0" fontId="21" fillId="0" borderId="19" xfId="0" applyFont="1" applyBorder="1"/>
    <xf numFmtId="0" fontId="21" fillId="0" borderId="36" xfId="0" applyFont="1" applyBorder="1"/>
    <xf numFmtId="0" fontId="20" fillId="0" borderId="1" xfId="0" applyFont="1" applyFill="1" applyBorder="1"/>
    <xf numFmtId="0" fontId="20" fillId="0" borderId="40" xfId="0" applyFont="1" applyBorder="1"/>
    <xf numFmtId="0" fontId="20" fillId="0" borderId="49" xfId="0" applyFont="1" applyBorder="1"/>
    <xf numFmtId="0" fontId="21" fillId="0" borderId="0" xfId="0" applyFont="1" applyBorder="1"/>
    <xf numFmtId="1" fontId="20" fillId="0" borderId="19" xfId="0" applyNumberFormat="1" applyFont="1" applyBorder="1"/>
    <xf numFmtId="1" fontId="20" fillId="0" borderId="36" xfId="0" applyNumberFormat="1" applyFont="1" applyBorder="1"/>
    <xf numFmtId="1" fontId="21" fillId="0" borderId="19" xfId="0" applyNumberFormat="1" applyFont="1" applyBorder="1"/>
    <xf numFmtId="1" fontId="21" fillId="0" borderId="36" xfId="0" applyNumberFormat="1" applyFont="1" applyBorder="1"/>
    <xf numFmtId="1" fontId="21" fillId="0" borderId="2" xfId="0" applyNumberFormat="1" applyFont="1" applyBorder="1"/>
    <xf numFmtId="0" fontId="34" fillId="2" borderId="51" xfId="9" applyFont="1" applyFill="1" applyBorder="1" applyAlignment="1">
      <alignment horizontal="left"/>
    </xf>
    <xf numFmtId="0" fontId="34" fillId="2" borderId="55" xfId="9" applyFont="1" applyFill="1" applyBorder="1" applyAlignment="1">
      <alignment horizontal="left"/>
    </xf>
    <xf numFmtId="0" fontId="35" fillId="2" borderId="0" xfId="9" applyFont="1" applyFill="1" applyBorder="1" applyAlignment="1">
      <alignment horizontal="left"/>
    </xf>
    <xf numFmtId="0" fontId="35" fillId="2" borderId="52" xfId="9" applyFont="1" applyFill="1" applyBorder="1" applyAlignment="1">
      <alignment horizontal="left"/>
    </xf>
    <xf numFmtId="0" fontId="36" fillId="2" borderId="33" xfId="9" applyFont="1" applyFill="1" applyBorder="1" applyAlignment="1">
      <alignment horizontal="left"/>
    </xf>
    <xf numFmtId="0" fontId="36" fillId="2" borderId="61" xfId="9" applyFont="1" applyFill="1" applyBorder="1" applyAlignment="1">
      <alignment horizontal="left"/>
    </xf>
    <xf numFmtId="0" fontId="51" fillId="0" borderId="45" xfId="0" applyFont="1" applyBorder="1" applyAlignment="1">
      <alignment horizontal="center"/>
    </xf>
    <xf numFmtId="0" fontId="18" fillId="0" borderId="46" xfId="0" applyFont="1" applyBorder="1" applyAlignment="1">
      <alignment horizontal="center"/>
    </xf>
    <xf numFmtId="0" fontId="18" fillId="0" borderId="28" xfId="0" applyFont="1" applyBorder="1" applyAlignment="1">
      <alignment horizontal="center"/>
    </xf>
  </cellXfs>
  <cellStyles count="80">
    <cellStyle name="Comma" xfId="74" builtinId="3"/>
    <cellStyle name="Comma 2" xfId="1"/>
    <cellStyle name="Comma 3" xfId="2"/>
    <cellStyle name="Comma 4" xfId="3"/>
    <cellStyle name="Currency" xfId="72" builtinId="4"/>
    <cellStyle name="Currency 2" xfId="4"/>
    <cellStyle name="Currency 3" xfId="5"/>
    <cellStyle name="Currency 4" xfId="6"/>
    <cellStyle name="Currency 5" xfId="7"/>
    <cellStyle name="Currency 6" xfId="8"/>
    <cellStyle name="Currency 7" xfId="78"/>
    <cellStyle name="Normal" xfId="0" builtinId="0"/>
    <cellStyle name="Normal 10" xfId="24"/>
    <cellStyle name="Normal 11" xfId="25"/>
    <cellStyle name="Normal 12" xfId="26"/>
    <cellStyle name="Normal 13" xfId="27"/>
    <cellStyle name="Normal 14" xfId="28"/>
    <cellStyle name="Normal 15" xfId="29"/>
    <cellStyle name="Normal 16" xfId="23"/>
    <cellStyle name="Normal 16 2" xfId="75"/>
    <cellStyle name="Normal 17" xfId="77"/>
    <cellStyle name="Normal 2" xfId="9"/>
    <cellStyle name="Normal 2 2" xfId="30"/>
    <cellStyle name="Normal 2 4" xfId="10"/>
    <cellStyle name="Normal 2 4 2" xfId="73"/>
    <cellStyle name="Normal 3" xfId="11"/>
    <cellStyle name="Normal 3 2" xfId="12"/>
    <cellStyle name="Normal 4" xfId="13"/>
    <cellStyle name="Normal 4 2" xfId="22"/>
    <cellStyle name="Normal 5" xfId="31"/>
    <cellStyle name="Normal 6" xfId="32"/>
    <cellStyle name="Normal 6 2" xfId="21"/>
    <cellStyle name="Normal 7" xfId="33"/>
    <cellStyle name="Normal 8" xfId="34"/>
    <cellStyle name="Normal 9" xfId="35"/>
    <cellStyle name="Normal_FY16 Provider $" xfId="76"/>
    <cellStyle name="Note 2" xfId="36"/>
    <cellStyle name="Percent" xfId="14" builtinId="5"/>
    <cellStyle name="Percent 2" xfId="15"/>
    <cellStyle name="Percent 3" xfId="16"/>
    <cellStyle name="Percent 4" xfId="17"/>
    <cellStyle name="Percent 4 2" xfId="18"/>
    <cellStyle name="Percent 5" xfId="19"/>
    <cellStyle name="Percent 6" xfId="20"/>
    <cellStyle name="Percent 7" xfId="79"/>
    <cellStyle name="style1412367521747" xfId="37"/>
    <cellStyle name="style1412367521816" xfId="44"/>
    <cellStyle name="style1412367521850" xfId="45"/>
    <cellStyle name="style1412367521877" xfId="46"/>
    <cellStyle name="style1412367521910" xfId="47"/>
    <cellStyle name="style1412367521944" xfId="48"/>
    <cellStyle name="style1412367521979" xfId="49"/>
    <cellStyle name="style1412367522072" xfId="50"/>
    <cellStyle name="style1412367522107" xfId="51"/>
    <cellStyle name="style1412367522140" xfId="52"/>
    <cellStyle name="style1412367522172" xfId="53"/>
    <cellStyle name="style1412367522207" xfId="54"/>
    <cellStyle name="style1412367522235" xfId="55"/>
    <cellStyle name="style1412367522263" xfId="56"/>
    <cellStyle name="style1412367522302" xfId="57"/>
    <cellStyle name="style1412367522334" xfId="58"/>
    <cellStyle name="style1412367522366" xfId="59"/>
    <cellStyle name="style1412367522397" xfId="60"/>
    <cellStyle name="style1412367522428" xfId="61"/>
    <cellStyle name="style1412367522464" xfId="62"/>
    <cellStyle name="style1412367522488" xfId="63"/>
    <cellStyle name="style1412367522518" xfId="42"/>
    <cellStyle name="style1412367522550" xfId="64"/>
    <cellStyle name="style1412367522582" xfId="65"/>
    <cellStyle name="style1412367522613" xfId="43"/>
    <cellStyle name="style1412367522645" xfId="66"/>
    <cellStyle name="style1412367522675" xfId="67"/>
    <cellStyle name="style1412367522712" xfId="68"/>
    <cellStyle name="style1412367522742" xfId="69"/>
    <cellStyle name="style1412367522818" xfId="70"/>
    <cellStyle name="style1412367522847" xfId="71"/>
    <cellStyle name="style1458750455301" xfId="39"/>
    <cellStyle name="style1458750455333" xfId="41"/>
    <cellStyle name="style1458750455397" xfId="38"/>
    <cellStyle name="style1458750455428" xfId="40"/>
  </cellStyles>
  <dxfs count="12">
    <dxf>
      <fill>
        <patternFill>
          <fgColor indexed="64"/>
          <bgColor theme="0" tint="-0.14993743705557422"/>
        </patternFill>
      </fill>
    </dxf>
    <dxf>
      <fill>
        <patternFill>
          <fgColor indexed="64"/>
          <bgColor rgb="FFFFFF00"/>
        </patternFill>
      </fill>
    </dxf>
    <dxf>
      <fill>
        <patternFill>
          <fgColor indexed="64"/>
          <bgColor theme="0" tint="-0.14993743705557422"/>
        </patternFill>
      </fill>
    </dxf>
    <dxf>
      <fill>
        <patternFill>
          <fgColor indexed="64"/>
          <bgColor rgb="FFFFFF00"/>
        </patternFill>
      </fill>
    </dxf>
    <dxf>
      <fill>
        <patternFill>
          <fgColor indexed="64"/>
          <bgColor theme="0" tint="-0.14993743705557422"/>
        </patternFill>
      </fill>
    </dxf>
    <dxf>
      <font>
        <color rgb="FFCC9900"/>
      </font>
      <fill>
        <patternFill patternType="solid">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Clients Served to Intake Counts</a:t>
            </a:r>
          </a:p>
        </c:rich>
      </c:tx>
      <c:overlay val="0"/>
    </c:title>
    <c:autoTitleDeleted val="0"/>
    <c:plotArea>
      <c:layout/>
      <c:scatterChart>
        <c:scatterStyle val="lineMarker"/>
        <c:varyColors val="0"/>
        <c:ser>
          <c:idx val="5"/>
          <c:order val="0"/>
          <c:spPr>
            <a:ln w="28575">
              <a:noFill/>
            </a:ln>
          </c:spPr>
          <c:trendline>
            <c:trendlineType val="linear"/>
            <c:dispRSqr val="0"/>
            <c:dispEq val="0"/>
          </c:trendline>
          <c:xVal>
            <c:numRef>
              <c:f>#REF!</c:f>
            </c:numRef>
          </c:xVal>
          <c:yVal>
            <c:numRef>
              <c:f>#REF!</c:f>
              <c:numCache>
                <c:formatCode>General</c:formatCode>
                <c:ptCount val="1"/>
                <c:pt idx="0">
                  <c:v>1</c:v>
                </c:pt>
              </c:numCache>
            </c:numRef>
          </c:yVal>
          <c:smooth val="0"/>
        </c:ser>
        <c:dLbls>
          <c:showLegendKey val="0"/>
          <c:showVal val="0"/>
          <c:showCatName val="0"/>
          <c:showSerName val="0"/>
          <c:showPercent val="0"/>
          <c:showBubbleSize val="0"/>
        </c:dLbls>
        <c:axId val="219888256"/>
        <c:axId val="225162752"/>
      </c:scatterChart>
      <c:valAx>
        <c:axId val="219888256"/>
        <c:scaling>
          <c:orientation val="minMax"/>
          <c:max val="250"/>
          <c:min val="0"/>
        </c:scaling>
        <c:delete val="0"/>
        <c:axPos val="b"/>
        <c:title>
          <c:tx>
            <c:rich>
              <a:bodyPr/>
              <a:lstStyle/>
              <a:p>
                <a:pPr>
                  <a:defRPr sz="1000" b="1" i="0" u="none" strike="noStrike" baseline="0">
                    <a:solidFill>
                      <a:srgbClr val="000000"/>
                    </a:solidFill>
                    <a:latin typeface="Calibri"/>
                    <a:ea typeface="Calibri"/>
                    <a:cs typeface="Calibri"/>
                  </a:defRPr>
                </a:pPr>
                <a:r>
                  <a:rPr lang="en-US"/>
                  <a:t>Clients served</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5162752"/>
        <c:crosses val="autoZero"/>
        <c:crossBetween val="midCat"/>
      </c:valAx>
      <c:valAx>
        <c:axId val="225162752"/>
        <c:scaling>
          <c:orientation val="minMax"/>
          <c:max val="25"/>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Intake counts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988825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Clients Served to Disenrollments</a:t>
            </a:r>
          </a:p>
        </c:rich>
      </c:tx>
      <c:overlay val="0"/>
    </c:title>
    <c:autoTitleDeleted val="0"/>
    <c:plotArea>
      <c:layout/>
      <c:scatterChart>
        <c:scatterStyle val="lineMarker"/>
        <c:varyColors val="0"/>
        <c:ser>
          <c:idx val="5"/>
          <c:order val="0"/>
          <c:spPr>
            <a:ln w="28575">
              <a:noFill/>
            </a:ln>
          </c:spPr>
          <c:trendline>
            <c:trendlineType val="linear"/>
            <c:dispRSqr val="0"/>
            <c:dispEq val="0"/>
          </c:trendline>
          <c:xVal>
            <c:numRef>
              <c:f>('Per-client intake &amp; discharge'!$K$2:$K$80,'Per-client intake &amp; discharge'!$K$83:$K$84,'Per-client intake &amp; discharge'!$K$86:$K$116,'Per-client intake &amp; discharge'!$K$122:$K$145)</c:f>
              <c:numCache>
                <c:formatCode>###0</c:formatCode>
                <c:ptCount val="136"/>
                <c:pt idx="0">
                  <c:v>32</c:v>
                </c:pt>
                <c:pt idx="1">
                  <c:v>28</c:v>
                </c:pt>
                <c:pt idx="2">
                  <c:v>26</c:v>
                </c:pt>
                <c:pt idx="3">
                  <c:v>29</c:v>
                </c:pt>
                <c:pt idx="4">
                  <c:v>32</c:v>
                </c:pt>
                <c:pt idx="5">
                  <c:v>23</c:v>
                </c:pt>
                <c:pt idx="6">
                  <c:v>31</c:v>
                </c:pt>
                <c:pt idx="7">
                  <c:v>31</c:v>
                </c:pt>
                <c:pt idx="8">
                  <c:v>42</c:v>
                </c:pt>
                <c:pt idx="9">
                  <c:v>33</c:v>
                </c:pt>
                <c:pt idx="10">
                  <c:v>38</c:v>
                </c:pt>
                <c:pt idx="11">
                  <c:v>40</c:v>
                </c:pt>
                <c:pt idx="12">
                  <c:v>54</c:v>
                </c:pt>
                <c:pt idx="13">
                  <c:v>49</c:v>
                </c:pt>
                <c:pt idx="14">
                  <c:v>46</c:v>
                </c:pt>
                <c:pt idx="15">
                  <c:v>46</c:v>
                </c:pt>
                <c:pt idx="16">
                  <c:v>38</c:v>
                </c:pt>
                <c:pt idx="17">
                  <c:v>46</c:v>
                </c:pt>
                <c:pt idx="18">
                  <c:v>90</c:v>
                </c:pt>
                <c:pt idx="19">
                  <c:v>49</c:v>
                </c:pt>
                <c:pt idx="20">
                  <c:v>48</c:v>
                </c:pt>
                <c:pt idx="21">
                  <c:v>49</c:v>
                </c:pt>
                <c:pt idx="22">
                  <c:v>50</c:v>
                </c:pt>
                <c:pt idx="23">
                  <c:v>51</c:v>
                </c:pt>
                <c:pt idx="24">
                  <c:v>151</c:v>
                </c:pt>
                <c:pt idx="25">
                  <c:v>153</c:v>
                </c:pt>
                <c:pt idx="26">
                  <c:v>159</c:v>
                </c:pt>
                <c:pt idx="27">
                  <c:v>163</c:v>
                </c:pt>
                <c:pt idx="28">
                  <c:v>165</c:v>
                </c:pt>
                <c:pt idx="29">
                  <c:v>165</c:v>
                </c:pt>
                <c:pt idx="30">
                  <c:v>169</c:v>
                </c:pt>
                <c:pt idx="31">
                  <c:v>171</c:v>
                </c:pt>
                <c:pt idx="32">
                  <c:v>171</c:v>
                </c:pt>
                <c:pt idx="33">
                  <c:v>174</c:v>
                </c:pt>
                <c:pt idx="34">
                  <c:v>177</c:v>
                </c:pt>
                <c:pt idx="35">
                  <c:v>180</c:v>
                </c:pt>
                <c:pt idx="36">
                  <c:v>243</c:v>
                </c:pt>
                <c:pt idx="37">
                  <c:v>239</c:v>
                </c:pt>
                <c:pt idx="38">
                  <c:v>245</c:v>
                </c:pt>
                <c:pt idx="39">
                  <c:v>243</c:v>
                </c:pt>
                <c:pt idx="40">
                  <c:v>242</c:v>
                </c:pt>
                <c:pt idx="41">
                  <c:v>244</c:v>
                </c:pt>
                <c:pt idx="42">
                  <c:v>249</c:v>
                </c:pt>
                <c:pt idx="43">
                  <c:v>241</c:v>
                </c:pt>
                <c:pt idx="44">
                  <c:v>250</c:v>
                </c:pt>
                <c:pt idx="45">
                  <c:v>251</c:v>
                </c:pt>
                <c:pt idx="46">
                  <c:v>253</c:v>
                </c:pt>
                <c:pt idx="47">
                  <c:v>250</c:v>
                </c:pt>
                <c:pt idx="48">
                  <c:v>131</c:v>
                </c:pt>
                <c:pt idx="49">
                  <c:v>133</c:v>
                </c:pt>
                <c:pt idx="50">
                  <c:v>132</c:v>
                </c:pt>
                <c:pt idx="51">
                  <c:v>128</c:v>
                </c:pt>
                <c:pt idx="52">
                  <c:v>132</c:v>
                </c:pt>
                <c:pt idx="53">
                  <c:v>133</c:v>
                </c:pt>
                <c:pt idx="54">
                  <c:v>126</c:v>
                </c:pt>
                <c:pt idx="55">
                  <c:v>131</c:v>
                </c:pt>
                <c:pt idx="56">
                  <c:v>132</c:v>
                </c:pt>
                <c:pt idx="57">
                  <c:v>121</c:v>
                </c:pt>
                <c:pt idx="58">
                  <c:v>121</c:v>
                </c:pt>
                <c:pt idx="59">
                  <c:v>119</c:v>
                </c:pt>
                <c:pt idx="60">
                  <c:v>87</c:v>
                </c:pt>
                <c:pt idx="61">
                  <c:v>103</c:v>
                </c:pt>
                <c:pt idx="62">
                  <c:v>84</c:v>
                </c:pt>
                <c:pt idx="63">
                  <c:v>102</c:v>
                </c:pt>
                <c:pt idx="64">
                  <c:v>99</c:v>
                </c:pt>
                <c:pt idx="65">
                  <c:v>100</c:v>
                </c:pt>
                <c:pt idx="66">
                  <c:v>106</c:v>
                </c:pt>
                <c:pt idx="67">
                  <c:v>109</c:v>
                </c:pt>
                <c:pt idx="68">
                  <c:v>106</c:v>
                </c:pt>
                <c:pt idx="69">
                  <c:v>110</c:v>
                </c:pt>
                <c:pt idx="70">
                  <c:v>114</c:v>
                </c:pt>
                <c:pt idx="71">
                  <c:v>114</c:v>
                </c:pt>
                <c:pt idx="72">
                  <c:v>8</c:v>
                </c:pt>
                <c:pt idx="73">
                  <c:v>8</c:v>
                </c:pt>
                <c:pt idx="74">
                  <c:v>8</c:v>
                </c:pt>
                <c:pt idx="75">
                  <c:v>8</c:v>
                </c:pt>
                <c:pt idx="76">
                  <c:v>16</c:v>
                </c:pt>
                <c:pt idx="77">
                  <c:v>14</c:v>
                </c:pt>
                <c:pt idx="78">
                  <c:v>14</c:v>
                </c:pt>
                <c:pt idx="79">
                  <c:v>14</c:v>
                </c:pt>
                <c:pt idx="80">
                  <c:v>18</c:v>
                </c:pt>
                <c:pt idx="81">
                  <c:v>72</c:v>
                </c:pt>
                <c:pt idx="82">
                  <c:v>142</c:v>
                </c:pt>
                <c:pt idx="83">
                  <c:v>72</c:v>
                </c:pt>
                <c:pt idx="84">
                  <c:v>73</c:v>
                </c:pt>
                <c:pt idx="85">
                  <c:v>69</c:v>
                </c:pt>
                <c:pt idx="86">
                  <c:v>71</c:v>
                </c:pt>
                <c:pt idx="87">
                  <c:v>77</c:v>
                </c:pt>
                <c:pt idx="88">
                  <c:v>85</c:v>
                </c:pt>
                <c:pt idx="89">
                  <c:v>92</c:v>
                </c:pt>
                <c:pt idx="90">
                  <c:v>104</c:v>
                </c:pt>
                <c:pt idx="91">
                  <c:v>108</c:v>
                </c:pt>
                <c:pt idx="92">
                  <c:v>120</c:v>
                </c:pt>
                <c:pt idx="93">
                  <c:v>7</c:v>
                </c:pt>
                <c:pt idx="94">
                  <c:v>7</c:v>
                </c:pt>
                <c:pt idx="95">
                  <c:v>7</c:v>
                </c:pt>
                <c:pt idx="96">
                  <c:v>7</c:v>
                </c:pt>
                <c:pt idx="97">
                  <c:v>7</c:v>
                </c:pt>
                <c:pt idx="98">
                  <c:v>6</c:v>
                </c:pt>
                <c:pt idx="99">
                  <c:v>8</c:v>
                </c:pt>
                <c:pt idx="100">
                  <c:v>8</c:v>
                </c:pt>
                <c:pt idx="101">
                  <c:v>8</c:v>
                </c:pt>
                <c:pt idx="102">
                  <c:v>6</c:v>
                </c:pt>
                <c:pt idx="103">
                  <c:v>6</c:v>
                </c:pt>
                <c:pt idx="104">
                  <c:v>5</c:v>
                </c:pt>
                <c:pt idx="105">
                  <c:v>172</c:v>
                </c:pt>
                <c:pt idx="106">
                  <c:v>167</c:v>
                </c:pt>
                <c:pt idx="107">
                  <c:v>164</c:v>
                </c:pt>
                <c:pt idx="108">
                  <c:v>167</c:v>
                </c:pt>
                <c:pt idx="109">
                  <c:v>170</c:v>
                </c:pt>
                <c:pt idx="110">
                  <c:v>175</c:v>
                </c:pt>
                <c:pt idx="111">
                  <c:v>158</c:v>
                </c:pt>
                <c:pt idx="112">
                  <c:v>42</c:v>
                </c:pt>
                <c:pt idx="113">
                  <c:v>45</c:v>
                </c:pt>
                <c:pt idx="114">
                  <c:v>51</c:v>
                </c:pt>
                <c:pt idx="115">
                  <c:v>60</c:v>
                </c:pt>
                <c:pt idx="116">
                  <c:v>54</c:v>
                </c:pt>
                <c:pt idx="117">
                  <c:v>65</c:v>
                </c:pt>
                <c:pt idx="118">
                  <c:v>134</c:v>
                </c:pt>
                <c:pt idx="119">
                  <c:v>64</c:v>
                </c:pt>
                <c:pt idx="120">
                  <c:v>53</c:v>
                </c:pt>
                <c:pt idx="121">
                  <c:v>72</c:v>
                </c:pt>
                <c:pt idx="122">
                  <c:v>83</c:v>
                </c:pt>
                <c:pt idx="123">
                  <c:v>77</c:v>
                </c:pt>
                <c:pt idx="124">
                  <c:v>174</c:v>
                </c:pt>
                <c:pt idx="125">
                  <c:v>173</c:v>
                </c:pt>
                <c:pt idx="126">
                  <c:v>180</c:v>
                </c:pt>
                <c:pt idx="127">
                  <c:v>196</c:v>
                </c:pt>
                <c:pt idx="128">
                  <c:v>206</c:v>
                </c:pt>
                <c:pt idx="129">
                  <c:v>219</c:v>
                </c:pt>
                <c:pt idx="130">
                  <c:v>242</c:v>
                </c:pt>
                <c:pt idx="131">
                  <c:v>236</c:v>
                </c:pt>
                <c:pt idx="132">
                  <c:v>246</c:v>
                </c:pt>
                <c:pt idx="133">
                  <c:v>256</c:v>
                </c:pt>
                <c:pt idx="134">
                  <c:v>249</c:v>
                </c:pt>
                <c:pt idx="135">
                  <c:v>0</c:v>
                </c:pt>
              </c:numCache>
            </c:numRef>
          </c:xVal>
          <c:yVal>
            <c:numRef>
              <c:f>('Per-client intake &amp; discharge'!#REF!,'Per-client intake &amp; discharge'!#REF!,'Per-client intake &amp; discharge'!#REF!,'Per-client intake &amp; discharge'!#REF!)</c:f>
              <c:numCache>
                <c:formatCode>General</c:formatCode>
                <c:ptCount val="1"/>
                <c:pt idx="0">
                  <c:v>1</c:v>
                </c:pt>
              </c:numCache>
            </c:numRef>
          </c:yVal>
          <c:smooth val="0"/>
        </c:ser>
        <c:dLbls>
          <c:showLegendKey val="0"/>
          <c:showVal val="0"/>
          <c:showCatName val="0"/>
          <c:showSerName val="0"/>
          <c:showPercent val="0"/>
          <c:showBubbleSize val="0"/>
        </c:dLbls>
        <c:axId val="232401536"/>
        <c:axId val="237009152"/>
      </c:scatterChart>
      <c:valAx>
        <c:axId val="232401536"/>
        <c:scaling>
          <c:orientation val="minMax"/>
          <c:max val="250"/>
          <c:min val="0"/>
        </c:scaling>
        <c:delete val="0"/>
        <c:axPos val="b"/>
        <c:title>
          <c:tx>
            <c:rich>
              <a:bodyPr/>
              <a:lstStyle/>
              <a:p>
                <a:pPr>
                  <a:defRPr sz="1000" b="1" i="0" u="none" strike="noStrike" baseline="0">
                    <a:solidFill>
                      <a:srgbClr val="000000"/>
                    </a:solidFill>
                    <a:latin typeface="Calibri"/>
                    <a:ea typeface="Calibri"/>
                    <a:cs typeface="Calibri"/>
                  </a:defRPr>
                </a:pPr>
                <a:r>
                  <a:rPr lang="en-US"/>
                  <a:t>Clients served</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7009152"/>
        <c:crosses val="autoZero"/>
        <c:crossBetween val="midCat"/>
      </c:valAx>
      <c:valAx>
        <c:axId val="237009152"/>
        <c:scaling>
          <c:orientation val="minMax"/>
          <c:max val="25"/>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Disenrollments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240153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7</xdr:col>
      <xdr:colOff>561975</xdr:colOff>
      <xdr:row>16</xdr:row>
      <xdr:rowOff>114300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20</xdr:row>
      <xdr:rowOff>0</xdr:rowOff>
    </xdr:from>
    <xdr:to>
      <xdr:col>7</xdr:col>
      <xdr:colOff>561975</xdr:colOff>
      <xdr:row>35</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a-fs01\WORKGROUPS\W_Pricing\POS\Year%203%20Projects\Year%203%20Plan\Service%20Classes\Youth%20Intermediate%20Term%20Stabilization\3470%20DPH%20BSAS%20Youth%20Residential\YITS-DPH\YITS_DPH_Yr%203%20review_FY2010-2011_General%20Analysi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FP-BOS-081\Common\Administrative%20Services-POS%20Policy%20Office\Rate%20Setting\Rate%20Projects\DPH%20-%20Sexual%20&amp;%20Domestic%20Violence%20Prevention\DPH%20Intimate%20Partner%20Abuse%20Education\FINAL%20IPAEP%20models%20&amp;%20imp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mmodation rate models"/>
      <sheetName val="Fiscal impact"/>
      <sheetName val="FTEs"/>
      <sheetName val="FY17 Data"/>
      <sheetName val="FY15 UFR"/>
      <sheetName val="CAF Spring 2016"/>
      <sheetName val="Per-client intake &amp; discharge"/>
      <sheetName val="Total Clients Served FY5"/>
      <sheetName val="Group enrollments snapshot"/>
    </sheetNames>
    <sheetDataSet>
      <sheetData sheetId="0">
        <row r="23">
          <cell r="P23">
            <v>353</v>
          </cell>
        </row>
      </sheetData>
      <sheetData sheetId="1"/>
      <sheetData sheetId="2" refreshError="1"/>
      <sheetData sheetId="3">
        <row r="2">
          <cell r="C2">
            <v>64481</v>
          </cell>
          <cell r="D2">
            <v>51807.490000000005</v>
          </cell>
        </row>
        <row r="3">
          <cell r="C3">
            <v>47708</v>
          </cell>
          <cell r="D3">
            <v>72741</v>
          </cell>
          <cell r="E3">
            <v>1.23</v>
          </cell>
        </row>
        <row r="4">
          <cell r="C4">
            <v>74858</v>
          </cell>
          <cell r="D4">
            <v>52672</v>
          </cell>
          <cell r="E4">
            <v>2.09</v>
          </cell>
        </row>
        <row r="5">
          <cell r="C5">
            <v>145067</v>
          </cell>
          <cell r="D5">
            <v>64642</v>
          </cell>
          <cell r="E5">
            <v>3.37</v>
          </cell>
        </row>
        <row r="6">
          <cell r="C6">
            <v>70811.440000000017</v>
          </cell>
          <cell r="D6">
            <v>103214.54</v>
          </cell>
          <cell r="E6">
            <v>2.73</v>
          </cell>
        </row>
        <row r="7">
          <cell r="C7">
            <v>122000</v>
          </cell>
        </row>
        <row r="8">
          <cell r="C8">
            <v>39871</v>
          </cell>
          <cell r="D8">
            <v>2500</v>
          </cell>
          <cell r="E8">
            <v>0.79</v>
          </cell>
        </row>
        <row r="9">
          <cell r="C9">
            <v>14000</v>
          </cell>
          <cell r="D9">
            <v>148515</v>
          </cell>
          <cell r="E9">
            <v>2.2199999999999998</v>
          </cell>
        </row>
        <row r="10">
          <cell r="C10">
            <v>28191</v>
          </cell>
          <cell r="D10">
            <v>3050</v>
          </cell>
          <cell r="E10">
            <v>0.19</v>
          </cell>
        </row>
        <row r="11">
          <cell r="C11">
            <v>99748.4</v>
          </cell>
          <cell r="D11">
            <v>177536.31000000003</v>
          </cell>
          <cell r="E11">
            <v>3.79</v>
          </cell>
        </row>
        <row r="12">
          <cell r="C12">
            <v>74424.84</v>
          </cell>
          <cell r="D12">
            <v>9360</v>
          </cell>
          <cell r="E12">
            <v>0.7</v>
          </cell>
        </row>
        <row r="13">
          <cell r="C13">
            <v>77729</v>
          </cell>
          <cell r="E13">
            <v>1.4900000000000002</v>
          </cell>
        </row>
        <row r="14">
          <cell r="C14">
            <v>66120</v>
          </cell>
          <cell r="D14">
            <v>270254</v>
          </cell>
          <cell r="E14">
            <v>3.92</v>
          </cell>
        </row>
        <row r="15">
          <cell r="C15">
            <v>54440.7</v>
          </cell>
          <cell r="D15">
            <v>70602.44</v>
          </cell>
          <cell r="E15">
            <v>1.75</v>
          </cell>
        </row>
        <row r="16">
          <cell r="C16">
            <v>86083</v>
          </cell>
          <cell r="D16">
            <v>186348</v>
          </cell>
          <cell r="E16">
            <v>1.9500000000000002</v>
          </cell>
        </row>
      </sheetData>
      <sheetData sheetId="4" refreshError="1"/>
      <sheetData sheetId="5" refreshError="1"/>
      <sheetData sheetId="6" refreshError="1"/>
      <sheetData sheetId="7">
        <row r="5">
          <cell r="O5">
            <v>32.083333333333336</v>
          </cell>
        </row>
        <row r="6">
          <cell r="O6">
            <v>51.333333333333336</v>
          </cell>
        </row>
        <row r="7">
          <cell r="O7">
            <v>166.5</v>
          </cell>
        </row>
        <row r="8">
          <cell r="O8">
            <v>245.83333333333334</v>
          </cell>
        </row>
        <row r="9">
          <cell r="O9">
            <v>128.25</v>
          </cell>
        </row>
        <row r="10">
          <cell r="O10">
            <v>102.83333333333333</v>
          </cell>
        </row>
        <row r="11">
          <cell r="O11">
            <v>12.833333333333334</v>
          </cell>
        </row>
        <row r="12">
          <cell r="O12">
            <v>90.416666666666671</v>
          </cell>
        </row>
        <row r="13">
          <cell r="O13">
            <v>6.833333333333333</v>
          </cell>
        </row>
        <row r="14">
          <cell r="O14">
            <v>163.33333333333334</v>
          </cell>
        </row>
        <row r="15">
          <cell r="O15">
            <v>66.666666666666671</v>
          </cell>
        </row>
        <row r="16">
          <cell r="O16">
            <v>198.08333333333334</v>
          </cell>
        </row>
        <row r="17">
          <cell r="O17">
            <v>74</v>
          </cell>
        </row>
        <row r="18">
          <cell r="O18">
            <v>181.83333333333334</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U50"/>
  <sheetViews>
    <sheetView tabSelected="1" topLeftCell="B1" zoomScale="80" zoomScaleNormal="80" workbookViewId="0">
      <selection activeCell="C47" sqref="C47"/>
    </sheetView>
  </sheetViews>
  <sheetFormatPr defaultRowHeight="15" x14ac:dyDescent="0.25"/>
  <cols>
    <col min="1" max="1" width="0" hidden="1" customWidth="1"/>
    <col min="3" max="3" width="37.140625" customWidth="1"/>
    <col min="4" max="4" width="12.7109375" customWidth="1"/>
    <col min="5" max="5" width="15.5703125" customWidth="1"/>
    <col min="6" max="6" width="12.7109375" customWidth="1"/>
    <col min="7" max="7" width="0" hidden="1" customWidth="1"/>
    <col min="8" max="8" width="31.140625" hidden="1" customWidth="1"/>
    <col min="9" max="11" width="0" hidden="1" customWidth="1"/>
    <col min="12" max="12" width="6.140625" customWidth="1"/>
    <col min="13" max="13" width="26.28515625" bestFit="1" customWidth="1"/>
    <col min="14" max="14" width="12.7109375" customWidth="1"/>
    <col min="15" max="15" width="15.85546875" customWidth="1"/>
    <col min="16" max="16" width="9.7109375" bestFit="1" customWidth="1"/>
    <col min="17" max="17" width="3.28515625" customWidth="1"/>
    <col min="18" max="18" width="2.7109375" customWidth="1"/>
    <col min="19" max="19" width="11.5703125" customWidth="1"/>
    <col min="21" max="21" width="10.5703125" bestFit="1" customWidth="1"/>
  </cols>
  <sheetData>
    <row r="1" spans="3:18" ht="18" customHeight="1" x14ac:dyDescent="0.3">
      <c r="C1" s="535"/>
      <c r="D1" s="536"/>
    </row>
    <row r="3" spans="3:18" thickBot="1" x14ac:dyDescent="0.35">
      <c r="C3" s="541"/>
      <c r="D3" s="541"/>
      <c r="E3" s="541"/>
      <c r="F3" s="541"/>
      <c r="M3" s="453"/>
      <c r="N3" s="453"/>
      <c r="O3" s="453"/>
      <c r="P3" s="453"/>
      <c r="Q3" s="453"/>
      <c r="R3" s="453"/>
    </row>
    <row r="4" spans="3:18" ht="31.5" customHeight="1" thickBot="1" x14ac:dyDescent="0.35">
      <c r="C4" s="528" t="s">
        <v>666</v>
      </c>
      <c r="D4" s="529"/>
      <c r="E4" s="529"/>
      <c r="F4" s="530"/>
      <c r="G4" s="531" t="s">
        <v>55</v>
      </c>
      <c r="H4" s="532"/>
      <c r="I4" s="11"/>
      <c r="J4" s="11"/>
      <c r="K4" s="11"/>
      <c r="L4" s="11"/>
      <c r="M4" s="528" t="s">
        <v>623</v>
      </c>
      <c r="N4" s="529"/>
      <c r="O4" s="529"/>
      <c r="P4" s="530"/>
      <c r="Q4" s="453"/>
      <c r="R4" s="453"/>
    </row>
    <row r="5" spans="3:18" ht="14.45" x14ac:dyDescent="0.3">
      <c r="C5" s="115"/>
      <c r="D5" s="52"/>
      <c r="E5" s="114" t="s">
        <v>324</v>
      </c>
      <c r="F5" s="76">
        <v>12</v>
      </c>
      <c r="G5" s="526" t="s">
        <v>63</v>
      </c>
      <c r="H5" s="527"/>
      <c r="M5" s="115"/>
      <c r="N5" s="52"/>
      <c r="O5" s="114" t="s">
        <v>324</v>
      </c>
      <c r="P5" s="76">
        <v>12</v>
      </c>
    </row>
    <row r="6" spans="3:18" ht="14.45" x14ac:dyDescent="0.3">
      <c r="C6" s="115"/>
      <c r="D6" s="52"/>
      <c r="E6" s="114"/>
      <c r="F6" s="76"/>
      <c r="G6" s="121"/>
      <c r="H6" s="122"/>
      <c r="M6" s="115"/>
      <c r="N6" s="52"/>
      <c r="O6" s="114"/>
      <c r="P6" s="76"/>
    </row>
    <row r="7" spans="3:18" ht="14.45" x14ac:dyDescent="0.3">
      <c r="C7" s="55"/>
      <c r="D7" s="56" t="s">
        <v>33</v>
      </c>
      <c r="E7" s="56" t="s">
        <v>3</v>
      </c>
      <c r="F7" s="77" t="s">
        <v>34</v>
      </c>
      <c r="G7" s="533"/>
      <c r="H7" s="534"/>
      <c r="M7" s="55"/>
      <c r="N7" s="56" t="s">
        <v>33</v>
      </c>
      <c r="O7" s="56" t="s">
        <v>3</v>
      </c>
      <c r="P7" s="77" t="s">
        <v>34</v>
      </c>
    </row>
    <row r="8" spans="3:18" ht="14.45" x14ac:dyDescent="0.3">
      <c r="C8" s="69"/>
      <c r="D8" s="68"/>
      <c r="E8" s="68"/>
      <c r="F8" s="78"/>
      <c r="G8" s="542" t="s">
        <v>62</v>
      </c>
      <c r="H8" s="543"/>
      <c r="M8" s="69"/>
      <c r="N8" s="68"/>
      <c r="O8" s="68"/>
      <c r="P8" s="78"/>
    </row>
    <row r="9" spans="3:18" ht="14.45" x14ac:dyDescent="0.3">
      <c r="C9" s="59" t="s">
        <v>35</v>
      </c>
      <c r="D9" s="57">
        <f>D35</f>
        <v>62662</v>
      </c>
      <c r="E9" s="437">
        <v>6.2500000000000003E-3</v>
      </c>
      <c r="F9" s="79">
        <f>D9*E9</f>
        <v>391.63750000000005</v>
      </c>
      <c r="G9" s="539" t="s">
        <v>61</v>
      </c>
      <c r="H9" s="540"/>
      <c r="M9" s="59" t="s">
        <v>35</v>
      </c>
      <c r="N9" s="57">
        <f>D35</f>
        <v>62662</v>
      </c>
      <c r="O9" s="58">
        <v>0.05</v>
      </c>
      <c r="P9" s="79">
        <f>N9*O9</f>
        <v>3133.1000000000004</v>
      </c>
    </row>
    <row r="10" spans="3:18" ht="14.45" x14ac:dyDescent="0.3">
      <c r="C10" s="59" t="s">
        <v>36</v>
      </c>
      <c r="D10" s="57">
        <f>D36</f>
        <v>57078</v>
      </c>
      <c r="E10" s="437">
        <v>1.2500000000000001E-2</v>
      </c>
      <c r="F10" s="79">
        <f>D10*E10</f>
        <v>713.47500000000002</v>
      </c>
      <c r="G10" s="539" t="s">
        <v>56</v>
      </c>
      <c r="H10" s="540"/>
      <c r="M10" s="60" t="s">
        <v>37</v>
      </c>
      <c r="N10" s="156"/>
      <c r="O10" s="62">
        <f>SUM(O9:O9)</f>
        <v>0.05</v>
      </c>
      <c r="P10" s="80">
        <f>SUM(P9:P9)</f>
        <v>3133.1000000000004</v>
      </c>
    </row>
    <row r="11" spans="3:18" ht="14.45" x14ac:dyDescent="0.3">
      <c r="C11" s="59" t="s">
        <v>528</v>
      </c>
      <c r="D11" s="438">
        <f>D37</f>
        <v>38805</v>
      </c>
      <c r="E11" s="295">
        <v>0.1</v>
      </c>
      <c r="F11" s="79">
        <f>D11*E11</f>
        <v>3880.5</v>
      </c>
      <c r="G11" s="539" t="s">
        <v>57</v>
      </c>
      <c r="H11" s="540"/>
      <c r="M11" s="63"/>
      <c r="N11" s="157"/>
      <c r="O11" s="52"/>
      <c r="P11" s="81"/>
    </row>
    <row r="12" spans="3:18" ht="14.45" x14ac:dyDescent="0.3">
      <c r="C12" s="59"/>
      <c r="D12" s="57"/>
      <c r="E12" s="295"/>
      <c r="F12" s="79"/>
      <c r="G12" s="354"/>
      <c r="H12" s="355"/>
      <c r="M12" s="63"/>
      <c r="N12" s="157"/>
      <c r="O12" s="52"/>
      <c r="P12" s="81"/>
    </row>
    <row r="13" spans="3:18" ht="14.45" x14ac:dyDescent="0.3">
      <c r="C13" s="60" t="s">
        <v>37</v>
      </c>
      <c r="D13" s="156"/>
      <c r="E13" s="62">
        <f>SUM(E9:E12)</f>
        <v>0.11875000000000001</v>
      </c>
      <c r="F13" s="80">
        <f>SUM(F9:F12)</f>
        <v>4985.6125000000002</v>
      </c>
      <c r="G13" s="537"/>
      <c r="H13" s="538"/>
      <c r="M13" s="53" t="s">
        <v>39</v>
      </c>
      <c r="N13" s="158">
        <f>D38</f>
        <v>0.21709999999999999</v>
      </c>
      <c r="O13" s="54"/>
      <c r="P13" s="79">
        <f>N13*P10</f>
        <v>680.19601</v>
      </c>
    </row>
    <row r="14" spans="3:18" ht="14.45" x14ac:dyDescent="0.3">
      <c r="C14" s="63" t="s">
        <v>38</v>
      </c>
      <c r="D14" s="157"/>
      <c r="E14" s="52"/>
      <c r="F14" s="81"/>
      <c r="G14" s="526"/>
      <c r="H14" s="527"/>
      <c r="M14" s="60" t="s">
        <v>40</v>
      </c>
      <c r="N14" s="156"/>
      <c r="O14" s="65"/>
      <c r="P14" s="80">
        <f>P13+P10</f>
        <v>3813.2960100000005</v>
      </c>
    </row>
    <row r="15" spans="3:18" ht="14.45" x14ac:dyDescent="0.3">
      <c r="C15" s="53" t="s">
        <v>39</v>
      </c>
      <c r="D15" s="158">
        <f>D38</f>
        <v>0.21709999999999999</v>
      </c>
      <c r="E15" s="54"/>
      <c r="F15" s="79">
        <f>D15*F13</f>
        <v>1082.3764737500001</v>
      </c>
      <c r="G15" s="539" t="s">
        <v>58</v>
      </c>
      <c r="H15" s="540"/>
      <c r="M15" s="53"/>
      <c r="N15" s="57"/>
      <c r="O15" s="54"/>
      <c r="P15" s="82"/>
    </row>
    <row r="16" spans="3:18" ht="14.45" x14ac:dyDescent="0.3">
      <c r="C16" s="60" t="s">
        <v>40</v>
      </c>
      <c r="D16" s="156"/>
      <c r="E16" s="65"/>
      <c r="F16" s="80">
        <f>F15+F13</f>
        <v>6067.9889737499998</v>
      </c>
      <c r="G16" s="537"/>
      <c r="H16" s="538"/>
      <c r="M16" s="60" t="s">
        <v>42</v>
      </c>
      <c r="N16" s="156"/>
      <c r="O16" s="61"/>
      <c r="P16" s="80">
        <f>SUM(P14:P15)</f>
        <v>3813.2960100000005</v>
      </c>
      <c r="R16" s="344"/>
    </row>
    <row r="17" spans="3:21" ht="14.45" x14ac:dyDescent="0.3">
      <c r="C17" s="63"/>
      <c r="D17" s="160"/>
      <c r="E17" s="67"/>
      <c r="F17" s="159"/>
      <c r="G17" s="539" t="s">
        <v>60</v>
      </c>
      <c r="H17" s="540"/>
      <c r="M17" s="53"/>
      <c r="N17" s="157"/>
      <c r="O17" s="54"/>
      <c r="P17" s="81"/>
      <c r="R17" s="70"/>
    </row>
    <row r="18" spans="3:21" ht="14.45" x14ac:dyDescent="0.3">
      <c r="C18" s="53" t="s">
        <v>671</v>
      </c>
      <c r="D18" s="518">
        <v>1612</v>
      </c>
      <c r="E18" s="66"/>
      <c r="F18" s="79">
        <f>D18</f>
        <v>1612</v>
      </c>
      <c r="G18" s="347"/>
      <c r="H18" s="348"/>
      <c r="M18" s="53" t="s">
        <v>43</v>
      </c>
      <c r="N18" s="158">
        <f>D44</f>
        <v>0.12</v>
      </c>
      <c r="O18" s="54"/>
      <c r="P18" s="79">
        <f>N18*P16</f>
        <v>457.59552120000006</v>
      </c>
      <c r="R18" s="70"/>
      <c r="S18" s="70"/>
    </row>
    <row r="19" spans="3:21" ht="14.45" x14ac:dyDescent="0.3">
      <c r="C19" s="60" t="s">
        <v>42</v>
      </c>
      <c r="D19" s="156"/>
      <c r="E19" s="61"/>
      <c r="F19" s="80">
        <f>SUM(F16:F18)</f>
        <v>7679.9889737499998</v>
      </c>
      <c r="G19" s="526"/>
      <c r="H19" s="527"/>
      <c r="M19" s="53"/>
      <c r="N19" s="157"/>
      <c r="O19" s="54"/>
      <c r="P19" s="81"/>
    </row>
    <row r="20" spans="3:21" ht="14.45" x14ac:dyDescent="0.3">
      <c r="C20" s="53"/>
      <c r="D20" s="157"/>
      <c r="E20" s="54"/>
      <c r="F20" s="81"/>
      <c r="G20" s="539" t="s">
        <v>58</v>
      </c>
      <c r="H20" s="540"/>
      <c r="M20" s="60" t="s">
        <v>44</v>
      </c>
      <c r="N20" s="161"/>
      <c r="O20" s="161"/>
      <c r="P20" s="80">
        <f>SUM(P16:P18)</f>
        <v>4270.8915312000008</v>
      </c>
      <c r="R20" s="344"/>
    </row>
    <row r="21" spans="3:21" ht="14.45" x14ac:dyDescent="0.3">
      <c r="C21" s="53" t="s">
        <v>43</v>
      </c>
      <c r="D21" s="158">
        <f>D44</f>
        <v>0.12</v>
      </c>
      <c r="E21" s="54"/>
      <c r="F21" s="79">
        <f>D21*F19</f>
        <v>921.59867684999995</v>
      </c>
      <c r="G21" s="533"/>
      <c r="H21" s="534"/>
      <c r="M21" s="63"/>
      <c r="N21" s="54"/>
      <c r="O21" s="54"/>
      <c r="P21" s="159"/>
    </row>
    <row r="22" spans="3:21" thickBot="1" x14ac:dyDescent="0.35">
      <c r="C22" s="63"/>
      <c r="D22" s="54"/>
      <c r="E22" s="54"/>
      <c r="F22" s="159"/>
      <c r="G22" s="550"/>
      <c r="H22" s="551"/>
      <c r="M22" s="53" t="s">
        <v>615</v>
      </c>
      <c r="N22" s="64">
        <f>D46</f>
        <v>2.35E-2</v>
      </c>
      <c r="O22" s="54"/>
      <c r="P22" s="83">
        <f>P20*(1+N22)</f>
        <v>4371.2574821832013</v>
      </c>
      <c r="R22" s="70"/>
    </row>
    <row r="23" spans="3:21" thickTop="1" x14ac:dyDescent="0.3">
      <c r="C23" s="60" t="s">
        <v>44</v>
      </c>
      <c r="D23" s="311"/>
      <c r="E23" s="161"/>
      <c r="F23" s="80">
        <f>SUM(F19,F21)</f>
        <v>8601.5876506000004</v>
      </c>
      <c r="G23" s="539" t="s">
        <v>59</v>
      </c>
      <c r="H23" s="540"/>
      <c r="M23" s="53" t="str">
        <f>C26</f>
        <v>PFMLA Trust Contributipm</v>
      </c>
      <c r="N23" s="64">
        <f>D26</f>
        <v>6.3E-3</v>
      </c>
      <c r="O23" s="54"/>
      <c r="P23" s="83">
        <f>P10*(N22+1)*N23</f>
        <v>20.202385455000005</v>
      </c>
    </row>
    <row r="24" spans="3:21" ht="14.45" x14ac:dyDescent="0.3">
      <c r="C24" s="63"/>
      <c r="D24" s="66"/>
      <c r="E24" s="54"/>
      <c r="F24" s="159"/>
      <c r="G24" s="539"/>
      <c r="H24" s="540"/>
      <c r="M24" s="53" t="str">
        <f>C27</f>
        <v>Total</v>
      </c>
      <c r="N24" s="54"/>
      <c r="O24" s="54"/>
      <c r="P24" s="525">
        <f>P23+P22</f>
        <v>4391.4598676382011</v>
      </c>
      <c r="R24" s="70"/>
      <c r="S24" s="356"/>
      <c r="U24" s="463"/>
    </row>
    <row r="25" spans="3:21" thickBot="1" x14ac:dyDescent="0.35">
      <c r="C25" s="53" t="s">
        <v>615</v>
      </c>
      <c r="D25" s="64">
        <f>D46</f>
        <v>2.35E-2</v>
      </c>
      <c r="E25" s="54"/>
      <c r="F25" s="83">
        <f>F23*(1+D25)</f>
        <v>8803.7249603891014</v>
      </c>
      <c r="G25" s="234"/>
      <c r="H25" s="235"/>
      <c r="M25" s="312" t="s">
        <v>645</v>
      </c>
      <c r="N25" s="309"/>
      <c r="O25" s="310"/>
      <c r="P25" s="339">
        <f>ROUNDUP(P24/P5,0)</f>
        <v>366</v>
      </c>
    </row>
    <row r="26" spans="3:21" ht="14.45" x14ac:dyDescent="0.3">
      <c r="C26" s="53" t="s">
        <v>707</v>
      </c>
      <c r="D26" s="64">
        <v>6.3E-3</v>
      </c>
      <c r="E26" s="54"/>
      <c r="F26" s="83">
        <f>F13*(D25+1)*D26</f>
        <v>32.147478680625007</v>
      </c>
      <c r="G26" s="533"/>
      <c r="H26" s="534"/>
      <c r="P26" s="233"/>
    </row>
    <row r="27" spans="3:21" ht="14.45" x14ac:dyDescent="0.3">
      <c r="C27" s="53" t="s">
        <v>708</v>
      </c>
      <c r="D27" s="54"/>
      <c r="E27" s="54"/>
      <c r="F27" s="525">
        <f>F26+F25</f>
        <v>8835.8724390697262</v>
      </c>
      <c r="G27" s="121"/>
      <c r="H27" s="122"/>
    </row>
    <row r="28" spans="3:21" thickBot="1" x14ac:dyDescent="0.35">
      <c r="C28" s="60" t="s">
        <v>645</v>
      </c>
      <c r="D28" s="297"/>
      <c r="E28" s="296"/>
      <c r="F28" s="308">
        <f>F27/F5</f>
        <v>736.32270325581055</v>
      </c>
      <c r="G28" s="552"/>
      <c r="H28" s="553"/>
      <c r="N28" s="163"/>
      <c r="O28" s="164"/>
      <c r="P28" s="163"/>
    </row>
    <row r="29" spans="3:21" ht="14.45" x14ac:dyDescent="0.3">
      <c r="F29" s="436"/>
      <c r="G29" s="234"/>
      <c r="H29" s="234"/>
      <c r="N29" s="152"/>
      <c r="O29" s="151"/>
    </row>
    <row r="30" spans="3:21" ht="14.45" x14ac:dyDescent="0.3">
      <c r="F30" s="435"/>
      <c r="L30" s="434"/>
      <c r="N30" s="152"/>
      <c r="O30" s="151"/>
    </row>
    <row r="31" spans="3:21" ht="15" customHeight="1" x14ac:dyDescent="0.3">
      <c r="E31" s="463"/>
      <c r="L31" s="22"/>
      <c r="N31" s="152"/>
      <c r="O31" s="151"/>
    </row>
    <row r="32" spans="3:21" ht="15" customHeight="1" x14ac:dyDescent="0.3">
      <c r="L32" s="22"/>
      <c r="N32" s="152"/>
      <c r="O32" s="151"/>
    </row>
    <row r="33" spans="3:16" ht="15" customHeight="1" x14ac:dyDescent="0.3">
      <c r="F33" s="150"/>
      <c r="G33" s="519"/>
      <c r="H33" s="519"/>
      <c r="I33" s="519"/>
      <c r="J33" s="519"/>
      <c r="K33" s="519"/>
      <c r="L33" s="22"/>
    </row>
    <row r="34" spans="3:16" ht="14.45" x14ac:dyDescent="0.3">
      <c r="C34" s="154" t="s">
        <v>531</v>
      </c>
      <c r="D34" s="155" t="s">
        <v>532</v>
      </c>
      <c r="E34" s="519" t="s">
        <v>55</v>
      </c>
      <c r="F34" s="519"/>
      <c r="G34" s="447"/>
      <c r="H34" s="447"/>
      <c r="I34" s="447"/>
      <c r="J34" s="447"/>
      <c r="K34" s="447"/>
      <c r="L34" s="519"/>
      <c r="M34" s="519"/>
      <c r="P34" s="356"/>
    </row>
    <row r="35" spans="3:16" ht="14.45" x14ac:dyDescent="0.3">
      <c r="C35" s="345" t="s">
        <v>35</v>
      </c>
      <c r="D35" s="439">
        <v>62662</v>
      </c>
      <c r="E35" s="446" t="s">
        <v>706</v>
      </c>
      <c r="F35" s="447"/>
      <c r="G35" s="444"/>
      <c r="H35" s="444"/>
      <c r="I35" s="444"/>
      <c r="J35" s="444"/>
      <c r="K35" s="444"/>
      <c r="L35" s="447"/>
      <c r="M35" s="448"/>
      <c r="P35" s="356"/>
    </row>
    <row r="36" spans="3:16" ht="14.45" x14ac:dyDescent="0.3">
      <c r="C36" s="345" t="s">
        <v>36</v>
      </c>
      <c r="D36" s="439">
        <v>57078</v>
      </c>
      <c r="E36" s="446" t="s">
        <v>706</v>
      </c>
      <c r="F36" s="444"/>
      <c r="G36" s="521"/>
      <c r="H36" s="521"/>
      <c r="I36" s="521"/>
      <c r="J36" s="521"/>
      <c r="K36" s="521"/>
      <c r="L36" s="444"/>
      <c r="M36" s="449"/>
      <c r="P36" s="356"/>
    </row>
    <row r="37" spans="3:16" ht="14.45" x14ac:dyDescent="0.3">
      <c r="C37" s="349" t="s">
        <v>528</v>
      </c>
      <c r="D37" s="440">
        <v>38805</v>
      </c>
      <c r="E37" s="520" t="s">
        <v>706</v>
      </c>
      <c r="F37" s="521"/>
      <c r="G37" s="524"/>
      <c r="H37" s="524"/>
      <c r="I37" s="524"/>
      <c r="J37" s="524"/>
      <c r="K37" s="524"/>
      <c r="L37" s="521"/>
      <c r="M37" s="449"/>
    </row>
    <row r="38" spans="3:16" ht="14.45" x14ac:dyDescent="0.3">
      <c r="C38" s="345" t="s">
        <v>522</v>
      </c>
      <c r="D38" s="441">
        <v>0.21709999999999999</v>
      </c>
      <c r="E38" s="523" t="s">
        <v>529</v>
      </c>
      <c r="F38" s="524"/>
      <c r="G38" s="445"/>
      <c r="H38" s="445"/>
      <c r="I38" s="445"/>
      <c r="J38" s="445"/>
      <c r="K38" s="445"/>
      <c r="L38" s="524"/>
      <c r="M38" s="449"/>
    </row>
    <row r="39" spans="3:16" ht="15" customHeight="1" x14ac:dyDescent="0.3">
      <c r="C39" s="346" t="s">
        <v>641</v>
      </c>
      <c r="D39" s="442">
        <v>33689</v>
      </c>
      <c r="E39" s="446" t="s">
        <v>706</v>
      </c>
      <c r="F39" s="445"/>
      <c r="G39" s="445"/>
      <c r="H39" s="445"/>
      <c r="I39" s="445"/>
      <c r="J39" s="445"/>
      <c r="K39" s="445"/>
      <c r="L39" s="445"/>
      <c r="M39" s="449"/>
    </row>
    <row r="40" spans="3:16" ht="15" customHeight="1" x14ac:dyDescent="0.3">
      <c r="C40" s="345" t="s">
        <v>41</v>
      </c>
      <c r="D40" s="442">
        <f>6504*(D45+1)</f>
        <v>6788.8752000000004</v>
      </c>
      <c r="E40" s="450" t="s">
        <v>672</v>
      </c>
      <c r="F40" s="445"/>
      <c r="G40" s="524"/>
      <c r="H40" s="524"/>
      <c r="I40" s="524"/>
      <c r="J40" s="524"/>
      <c r="K40" s="524"/>
      <c r="L40" s="445"/>
      <c r="M40" s="451"/>
      <c r="O40" s="356"/>
    </row>
    <row r="41" spans="3:16" ht="15" customHeight="1" x14ac:dyDescent="0.3">
      <c r="C41" s="346" t="s">
        <v>614</v>
      </c>
      <c r="D41" s="442">
        <f>(8/2050)*D37*(D45+1)</f>
        <v>158.06696195121953</v>
      </c>
      <c r="E41" s="523" t="s">
        <v>673</v>
      </c>
      <c r="F41" s="524"/>
      <c r="G41" s="445"/>
      <c r="H41" s="445"/>
      <c r="I41" s="445"/>
      <c r="J41" s="445"/>
      <c r="K41" s="445"/>
      <c r="L41" s="524"/>
      <c r="M41" s="451"/>
    </row>
    <row r="42" spans="3:16" ht="15" customHeight="1" x14ac:dyDescent="0.3">
      <c r="C42" s="345" t="s">
        <v>524</v>
      </c>
      <c r="D42" s="442">
        <f>303*(D45+1)</f>
        <v>316.27140000000003</v>
      </c>
      <c r="E42" s="450" t="s">
        <v>672</v>
      </c>
      <c r="F42" s="445"/>
      <c r="G42" s="524"/>
      <c r="H42" s="524"/>
      <c r="I42" s="524"/>
      <c r="J42" s="524"/>
      <c r="K42" s="524"/>
      <c r="L42" s="445"/>
      <c r="M42" s="451"/>
    </row>
    <row r="43" spans="3:16" ht="15" customHeight="1" x14ac:dyDescent="0.3">
      <c r="C43" s="345" t="s">
        <v>530</v>
      </c>
      <c r="D43" s="442">
        <f>887*(D45+1)</f>
        <v>925.8506000000001</v>
      </c>
      <c r="E43" s="523" t="s">
        <v>674</v>
      </c>
      <c r="F43" s="524"/>
      <c r="G43" s="524"/>
      <c r="H43" s="524"/>
      <c r="I43" s="524"/>
      <c r="J43" s="524"/>
      <c r="K43" s="524"/>
      <c r="L43" s="524"/>
      <c r="M43" s="452"/>
    </row>
    <row r="44" spans="3:16" ht="15" customHeight="1" x14ac:dyDescent="0.3">
      <c r="C44" s="345" t="s">
        <v>523</v>
      </c>
      <c r="D44" s="441">
        <v>0.12</v>
      </c>
      <c r="E44" s="523" t="s">
        <v>529</v>
      </c>
      <c r="F44" s="524"/>
      <c r="G44" s="522"/>
      <c r="H44" s="522"/>
      <c r="I44" s="522"/>
      <c r="J44" s="522"/>
      <c r="K44" s="522"/>
      <c r="L44" s="524"/>
      <c r="M44" s="452"/>
    </row>
    <row r="45" spans="3:16" ht="19.899999999999999" customHeight="1" x14ac:dyDescent="0.3">
      <c r="C45" s="345" t="s">
        <v>667</v>
      </c>
      <c r="D45" s="443">
        <v>4.3799999999999999E-2</v>
      </c>
      <c r="E45" s="547" t="s">
        <v>668</v>
      </c>
      <c r="F45" s="548"/>
      <c r="G45" s="548"/>
      <c r="H45" s="548"/>
      <c r="I45" s="548"/>
      <c r="J45" s="548"/>
      <c r="K45" s="548"/>
      <c r="L45" s="548"/>
      <c r="M45" s="549"/>
    </row>
    <row r="46" spans="3:16" ht="28.9" customHeight="1" x14ac:dyDescent="0.3">
      <c r="C46" s="345" t="s">
        <v>669</v>
      </c>
      <c r="D46" s="443">
        <v>2.35E-2</v>
      </c>
      <c r="E46" s="544" t="s">
        <v>670</v>
      </c>
      <c r="F46" s="545"/>
      <c r="G46" s="545"/>
      <c r="H46" s="545"/>
      <c r="I46" s="545"/>
      <c r="J46" s="545"/>
      <c r="K46" s="545"/>
      <c r="L46" s="545"/>
      <c r="M46" s="546"/>
    </row>
    <row r="47" spans="3:16" ht="15" customHeight="1" x14ac:dyDescent="0.3">
      <c r="L47" s="307"/>
      <c r="M47" s="217"/>
    </row>
    <row r="48" spans="3:16" ht="14.45" customHeight="1" x14ac:dyDescent="0.3">
      <c r="M48" s="217"/>
    </row>
    <row r="49" spans="13:13" ht="15" customHeight="1" x14ac:dyDescent="0.3">
      <c r="M49" s="216"/>
    </row>
    <row r="50" spans="13:13" ht="14.45" x14ac:dyDescent="0.3">
      <c r="M50" s="216"/>
    </row>
  </sheetData>
  <mergeCells count="26">
    <mergeCell ref="E46:M46"/>
    <mergeCell ref="E45:M45"/>
    <mergeCell ref="G22:H22"/>
    <mergeCell ref="G23:H23"/>
    <mergeCell ref="G24:H24"/>
    <mergeCell ref="G26:H26"/>
    <mergeCell ref="G28:H28"/>
    <mergeCell ref="C1:D1"/>
    <mergeCell ref="G21:H21"/>
    <mergeCell ref="G13:H13"/>
    <mergeCell ref="G15:H15"/>
    <mergeCell ref="G16:H16"/>
    <mergeCell ref="G17:H17"/>
    <mergeCell ref="G19:H19"/>
    <mergeCell ref="G20:H20"/>
    <mergeCell ref="C3:F3"/>
    <mergeCell ref="G8:H8"/>
    <mergeCell ref="G9:H9"/>
    <mergeCell ref="G10:H10"/>
    <mergeCell ref="G11:H11"/>
    <mergeCell ref="G14:H14"/>
    <mergeCell ref="C4:F4"/>
    <mergeCell ref="G4:H4"/>
    <mergeCell ref="M4:P4"/>
    <mergeCell ref="G7:H7"/>
    <mergeCell ref="G5:H5"/>
  </mergeCells>
  <pageMargins left="0.25" right="0.25" top="0.75" bottom="0.75" header="0.3" footer="0.3"/>
  <pageSetup scale="6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zoomScale="85" zoomScaleNormal="85" workbookViewId="0">
      <selection activeCell="O25" sqref="O25"/>
    </sheetView>
  </sheetViews>
  <sheetFormatPr defaultRowHeight="15" x14ac:dyDescent="0.25"/>
  <cols>
    <col min="1" max="1" width="27.140625" customWidth="1"/>
    <col min="22" max="22" width="2.7109375" customWidth="1"/>
  </cols>
  <sheetData>
    <row r="1" spans="1:25" ht="55.15" x14ac:dyDescent="0.3">
      <c r="T1" s="228" t="s">
        <v>572</v>
      </c>
      <c r="U1" s="228" t="s">
        <v>573</v>
      </c>
      <c r="W1" s="228" t="s">
        <v>574</v>
      </c>
      <c r="Y1" s="228" t="s">
        <v>616</v>
      </c>
    </row>
    <row r="2" spans="1:25" x14ac:dyDescent="0.25">
      <c r="A2" t="s">
        <v>551</v>
      </c>
      <c r="B2" s="220">
        <v>12</v>
      </c>
      <c r="C2" s="221">
        <v>12</v>
      </c>
      <c r="D2" s="220">
        <v>12</v>
      </c>
      <c r="E2" s="222" t="s">
        <v>552</v>
      </c>
      <c r="F2" s="222" t="s">
        <v>553</v>
      </c>
      <c r="G2" s="222" t="s">
        <v>554</v>
      </c>
      <c r="H2" s="222" t="s">
        <v>554</v>
      </c>
      <c r="I2" s="222" t="s">
        <v>552</v>
      </c>
      <c r="J2" s="222" t="s">
        <v>554</v>
      </c>
      <c r="K2" s="222" t="s">
        <v>554</v>
      </c>
      <c r="L2" s="222" t="s">
        <v>555</v>
      </c>
      <c r="M2" s="222" t="s">
        <v>554</v>
      </c>
      <c r="N2" s="222" t="s">
        <v>554</v>
      </c>
      <c r="O2" s="222" t="s">
        <v>554</v>
      </c>
      <c r="P2" s="222" t="s">
        <v>554</v>
      </c>
      <c r="Q2" s="222" t="s">
        <v>555</v>
      </c>
      <c r="R2" s="223"/>
      <c r="S2" s="223"/>
      <c r="T2" s="229">
        <f>AVERAGE(B2,D2:Q2)</f>
        <v>12</v>
      </c>
      <c r="U2" s="229">
        <f>C2</f>
        <v>12</v>
      </c>
      <c r="W2">
        <f>COUNTA(B2:S2)</f>
        <v>16</v>
      </c>
      <c r="Y2" s="298">
        <f>C2/SUM(B2:Q2)</f>
        <v>0.33333333333333331</v>
      </c>
    </row>
    <row r="3" spans="1:25" ht="14.45" x14ac:dyDescent="0.3">
      <c r="A3" t="s">
        <v>571</v>
      </c>
      <c r="B3" s="226">
        <v>7</v>
      </c>
      <c r="C3" s="227">
        <v>8</v>
      </c>
      <c r="D3" s="225"/>
      <c r="E3" s="225"/>
      <c r="F3" s="225"/>
      <c r="G3" s="225"/>
      <c r="H3" s="225"/>
      <c r="I3" s="225"/>
      <c r="J3" s="225"/>
      <c r="K3" s="225"/>
      <c r="L3" s="225"/>
      <c r="M3" s="225"/>
      <c r="N3" s="225"/>
      <c r="O3" s="225"/>
      <c r="P3" s="225"/>
      <c r="Q3" s="225"/>
      <c r="R3" s="225"/>
      <c r="S3" s="225"/>
      <c r="T3" s="229">
        <f>AVERAGE(B3:C3)</f>
        <v>7.5</v>
      </c>
      <c r="W3">
        <f t="shared" ref="W3:W14" si="0">COUNTA(B3:S3)</f>
        <v>2</v>
      </c>
      <c r="Y3" s="298"/>
    </row>
    <row r="4" spans="1:25" x14ac:dyDescent="0.25">
      <c r="A4" t="s">
        <v>568</v>
      </c>
      <c r="B4" s="220">
        <v>19</v>
      </c>
      <c r="C4" s="220">
        <v>5</v>
      </c>
      <c r="D4" s="220">
        <v>16</v>
      </c>
      <c r="E4" s="220">
        <v>13</v>
      </c>
      <c r="F4" s="220" t="s">
        <v>562</v>
      </c>
      <c r="G4" s="223"/>
      <c r="H4" s="223"/>
      <c r="I4" s="223"/>
      <c r="J4" s="223"/>
      <c r="K4" s="223"/>
      <c r="L4" s="223"/>
      <c r="M4" s="223"/>
      <c r="N4" s="223"/>
      <c r="O4" s="223"/>
      <c r="P4" s="223"/>
      <c r="Q4" s="223"/>
      <c r="R4" s="223"/>
      <c r="S4" s="223"/>
      <c r="T4" s="229">
        <f>AVERAGE(B4:F4)</f>
        <v>13.25</v>
      </c>
      <c r="W4">
        <f t="shared" si="0"/>
        <v>5</v>
      </c>
      <c r="Y4" s="298"/>
    </row>
    <row r="5" spans="1:25" x14ac:dyDescent="0.25">
      <c r="A5" t="s">
        <v>569</v>
      </c>
      <c r="B5" s="220">
        <v>15</v>
      </c>
      <c r="C5" s="220">
        <v>15</v>
      </c>
      <c r="D5" s="221">
        <v>7</v>
      </c>
      <c r="E5" s="220">
        <v>11</v>
      </c>
      <c r="F5" s="220" t="s">
        <v>565</v>
      </c>
      <c r="G5" s="220">
        <v>15</v>
      </c>
      <c r="H5" s="220">
        <v>15</v>
      </c>
      <c r="I5" s="220" t="s">
        <v>565</v>
      </c>
      <c r="J5" s="221" t="s">
        <v>570</v>
      </c>
      <c r="K5" s="221">
        <v>7</v>
      </c>
      <c r="L5" s="223"/>
      <c r="M5" s="223"/>
      <c r="N5" s="223"/>
      <c r="O5" s="223"/>
      <c r="P5" s="223"/>
      <c r="Q5" s="223"/>
      <c r="R5" s="223"/>
      <c r="S5" s="223"/>
      <c r="T5" s="229">
        <f>AVERAGE(B5:C5,E5:I5)</f>
        <v>14.2</v>
      </c>
      <c r="U5">
        <f>AVERAGEA(D5,J5:K5)</f>
        <v>4.666666666666667</v>
      </c>
      <c r="W5">
        <f t="shared" si="0"/>
        <v>10</v>
      </c>
      <c r="Y5" s="298">
        <f>SUM(D5,J5:K5)/SUM(B5:K5)</f>
        <v>0.16470588235294117</v>
      </c>
    </row>
    <row r="6" spans="1:25" ht="14.45" x14ac:dyDescent="0.3">
      <c r="A6" t="s">
        <v>561</v>
      </c>
      <c r="B6" s="221">
        <v>7</v>
      </c>
      <c r="C6" s="220">
        <v>12</v>
      </c>
      <c r="D6" s="220">
        <v>20</v>
      </c>
      <c r="E6" s="220">
        <v>7</v>
      </c>
      <c r="F6" s="220">
        <v>13</v>
      </c>
      <c r="G6" s="220">
        <v>11</v>
      </c>
      <c r="H6" s="220">
        <v>13</v>
      </c>
      <c r="I6" s="220">
        <v>10</v>
      </c>
      <c r="J6" s="220">
        <v>7</v>
      </c>
      <c r="K6" s="223"/>
      <c r="L6" s="223"/>
      <c r="M6" s="223"/>
      <c r="N6" s="223"/>
      <c r="O6" s="223"/>
      <c r="P6" s="223"/>
      <c r="Q6" s="223"/>
      <c r="R6" s="223"/>
      <c r="S6" s="223"/>
      <c r="T6" s="229">
        <f>AVERAGE(C6:J6)</f>
        <v>11.625</v>
      </c>
      <c r="U6" s="229">
        <f>B6</f>
        <v>7</v>
      </c>
      <c r="W6">
        <f t="shared" si="0"/>
        <v>9</v>
      </c>
      <c r="Y6" s="298">
        <f>B6/SUM(B6:J6)</f>
        <v>7.0000000000000007E-2</v>
      </c>
    </row>
    <row r="7" spans="1:25" ht="14.45" x14ac:dyDescent="0.3">
      <c r="A7" t="s">
        <v>9</v>
      </c>
      <c r="B7" s="221">
        <v>6</v>
      </c>
      <c r="C7" s="220">
        <v>13</v>
      </c>
      <c r="D7" s="220">
        <v>11</v>
      </c>
      <c r="E7" s="220">
        <v>8</v>
      </c>
      <c r="F7" s="220">
        <v>8</v>
      </c>
      <c r="G7" s="220">
        <v>11</v>
      </c>
      <c r="H7" s="220">
        <v>7</v>
      </c>
      <c r="I7" s="220">
        <v>9</v>
      </c>
      <c r="J7" s="220">
        <v>12</v>
      </c>
      <c r="K7" s="220">
        <v>12</v>
      </c>
      <c r="L7" s="220">
        <v>15</v>
      </c>
      <c r="M7" s="223"/>
      <c r="N7" s="223"/>
      <c r="O7" s="223"/>
      <c r="P7" s="223"/>
      <c r="Q7" s="223"/>
      <c r="R7" s="223"/>
      <c r="S7" s="223"/>
      <c r="T7" s="229">
        <f>AVERAGE(C7:L7)</f>
        <v>10.6</v>
      </c>
      <c r="U7" s="229">
        <f>B7</f>
        <v>6</v>
      </c>
      <c r="W7">
        <f t="shared" si="0"/>
        <v>11</v>
      </c>
      <c r="Y7" s="298">
        <f>B7/SUM(B7:L7)</f>
        <v>5.3571428571428568E-2</v>
      </c>
    </row>
    <row r="8" spans="1:25" ht="14.45" x14ac:dyDescent="0.3">
      <c r="A8" t="s">
        <v>10</v>
      </c>
      <c r="B8" s="221">
        <v>6</v>
      </c>
      <c r="C8" s="223"/>
      <c r="D8" s="223"/>
      <c r="E8" s="223"/>
      <c r="F8" s="223"/>
      <c r="G8" s="223"/>
      <c r="H8" s="223"/>
      <c r="I8" s="223"/>
      <c r="J8" s="223"/>
      <c r="K8" s="223"/>
      <c r="L8" s="223"/>
      <c r="M8" s="223"/>
      <c r="N8" s="223"/>
      <c r="O8" s="223"/>
      <c r="P8" s="223"/>
      <c r="Q8" s="223"/>
      <c r="R8" s="223"/>
      <c r="S8" s="223"/>
      <c r="U8" s="229">
        <f>B8</f>
        <v>6</v>
      </c>
      <c r="W8">
        <f t="shared" si="0"/>
        <v>1</v>
      </c>
      <c r="Y8" s="298">
        <f>1</f>
        <v>1</v>
      </c>
    </row>
    <row r="9" spans="1:25" ht="15" customHeight="1" x14ac:dyDescent="0.25">
      <c r="A9" t="s">
        <v>11</v>
      </c>
      <c r="B9" s="220">
        <v>15</v>
      </c>
      <c r="C9" s="220">
        <v>13</v>
      </c>
      <c r="D9" s="220">
        <v>17</v>
      </c>
      <c r="E9" s="220">
        <v>13</v>
      </c>
      <c r="F9" s="220" t="s">
        <v>563</v>
      </c>
      <c r="G9" s="221">
        <v>9</v>
      </c>
      <c r="H9" s="220">
        <v>14</v>
      </c>
      <c r="I9" s="220" t="s">
        <v>555</v>
      </c>
      <c r="J9" s="220" t="s">
        <v>564</v>
      </c>
      <c r="K9" s="220" t="s">
        <v>565</v>
      </c>
      <c r="L9" s="220" t="s">
        <v>566</v>
      </c>
      <c r="M9" s="220" t="s">
        <v>567</v>
      </c>
      <c r="N9" s="220" t="s">
        <v>567</v>
      </c>
      <c r="O9" s="223"/>
      <c r="P9" s="223"/>
      <c r="Q9" s="223"/>
      <c r="R9" s="223"/>
      <c r="S9" s="223"/>
      <c r="T9" s="229">
        <f>AVERAGE(B9:F9,H9:N9)</f>
        <v>14.4</v>
      </c>
      <c r="U9" s="229">
        <f>G9</f>
        <v>9</v>
      </c>
      <c r="W9">
        <f t="shared" si="0"/>
        <v>13</v>
      </c>
      <c r="Y9" s="298">
        <f>G9/SUM(B9:N9)</f>
        <v>0.1111111111111111</v>
      </c>
    </row>
    <row r="10" spans="1:25" ht="14.45" x14ac:dyDescent="0.3">
      <c r="A10" t="s">
        <v>559</v>
      </c>
      <c r="B10" s="220">
        <v>17</v>
      </c>
      <c r="C10" s="223">
        <v>19</v>
      </c>
      <c r="D10" s="223"/>
      <c r="E10" s="223"/>
      <c r="F10" s="223"/>
      <c r="G10" s="223"/>
      <c r="H10" s="223"/>
      <c r="I10" s="223"/>
      <c r="J10" s="223"/>
      <c r="K10" s="223"/>
      <c r="L10" s="223"/>
      <c r="M10" s="223"/>
      <c r="N10" s="223"/>
      <c r="O10" s="223"/>
      <c r="P10" s="223"/>
      <c r="Q10" s="223"/>
      <c r="R10" s="223"/>
      <c r="S10" s="223"/>
      <c r="T10" s="229">
        <f>AVERAGE(B10:C10)</f>
        <v>18</v>
      </c>
      <c r="W10">
        <f t="shared" si="0"/>
        <v>2</v>
      </c>
      <c r="Y10" s="298"/>
    </row>
    <row r="11" spans="1:25" ht="15" customHeight="1" x14ac:dyDescent="0.3">
      <c r="A11" t="s">
        <v>556</v>
      </c>
      <c r="B11" s="222">
        <v>9</v>
      </c>
      <c r="C11" s="222">
        <v>5</v>
      </c>
      <c r="D11" s="222">
        <v>5</v>
      </c>
      <c r="E11" s="222">
        <v>12</v>
      </c>
      <c r="F11" s="222">
        <v>11</v>
      </c>
      <c r="G11" s="222">
        <v>0</v>
      </c>
      <c r="H11" s="223"/>
      <c r="I11" s="223"/>
      <c r="J11" s="223"/>
      <c r="K11" s="223"/>
      <c r="L11" s="223"/>
      <c r="M11" s="223"/>
      <c r="N11" s="223"/>
      <c r="O11" s="223"/>
      <c r="P11" s="223"/>
      <c r="Q11" s="223"/>
      <c r="R11" s="223"/>
      <c r="S11" s="223"/>
      <c r="T11" s="229">
        <f>AVERAGE(B11:G11)</f>
        <v>7</v>
      </c>
      <c r="W11">
        <f t="shared" si="0"/>
        <v>6</v>
      </c>
      <c r="Y11" s="298"/>
    </row>
    <row r="12" spans="1:25" ht="14.45" x14ac:dyDescent="0.3">
      <c r="A12" t="s">
        <v>12</v>
      </c>
      <c r="B12" s="220">
        <v>4</v>
      </c>
      <c r="C12" s="221">
        <v>6</v>
      </c>
      <c r="D12" s="220">
        <v>14</v>
      </c>
      <c r="E12" s="220">
        <v>14</v>
      </c>
      <c r="F12" s="220">
        <v>14</v>
      </c>
      <c r="G12" s="220">
        <v>13</v>
      </c>
      <c r="H12" s="220">
        <v>15</v>
      </c>
      <c r="I12" s="220">
        <v>12</v>
      </c>
      <c r="J12" s="220">
        <v>11</v>
      </c>
      <c r="K12" s="220">
        <v>13</v>
      </c>
      <c r="L12" s="220">
        <v>18</v>
      </c>
      <c r="M12" s="220">
        <v>15</v>
      </c>
      <c r="N12" s="220">
        <v>12</v>
      </c>
      <c r="O12" s="220">
        <v>18</v>
      </c>
      <c r="P12" s="220">
        <v>14</v>
      </c>
      <c r="Q12" s="220">
        <v>6</v>
      </c>
      <c r="R12" s="220">
        <v>18</v>
      </c>
      <c r="S12" s="220">
        <v>1</v>
      </c>
      <c r="T12" s="229">
        <f>AVERAGE(B12,D12:S12)</f>
        <v>12.470588235294118</v>
      </c>
      <c r="U12" s="229">
        <f>C12</f>
        <v>6</v>
      </c>
      <c r="W12">
        <f t="shared" si="0"/>
        <v>18</v>
      </c>
      <c r="Y12" s="298">
        <f>C12/SUM(B12:S12)</f>
        <v>2.7522935779816515E-2</v>
      </c>
    </row>
    <row r="13" spans="1:25" ht="14.45" x14ac:dyDescent="0.3">
      <c r="A13" t="s">
        <v>560</v>
      </c>
      <c r="B13" s="220">
        <v>20</v>
      </c>
      <c r="C13" s="220">
        <v>18</v>
      </c>
      <c r="D13" s="220">
        <v>16</v>
      </c>
      <c r="E13" s="220">
        <v>16</v>
      </c>
      <c r="F13" s="220">
        <v>17</v>
      </c>
      <c r="G13" s="221">
        <v>1</v>
      </c>
      <c r="H13" s="223"/>
      <c r="I13" s="223"/>
      <c r="J13" s="223"/>
      <c r="K13" s="223"/>
      <c r="L13" s="223"/>
      <c r="M13" s="223"/>
      <c r="N13" s="223"/>
      <c r="O13" s="223"/>
      <c r="P13" s="223"/>
      <c r="Q13" s="223"/>
      <c r="R13" s="223"/>
      <c r="S13" s="223"/>
      <c r="T13" s="229">
        <f>AVERAGE(B13:F13)</f>
        <v>17.399999999999999</v>
      </c>
      <c r="U13" s="229">
        <f>G13</f>
        <v>1</v>
      </c>
      <c r="W13">
        <f t="shared" si="0"/>
        <v>6</v>
      </c>
      <c r="Y13" s="298">
        <f>G13/SUM(B13:G13)</f>
        <v>1.1363636363636364E-2</v>
      </c>
    </row>
    <row r="14" spans="1:25" thickBot="1" x14ac:dyDescent="0.35">
      <c r="A14" t="s">
        <v>557</v>
      </c>
      <c r="B14" s="220">
        <v>12</v>
      </c>
      <c r="C14" s="220">
        <v>17</v>
      </c>
      <c r="D14" s="220">
        <v>11</v>
      </c>
      <c r="E14" s="220">
        <v>11</v>
      </c>
      <c r="F14" s="221">
        <v>17</v>
      </c>
      <c r="G14" s="220">
        <v>14</v>
      </c>
      <c r="H14" s="220">
        <v>16</v>
      </c>
      <c r="I14" s="220">
        <v>13</v>
      </c>
      <c r="J14" s="220">
        <v>8</v>
      </c>
      <c r="K14" s="220">
        <v>13</v>
      </c>
      <c r="L14" s="220">
        <v>15</v>
      </c>
      <c r="M14" s="220">
        <v>6</v>
      </c>
      <c r="N14" s="224" t="s">
        <v>8</v>
      </c>
      <c r="O14" s="224" t="s">
        <v>558</v>
      </c>
      <c r="P14" s="224" t="s">
        <v>13</v>
      </c>
      <c r="Q14" s="223"/>
      <c r="R14" s="223"/>
      <c r="S14" s="223"/>
      <c r="T14" s="231">
        <f>AVERAGE(B14:E14,G14:P14)</f>
        <v>12.363636363636363</v>
      </c>
      <c r="U14" s="232">
        <f>F14</f>
        <v>17</v>
      </c>
      <c r="W14" s="1">
        <f t="shared" si="0"/>
        <v>15</v>
      </c>
      <c r="Y14" s="298">
        <f>F14/SUM(B14:P14)</f>
        <v>0.1111111111111111</v>
      </c>
    </row>
    <row r="15" spans="1:25" ht="14.45" x14ac:dyDescent="0.3">
      <c r="T15" s="230">
        <f>AVERAGE(T2:T14)</f>
        <v>12.567435383244208</v>
      </c>
      <c r="U15" s="230">
        <f>AVERAGE(U2:U14)</f>
        <v>7.6296296296296298</v>
      </c>
      <c r="W15" s="230">
        <f>AVERAGE(W2:W14)</f>
        <v>8.7692307692307701</v>
      </c>
    </row>
    <row r="16" spans="1:25" ht="14.45" x14ac:dyDescent="0.3">
      <c r="N16" s="215" t="s">
        <v>589</v>
      </c>
    </row>
    <row r="17" spans="14:14" ht="14.45" x14ac:dyDescent="0.3">
      <c r="N17" s="259"/>
    </row>
  </sheetData>
  <sortState ref="A1:S13">
    <sortCondition ref="A1:A1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533"/>
  <sheetViews>
    <sheetView workbookViewId="0">
      <pane xSplit="1" ySplit="1" topLeftCell="J2" activePane="bottomRight" state="frozen"/>
      <selection pane="topRight" activeCell="B1" sqref="B1"/>
      <selection pane="bottomLeft" activeCell="A2" sqref="A2"/>
      <selection pane="bottomRight" activeCell="W13" sqref="W13"/>
    </sheetView>
  </sheetViews>
  <sheetFormatPr defaultRowHeight="12.75" x14ac:dyDescent="0.2"/>
  <cols>
    <col min="1" max="1" width="10.28515625" style="482" customWidth="1"/>
    <col min="2" max="2" width="10.28515625" style="482" hidden="1" customWidth="1"/>
    <col min="3" max="3" width="12.140625" style="509" hidden="1" customWidth="1"/>
    <col min="4" max="4" width="15.7109375" style="509" hidden="1" customWidth="1"/>
    <col min="5" max="5" width="11.28515625" style="482" hidden="1" customWidth="1"/>
    <col min="6" max="7" width="10.28515625" style="482" hidden="1" customWidth="1"/>
    <col min="8" max="8" width="14.7109375" style="482" hidden="1" customWidth="1"/>
    <col min="9" max="9" width="14" style="509" hidden="1" customWidth="1"/>
    <col min="10" max="10" width="5.28515625" style="509" customWidth="1"/>
    <col min="11" max="11" width="11.42578125" style="509" customWidth="1"/>
    <col min="12" max="12" width="11.85546875" style="509" customWidth="1"/>
    <col min="13" max="13" width="12.140625" style="509" customWidth="1"/>
    <col min="14" max="14" width="5.7109375" style="459" customWidth="1"/>
    <col min="15" max="15" width="10.7109375" style="509" customWidth="1"/>
    <col min="16" max="16" width="6.140625" style="511" customWidth="1"/>
    <col min="17" max="17" width="12.7109375" style="512" customWidth="1"/>
    <col min="18" max="18" width="14" style="509" customWidth="1"/>
    <col min="19" max="19" width="9.28515625" style="509" customWidth="1"/>
    <col min="20" max="20" width="13.140625" style="482" customWidth="1"/>
    <col min="21" max="21" width="9" style="514" customWidth="1"/>
    <col min="22" max="22" width="18.140625" style="482" customWidth="1"/>
    <col min="23" max="256" width="8.85546875" style="482"/>
    <col min="257" max="257" width="10.28515625" style="482" customWidth="1"/>
    <col min="258" max="265" width="0" style="482" hidden="1" customWidth="1"/>
    <col min="266" max="266" width="5.28515625" style="482" customWidth="1"/>
    <col min="267" max="267" width="11.42578125" style="482" customWidth="1"/>
    <col min="268" max="268" width="11.85546875" style="482" customWidth="1"/>
    <col min="269" max="269" width="12.140625" style="482" customWidth="1"/>
    <col min="270" max="270" width="5.7109375" style="482" customWidth="1"/>
    <col min="271" max="271" width="10.7109375" style="482" customWidth="1"/>
    <col min="272" max="272" width="6.140625" style="482" customWidth="1"/>
    <col min="273" max="273" width="12.7109375" style="482" customWidth="1"/>
    <col min="274" max="274" width="14" style="482" customWidth="1"/>
    <col min="275" max="275" width="9.28515625" style="482" customWidth="1"/>
    <col min="276" max="276" width="13.140625" style="482" customWidth="1"/>
    <col min="277" max="277" width="9" style="482" customWidth="1"/>
    <col min="278" max="278" width="18.140625" style="482" customWidth="1"/>
    <col min="279" max="512" width="8.85546875" style="482"/>
    <col min="513" max="513" width="10.28515625" style="482" customWidth="1"/>
    <col min="514" max="521" width="0" style="482" hidden="1" customWidth="1"/>
    <col min="522" max="522" width="5.28515625" style="482" customWidth="1"/>
    <col min="523" max="523" width="11.42578125" style="482" customWidth="1"/>
    <col min="524" max="524" width="11.85546875" style="482" customWidth="1"/>
    <col min="525" max="525" width="12.140625" style="482" customWidth="1"/>
    <col min="526" max="526" width="5.7109375" style="482" customWidth="1"/>
    <col min="527" max="527" width="10.7109375" style="482" customWidth="1"/>
    <col min="528" max="528" width="6.140625" style="482" customWidth="1"/>
    <col min="529" max="529" width="12.7109375" style="482" customWidth="1"/>
    <col min="530" max="530" width="14" style="482" customWidth="1"/>
    <col min="531" max="531" width="9.28515625" style="482" customWidth="1"/>
    <col min="532" max="532" width="13.140625" style="482" customWidth="1"/>
    <col min="533" max="533" width="9" style="482" customWidth="1"/>
    <col min="534" max="534" width="18.140625" style="482" customWidth="1"/>
    <col min="535" max="768" width="8.85546875" style="482"/>
    <col min="769" max="769" width="10.28515625" style="482" customWidth="1"/>
    <col min="770" max="777" width="0" style="482" hidden="1" customWidth="1"/>
    <col min="778" max="778" width="5.28515625" style="482" customWidth="1"/>
    <col min="779" max="779" width="11.42578125" style="482" customWidth="1"/>
    <col min="780" max="780" width="11.85546875" style="482" customWidth="1"/>
    <col min="781" max="781" width="12.140625" style="482" customWidth="1"/>
    <col min="782" max="782" width="5.7109375" style="482" customWidth="1"/>
    <col min="783" max="783" width="10.7109375" style="482" customWidth="1"/>
    <col min="784" max="784" width="6.140625" style="482" customWidth="1"/>
    <col min="785" max="785" width="12.7109375" style="482" customWidth="1"/>
    <col min="786" max="786" width="14" style="482" customWidth="1"/>
    <col min="787" max="787" width="9.28515625" style="482" customWidth="1"/>
    <col min="788" max="788" width="13.140625" style="482" customWidth="1"/>
    <col min="789" max="789" width="9" style="482" customWidth="1"/>
    <col min="790" max="790" width="18.140625" style="482" customWidth="1"/>
    <col min="791" max="1024" width="8.85546875" style="482"/>
    <col min="1025" max="1025" width="10.28515625" style="482" customWidth="1"/>
    <col min="1026" max="1033" width="0" style="482" hidden="1" customWidth="1"/>
    <col min="1034" max="1034" width="5.28515625" style="482" customWidth="1"/>
    <col min="1035" max="1035" width="11.42578125" style="482" customWidth="1"/>
    <col min="1036" max="1036" width="11.85546875" style="482" customWidth="1"/>
    <col min="1037" max="1037" width="12.140625" style="482" customWidth="1"/>
    <col min="1038" max="1038" width="5.7109375" style="482" customWidth="1"/>
    <col min="1039" max="1039" width="10.7109375" style="482" customWidth="1"/>
    <col min="1040" max="1040" width="6.140625" style="482" customWidth="1"/>
    <col min="1041" max="1041" width="12.7109375" style="482" customWidth="1"/>
    <col min="1042" max="1042" width="14" style="482" customWidth="1"/>
    <col min="1043" max="1043" width="9.28515625" style="482" customWidth="1"/>
    <col min="1044" max="1044" width="13.140625" style="482" customWidth="1"/>
    <col min="1045" max="1045" width="9" style="482" customWidth="1"/>
    <col min="1046" max="1046" width="18.140625" style="482" customWidth="1"/>
    <col min="1047" max="1280" width="8.85546875" style="482"/>
    <col min="1281" max="1281" width="10.28515625" style="482" customWidth="1"/>
    <col min="1282" max="1289" width="0" style="482" hidden="1" customWidth="1"/>
    <col min="1290" max="1290" width="5.28515625" style="482" customWidth="1"/>
    <col min="1291" max="1291" width="11.42578125" style="482" customWidth="1"/>
    <col min="1292" max="1292" width="11.85546875" style="482" customWidth="1"/>
    <col min="1293" max="1293" width="12.140625" style="482" customWidth="1"/>
    <col min="1294" max="1294" width="5.7109375" style="482" customWidth="1"/>
    <col min="1295" max="1295" width="10.7109375" style="482" customWidth="1"/>
    <col min="1296" max="1296" width="6.140625" style="482" customWidth="1"/>
    <col min="1297" max="1297" width="12.7109375" style="482" customWidth="1"/>
    <col min="1298" max="1298" width="14" style="482" customWidth="1"/>
    <col min="1299" max="1299" width="9.28515625" style="482" customWidth="1"/>
    <col min="1300" max="1300" width="13.140625" style="482" customWidth="1"/>
    <col min="1301" max="1301" width="9" style="482" customWidth="1"/>
    <col min="1302" max="1302" width="18.140625" style="482" customWidth="1"/>
    <col min="1303" max="1536" width="8.85546875" style="482"/>
    <col min="1537" max="1537" width="10.28515625" style="482" customWidth="1"/>
    <col min="1538" max="1545" width="0" style="482" hidden="1" customWidth="1"/>
    <col min="1546" max="1546" width="5.28515625" style="482" customWidth="1"/>
    <col min="1547" max="1547" width="11.42578125" style="482" customWidth="1"/>
    <col min="1548" max="1548" width="11.85546875" style="482" customWidth="1"/>
    <col min="1549" max="1549" width="12.140625" style="482" customWidth="1"/>
    <col min="1550" max="1550" width="5.7109375" style="482" customWidth="1"/>
    <col min="1551" max="1551" width="10.7109375" style="482" customWidth="1"/>
    <col min="1552" max="1552" width="6.140625" style="482" customWidth="1"/>
    <col min="1553" max="1553" width="12.7109375" style="482" customWidth="1"/>
    <col min="1554" max="1554" width="14" style="482" customWidth="1"/>
    <col min="1555" max="1555" width="9.28515625" style="482" customWidth="1"/>
    <col min="1556" max="1556" width="13.140625" style="482" customWidth="1"/>
    <col min="1557" max="1557" width="9" style="482" customWidth="1"/>
    <col min="1558" max="1558" width="18.140625" style="482" customWidth="1"/>
    <col min="1559" max="1792" width="8.85546875" style="482"/>
    <col min="1793" max="1793" width="10.28515625" style="482" customWidth="1"/>
    <col min="1794" max="1801" width="0" style="482" hidden="1" customWidth="1"/>
    <col min="1802" max="1802" width="5.28515625" style="482" customWidth="1"/>
    <col min="1803" max="1803" width="11.42578125" style="482" customWidth="1"/>
    <col min="1804" max="1804" width="11.85546875" style="482" customWidth="1"/>
    <col min="1805" max="1805" width="12.140625" style="482" customWidth="1"/>
    <col min="1806" max="1806" width="5.7109375" style="482" customWidth="1"/>
    <col min="1807" max="1807" width="10.7109375" style="482" customWidth="1"/>
    <col min="1808" max="1808" width="6.140625" style="482" customWidth="1"/>
    <col min="1809" max="1809" width="12.7109375" style="482" customWidth="1"/>
    <col min="1810" max="1810" width="14" style="482" customWidth="1"/>
    <col min="1811" max="1811" width="9.28515625" style="482" customWidth="1"/>
    <col min="1812" max="1812" width="13.140625" style="482" customWidth="1"/>
    <col min="1813" max="1813" width="9" style="482" customWidth="1"/>
    <col min="1814" max="1814" width="18.140625" style="482" customWidth="1"/>
    <col min="1815" max="2048" width="8.85546875" style="482"/>
    <col min="2049" max="2049" width="10.28515625" style="482" customWidth="1"/>
    <col min="2050" max="2057" width="0" style="482" hidden="1" customWidth="1"/>
    <col min="2058" max="2058" width="5.28515625" style="482" customWidth="1"/>
    <col min="2059" max="2059" width="11.42578125" style="482" customWidth="1"/>
    <col min="2060" max="2060" width="11.85546875" style="482" customWidth="1"/>
    <col min="2061" max="2061" width="12.140625" style="482" customWidth="1"/>
    <col min="2062" max="2062" width="5.7109375" style="482" customWidth="1"/>
    <col min="2063" max="2063" width="10.7109375" style="482" customWidth="1"/>
    <col min="2064" max="2064" width="6.140625" style="482" customWidth="1"/>
    <col min="2065" max="2065" width="12.7109375" style="482" customWidth="1"/>
    <col min="2066" max="2066" width="14" style="482" customWidth="1"/>
    <col min="2067" max="2067" width="9.28515625" style="482" customWidth="1"/>
    <col min="2068" max="2068" width="13.140625" style="482" customWidth="1"/>
    <col min="2069" max="2069" width="9" style="482" customWidth="1"/>
    <col min="2070" max="2070" width="18.140625" style="482" customWidth="1"/>
    <col min="2071" max="2304" width="8.85546875" style="482"/>
    <col min="2305" max="2305" width="10.28515625" style="482" customWidth="1"/>
    <col min="2306" max="2313" width="0" style="482" hidden="1" customWidth="1"/>
    <col min="2314" max="2314" width="5.28515625" style="482" customWidth="1"/>
    <col min="2315" max="2315" width="11.42578125" style="482" customWidth="1"/>
    <col min="2316" max="2316" width="11.85546875" style="482" customWidth="1"/>
    <col min="2317" max="2317" width="12.140625" style="482" customWidth="1"/>
    <col min="2318" max="2318" width="5.7109375" style="482" customWidth="1"/>
    <col min="2319" max="2319" width="10.7109375" style="482" customWidth="1"/>
    <col min="2320" max="2320" width="6.140625" style="482" customWidth="1"/>
    <col min="2321" max="2321" width="12.7109375" style="482" customWidth="1"/>
    <col min="2322" max="2322" width="14" style="482" customWidth="1"/>
    <col min="2323" max="2323" width="9.28515625" style="482" customWidth="1"/>
    <col min="2324" max="2324" width="13.140625" style="482" customWidth="1"/>
    <col min="2325" max="2325" width="9" style="482" customWidth="1"/>
    <col min="2326" max="2326" width="18.140625" style="482" customWidth="1"/>
    <col min="2327" max="2560" width="8.85546875" style="482"/>
    <col min="2561" max="2561" width="10.28515625" style="482" customWidth="1"/>
    <col min="2562" max="2569" width="0" style="482" hidden="1" customWidth="1"/>
    <col min="2570" max="2570" width="5.28515625" style="482" customWidth="1"/>
    <col min="2571" max="2571" width="11.42578125" style="482" customWidth="1"/>
    <col min="2572" max="2572" width="11.85546875" style="482" customWidth="1"/>
    <col min="2573" max="2573" width="12.140625" style="482" customWidth="1"/>
    <col min="2574" max="2574" width="5.7109375" style="482" customWidth="1"/>
    <col min="2575" max="2575" width="10.7109375" style="482" customWidth="1"/>
    <col min="2576" max="2576" width="6.140625" style="482" customWidth="1"/>
    <col min="2577" max="2577" width="12.7109375" style="482" customWidth="1"/>
    <col min="2578" max="2578" width="14" style="482" customWidth="1"/>
    <col min="2579" max="2579" width="9.28515625" style="482" customWidth="1"/>
    <col min="2580" max="2580" width="13.140625" style="482" customWidth="1"/>
    <col min="2581" max="2581" width="9" style="482" customWidth="1"/>
    <col min="2582" max="2582" width="18.140625" style="482" customWidth="1"/>
    <col min="2583" max="2816" width="8.85546875" style="482"/>
    <col min="2817" max="2817" width="10.28515625" style="482" customWidth="1"/>
    <col min="2818" max="2825" width="0" style="482" hidden="1" customWidth="1"/>
    <col min="2826" max="2826" width="5.28515625" style="482" customWidth="1"/>
    <col min="2827" max="2827" width="11.42578125" style="482" customWidth="1"/>
    <col min="2828" max="2828" width="11.85546875" style="482" customWidth="1"/>
    <col min="2829" max="2829" width="12.140625" style="482" customWidth="1"/>
    <col min="2830" max="2830" width="5.7109375" style="482" customWidth="1"/>
    <col min="2831" max="2831" width="10.7109375" style="482" customWidth="1"/>
    <col min="2832" max="2832" width="6.140625" style="482" customWidth="1"/>
    <col min="2833" max="2833" width="12.7109375" style="482" customWidth="1"/>
    <col min="2834" max="2834" width="14" style="482" customWidth="1"/>
    <col min="2835" max="2835" width="9.28515625" style="482" customWidth="1"/>
    <col min="2836" max="2836" width="13.140625" style="482" customWidth="1"/>
    <col min="2837" max="2837" width="9" style="482" customWidth="1"/>
    <col min="2838" max="2838" width="18.140625" style="482" customWidth="1"/>
    <col min="2839" max="3072" width="8.85546875" style="482"/>
    <col min="3073" max="3073" width="10.28515625" style="482" customWidth="1"/>
    <col min="3074" max="3081" width="0" style="482" hidden="1" customWidth="1"/>
    <col min="3082" max="3082" width="5.28515625" style="482" customWidth="1"/>
    <col min="3083" max="3083" width="11.42578125" style="482" customWidth="1"/>
    <col min="3084" max="3084" width="11.85546875" style="482" customWidth="1"/>
    <col min="3085" max="3085" width="12.140625" style="482" customWidth="1"/>
    <col min="3086" max="3086" width="5.7109375" style="482" customWidth="1"/>
    <col min="3087" max="3087" width="10.7109375" style="482" customWidth="1"/>
    <col min="3088" max="3088" width="6.140625" style="482" customWidth="1"/>
    <col min="3089" max="3089" width="12.7109375" style="482" customWidth="1"/>
    <col min="3090" max="3090" width="14" style="482" customWidth="1"/>
    <col min="3091" max="3091" width="9.28515625" style="482" customWidth="1"/>
    <col min="3092" max="3092" width="13.140625" style="482" customWidth="1"/>
    <col min="3093" max="3093" width="9" style="482" customWidth="1"/>
    <col min="3094" max="3094" width="18.140625" style="482" customWidth="1"/>
    <col min="3095" max="3328" width="8.85546875" style="482"/>
    <col min="3329" max="3329" width="10.28515625" style="482" customWidth="1"/>
    <col min="3330" max="3337" width="0" style="482" hidden="1" customWidth="1"/>
    <col min="3338" max="3338" width="5.28515625" style="482" customWidth="1"/>
    <col min="3339" max="3339" width="11.42578125" style="482" customWidth="1"/>
    <col min="3340" max="3340" width="11.85546875" style="482" customWidth="1"/>
    <col min="3341" max="3341" width="12.140625" style="482" customWidth="1"/>
    <col min="3342" max="3342" width="5.7109375" style="482" customWidth="1"/>
    <col min="3343" max="3343" width="10.7109375" style="482" customWidth="1"/>
    <col min="3344" max="3344" width="6.140625" style="482" customWidth="1"/>
    <col min="3345" max="3345" width="12.7109375" style="482" customWidth="1"/>
    <col min="3346" max="3346" width="14" style="482" customWidth="1"/>
    <col min="3347" max="3347" width="9.28515625" style="482" customWidth="1"/>
    <col min="3348" max="3348" width="13.140625" style="482" customWidth="1"/>
    <col min="3349" max="3349" width="9" style="482" customWidth="1"/>
    <col min="3350" max="3350" width="18.140625" style="482" customWidth="1"/>
    <col min="3351" max="3584" width="8.85546875" style="482"/>
    <col min="3585" max="3585" width="10.28515625" style="482" customWidth="1"/>
    <col min="3586" max="3593" width="0" style="482" hidden="1" customWidth="1"/>
    <col min="3594" max="3594" width="5.28515625" style="482" customWidth="1"/>
    <col min="3595" max="3595" width="11.42578125" style="482" customWidth="1"/>
    <col min="3596" max="3596" width="11.85546875" style="482" customWidth="1"/>
    <col min="3597" max="3597" width="12.140625" style="482" customWidth="1"/>
    <col min="3598" max="3598" width="5.7109375" style="482" customWidth="1"/>
    <col min="3599" max="3599" width="10.7109375" style="482" customWidth="1"/>
    <col min="3600" max="3600" width="6.140625" style="482" customWidth="1"/>
    <col min="3601" max="3601" width="12.7109375" style="482" customWidth="1"/>
    <col min="3602" max="3602" width="14" style="482" customWidth="1"/>
    <col min="3603" max="3603" width="9.28515625" style="482" customWidth="1"/>
    <col min="3604" max="3604" width="13.140625" style="482" customWidth="1"/>
    <col min="3605" max="3605" width="9" style="482" customWidth="1"/>
    <col min="3606" max="3606" width="18.140625" style="482" customWidth="1"/>
    <col min="3607" max="3840" width="8.85546875" style="482"/>
    <col min="3841" max="3841" width="10.28515625" style="482" customWidth="1"/>
    <col min="3842" max="3849" width="0" style="482" hidden="1" customWidth="1"/>
    <col min="3850" max="3850" width="5.28515625" style="482" customWidth="1"/>
    <col min="3851" max="3851" width="11.42578125" style="482" customWidth="1"/>
    <col min="3852" max="3852" width="11.85546875" style="482" customWidth="1"/>
    <col min="3853" max="3853" width="12.140625" style="482" customWidth="1"/>
    <col min="3854" max="3854" width="5.7109375" style="482" customWidth="1"/>
    <col min="3855" max="3855" width="10.7109375" style="482" customWidth="1"/>
    <col min="3856" max="3856" width="6.140625" style="482" customWidth="1"/>
    <col min="3857" max="3857" width="12.7109375" style="482" customWidth="1"/>
    <col min="3858" max="3858" width="14" style="482" customWidth="1"/>
    <col min="3859" max="3859" width="9.28515625" style="482" customWidth="1"/>
    <col min="3860" max="3860" width="13.140625" style="482" customWidth="1"/>
    <col min="3861" max="3861" width="9" style="482" customWidth="1"/>
    <col min="3862" max="3862" width="18.140625" style="482" customWidth="1"/>
    <col min="3863" max="4096" width="8.85546875" style="482"/>
    <col min="4097" max="4097" width="10.28515625" style="482" customWidth="1"/>
    <col min="4098" max="4105" width="0" style="482" hidden="1" customWidth="1"/>
    <col min="4106" max="4106" width="5.28515625" style="482" customWidth="1"/>
    <col min="4107" max="4107" width="11.42578125" style="482" customWidth="1"/>
    <col min="4108" max="4108" width="11.85546875" style="482" customWidth="1"/>
    <col min="4109" max="4109" width="12.140625" style="482" customWidth="1"/>
    <col min="4110" max="4110" width="5.7109375" style="482" customWidth="1"/>
    <col min="4111" max="4111" width="10.7109375" style="482" customWidth="1"/>
    <col min="4112" max="4112" width="6.140625" style="482" customWidth="1"/>
    <col min="4113" max="4113" width="12.7109375" style="482" customWidth="1"/>
    <col min="4114" max="4114" width="14" style="482" customWidth="1"/>
    <col min="4115" max="4115" width="9.28515625" style="482" customWidth="1"/>
    <col min="4116" max="4116" width="13.140625" style="482" customWidth="1"/>
    <col min="4117" max="4117" width="9" style="482" customWidth="1"/>
    <col min="4118" max="4118" width="18.140625" style="482" customWidth="1"/>
    <col min="4119" max="4352" width="8.85546875" style="482"/>
    <col min="4353" max="4353" width="10.28515625" style="482" customWidth="1"/>
    <col min="4354" max="4361" width="0" style="482" hidden="1" customWidth="1"/>
    <col min="4362" max="4362" width="5.28515625" style="482" customWidth="1"/>
    <col min="4363" max="4363" width="11.42578125" style="482" customWidth="1"/>
    <col min="4364" max="4364" width="11.85546875" style="482" customWidth="1"/>
    <col min="4365" max="4365" width="12.140625" style="482" customWidth="1"/>
    <col min="4366" max="4366" width="5.7109375" style="482" customWidth="1"/>
    <col min="4367" max="4367" width="10.7109375" style="482" customWidth="1"/>
    <col min="4368" max="4368" width="6.140625" style="482" customWidth="1"/>
    <col min="4369" max="4369" width="12.7109375" style="482" customWidth="1"/>
    <col min="4370" max="4370" width="14" style="482" customWidth="1"/>
    <col min="4371" max="4371" width="9.28515625" style="482" customWidth="1"/>
    <col min="4372" max="4372" width="13.140625" style="482" customWidth="1"/>
    <col min="4373" max="4373" width="9" style="482" customWidth="1"/>
    <col min="4374" max="4374" width="18.140625" style="482" customWidth="1"/>
    <col min="4375" max="4608" width="8.85546875" style="482"/>
    <col min="4609" max="4609" width="10.28515625" style="482" customWidth="1"/>
    <col min="4610" max="4617" width="0" style="482" hidden="1" customWidth="1"/>
    <col min="4618" max="4618" width="5.28515625" style="482" customWidth="1"/>
    <col min="4619" max="4619" width="11.42578125" style="482" customWidth="1"/>
    <col min="4620" max="4620" width="11.85546875" style="482" customWidth="1"/>
    <col min="4621" max="4621" width="12.140625" style="482" customWidth="1"/>
    <col min="4622" max="4622" width="5.7109375" style="482" customWidth="1"/>
    <col min="4623" max="4623" width="10.7109375" style="482" customWidth="1"/>
    <col min="4624" max="4624" width="6.140625" style="482" customWidth="1"/>
    <col min="4625" max="4625" width="12.7109375" style="482" customWidth="1"/>
    <col min="4626" max="4626" width="14" style="482" customWidth="1"/>
    <col min="4627" max="4627" width="9.28515625" style="482" customWidth="1"/>
    <col min="4628" max="4628" width="13.140625" style="482" customWidth="1"/>
    <col min="4629" max="4629" width="9" style="482" customWidth="1"/>
    <col min="4630" max="4630" width="18.140625" style="482" customWidth="1"/>
    <col min="4631" max="4864" width="8.85546875" style="482"/>
    <col min="4865" max="4865" width="10.28515625" style="482" customWidth="1"/>
    <col min="4866" max="4873" width="0" style="482" hidden="1" customWidth="1"/>
    <col min="4874" max="4874" width="5.28515625" style="482" customWidth="1"/>
    <col min="4875" max="4875" width="11.42578125" style="482" customWidth="1"/>
    <col min="4876" max="4876" width="11.85546875" style="482" customWidth="1"/>
    <col min="4877" max="4877" width="12.140625" style="482" customWidth="1"/>
    <col min="4878" max="4878" width="5.7109375" style="482" customWidth="1"/>
    <col min="4879" max="4879" width="10.7109375" style="482" customWidth="1"/>
    <col min="4880" max="4880" width="6.140625" style="482" customWidth="1"/>
    <col min="4881" max="4881" width="12.7109375" style="482" customWidth="1"/>
    <col min="4882" max="4882" width="14" style="482" customWidth="1"/>
    <col min="4883" max="4883" width="9.28515625" style="482" customWidth="1"/>
    <col min="4884" max="4884" width="13.140625" style="482" customWidth="1"/>
    <col min="4885" max="4885" width="9" style="482" customWidth="1"/>
    <col min="4886" max="4886" width="18.140625" style="482" customWidth="1"/>
    <col min="4887" max="5120" width="8.85546875" style="482"/>
    <col min="5121" max="5121" width="10.28515625" style="482" customWidth="1"/>
    <col min="5122" max="5129" width="0" style="482" hidden="1" customWidth="1"/>
    <col min="5130" max="5130" width="5.28515625" style="482" customWidth="1"/>
    <col min="5131" max="5131" width="11.42578125" style="482" customWidth="1"/>
    <col min="5132" max="5132" width="11.85546875" style="482" customWidth="1"/>
    <col min="5133" max="5133" width="12.140625" style="482" customWidth="1"/>
    <col min="5134" max="5134" width="5.7109375" style="482" customWidth="1"/>
    <col min="5135" max="5135" width="10.7109375" style="482" customWidth="1"/>
    <col min="5136" max="5136" width="6.140625" style="482" customWidth="1"/>
    <col min="5137" max="5137" width="12.7109375" style="482" customWidth="1"/>
    <col min="5138" max="5138" width="14" style="482" customWidth="1"/>
    <col min="5139" max="5139" width="9.28515625" style="482" customWidth="1"/>
    <col min="5140" max="5140" width="13.140625" style="482" customWidth="1"/>
    <col min="5141" max="5141" width="9" style="482" customWidth="1"/>
    <col min="5142" max="5142" width="18.140625" style="482" customWidth="1"/>
    <col min="5143" max="5376" width="8.85546875" style="482"/>
    <col min="5377" max="5377" width="10.28515625" style="482" customWidth="1"/>
    <col min="5378" max="5385" width="0" style="482" hidden="1" customWidth="1"/>
    <col min="5386" max="5386" width="5.28515625" style="482" customWidth="1"/>
    <col min="5387" max="5387" width="11.42578125" style="482" customWidth="1"/>
    <col min="5388" max="5388" width="11.85546875" style="482" customWidth="1"/>
    <col min="5389" max="5389" width="12.140625" style="482" customWidth="1"/>
    <col min="5390" max="5390" width="5.7109375" style="482" customWidth="1"/>
    <col min="5391" max="5391" width="10.7109375" style="482" customWidth="1"/>
    <col min="5392" max="5392" width="6.140625" style="482" customWidth="1"/>
    <col min="5393" max="5393" width="12.7109375" style="482" customWidth="1"/>
    <col min="5394" max="5394" width="14" style="482" customWidth="1"/>
    <col min="5395" max="5395" width="9.28515625" style="482" customWidth="1"/>
    <col min="5396" max="5396" width="13.140625" style="482" customWidth="1"/>
    <col min="5397" max="5397" width="9" style="482" customWidth="1"/>
    <col min="5398" max="5398" width="18.140625" style="482" customWidth="1"/>
    <col min="5399" max="5632" width="8.85546875" style="482"/>
    <col min="5633" max="5633" width="10.28515625" style="482" customWidth="1"/>
    <col min="5634" max="5641" width="0" style="482" hidden="1" customWidth="1"/>
    <col min="5642" max="5642" width="5.28515625" style="482" customWidth="1"/>
    <col min="5643" max="5643" width="11.42578125" style="482" customWidth="1"/>
    <col min="5644" max="5644" width="11.85546875" style="482" customWidth="1"/>
    <col min="5645" max="5645" width="12.140625" style="482" customWidth="1"/>
    <col min="5646" max="5646" width="5.7109375" style="482" customWidth="1"/>
    <col min="5647" max="5647" width="10.7109375" style="482" customWidth="1"/>
    <col min="5648" max="5648" width="6.140625" style="482" customWidth="1"/>
    <col min="5649" max="5649" width="12.7109375" style="482" customWidth="1"/>
    <col min="5650" max="5650" width="14" style="482" customWidth="1"/>
    <col min="5651" max="5651" width="9.28515625" style="482" customWidth="1"/>
    <col min="5652" max="5652" width="13.140625" style="482" customWidth="1"/>
    <col min="5653" max="5653" width="9" style="482" customWidth="1"/>
    <col min="5654" max="5654" width="18.140625" style="482" customWidth="1"/>
    <col min="5655" max="5888" width="8.85546875" style="482"/>
    <col min="5889" max="5889" width="10.28515625" style="482" customWidth="1"/>
    <col min="5890" max="5897" width="0" style="482" hidden="1" customWidth="1"/>
    <col min="5898" max="5898" width="5.28515625" style="482" customWidth="1"/>
    <col min="5899" max="5899" width="11.42578125" style="482" customWidth="1"/>
    <col min="5900" max="5900" width="11.85546875" style="482" customWidth="1"/>
    <col min="5901" max="5901" width="12.140625" style="482" customWidth="1"/>
    <col min="5902" max="5902" width="5.7109375" style="482" customWidth="1"/>
    <col min="5903" max="5903" width="10.7109375" style="482" customWidth="1"/>
    <col min="5904" max="5904" width="6.140625" style="482" customWidth="1"/>
    <col min="5905" max="5905" width="12.7109375" style="482" customWidth="1"/>
    <col min="5906" max="5906" width="14" style="482" customWidth="1"/>
    <col min="5907" max="5907" width="9.28515625" style="482" customWidth="1"/>
    <col min="5908" max="5908" width="13.140625" style="482" customWidth="1"/>
    <col min="5909" max="5909" width="9" style="482" customWidth="1"/>
    <col min="5910" max="5910" width="18.140625" style="482" customWidth="1"/>
    <col min="5911" max="6144" width="8.85546875" style="482"/>
    <col min="6145" max="6145" width="10.28515625" style="482" customWidth="1"/>
    <col min="6146" max="6153" width="0" style="482" hidden="1" customWidth="1"/>
    <col min="6154" max="6154" width="5.28515625" style="482" customWidth="1"/>
    <col min="6155" max="6155" width="11.42578125" style="482" customWidth="1"/>
    <col min="6156" max="6156" width="11.85546875" style="482" customWidth="1"/>
    <col min="6157" max="6157" width="12.140625" style="482" customWidth="1"/>
    <col min="6158" max="6158" width="5.7109375" style="482" customWidth="1"/>
    <col min="6159" max="6159" width="10.7109375" style="482" customWidth="1"/>
    <col min="6160" max="6160" width="6.140625" style="482" customWidth="1"/>
    <col min="6161" max="6161" width="12.7109375" style="482" customWidth="1"/>
    <col min="6162" max="6162" width="14" style="482" customWidth="1"/>
    <col min="6163" max="6163" width="9.28515625" style="482" customWidth="1"/>
    <col min="6164" max="6164" width="13.140625" style="482" customWidth="1"/>
    <col min="6165" max="6165" width="9" style="482" customWidth="1"/>
    <col min="6166" max="6166" width="18.140625" style="482" customWidth="1"/>
    <col min="6167" max="6400" width="8.85546875" style="482"/>
    <col min="6401" max="6401" width="10.28515625" style="482" customWidth="1"/>
    <col min="6402" max="6409" width="0" style="482" hidden="1" customWidth="1"/>
    <col min="6410" max="6410" width="5.28515625" style="482" customWidth="1"/>
    <col min="6411" max="6411" width="11.42578125" style="482" customWidth="1"/>
    <col min="6412" max="6412" width="11.85546875" style="482" customWidth="1"/>
    <col min="6413" max="6413" width="12.140625" style="482" customWidth="1"/>
    <col min="6414" max="6414" width="5.7109375" style="482" customWidth="1"/>
    <col min="6415" max="6415" width="10.7109375" style="482" customWidth="1"/>
    <col min="6416" max="6416" width="6.140625" style="482" customWidth="1"/>
    <col min="6417" max="6417" width="12.7109375" style="482" customWidth="1"/>
    <col min="6418" max="6418" width="14" style="482" customWidth="1"/>
    <col min="6419" max="6419" width="9.28515625" style="482" customWidth="1"/>
    <col min="6420" max="6420" width="13.140625" style="482" customWidth="1"/>
    <col min="6421" max="6421" width="9" style="482" customWidth="1"/>
    <col min="6422" max="6422" width="18.140625" style="482" customWidth="1"/>
    <col min="6423" max="6656" width="8.85546875" style="482"/>
    <col min="6657" max="6657" width="10.28515625" style="482" customWidth="1"/>
    <col min="6658" max="6665" width="0" style="482" hidden="1" customWidth="1"/>
    <col min="6666" max="6666" width="5.28515625" style="482" customWidth="1"/>
    <col min="6667" max="6667" width="11.42578125" style="482" customWidth="1"/>
    <col min="6668" max="6668" width="11.85546875" style="482" customWidth="1"/>
    <col min="6669" max="6669" width="12.140625" style="482" customWidth="1"/>
    <col min="6670" max="6670" width="5.7109375" style="482" customWidth="1"/>
    <col min="6671" max="6671" width="10.7109375" style="482" customWidth="1"/>
    <col min="6672" max="6672" width="6.140625" style="482" customWidth="1"/>
    <col min="6673" max="6673" width="12.7109375" style="482" customWidth="1"/>
    <col min="6674" max="6674" width="14" style="482" customWidth="1"/>
    <col min="6675" max="6675" width="9.28515625" style="482" customWidth="1"/>
    <col min="6676" max="6676" width="13.140625" style="482" customWidth="1"/>
    <col min="6677" max="6677" width="9" style="482" customWidth="1"/>
    <col min="6678" max="6678" width="18.140625" style="482" customWidth="1"/>
    <col min="6679" max="6912" width="8.85546875" style="482"/>
    <col min="6913" max="6913" width="10.28515625" style="482" customWidth="1"/>
    <col min="6914" max="6921" width="0" style="482" hidden="1" customWidth="1"/>
    <col min="6922" max="6922" width="5.28515625" style="482" customWidth="1"/>
    <col min="6923" max="6923" width="11.42578125" style="482" customWidth="1"/>
    <col min="6924" max="6924" width="11.85546875" style="482" customWidth="1"/>
    <col min="6925" max="6925" width="12.140625" style="482" customWidth="1"/>
    <col min="6926" max="6926" width="5.7109375" style="482" customWidth="1"/>
    <col min="6927" max="6927" width="10.7109375" style="482" customWidth="1"/>
    <col min="6928" max="6928" width="6.140625" style="482" customWidth="1"/>
    <col min="6929" max="6929" width="12.7109375" style="482" customWidth="1"/>
    <col min="6930" max="6930" width="14" style="482" customWidth="1"/>
    <col min="6931" max="6931" width="9.28515625" style="482" customWidth="1"/>
    <col min="6932" max="6932" width="13.140625" style="482" customWidth="1"/>
    <col min="6933" max="6933" width="9" style="482" customWidth="1"/>
    <col min="6934" max="6934" width="18.140625" style="482" customWidth="1"/>
    <col min="6935" max="7168" width="8.85546875" style="482"/>
    <col min="7169" max="7169" width="10.28515625" style="482" customWidth="1"/>
    <col min="7170" max="7177" width="0" style="482" hidden="1" customWidth="1"/>
    <col min="7178" max="7178" width="5.28515625" style="482" customWidth="1"/>
    <col min="7179" max="7179" width="11.42578125" style="482" customWidth="1"/>
    <col min="7180" max="7180" width="11.85546875" style="482" customWidth="1"/>
    <col min="7181" max="7181" width="12.140625" style="482" customWidth="1"/>
    <col min="7182" max="7182" width="5.7109375" style="482" customWidth="1"/>
    <col min="7183" max="7183" width="10.7109375" style="482" customWidth="1"/>
    <col min="7184" max="7184" width="6.140625" style="482" customWidth="1"/>
    <col min="7185" max="7185" width="12.7109375" style="482" customWidth="1"/>
    <col min="7186" max="7186" width="14" style="482" customWidth="1"/>
    <col min="7187" max="7187" width="9.28515625" style="482" customWidth="1"/>
    <col min="7188" max="7188" width="13.140625" style="482" customWidth="1"/>
    <col min="7189" max="7189" width="9" style="482" customWidth="1"/>
    <col min="7190" max="7190" width="18.140625" style="482" customWidth="1"/>
    <col min="7191" max="7424" width="8.85546875" style="482"/>
    <col min="7425" max="7425" width="10.28515625" style="482" customWidth="1"/>
    <col min="7426" max="7433" width="0" style="482" hidden="1" customWidth="1"/>
    <col min="7434" max="7434" width="5.28515625" style="482" customWidth="1"/>
    <col min="7435" max="7435" width="11.42578125" style="482" customWidth="1"/>
    <col min="7436" max="7436" width="11.85546875" style="482" customWidth="1"/>
    <col min="7437" max="7437" width="12.140625" style="482" customWidth="1"/>
    <col min="7438" max="7438" width="5.7109375" style="482" customWidth="1"/>
    <col min="7439" max="7439" width="10.7109375" style="482" customWidth="1"/>
    <col min="7440" max="7440" width="6.140625" style="482" customWidth="1"/>
    <col min="7441" max="7441" width="12.7109375" style="482" customWidth="1"/>
    <col min="7442" max="7442" width="14" style="482" customWidth="1"/>
    <col min="7443" max="7443" width="9.28515625" style="482" customWidth="1"/>
    <col min="7444" max="7444" width="13.140625" style="482" customWidth="1"/>
    <col min="7445" max="7445" width="9" style="482" customWidth="1"/>
    <col min="7446" max="7446" width="18.140625" style="482" customWidth="1"/>
    <col min="7447" max="7680" width="8.85546875" style="482"/>
    <col min="7681" max="7681" width="10.28515625" style="482" customWidth="1"/>
    <col min="7682" max="7689" width="0" style="482" hidden="1" customWidth="1"/>
    <col min="7690" max="7690" width="5.28515625" style="482" customWidth="1"/>
    <col min="7691" max="7691" width="11.42578125" style="482" customWidth="1"/>
    <col min="7692" max="7692" width="11.85546875" style="482" customWidth="1"/>
    <col min="7693" max="7693" width="12.140625" style="482" customWidth="1"/>
    <col min="7694" max="7694" width="5.7109375" style="482" customWidth="1"/>
    <col min="7695" max="7695" width="10.7109375" style="482" customWidth="1"/>
    <col min="7696" max="7696" width="6.140625" style="482" customWidth="1"/>
    <col min="7697" max="7697" width="12.7109375" style="482" customWidth="1"/>
    <col min="7698" max="7698" width="14" style="482" customWidth="1"/>
    <col min="7699" max="7699" width="9.28515625" style="482" customWidth="1"/>
    <col min="7700" max="7700" width="13.140625" style="482" customWidth="1"/>
    <col min="7701" max="7701" width="9" style="482" customWidth="1"/>
    <col min="7702" max="7702" width="18.140625" style="482" customWidth="1"/>
    <col min="7703" max="7936" width="8.85546875" style="482"/>
    <col min="7937" max="7937" width="10.28515625" style="482" customWidth="1"/>
    <col min="7938" max="7945" width="0" style="482" hidden="1" customWidth="1"/>
    <col min="7946" max="7946" width="5.28515625" style="482" customWidth="1"/>
    <col min="7947" max="7947" width="11.42578125" style="482" customWidth="1"/>
    <col min="7948" max="7948" width="11.85546875" style="482" customWidth="1"/>
    <col min="7949" max="7949" width="12.140625" style="482" customWidth="1"/>
    <col min="7950" max="7950" width="5.7109375" style="482" customWidth="1"/>
    <col min="7951" max="7951" width="10.7109375" style="482" customWidth="1"/>
    <col min="7952" max="7952" width="6.140625" style="482" customWidth="1"/>
    <col min="7953" max="7953" width="12.7109375" style="482" customWidth="1"/>
    <col min="7954" max="7954" width="14" style="482" customWidth="1"/>
    <col min="7955" max="7955" width="9.28515625" style="482" customWidth="1"/>
    <col min="7956" max="7956" width="13.140625" style="482" customWidth="1"/>
    <col min="7957" max="7957" width="9" style="482" customWidth="1"/>
    <col min="7958" max="7958" width="18.140625" style="482" customWidth="1"/>
    <col min="7959" max="8192" width="8.85546875" style="482"/>
    <col min="8193" max="8193" width="10.28515625" style="482" customWidth="1"/>
    <col min="8194" max="8201" width="0" style="482" hidden="1" customWidth="1"/>
    <col min="8202" max="8202" width="5.28515625" style="482" customWidth="1"/>
    <col min="8203" max="8203" width="11.42578125" style="482" customWidth="1"/>
    <col min="8204" max="8204" width="11.85546875" style="482" customWidth="1"/>
    <col min="8205" max="8205" width="12.140625" style="482" customWidth="1"/>
    <col min="8206" max="8206" width="5.7109375" style="482" customWidth="1"/>
    <col min="8207" max="8207" width="10.7109375" style="482" customWidth="1"/>
    <col min="8208" max="8208" width="6.140625" style="482" customWidth="1"/>
    <col min="8209" max="8209" width="12.7109375" style="482" customWidth="1"/>
    <col min="8210" max="8210" width="14" style="482" customWidth="1"/>
    <col min="8211" max="8211" width="9.28515625" style="482" customWidth="1"/>
    <col min="8212" max="8212" width="13.140625" style="482" customWidth="1"/>
    <col min="8213" max="8213" width="9" style="482" customWidth="1"/>
    <col min="8214" max="8214" width="18.140625" style="482" customWidth="1"/>
    <col min="8215" max="8448" width="8.85546875" style="482"/>
    <col min="8449" max="8449" width="10.28515625" style="482" customWidth="1"/>
    <col min="8450" max="8457" width="0" style="482" hidden="1" customWidth="1"/>
    <col min="8458" max="8458" width="5.28515625" style="482" customWidth="1"/>
    <col min="8459" max="8459" width="11.42578125" style="482" customWidth="1"/>
    <col min="8460" max="8460" width="11.85546875" style="482" customWidth="1"/>
    <col min="8461" max="8461" width="12.140625" style="482" customWidth="1"/>
    <col min="8462" max="8462" width="5.7109375" style="482" customWidth="1"/>
    <col min="8463" max="8463" width="10.7109375" style="482" customWidth="1"/>
    <col min="8464" max="8464" width="6.140625" style="482" customWidth="1"/>
    <col min="8465" max="8465" width="12.7109375" style="482" customWidth="1"/>
    <col min="8466" max="8466" width="14" style="482" customWidth="1"/>
    <col min="8467" max="8467" width="9.28515625" style="482" customWidth="1"/>
    <col min="8468" max="8468" width="13.140625" style="482" customWidth="1"/>
    <col min="8469" max="8469" width="9" style="482" customWidth="1"/>
    <col min="8470" max="8470" width="18.140625" style="482" customWidth="1"/>
    <col min="8471" max="8704" width="8.85546875" style="482"/>
    <col min="8705" max="8705" width="10.28515625" style="482" customWidth="1"/>
    <col min="8706" max="8713" width="0" style="482" hidden="1" customWidth="1"/>
    <col min="8714" max="8714" width="5.28515625" style="482" customWidth="1"/>
    <col min="8715" max="8715" width="11.42578125" style="482" customWidth="1"/>
    <col min="8716" max="8716" width="11.85546875" style="482" customWidth="1"/>
    <col min="8717" max="8717" width="12.140625" style="482" customWidth="1"/>
    <col min="8718" max="8718" width="5.7109375" style="482" customWidth="1"/>
    <col min="8719" max="8719" width="10.7109375" style="482" customWidth="1"/>
    <col min="8720" max="8720" width="6.140625" style="482" customWidth="1"/>
    <col min="8721" max="8721" width="12.7109375" style="482" customWidth="1"/>
    <col min="8722" max="8722" width="14" style="482" customWidth="1"/>
    <col min="8723" max="8723" width="9.28515625" style="482" customWidth="1"/>
    <col min="8724" max="8724" width="13.140625" style="482" customWidth="1"/>
    <col min="8725" max="8725" width="9" style="482" customWidth="1"/>
    <col min="8726" max="8726" width="18.140625" style="482" customWidth="1"/>
    <col min="8727" max="8960" width="8.85546875" style="482"/>
    <col min="8961" max="8961" width="10.28515625" style="482" customWidth="1"/>
    <col min="8962" max="8969" width="0" style="482" hidden="1" customWidth="1"/>
    <col min="8970" max="8970" width="5.28515625" style="482" customWidth="1"/>
    <col min="8971" max="8971" width="11.42578125" style="482" customWidth="1"/>
    <col min="8972" max="8972" width="11.85546875" style="482" customWidth="1"/>
    <col min="8973" max="8973" width="12.140625" style="482" customWidth="1"/>
    <col min="8974" max="8974" width="5.7109375" style="482" customWidth="1"/>
    <col min="8975" max="8975" width="10.7109375" style="482" customWidth="1"/>
    <col min="8976" max="8976" width="6.140625" style="482" customWidth="1"/>
    <col min="8977" max="8977" width="12.7109375" style="482" customWidth="1"/>
    <col min="8978" max="8978" width="14" style="482" customWidth="1"/>
    <col min="8979" max="8979" width="9.28515625" style="482" customWidth="1"/>
    <col min="8980" max="8980" width="13.140625" style="482" customWidth="1"/>
    <col min="8981" max="8981" width="9" style="482" customWidth="1"/>
    <col min="8982" max="8982" width="18.140625" style="482" customWidth="1"/>
    <col min="8983" max="9216" width="8.85546875" style="482"/>
    <col min="9217" max="9217" width="10.28515625" style="482" customWidth="1"/>
    <col min="9218" max="9225" width="0" style="482" hidden="1" customWidth="1"/>
    <col min="9226" max="9226" width="5.28515625" style="482" customWidth="1"/>
    <col min="9227" max="9227" width="11.42578125" style="482" customWidth="1"/>
    <col min="9228" max="9228" width="11.85546875" style="482" customWidth="1"/>
    <col min="9229" max="9229" width="12.140625" style="482" customWidth="1"/>
    <col min="9230" max="9230" width="5.7109375" style="482" customWidth="1"/>
    <col min="9231" max="9231" width="10.7109375" style="482" customWidth="1"/>
    <col min="9232" max="9232" width="6.140625" style="482" customWidth="1"/>
    <col min="9233" max="9233" width="12.7109375" style="482" customWidth="1"/>
    <col min="9234" max="9234" width="14" style="482" customWidth="1"/>
    <col min="9235" max="9235" width="9.28515625" style="482" customWidth="1"/>
    <col min="9236" max="9236" width="13.140625" style="482" customWidth="1"/>
    <col min="9237" max="9237" width="9" style="482" customWidth="1"/>
    <col min="9238" max="9238" width="18.140625" style="482" customWidth="1"/>
    <col min="9239" max="9472" width="8.85546875" style="482"/>
    <col min="9473" max="9473" width="10.28515625" style="482" customWidth="1"/>
    <col min="9474" max="9481" width="0" style="482" hidden="1" customWidth="1"/>
    <col min="9482" max="9482" width="5.28515625" style="482" customWidth="1"/>
    <col min="9483" max="9483" width="11.42578125" style="482" customWidth="1"/>
    <col min="9484" max="9484" width="11.85546875" style="482" customWidth="1"/>
    <col min="9485" max="9485" width="12.140625" style="482" customWidth="1"/>
    <col min="9486" max="9486" width="5.7109375" style="482" customWidth="1"/>
    <col min="9487" max="9487" width="10.7109375" style="482" customWidth="1"/>
    <col min="9488" max="9488" width="6.140625" style="482" customWidth="1"/>
    <col min="9489" max="9489" width="12.7109375" style="482" customWidth="1"/>
    <col min="9490" max="9490" width="14" style="482" customWidth="1"/>
    <col min="9491" max="9491" width="9.28515625" style="482" customWidth="1"/>
    <col min="9492" max="9492" width="13.140625" style="482" customWidth="1"/>
    <col min="9493" max="9493" width="9" style="482" customWidth="1"/>
    <col min="9494" max="9494" width="18.140625" style="482" customWidth="1"/>
    <col min="9495" max="9728" width="8.85546875" style="482"/>
    <col min="9729" max="9729" width="10.28515625" style="482" customWidth="1"/>
    <col min="9730" max="9737" width="0" style="482" hidden="1" customWidth="1"/>
    <col min="9738" max="9738" width="5.28515625" style="482" customWidth="1"/>
    <col min="9739" max="9739" width="11.42578125" style="482" customWidth="1"/>
    <col min="9740" max="9740" width="11.85546875" style="482" customWidth="1"/>
    <col min="9741" max="9741" width="12.140625" style="482" customWidth="1"/>
    <col min="9742" max="9742" width="5.7109375" style="482" customWidth="1"/>
    <col min="9743" max="9743" width="10.7109375" style="482" customWidth="1"/>
    <col min="9744" max="9744" width="6.140625" style="482" customWidth="1"/>
    <col min="9745" max="9745" width="12.7109375" style="482" customWidth="1"/>
    <col min="9746" max="9746" width="14" style="482" customWidth="1"/>
    <col min="9747" max="9747" width="9.28515625" style="482" customWidth="1"/>
    <col min="9748" max="9748" width="13.140625" style="482" customWidth="1"/>
    <col min="9749" max="9749" width="9" style="482" customWidth="1"/>
    <col min="9750" max="9750" width="18.140625" style="482" customWidth="1"/>
    <col min="9751" max="9984" width="8.85546875" style="482"/>
    <col min="9985" max="9985" width="10.28515625" style="482" customWidth="1"/>
    <col min="9986" max="9993" width="0" style="482" hidden="1" customWidth="1"/>
    <col min="9994" max="9994" width="5.28515625" style="482" customWidth="1"/>
    <col min="9995" max="9995" width="11.42578125" style="482" customWidth="1"/>
    <col min="9996" max="9996" width="11.85546875" style="482" customWidth="1"/>
    <col min="9997" max="9997" width="12.140625" style="482" customWidth="1"/>
    <col min="9998" max="9998" width="5.7109375" style="482" customWidth="1"/>
    <col min="9999" max="9999" width="10.7109375" style="482" customWidth="1"/>
    <col min="10000" max="10000" width="6.140625" style="482" customWidth="1"/>
    <col min="10001" max="10001" width="12.7109375" style="482" customWidth="1"/>
    <col min="10002" max="10002" width="14" style="482" customWidth="1"/>
    <col min="10003" max="10003" width="9.28515625" style="482" customWidth="1"/>
    <col min="10004" max="10004" width="13.140625" style="482" customWidth="1"/>
    <col min="10005" max="10005" width="9" style="482" customWidth="1"/>
    <col min="10006" max="10006" width="18.140625" style="482" customWidth="1"/>
    <col min="10007" max="10240" width="8.85546875" style="482"/>
    <col min="10241" max="10241" width="10.28515625" style="482" customWidth="1"/>
    <col min="10242" max="10249" width="0" style="482" hidden="1" customWidth="1"/>
    <col min="10250" max="10250" width="5.28515625" style="482" customWidth="1"/>
    <col min="10251" max="10251" width="11.42578125" style="482" customWidth="1"/>
    <col min="10252" max="10252" width="11.85546875" style="482" customWidth="1"/>
    <col min="10253" max="10253" width="12.140625" style="482" customWidth="1"/>
    <col min="10254" max="10254" width="5.7109375" style="482" customWidth="1"/>
    <col min="10255" max="10255" width="10.7109375" style="482" customWidth="1"/>
    <col min="10256" max="10256" width="6.140625" style="482" customWidth="1"/>
    <col min="10257" max="10257" width="12.7109375" style="482" customWidth="1"/>
    <col min="10258" max="10258" width="14" style="482" customWidth="1"/>
    <col min="10259" max="10259" width="9.28515625" style="482" customWidth="1"/>
    <col min="10260" max="10260" width="13.140625" style="482" customWidth="1"/>
    <col min="10261" max="10261" width="9" style="482" customWidth="1"/>
    <col min="10262" max="10262" width="18.140625" style="482" customWidth="1"/>
    <col min="10263" max="10496" width="8.85546875" style="482"/>
    <col min="10497" max="10497" width="10.28515625" style="482" customWidth="1"/>
    <col min="10498" max="10505" width="0" style="482" hidden="1" customWidth="1"/>
    <col min="10506" max="10506" width="5.28515625" style="482" customWidth="1"/>
    <col min="10507" max="10507" width="11.42578125" style="482" customWidth="1"/>
    <col min="10508" max="10508" width="11.85546875" style="482" customWidth="1"/>
    <col min="10509" max="10509" width="12.140625" style="482" customWidth="1"/>
    <col min="10510" max="10510" width="5.7109375" style="482" customWidth="1"/>
    <col min="10511" max="10511" width="10.7109375" style="482" customWidth="1"/>
    <col min="10512" max="10512" width="6.140625" style="482" customWidth="1"/>
    <col min="10513" max="10513" width="12.7109375" style="482" customWidth="1"/>
    <col min="10514" max="10514" width="14" style="482" customWidth="1"/>
    <col min="10515" max="10515" width="9.28515625" style="482" customWidth="1"/>
    <col min="10516" max="10516" width="13.140625" style="482" customWidth="1"/>
    <col min="10517" max="10517" width="9" style="482" customWidth="1"/>
    <col min="10518" max="10518" width="18.140625" style="482" customWidth="1"/>
    <col min="10519" max="10752" width="8.85546875" style="482"/>
    <col min="10753" max="10753" width="10.28515625" style="482" customWidth="1"/>
    <col min="10754" max="10761" width="0" style="482" hidden="1" customWidth="1"/>
    <col min="10762" max="10762" width="5.28515625" style="482" customWidth="1"/>
    <col min="10763" max="10763" width="11.42578125" style="482" customWidth="1"/>
    <col min="10764" max="10764" width="11.85546875" style="482" customWidth="1"/>
    <col min="10765" max="10765" width="12.140625" style="482" customWidth="1"/>
    <col min="10766" max="10766" width="5.7109375" style="482" customWidth="1"/>
    <col min="10767" max="10767" width="10.7109375" style="482" customWidth="1"/>
    <col min="10768" max="10768" width="6.140625" style="482" customWidth="1"/>
    <col min="10769" max="10769" width="12.7109375" style="482" customWidth="1"/>
    <col min="10770" max="10770" width="14" style="482" customWidth="1"/>
    <col min="10771" max="10771" width="9.28515625" style="482" customWidth="1"/>
    <col min="10772" max="10772" width="13.140625" style="482" customWidth="1"/>
    <col min="10773" max="10773" width="9" style="482" customWidth="1"/>
    <col min="10774" max="10774" width="18.140625" style="482" customWidth="1"/>
    <col min="10775" max="11008" width="8.85546875" style="482"/>
    <col min="11009" max="11009" width="10.28515625" style="482" customWidth="1"/>
    <col min="11010" max="11017" width="0" style="482" hidden="1" customWidth="1"/>
    <col min="11018" max="11018" width="5.28515625" style="482" customWidth="1"/>
    <col min="11019" max="11019" width="11.42578125" style="482" customWidth="1"/>
    <col min="11020" max="11020" width="11.85546875" style="482" customWidth="1"/>
    <col min="11021" max="11021" width="12.140625" style="482" customWidth="1"/>
    <col min="11022" max="11022" width="5.7109375" style="482" customWidth="1"/>
    <col min="11023" max="11023" width="10.7109375" style="482" customWidth="1"/>
    <col min="11024" max="11024" width="6.140625" style="482" customWidth="1"/>
    <col min="11025" max="11025" width="12.7109375" style="482" customWidth="1"/>
    <col min="11026" max="11026" width="14" style="482" customWidth="1"/>
    <col min="11027" max="11027" width="9.28515625" style="482" customWidth="1"/>
    <col min="11028" max="11028" width="13.140625" style="482" customWidth="1"/>
    <col min="11029" max="11029" width="9" style="482" customWidth="1"/>
    <col min="11030" max="11030" width="18.140625" style="482" customWidth="1"/>
    <col min="11031" max="11264" width="8.85546875" style="482"/>
    <col min="11265" max="11265" width="10.28515625" style="482" customWidth="1"/>
    <col min="11266" max="11273" width="0" style="482" hidden="1" customWidth="1"/>
    <col min="11274" max="11274" width="5.28515625" style="482" customWidth="1"/>
    <col min="11275" max="11275" width="11.42578125" style="482" customWidth="1"/>
    <col min="11276" max="11276" width="11.85546875" style="482" customWidth="1"/>
    <col min="11277" max="11277" width="12.140625" style="482" customWidth="1"/>
    <col min="11278" max="11278" width="5.7109375" style="482" customWidth="1"/>
    <col min="11279" max="11279" width="10.7109375" style="482" customWidth="1"/>
    <col min="11280" max="11280" width="6.140625" style="482" customWidth="1"/>
    <col min="11281" max="11281" width="12.7109375" style="482" customWidth="1"/>
    <col min="11282" max="11282" width="14" style="482" customWidth="1"/>
    <col min="11283" max="11283" width="9.28515625" style="482" customWidth="1"/>
    <col min="11284" max="11284" width="13.140625" style="482" customWidth="1"/>
    <col min="11285" max="11285" width="9" style="482" customWidth="1"/>
    <col min="11286" max="11286" width="18.140625" style="482" customWidth="1"/>
    <col min="11287" max="11520" width="8.85546875" style="482"/>
    <col min="11521" max="11521" width="10.28515625" style="482" customWidth="1"/>
    <col min="11522" max="11529" width="0" style="482" hidden="1" customWidth="1"/>
    <col min="11530" max="11530" width="5.28515625" style="482" customWidth="1"/>
    <col min="11531" max="11531" width="11.42578125" style="482" customWidth="1"/>
    <col min="11532" max="11532" width="11.85546875" style="482" customWidth="1"/>
    <col min="11533" max="11533" width="12.140625" style="482" customWidth="1"/>
    <col min="11534" max="11534" width="5.7109375" style="482" customWidth="1"/>
    <col min="11535" max="11535" width="10.7109375" style="482" customWidth="1"/>
    <col min="11536" max="11536" width="6.140625" style="482" customWidth="1"/>
    <col min="11537" max="11537" width="12.7109375" style="482" customWidth="1"/>
    <col min="11538" max="11538" width="14" style="482" customWidth="1"/>
    <col min="11539" max="11539" width="9.28515625" style="482" customWidth="1"/>
    <col min="11540" max="11540" width="13.140625" style="482" customWidth="1"/>
    <col min="11541" max="11541" width="9" style="482" customWidth="1"/>
    <col min="11542" max="11542" width="18.140625" style="482" customWidth="1"/>
    <col min="11543" max="11776" width="8.85546875" style="482"/>
    <col min="11777" max="11777" width="10.28515625" style="482" customWidth="1"/>
    <col min="11778" max="11785" width="0" style="482" hidden="1" customWidth="1"/>
    <col min="11786" max="11786" width="5.28515625" style="482" customWidth="1"/>
    <col min="11787" max="11787" width="11.42578125" style="482" customWidth="1"/>
    <col min="11788" max="11788" width="11.85546875" style="482" customWidth="1"/>
    <col min="11789" max="11789" width="12.140625" style="482" customWidth="1"/>
    <col min="11790" max="11790" width="5.7109375" style="482" customWidth="1"/>
    <col min="11791" max="11791" width="10.7109375" style="482" customWidth="1"/>
    <col min="11792" max="11792" width="6.140625" style="482" customWidth="1"/>
    <col min="11793" max="11793" width="12.7109375" style="482" customWidth="1"/>
    <col min="11794" max="11794" width="14" style="482" customWidth="1"/>
    <col min="11795" max="11795" width="9.28515625" style="482" customWidth="1"/>
    <col min="11796" max="11796" width="13.140625" style="482" customWidth="1"/>
    <col min="11797" max="11797" width="9" style="482" customWidth="1"/>
    <col min="11798" max="11798" width="18.140625" style="482" customWidth="1"/>
    <col min="11799" max="12032" width="8.85546875" style="482"/>
    <col min="12033" max="12033" width="10.28515625" style="482" customWidth="1"/>
    <col min="12034" max="12041" width="0" style="482" hidden="1" customWidth="1"/>
    <col min="12042" max="12042" width="5.28515625" style="482" customWidth="1"/>
    <col min="12043" max="12043" width="11.42578125" style="482" customWidth="1"/>
    <col min="12044" max="12044" width="11.85546875" style="482" customWidth="1"/>
    <col min="12045" max="12045" width="12.140625" style="482" customWidth="1"/>
    <col min="12046" max="12046" width="5.7109375" style="482" customWidth="1"/>
    <col min="12047" max="12047" width="10.7109375" style="482" customWidth="1"/>
    <col min="12048" max="12048" width="6.140625" style="482" customWidth="1"/>
    <col min="12049" max="12049" width="12.7109375" style="482" customWidth="1"/>
    <col min="12050" max="12050" width="14" style="482" customWidth="1"/>
    <col min="12051" max="12051" width="9.28515625" style="482" customWidth="1"/>
    <col min="12052" max="12052" width="13.140625" style="482" customWidth="1"/>
    <col min="12053" max="12053" width="9" style="482" customWidth="1"/>
    <col min="12054" max="12054" width="18.140625" style="482" customWidth="1"/>
    <col min="12055" max="12288" width="8.85546875" style="482"/>
    <col min="12289" max="12289" width="10.28515625" style="482" customWidth="1"/>
    <col min="12290" max="12297" width="0" style="482" hidden="1" customWidth="1"/>
    <col min="12298" max="12298" width="5.28515625" style="482" customWidth="1"/>
    <col min="12299" max="12299" width="11.42578125" style="482" customWidth="1"/>
    <col min="12300" max="12300" width="11.85546875" style="482" customWidth="1"/>
    <col min="12301" max="12301" width="12.140625" style="482" customWidth="1"/>
    <col min="12302" max="12302" width="5.7109375" style="482" customWidth="1"/>
    <col min="12303" max="12303" width="10.7109375" style="482" customWidth="1"/>
    <col min="12304" max="12304" width="6.140625" style="482" customWidth="1"/>
    <col min="12305" max="12305" width="12.7109375" style="482" customWidth="1"/>
    <col min="12306" max="12306" width="14" style="482" customWidth="1"/>
    <col min="12307" max="12307" width="9.28515625" style="482" customWidth="1"/>
    <col min="12308" max="12308" width="13.140625" style="482" customWidth="1"/>
    <col min="12309" max="12309" width="9" style="482" customWidth="1"/>
    <col min="12310" max="12310" width="18.140625" style="482" customWidth="1"/>
    <col min="12311" max="12544" width="8.85546875" style="482"/>
    <col min="12545" max="12545" width="10.28515625" style="482" customWidth="1"/>
    <col min="12546" max="12553" width="0" style="482" hidden="1" customWidth="1"/>
    <col min="12554" max="12554" width="5.28515625" style="482" customWidth="1"/>
    <col min="12555" max="12555" width="11.42578125" style="482" customWidth="1"/>
    <col min="12556" max="12556" width="11.85546875" style="482" customWidth="1"/>
    <col min="12557" max="12557" width="12.140625" style="482" customWidth="1"/>
    <col min="12558" max="12558" width="5.7109375" style="482" customWidth="1"/>
    <col min="12559" max="12559" width="10.7109375" style="482" customWidth="1"/>
    <col min="12560" max="12560" width="6.140625" style="482" customWidth="1"/>
    <col min="12561" max="12561" width="12.7109375" style="482" customWidth="1"/>
    <col min="12562" max="12562" width="14" style="482" customWidth="1"/>
    <col min="12563" max="12563" width="9.28515625" style="482" customWidth="1"/>
    <col min="12564" max="12564" width="13.140625" style="482" customWidth="1"/>
    <col min="12565" max="12565" width="9" style="482" customWidth="1"/>
    <col min="12566" max="12566" width="18.140625" style="482" customWidth="1"/>
    <col min="12567" max="12800" width="8.85546875" style="482"/>
    <col min="12801" max="12801" width="10.28515625" style="482" customWidth="1"/>
    <col min="12802" max="12809" width="0" style="482" hidden="1" customWidth="1"/>
    <col min="12810" max="12810" width="5.28515625" style="482" customWidth="1"/>
    <col min="12811" max="12811" width="11.42578125" style="482" customWidth="1"/>
    <col min="12812" max="12812" width="11.85546875" style="482" customWidth="1"/>
    <col min="12813" max="12813" width="12.140625" style="482" customWidth="1"/>
    <col min="12814" max="12814" width="5.7109375" style="482" customWidth="1"/>
    <col min="12815" max="12815" width="10.7109375" style="482" customWidth="1"/>
    <col min="12816" max="12816" width="6.140625" style="482" customWidth="1"/>
    <col min="12817" max="12817" width="12.7109375" style="482" customWidth="1"/>
    <col min="12818" max="12818" width="14" style="482" customWidth="1"/>
    <col min="12819" max="12819" width="9.28515625" style="482" customWidth="1"/>
    <col min="12820" max="12820" width="13.140625" style="482" customWidth="1"/>
    <col min="12821" max="12821" width="9" style="482" customWidth="1"/>
    <col min="12822" max="12822" width="18.140625" style="482" customWidth="1"/>
    <col min="12823" max="13056" width="8.85546875" style="482"/>
    <col min="13057" max="13057" width="10.28515625" style="482" customWidth="1"/>
    <col min="13058" max="13065" width="0" style="482" hidden="1" customWidth="1"/>
    <col min="13066" max="13066" width="5.28515625" style="482" customWidth="1"/>
    <col min="13067" max="13067" width="11.42578125" style="482" customWidth="1"/>
    <col min="13068" max="13068" width="11.85546875" style="482" customWidth="1"/>
    <col min="13069" max="13069" width="12.140625" style="482" customWidth="1"/>
    <col min="13070" max="13070" width="5.7109375" style="482" customWidth="1"/>
    <col min="13071" max="13071" width="10.7109375" style="482" customWidth="1"/>
    <col min="13072" max="13072" width="6.140625" style="482" customWidth="1"/>
    <col min="13073" max="13073" width="12.7109375" style="482" customWidth="1"/>
    <col min="13074" max="13074" width="14" style="482" customWidth="1"/>
    <col min="13075" max="13075" width="9.28515625" style="482" customWidth="1"/>
    <col min="13076" max="13076" width="13.140625" style="482" customWidth="1"/>
    <col min="13077" max="13077" width="9" style="482" customWidth="1"/>
    <col min="13078" max="13078" width="18.140625" style="482" customWidth="1"/>
    <col min="13079" max="13312" width="8.85546875" style="482"/>
    <col min="13313" max="13313" width="10.28515625" style="482" customWidth="1"/>
    <col min="13314" max="13321" width="0" style="482" hidden="1" customWidth="1"/>
    <col min="13322" max="13322" width="5.28515625" style="482" customWidth="1"/>
    <col min="13323" max="13323" width="11.42578125" style="482" customWidth="1"/>
    <col min="13324" max="13324" width="11.85546875" style="482" customWidth="1"/>
    <col min="13325" max="13325" width="12.140625" style="482" customWidth="1"/>
    <col min="13326" max="13326" width="5.7109375" style="482" customWidth="1"/>
    <col min="13327" max="13327" width="10.7109375" style="482" customWidth="1"/>
    <col min="13328" max="13328" width="6.140625" style="482" customWidth="1"/>
    <col min="13329" max="13329" width="12.7109375" style="482" customWidth="1"/>
    <col min="13330" max="13330" width="14" style="482" customWidth="1"/>
    <col min="13331" max="13331" width="9.28515625" style="482" customWidth="1"/>
    <col min="13332" max="13332" width="13.140625" style="482" customWidth="1"/>
    <col min="13333" max="13333" width="9" style="482" customWidth="1"/>
    <col min="13334" max="13334" width="18.140625" style="482" customWidth="1"/>
    <col min="13335" max="13568" width="8.85546875" style="482"/>
    <col min="13569" max="13569" width="10.28515625" style="482" customWidth="1"/>
    <col min="13570" max="13577" width="0" style="482" hidden="1" customWidth="1"/>
    <col min="13578" max="13578" width="5.28515625" style="482" customWidth="1"/>
    <col min="13579" max="13579" width="11.42578125" style="482" customWidth="1"/>
    <col min="13580" max="13580" width="11.85546875" style="482" customWidth="1"/>
    <col min="13581" max="13581" width="12.140625" style="482" customWidth="1"/>
    <col min="13582" max="13582" width="5.7109375" style="482" customWidth="1"/>
    <col min="13583" max="13583" width="10.7109375" style="482" customWidth="1"/>
    <col min="13584" max="13584" width="6.140625" style="482" customWidth="1"/>
    <col min="13585" max="13585" width="12.7109375" style="482" customWidth="1"/>
    <col min="13586" max="13586" width="14" style="482" customWidth="1"/>
    <col min="13587" max="13587" width="9.28515625" style="482" customWidth="1"/>
    <col min="13588" max="13588" width="13.140625" style="482" customWidth="1"/>
    <col min="13589" max="13589" width="9" style="482" customWidth="1"/>
    <col min="13590" max="13590" width="18.140625" style="482" customWidth="1"/>
    <col min="13591" max="13824" width="8.85546875" style="482"/>
    <col min="13825" max="13825" width="10.28515625" style="482" customWidth="1"/>
    <col min="13826" max="13833" width="0" style="482" hidden="1" customWidth="1"/>
    <col min="13834" max="13834" width="5.28515625" style="482" customWidth="1"/>
    <col min="13835" max="13835" width="11.42578125" style="482" customWidth="1"/>
    <col min="13836" max="13836" width="11.85546875" style="482" customWidth="1"/>
    <col min="13837" max="13837" width="12.140625" style="482" customWidth="1"/>
    <col min="13838" max="13838" width="5.7109375" style="482" customWidth="1"/>
    <col min="13839" max="13839" width="10.7109375" style="482" customWidth="1"/>
    <col min="13840" max="13840" width="6.140625" style="482" customWidth="1"/>
    <col min="13841" max="13841" width="12.7109375" style="482" customWidth="1"/>
    <col min="13842" max="13842" width="14" style="482" customWidth="1"/>
    <col min="13843" max="13843" width="9.28515625" style="482" customWidth="1"/>
    <col min="13844" max="13844" width="13.140625" style="482" customWidth="1"/>
    <col min="13845" max="13845" width="9" style="482" customWidth="1"/>
    <col min="13846" max="13846" width="18.140625" style="482" customWidth="1"/>
    <col min="13847" max="14080" width="8.85546875" style="482"/>
    <col min="14081" max="14081" width="10.28515625" style="482" customWidth="1"/>
    <col min="14082" max="14089" width="0" style="482" hidden="1" customWidth="1"/>
    <col min="14090" max="14090" width="5.28515625" style="482" customWidth="1"/>
    <col min="14091" max="14091" width="11.42578125" style="482" customWidth="1"/>
    <col min="14092" max="14092" width="11.85546875" style="482" customWidth="1"/>
    <col min="14093" max="14093" width="12.140625" style="482" customWidth="1"/>
    <col min="14094" max="14094" width="5.7109375" style="482" customWidth="1"/>
    <col min="14095" max="14095" width="10.7109375" style="482" customWidth="1"/>
    <col min="14096" max="14096" width="6.140625" style="482" customWidth="1"/>
    <col min="14097" max="14097" width="12.7109375" style="482" customWidth="1"/>
    <col min="14098" max="14098" width="14" style="482" customWidth="1"/>
    <col min="14099" max="14099" width="9.28515625" style="482" customWidth="1"/>
    <col min="14100" max="14100" width="13.140625" style="482" customWidth="1"/>
    <col min="14101" max="14101" width="9" style="482" customWidth="1"/>
    <col min="14102" max="14102" width="18.140625" style="482" customWidth="1"/>
    <col min="14103" max="14336" width="8.85546875" style="482"/>
    <col min="14337" max="14337" width="10.28515625" style="482" customWidth="1"/>
    <col min="14338" max="14345" width="0" style="482" hidden="1" customWidth="1"/>
    <col min="14346" max="14346" width="5.28515625" style="482" customWidth="1"/>
    <col min="14347" max="14347" width="11.42578125" style="482" customWidth="1"/>
    <col min="14348" max="14348" width="11.85546875" style="482" customWidth="1"/>
    <col min="14349" max="14349" width="12.140625" style="482" customWidth="1"/>
    <col min="14350" max="14350" width="5.7109375" style="482" customWidth="1"/>
    <col min="14351" max="14351" width="10.7109375" style="482" customWidth="1"/>
    <col min="14352" max="14352" width="6.140625" style="482" customWidth="1"/>
    <col min="14353" max="14353" width="12.7109375" style="482" customWidth="1"/>
    <col min="14354" max="14354" width="14" style="482" customWidth="1"/>
    <col min="14355" max="14355" width="9.28515625" style="482" customWidth="1"/>
    <col min="14356" max="14356" width="13.140625" style="482" customWidth="1"/>
    <col min="14357" max="14357" width="9" style="482" customWidth="1"/>
    <col min="14358" max="14358" width="18.140625" style="482" customWidth="1"/>
    <col min="14359" max="14592" width="8.85546875" style="482"/>
    <col min="14593" max="14593" width="10.28515625" style="482" customWidth="1"/>
    <col min="14594" max="14601" width="0" style="482" hidden="1" customWidth="1"/>
    <col min="14602" max="14602" width="5.28515625" style="482" customWidth="1"/>
    <col min="14603" max="14603" width="11.42578125" style="482" customWidth="1"/>
    <col min="14604" max="14604" width="11.85546875" style="482" customWidth="1"/>
    <col min="14605" max="14605" width="12.140625" style="482" customWidth="1"/>
    <col min="14606" max="14606" width="5.7109375" style="482" customWidth="1"/>
    <col min="14607" max="14607" width="10.7109375" style="482" customWidth="1"/>
    <col min="14608" max="14608" width="6.140625" style="482" customWidth="1"/>
    <col min="14609" max="14609" width="12.7109375" style="482" customWidth="1"/>
    <col min="14610" max="14610" width="14" style="482" customWidth="1"/>
    <col min="14611" max="14611" width="9.28515625" style="482" customWidth="1"/>
    <col min="14612" max="14612" width="13.140625" style="482" customWidth="1"/>
    <col min="14613" max="14613" width="9" style="482" customWidth="1"/>
    <col min="14614" max="14614" width="18.140625" style="482" customWidth="1"/>
    <col min="14615" max="14848" width="8.85546875" style="482"/>
    <col min="14849" max="14849" width="10.28515625" style="482" customWidth="1"/>
    <col min="14850" max="14857" width="0" style="482" hidden="1" customWidth="1"/>
    <col min="14858" max="14858" width="5.28515625" style="482" customWidth="1"/>
    <col min="14859" max="14859" width="11.42578125" style="482" customWidth="1"/>
    <col min="14860" max="14860" width="11.85546875" style="482" customWidth="1"/>
    <col min="14861" max="14861" width="12.140625" style="482" customWidth="1"/>
    <col min="14862" max="14862" width="5.7109375" style="482" customWidth="1"/>
    <col min="14863" max="14863" width="10.7109375" style="482" customWidth="1"/>
    <col min="14864" max="14864" width="6.140625" style="482" customWidth="1"/>
    <col min="14865" max="14865" width="12.7109375" style="482" customWidth="1"/>
    <col min="14866" max="14866" width="14" style="482" customWidth="1"/>
    <col min="14867" max="14867" width="9.28515625" style="482" customWidth="1"/>
    <col min="14868" max="14868" width="13.140625" style="482" customWidth="1"/>
    <col min="14869" max="14869" width="9" style="482" customWidth="1"/>
    <col min="14870" max="14870" width="18.140625" style="482" customWidth="1"/>
    <col min="14871" max="15104" width="8.85546875" style="482"/>
    <col min="15105" max="15105" width="10.28515625" style="482" customWidth="1"/>
    <col min="15106" max="15113" width="0" style="482" hidden="1" customWidth="1"/>
    <col min="15114" max="15114" width="5.28515625" style="482" customWidth="1"/>
    <col min="15115" max="15115" width="11.42578125" style="482" customWidth="1"/>
    <col min="15116" max="15116" width="11.85546875" style="482" customWidth="1"/>
    <col min="15117" max="15117" width="12.140625" style="482" customWidth="1"/>
    <col min="15118" max="15118" width="5.7109375" style="482" customWidth="1"/>
    <col min="15119" max="15119" width="10.7109375" style="482" customWidth="1"/>
    <col min="15120" max="15120" width="6.140625" style="482" customWidth="1"/>
    <col min="15121" max="15121" width="12.7109375" style="482" customWidth="1"/>
    <col min="15122" max="15122" width="14" style="482" customWidth="1"/>
    <col min="15123" max="15123" width="9.28515625" style="482" customWidth="1"/>
    <col min="15124" max="15124" width="13.140625" style="482" customWidth="1"/>
    <col min="15125" max="15125" width="9" style="482" customWidth="1"/>
    <col min="15126" max="15126" width="18.140625" style="482" customWidth="1"/>
    <col min="15127" max="15360" width="8.85546875" style="482"/>
    <col min="15361" max="15361" width="10.28515625" style="482" customWidth="1"/>
    <col min="15362" max="15369" width="0" style="482" hidden="1" customWidth="1"/>
    <col min="15370" max="15370" width="5.28515625" style="482" customWidth="1"/>
    <col min="15371" max="15371" width="11.42578125" style="482" customWidth="1"/>
    <col min="15372" max="15372" width="11.85546875" style="482" customWidth="1"/>
    <col min="15373" max="15373" width="12.140625" style="482" customWidth="1"/>
    <col min="15374" max="15374" width="5.7109375" style="482" customWidth="1"/>
    <col min="15375" max="15375" width="10.7109375" style="482" customWidth="1"/>
    <col min="15376" max="15376" width="6.140625" style="482" customWidth="1"/>
    <col min="15377" max="15377" width="12.7109375" style="482" customWidth="1"/>
    <col min="15378" max="15378" width="14" style="482" customWidth="1"/>
    <col min="15379" max="15379" width="9.28515625" style="482" customWidth="1"/>
    <col min="15380" max="15380" width="13.140625" style="482" customWidth="1"/>
    <col min="15381" max="15381" width="9" style="482" customWidth="1"/>
    <col min="15382" max="15382" width="18.140625" style="482" customWidth="1"/>
    <col min="15383" max="15616" width="8.85546875" style="482"/>
    <col min="15617" max="15617" width="10.28515625" style="482" customWidth="1"/>
    <col min="15618" max="15625" width="0" style="482" hidden="1" customWidth="1"/>
    <col min="15626" max="15626" width="5.28515625" style="482" customWidth="1"/>
    <col min="15627" max="15627" width="11.42578125" style="482" customWidth="1"/>
    <col min="15628" max="15628" width="11.85546875" style="482" customWidth="1"/>
    <col min="15629" max="15629" width="12.140625" style="482" customWidth="1"/>
    <col min="15630" max="15630" width="5.7109375" style="482" customWidth="1"/>
    <col min="15631" max="15631" width="10.7109375" style="482" customWidth="1"/>
    <col min="15632" max="15632" width="6.140625" style="482" customWidth="1"/>
    <col min="15633" max="15633" width="12.7109375" style="482" customWidth="1"/>
    <col min="15634" max="15634" width="14" style="482" customWidth="1"/>
    <col min="15635" max="15635" width="9.28515625" style="482" customWidth="1"/>
    <col min="15636" max="15636" width="13.140625" style="482" customWidth="1"/>
    <col min="15637" max="15637" width="9" style="482" customWidth="1"/>
    <col min="15638" max="15638" width="18.140625" style="482" customWidth="1"/>
    <col min="15639" max="15872" width="8.85546875" style="482"/>
    <col min="15873" max="15873" width="10.28515625" style="482" customWidth="1"/>
    <col min="15874" max="15881" width="0" style="482" hidden="1" customWidth="1"/>
    <col min="15882" max="15882" width="5.28515625" style="482" customWidth="1"/>
    <col min="15883" max="15883" width="11.42578125" style="482" customWidth="1"/>
    <col min="15884" max="15884" width="11.85546875" style="482" customWidth="1"/>
    <col min="15885" max="15885" width="12.140625" style="482" customWidth="1"/>
    <col min="15886" max="15886" width="5.7109375" style="482" customWidth="1"/>
    <col min="15887" max="15887" width="10.7109375" style="482" customWidth="1"/>
    <col min="15888" max="15888" width="6.140625" style="482" customWidth="1"/>
    <col min="15889" max="15889" width="12.7109375" style="482" customWidth="1"/>
    <col min="15890" max="15890" width="14" style="482" customWidth="1"/>
    <col min="15891" max="15891" width="9.28515625" style="482" customWidth="1"/>
    <col min="15892" max="15892" width="13.140625" style="482" customWidth="1"/>
    <col min="15893" max="15893" width="9" style="482" customWidth="1"/>
    <col min="15894" max="15894" width="18.140625" style="482" customWidth="1"/>
    <col min="15895" max="16128" width="8.85546875" style="482"/>
    <col min="16129" max="16129" width="10.28515625" style="482" customWidth="1"/>
    <col min="16130" max="16137" width="0" style="482" hidden="1" customWidth="1"/>
    <col min="16138" max="16138" width="5.28515625" style="482" customWidth="1"/>
    <col min="16139" max="16139" width="11.42578125" style="482" customWidth="1"/>
    <col min="16140" max="16140" width="11.85546875" style="482" customWidth="1"/>
    <col min="16141" max="16141" width="12.140625" style="482" customWidth="1"/>
    <col min="16142" max="16142" width="5.7109375" style="482" customWidth="1"/>
    <col min="16143" max="16143" width="10.7109375" style="482" customWidth="1"/>
    <col min="16144" max="16144" width="6.140625" style="482" customWidth="1"/>
    <col min="16145" max="16145" width="12.7109375" style="482" customWidth="1"/>
    <col min="16146" max="16146" width="14" style="482" customWidth="1"/>
    <col min="16147" max="16147" width="9.28515625" style="482" customWidth="1"/>
    <col min="16148" max="16148" width="13.140625" style="482" customWidth="1"/>
    <col min="16149" max="16149" width="9" style="482" customWidth="1"/>
    <col min="16150" max="16150" width="18.140625" style="482" customWidth="1"/>
    <col min="16151" max="16384" width="8.85546875" style="482"/>
  </cols>
  <sheetData>
    <row r="1" spans="1:21" s="474" customFormat="1" ht="60" x14ac:dyDescent="0.25">
      <c r="A1" s="464" t="s">
        <v>675</v>
      </c>
      <c r="B1" s="465" t="s">
        <v>676</v>
      </c>
      <c r="C1" s="466" t="s">
        <v>677</v>
      </c>
      <c r="D1" s="467" t="s">
        <v>678</v>
      </c>
      <c r="E1" s="465" t="s">
        <v>679</v>
      </c>
      <c r="F1" s="465" t="s">
        <v>680</v>
      </c>
      <c r="G1" s="465" t="s">
        <v>681</v>
      </c>
      <c r="H1" s="465" t="s">
        <v>682</v>
      </c>
      <c r="I1" s="466" t="s">
        <v>683</v>
      </c>
      <c r="J1" s="466" t="s">
        <v>684</v>
      </c>
      <c r="K1" s="468" t="s">
        <v>685</v>
      </c>
      <c r="L1" s="467" t="s">
        <v>686</v>
      </c>
      <c r="M1" s="469" t="s">
        <v>687</v>
      </c>
      <c r="N1" s="470" t="s">
        <v>688</v>
      </c>
      <c r="O1" s="471" t="s">
        <v>689</v>
      </c>
      <c r="P1" s="472" t="s">
        <v>690</v>
      </c>
      <c r="Q1" s="467" t="s">
        <v>691</v>
      </c>
      <c r="R1" s="469" t="s">
        <v>692</v>
      </c>
      <c r="S1" s="473"/>
      <c r="T1" s="472"/>
      <c r="U1" s="472"/>
    </row>
    <row r="2" spans="1:21" ht="13.15" x14ac:dyDescent="0.25">
      <c r="A2" s="475" t="s">
        <v>693</v>
      </c>
      <c r="B2" s="475"/>
      <c r="C2" s="476"/>
      <c r="D2" s="477" t="s">
        <v>694</v>
      </c>
      <c r="E2" s="475"/>
      <c r="F2" s="475"/>
      <c r="G2" s="475"/>
      <c r="H2" s="475"/>
      <c r="I2" s="478">
        <v>28000</v>
      </c>
      <c r="J2" s="478"/>
      <c r="K2" s="478"/>
      <c r="L2" s="478"/>
      <c r="M2" s="478"/>
      <c r="N2" s="454"/>
      <c r="O2" s="478"/>
      <c r="P2" s="479"/>
      <c r="Q2" s="478"/>
      <c r="R2" s="454">
        <v>74425</v>
      </c>
      <c r="S2" s="478"/>
      <c r="T2" s="480"/>
      <c r="U2" s="481"/>
    </row>
    <row r="3" spans="1:21" ht="15.6" x14ac:dyDescent="0.3">
      <c r="A3" s="455" t="s">
        <v>695</v>
      </c>
      <c r="B3" s="456">
        <v>4</v>
      </c>
      <c r="C3" s="457">
        <f t="shared" ref="C3:C15" si="0">+B3*3581</f>
        <v>14324</v>
      </c>
      <c r="D3" s="483">
        <v>8333.33</v>
      </c>
      <c r="E3" s="457">
        <f t="shared" ref="E3:E15" si="1">+C3-D3</f>
        <v>5990.67</v>
      </c>
      <c r="F3" s="456">
        <v>1</v>
      </c>
      <c r="G3" s="457">
        <v>353</v>
      </c>
      <c r="H3" s="458">
        <f>+E3*12+G3*12</f>
        <v>76124.040000000008</v>
      </c>
      <c r="I3" s="476">
        <v>86648</v>
      </c>
      <c r="J3" s="456">
        <v>3</v>
      </c>
      <c r="K3" s="457">
        <f t="shared" ref="K3:K15" si="2">+J3*3581</f>
        <v>10743</v>
      </c>
      <c r="L3" s="476">
        <f>+I3/12</f>
        <v>7220.666666666667</v>
      </c>
      <c r="M3" s="478">
        <f t="shared" ref="M3:M15" si="3">+K3-L3</f>
        <v>3522.333333333333</v>
      </c>
      <c r="N3" s="456">
        <v>3</v>
      </c>
      <c r="O3" s="476">
        <f t="shared" ref="O3:O15" si="4">+N3*353</f>
        <v>1059</v>
      </c>
      <c r="P3" s="479">
        <v>2</v>
      </c>
      <c r="Q3" s="478">
        <f>8592*P3</f>
        <v>17184</v>
      </c>
      <c r="R3" s="478">
        <f>+M3*12+O3*12+Q3</f>
        <v>72160</v>
      </c>
      <c r="S3" s="484"/>
      <c r="T3" s="480"/>
      <c r="U3" s="484"/>
    </row>
    <row r="4" spans="1:21" ht="15.6" x14ac:dyDescent="0.3">
      <c r="A4" s="485" t="s">
        <v>696</v>
      </c>
      <c r="B4" s="486">
        <v>3</v>
      </c>
      <c r="C4" s="487">
        <f t="shared" si="0"/>
        <v>10743</v>
      </c>
      <c r="D4" s="488">
        <v>2083.33</v>
      </c>
      <c r="E4" s="487">
        <f t="shared" si="1"/>
        <v>8659.67</v>
      </c>
      <c r="F4" s="486">
        <v>2</v>
      </c>
      <c r="G4" s="487">
        <v>706</v>
      </c>
      <c r="H4" s="489">
        <f t="shared" ref="H4:H15" si="5">+E4*12+G4*12</f>
        <v>112388.04000000001</v>
      </c>
      <c r="I4" s="487">
        <v>25449.333333333336</v>
      </c>
      <c r="J4" s="486">
        <v>6</v>
      </c>
      <c r="K4" s="487">
        <f t="shared" si="2"/>
        <v>21486</v>
      </c>
      <c r="L4" s="487">
        <v>6080.7</v>
      </c>
      <c r="M4" s="490">
        <f t="shared" si="3"/>
        <v>15405.3</v>
      </c>
      <c r="N4" s="486">
        <v>2</v>
      </c>
      <c r="O4" s="487">
        <f t="shared" si="4"/>
        <v>706</v>
      </c>
      <c r="P4" s="491">
        <v>0</v>
      </c>
      <c r="Q4" s="490">
        <v>0</v>
      </c>
      <c r="R4" s="490">
        <f>+M4*12+O4*12</f>
        <v>193335.59999999998</v>
      </c>
      <c r="S4" s="484"/>
      <c r="T4" s="480"/>
      <c r="U4" s="484"/>
    </row>
    <row r="5" spans="1:21" ht="15.6" x14ac:dyDescent="0.3">
      <c r="A5" s="455" t="s">
        <v>697</v>
      </c>
      <c r="B5" s="456">
        <v>6</v>
      </c>
      <c r="C5" s="457">
        <f t="shared" si="0"/>
        <v>21486</v>
      </c>
      <c r="D5" s="483">
        <v>11333.33</v>
      </c>
      <c r="E5" s="457">
        <f t="shared" si="1"/>
        <v>10152.67</v>
      </c>
      <c r="F5" s="456">
        <v>3</v>
      </c>
      <c r="G5" s="457">
        <v>1059</v>
      </c>
      <c r="H5" s="458">
        <f t="shared" si="5"/>
        <v>134540.04</v>
      </c>
      <c r="I5" s="476">
        <v>111001.33333333334</v>
      </c>
      <c r="J5" s="456">
        <v>5</v>
      </c>
      <c r="K5" s="457">
        <f t="shared" si="2"/>
        <v>17905</v>
      </c>
      <c r="L5" s="476">
        <f t="shared" ref="L5:L15" si="6">+I5/12</f>
        <v>9250.1111111111113</v>
      </c>
      <c r="M5" s="478">
        <f t="shared" si="3"/>
        <v>8654.8888888888887</v>
      </c>
      <c r="N5" s="456">
        <v>1</v>
      </c>
      <c r="O5" s="476">
        <f t="shared" si="4"/>
        <v>353</v>
      </c>
      <c r="P5" s="479">
        <v>3</v>
      </c>
      <c r="Q5" s="478">
        <f t="shared" ref="Q5:Q15" si="7">8592*P5</f>
        <v>25776</v>
      </c>
      <c r="R5" s="478">
        <f t="shared" ref="R5:R15" si="8">+M5*12+O5*12+Q5</f>
        <v>133870.66666666666</v>
      </c>
      <c r="S5" s="484"/>
      <c r="T5" s="480"/>
      <c r="U5" s="484"/>
    </row>
    <row r="6" spans="1:21" ht="15.6" x14ac:dyDescent="0.3">
      <c r="A6" s="455" t="s">
        <v>1</v>
      </c>
      <c r="B6" s="456">
        <v>7</v>
      </c>
      <c r="C6" s="457">
        <f t="shared" si="0"/>
        <v>25067</v>
      </c>
      <c r="D6" s="483">
        <v>14083.33</v>
      </c>
      <c r="E6" s="457">
        <f t="shared" si="1"/>
        <v>10983.67</v>
      </c>
      <c r="F6" s="456">
        <v>2</v>
      </c>
      <c r="G6" s="457">
        <v>706</v>
      </c>
      <c r="H6" s="458">
        <f t="shared" si="5"/>
        <v>140276.04</v>
      </c>
      <c r="I6" s="476">
        <v>178488</v>
      </c>
      <c r="J6" s="456">
        <v>7</v>
      </c>
      <c r="K6" s="457">
        <f t="shared" si="2"/>
        <v>25067</v>
      </c>
      <c r="L6" s="476">
        <f t="shared" si="6"/>
        <v>14874</v>
      </c>
      <c r="M6" s="478">
        <f t="shared" si="3"/>
        <v>10193</v>
      </c>
      <c r="N6" s="456">
        <v>3</v>
      </c>
      <c r="O6" s="476">
        <f t="shared" si="4"/>
        <v>1059</v>
      </c>
      <c r="P6" s="479">
        <v>0</v>
      </c>
      <c r="Q6" s="478">
        <f t="shared" si="7"/>
        <v>0</v>
      </c>
      <c r="R6" s="478">
        <f t="shared" si="8"/>
        <v>135024</v>
      </c>
      <c r="S6" s="484"/>
      <c r="T6" s="480"/>
      <c r="U6" s="484"/>
    </row>
    <row r="7" spans="1:21" ht="15.6" x14ac:dyDescent="0.3">
      <c r="A7" s="455" t="s">
        <v>698</v>
      </c>
      <c r="B7" s="456">
        <v>6</v>
      </c>
      <c r="C7" s="457">
        <f t="shared" si="0"/>
        <v>21486</v>
      </c>
      <c r="D7" s="483">
        <v>12500</v>
      </c>
      <c r="E7" s="457">
        <f t="shared" si="1"/>
        <v>8986</v>
      </c>
      <c r="F7" s="456">
        <v>4</v>
      </c>
      <c r="G7" s="457">
        <v>1412</v>
      </c>
      <c r="H7" s="458">
        <f t="shared" si="5"/>
        <v>124776</v>
      </c>
      <c r="I7" s="476">
        <v>194018.66666666669</v>
      </c>
      <c r="J7" s="456">
        <v>7</v>
      </c>
      <c r="K7" s="457">
        <f t="shared" si="2"/>
        <v>25067</v>
      </c>
      <c r="L7" s="476">
        <f t="shared" si="6"/>
        <v>16168.222222222224</v>
      </c>
      <c r="M7" s="478">
        <f t="shared" si="3"/>
        <v>8898.7777777777756</v>
      </c>
      <c r="N7" s="456">
        <v>3</v>
      </c>
      <c r="O7" s="476">
        <f t="shared" si="4"/>
        <v>1059</v>
      </c>
      <c r="P7" s="479">
        <v>0</v>
      </c>
      <c r="Q7" s="478">
        <f t="shared" si="7"/>
        <v>0</v>
      </c>
      <c r="R7" s="478">
        <f t="shared" si="8"/>
        <v>119493.33333333331</v>
      </c>
      <c r="S7" s="484"/>
      <c r="T7" s="480"/>
      <c r="U7" s="484"/>
    </row>
    <row r="8" spans="1:21" ht="15.6" x14ac:dyDescent="0.3">
      <c r="A8" s="492" t="s">
        <v>699</v>
      </c>
      <c r="B8" s="493">
        <v>5</v>
      </c>
      <c r="C8" s="494">
        <f t="shared" si="0"/>
        <v>17905</v>
      </c>
      <c r="D8" s="495">
        <v>8333.33</v>
      </c>
      <c r="E8" s="494">
        <f t="shared" si="1"/>
        <v>9571.67</v>
      </c>
      <c r="F8" s="493">
        <v>2</v>
      </c>
      <c r="G8" s="494">
        <v>706</v>
      </c>
      <c r="H8" s="496">
        <f t="shared" si="5"/>
        <v>123332.04000000001</v>
      </c>
      <c r="I8" s="494">
        <v>118197.33333333333</v>
      </c>
      <c r="J8" s="493">
        <v>5</v>
      </c>
      <c r="K8" s="494">
        <f t="shared" si="2"/>
        <v>17905</v>
      </c>
      <c r="L8" s="494">
        <f t="shared" si="6"/>
        <v>9849.7777777777774</v>
      </c>
      <c r="M8" s="497">
        <f t="shared" si="3"/>
        <v>8055.2222222222226</v>
      </c>
      <c r="N8" s="493">
        <v>5</v>
      </c>
      <c r="O8" s="494">
        <f t="shared" si="4"/>
        <v>1765</v>
      </c>
      <c r="P8" s="498">
        <v>1</v>
      </c>
      <c r="Q8" s="497">
        <f t="shared" si="7"/>
        <v>8592</v>
      </c>
      <c r="R8" s="497">
        <f t="shared" si="8"/>
        <v>126434.66666666667</v>
      </c>
      <c r="S8" s="484"/>
      <c r="T8" s="480"/>
      <c r="U8" s="484"/>
    </row>
    <row r="9" spans="1:21" s="507" customFormat="1" ht="15.6" x14ac:dyDescent="0.3">
      <c r="A9" s="499" t="s">
        <v>700</v>
      </c>
      <c r="B9" s="500">
        <v>1</v>
      </c>
      <c r="C9" s="501">
        <f t="shared" si="0"/>
        <v>3581</v>
      </c>
      <c r="D9" s="502">
        <v>1110</v>
      </c>
      <c r="E9" s="501">
        <f t="shared" si="1"/>
        <v>2471</v>
      </c>
      <c r="F9" s="500">
        <v>1</v>
      </c>
      <c r="G9" s="501">
        <v>353</v>
      </c>
      <c r="H9" s="503">
        <f t="shared" si="5"/>
        <v>33888</v>
      </c>
      <c r="I9" s="501">
        <v>4138.666666666667</v>
      </c>
      <c r="J9" s="500">
        <v>1</v>
      </c>
      <c r="K9" s="501">
        <f>+J9*3581</f>
        <v>3581</v>
      </c>
      <c r="L9" s="501">
        <f t="shared" si="6"/>
        <v>344.88888888888891</v>
      </c>
      <c r="M9" s="504">
        <f t="shared" si="3"/>
        <v>3236.1111111111113</v>
      </c>
      <c r="N9" s="500">
        <v>1</v>
      </c>
      <c r="O9" s="501">
        <f t="shared" si="4"/>
        <v>353</v>
      </c>
      <c r="P9" s="505">
        <v>0</v>
      </c>
      <c r="Q9" s="504">
        <f t="shared" si="7"/>
        <v>0</v>
      </c>
      <c r="R9" s="504">
        <f t="shared" si="8"/>
        <v>43069.333333333336</v>
      </c>
      <c r="S9" s="506"/>
      <c r="T9" s="480"/>
      <c r="U9" s="484"/>
    </row>
    <row r="10" spans="1:21" ht="15.6" x14ac:dyDescent="0.3">
      <c r="A10" s="455" t="s">
        <v>9</v>
      </c>
      <c r="B10" s="456">
        <v>4</v>
      </c>
      <c r="C10" s="457">
        <f t="shared" si="0"/>
        <v>14324</v>
      </c>
      <c r="D10" s="483">
        <v>12707.75</v>
      </c>
      <c r="E10" s="457">
        <f t="shared" si="1"/>
        <v>1616.25</v>
      </c>
      <c r="F10" s="456">
        <v>1</v>
      </c>
      <c r="G10" s="457">
        <v>353</v>
      </c>
      <c r="H10" s="458">
        <f t="shared" si="5"/>
        <v>23631</v>
      </c>
      <c r="I10" s="476">
        <v>147816</v>
      </c>
      <c r="J10" s="456">
        <v>4</v>
      </c>
      <c r="K10" s="457">
        <f>+J10*3581</f>
        <v>14324</v>
      </c>
      <c r="L10" s="476">
        <f t="shared" si="6"/>
        <v>12318</v>
      </c>
      <c r="M10" s="478">
        <f t="shared" si="3"/>
        <v>2006</v>
      </c>
      <c r="N10" s="456">
        <v>1</v>
      </c>
      <c r="O10" s="476">
        <f t="shared" si="4"/>
        <v>353</v>
      </c>
      <c r="P10" s="479">
        <v>0</v>
      </c>
      <c r="Q10" s="478">
        <f t="shared" si="7"/>
        <v>0</v>
      </c>
      <c r="R10" s="478">
        <f t="shared" si="8"/>
        <v>28308</v>
      </c>
      <c r="S10" s="484"/>
      <c r="T10" s="480"/>
      <c r="U10" s="484"/>
    </row>
    <row r="11" spans="1:21" ht="15.6" x14ac:dyDescent="0.3">
      <c r="A11" s="455" t="s">
        <v>701</v>
      </c>
      <c r="B11" s="456">
        <v>6</v>
      </c>
      <c r="C11" s="457">
        <f t="shared" si="0"/>
        <v>21486</v>
      </c>
      <c r="D11" s="483">
        <v>14208.75</v>
      </c>
      <c r="E11" s="457">
        <f t="shared" si="1"/>
        <v>7277.25</v>
      </c>
      <c r="F11" s="456">
        <v>1</v>
      </c>
      <c r="G11" s="457">
        <v>353</v>
      </c>
      <c r="H11" s="458">
        <f t="shared" si="5"/>
        <v>91563</v>
      </c>
      <c r="I11" s="476">
        <v>261748</v>
      </c>
      <c r="J11" s="456">
        <v>8</v>
      </c>
      <c r="K11" s="457">
        <f t="shared" si="2"/>
        <v>28648</v>
      </c>
      <c r="L11" s="476">
        <f t="shared" si="6"/>
        <v>21812.333333333332</v>
      </c>
      <c r="M11" s="478">
        <f t="shared" si="3"/>
        <v>6835.6666666666679</v>
      </c>
      <c r="N11" s="456">
        <v>3</v>
      </c>
      <c r="O11" s="476">
        <f t="shared" si="4"/>
        <v>1059</v>
      </c>
      <c r="P11" s="479">
        <v>0</v>
      </c>
      <c r="Q11" s="478">
        <f t="shared" si="7"/>
        <v>0</v>
      </c>
      <c r="R11" s="478">
        <f t="shared" si="8"/>
        <v>94736.000000000015</v>
      </c>
      <c r="S11" s="508"/>
      <c r="T11" s="480"/>
      <c r="U11" s="484"/>
    </row>
    <row r="12" spans="1:21" ht="15.6" x14ac:dyDescent="0.3">
      <c r="A12" s="455" t="s">
        <v>10</v>
      </c>
      <c r="B12" s="456">
        <v>1</v>
      </c>
      <c r="C12" s="457">
        <f t="shared" si="0"/>
        <v>3581</v>
      </c>
      <c r="D12" s="483">
        <v>764.58</v>
      </c>
      <c r="E12" s="457">
        <f t="shared" si="1"/>
        <v>2816.42</v>
      </c>
      <c r="F12" s="456">
        <v>1</v>
      </c>
      <c r="G12" s="457">
        <v>353</v>
      </c>
      <c r="H12" s="458">
        <f t="shared" si="5"/>
        <v>38033.040000000001</v>
      </c>
      <c r="I12" s="476">
        <v>17726.666666666664</v>
      </c>
      <c r="J12" s="456">
        <v>1</v>
      </c>
      <c r="K12" s="457">
        <f t="shared" si="2"/>
        <v>3581</v>
      </c>
      <c r="L12" s="476">
        <f t="shared" si="6"/>
        <v>1477.2222222222219</v>
      </c>
      <c r="M12" s="478">
        <f t="shared" si="3"/>
        <v>2103.7777777777783</v>
      </c>
      <c r="N12" s="456">
        <v>3</v>
      </c>
      <c r="O12" s="476">
        <f t="shared" si="4"/>
        <v>1059</v>
      </c>
      <c r="P12" s="479">
        <v>0</v>
      </c>
      <c r="Q12" s="478">
        <f t="shared" si="7"/>
        <v>0</v>
      </c>
      <c r="R12" s="478">
        <f t="shared" si="8"/>
        <v>37953.333333333343</v>
      </c>
      <c r="S12" s="508"/>
      <c r="T12" s="480"/>
      <c r="U12" s="484"/>
    </row>
    <row r="13" spans="1:21" ht="15.6" x14ac:dyDescent="0.3">
      <c r="A13" s="455" t="s">
        <v>11</v>
      </c>
      <c r="B13" s="456">
        <v>5</v>
      </c>
      <c r="C13" s="457">
        <f t="shared" si="0"/>
        <v>17905</v>
      </c>
      <c r="D13" s="483">
        <v>9166.67</v>
      </c>
      <c r="E13" s="457">
        <f t="shared" si="1"/>
        <v>8738.33</v>
      </c>
      <c r="F13" s="456">
        <v>1</v>
      </c>
      <c r="G13" s="457">
        <v>353</v>
      </c>
      <c r="H13" s="458">
        <f t="shared" si="5"/>
        <v>109095.95999999999</v>
      </c>
      <c r="I13" s="478">
        <v>96701.333333333328</v>
      </c>
      <c r="J13" s="456">
        <v>5</v>
      </c>
      <c r="K13" s="457">
        <f t="shared" si="2"/>
        <v>17905</v>
      </c>
      <c r="L13" s="476">
        <f t="shared" si="6"/>
        <v>8058.4444444444443</v>
      </c>
      <c r="M13" s="478">
        <f t="shared" si="3"/>
        <v>9846.5555555555547</v>
      </c>
      <c r="N13" s="456">
        <v>1</v>
      </c>
      <c r="O13" s="476">
        <f>+N13*353</f>
        <v>353</v>
      </c>
      <c r="P13" s="479">
        <v>0</v>
      </c>
      <c r="Q13" s="478">
        <f t="shared" si="7"/>
        <v>0</v>
      </c>
      <c r="R13" s="478">
        <f t="shared" si="8"/>
        <v>122394.66666666666</v>
      </c>
      <c r="S13" s="508"/>
      <c r="T13" s="480"/>
      <c r="U13" s="484"/>
    </row>
    <row r="14" spans="1:21" ht="15.6" x14ac:dyDescent="0.3">
      <c r="A14" s="455" t="s">
        <v>12</v>
      </c>
      <c r="B14" s="456">
        <v>9</v>
      </c>
      <c r="C14" s="457">
        <f t="shared" si="0"/>
        <v>32229</v>
      </c>
      <c r="D14" s="483">
        <v>29166.67</v>
      </c>
      <c r="E14" s="457">
        <f t="shared" si="1"/>
        <v>3062.3300000000017</v>
      </c>
      <c r="F14" s="456">
        <v>1</v>
      </c>
      <c r="G14" s="457">
        <v>353</v>
      </c>
      <c r="H14" s="458">
        <f t="shared" si="5"/>
        <v>40983.960000000021</v>
      </c>
      <c r="I14" s="476">
        <v>242677.33333333331</v>
      </c>
      <c r="J14" s="456">
        <v>6</v>
      </c>
      <c r="K14" s="457">
        <f t="shared" si="2"/>
        <v>21486</v>
      </c>
      <c r="L14" s="476">
        <f t="shared" si="6"/>
        <v>20223.111111111109</v>
      </c>
      <c r="M14" s="478">
        <f t="shared" si="3"/>
        <v>1262.8888888888905</v>
      </c>
      <c r="N14" s="456">
        <v>2</v>
      </c>
      <c r="O14" s="476">
        <f t="shared" si="4"/>
        <v>706</v>
      </c>
      <c r="P14" s="479">
        <v>2</v>
      </c>
      <c r="Q14" s="478">
        <f t="shared" si="7"/>
        <v>17184</v>
      </c>
      <c r="R14" s="478">
        <f t="shared" si="8"/>
        <v>40810.666666666686</v>
      </c>
      <c r="S14" s="484"/>
      <c r="T14" s="480"/>
      <c r="U14" s="484"/>
    </row>
    <row r="15" spans="1:21" ht="15.6" x14ac:dyDescent="0.3">
      <c r="A15" s="455" t="s">
        <v>702</v>
      </c>
      <c r="B15" s="456">
        <v>3</v>
      </c>
      <c r="C15" s="457">
        <f t="shared" si="0"/>
        <v>10743</v>
      </c>
      <c r="D15" s="483">
        <v>6666.67</v>
      </c>
      <c r="E15" s="457">
        <f t="shared" si="1"/>
        <v>4076.33</v>
      </c>
      <c r="F15" s="456">
        <v>1</v>
      </c>
      <c r="G15" s="457">
        <v>353</v>
      </c>
      <c r="H15" s="458">
        <f t="shared" si="5"/>
        <v>53151.96</v>
      </c>
      <c r="I15" s="478">
        <v>96532</v>
      </c>
      <c r="J15" s="456">
        <v>3</v>
      </c>
      <c r="K15" s="457">
        <f t="shared" si="2"/>
        <v>10743</v>
      </c>
      <c r="L15" s="476">
        <f t="shared" si="6"/>
        <v>8044.333333333333</v>
      </c>
      <c r="M15" s="478">
        <f t="shared" si="3"/>
        <v>2698.666666666667</v>
      </c>
      <c r="N15" s="456">
        <v>3</v>
      </c>
      <c r="O15" s="476">
        <f t="shared" si="4"/>
        <v>1059</v>
      </c>
      <c r="P15" s="479">
        <v>1</v>
      </c>
      <c r="Q15" s="478">
        <f t="shared" si="7"/>
        <v>8592</v>
      </c>
      <c r="R15" s="478">
        <f t="shared" si="8"/>
        <v>53684</v>
      </c>
      <c r="S15" s="484"/>
      <c r="T15" s="480"/>
      <c r="U15" s="484"/>
    </row>
    <row r="16" spans="1:21" ht="13.15" x14ac:dyDescent="0.25">
      <c r="H16" s="510">
        <f>SUM(H3:H15)</f>
        <v>1101783.1200000001</v>
      </c>
      <c r="R16" s="513">
        <f>SUM(R3:R15)</f>
        <v>1201274.2666666666</v>
      </c>
      <c r="T16" s="460"/>
    </row>
    <row r="17" spans="8:20" ht="13.15" x14ac:dyDescent="0.25">
      <c r="R17" s="509" t="s">
        <v>703</v>
      </c>
      <c r="T17" s="461"/>
    </row>
    <row r="19" spans="8:20" ht="27" x14ac:dyDescent="0.3">
      <c r="Q19" s="515" t="s">
        <v>704</v>
      </c>
      <c r="R19" s="516">
        <v>1201483.1200000001</v>
      </c>
      <c r="T19" s="517"/>
    </row>
    <row r="20" spans="8:20" ht="13.15" x14ac:dyDescent="0.25">
      <c r="T20" s="517"/>
    </row>
    <row r="21" spans="8:20" ht="13.15" x14ac:dyDescent="0.25">
      <c r="T21" s="517"/>
    </row>
    <row r="22" spans="8:20" ht="13.15" x14ac:dyDescent="0.25">
      <c r="H22" s="482" t="s">
        <v>705</v>
      </c>
    </row>
    <row r="65533" spans="5:5" x14ac:dyDescent="0.2">
      <c r="E65533" s="462"/>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45"/>
  <sheetViews>
    <sheetView zoomScale="85" zoomScaleNormal="85" workbookViewId="0">
      <selection activeCell="A23" sqref="A23"/>
    </sheetView>
  </sheetViews>
  <sheetFormatPr defaultRowHeight="15" x14ac:dyDescent="0.25"/>
  <cols>
    <col min="1" max="1" width="36.5703125" customWidth="1"/>
    <col min="2" max="6" width="11.85546875" hidden="1" customWidth="1"/>
    <col min="7" max="7" width="11" hidden="1" customWidth="1"/>
    <col min="8" max="9" width="10.140625" customWidth="1"/>
    <col min="10" max="10" width="2.7109375" customWidth="1"/>
    <col min="11" max="13" width="9.28515625" customWidth="1"/>
    <col min="14" max="14" width="2.7109375" style="22" customWidth="1"/>
    <col min="15" max="15" width="9.7109375" customWidth="1"/>
    <col min="16" max="16" width="11" bestFit="1" customWidth="1"/>
    <col min="17" max="17" width="9.7109375" customWidth="1"/>
    <col min="18" max="18" width="2.7109375" style="22" customWidth="1"/>
    <col min="19" max="21" width="9.7109375" customWidth="1"/>
    <col min="22" max="22" width="2.7109375" style="22" customWidth="1"/>
    <col min="23" max="26" width="9.7109375" customWidth="1"/>
    <col min="27" max="27" width="10.28515625" bestFit="1" customWidth="1"/>
    <col min="29" max="29" width="11.140625" bestFit="1" customWidth="1"/>
    <col min="30" max="30" width="11.140625" customWidth="1"/>
    <col min="37" max="38" width="10.28515625" bestFit="1" customWidth="1"/>
  </cols>
  <sheetData>
    <row r="1" spans="1:22" ht="41.45" customHeight="1" x14ac:dyDescent="0.3">
      <c r="A1" s="357" t="s">
        <v>643</v>
      </c>
      <c r="B1" s="358" t="s">
        <v>646</v>
      </c>
      <c r="M1" s="358"/>
      <c r="N1" s="359"/>
      <c r="R1"/>
      <c r="V1"/>
    </row>
    <row r="2" spans="1:22" ht="30" customHeight="1" x14ac:dyDescent="0.3">
      <c r="A2" s="357"/>
      <c r="B2" s="358"/>
      <c r="M2" s="358"/>
      <c r="N2" s="359"/>
      <c r="O2" s="554" t="s">
        <v>647</v>
      </c>
      <c r="P2" s="555"/>
      <c r="Q2" s="556"/>
      <c r="R2"/>
      <c r="V2"/>
    </row>
    <row r="3" spans="1:22" ht="105" customHeight="1" x14ac:dyDescent="0.3">
      <c r="A3" s="360" t="s">
        <v>0</v>
      </c>
      <c r="B3" s="361" t="s">
        <v>648</v>
      </c>
      <c r="C3" s="361" t="s">
        <v>649</v>
      </c>
      <c r="D3" s="361" t="s">
        <v>650</v>
      </c>
      <c r="E3" s="361" t="s">
        <v>651</v>
      </c>
      <c r="F3" s="362" t="s">
        <v>652</v>
      </c>
      <c r="G3" s="362" t="s">
        <v>653</v>
      </c>
      <c r="H3" s="362" t="s">
        <v>654</v>
      </c>
      <c r="I3" s="363" t="s">
        <v>655</v>
      </c>
      <c r="J3" s="228"/>
      <c r="K3" s="364" t="s">
        <v>656</v>
      </c>
      <c r="L3" s="365" t="s">
        <v>657</v>
      </c>
      <c r="M3" s="366" t="s">
        <v>658</v>
      </c>
      <c r="N3" s="367"/>
      <c r="O3" s="368" t="s">
        <v>659</v>
      </c>
      <c r="P3" s="369" t="s">
        <v>660</v>
      </c>
      <c r="Q3" s="369" t="s">
        <v>661</v>
      </c>
      <c r="R3"/>
      <c r="V3"/>
    </row>
    <row r="4" spans="1:22" ht="14.45" x14ac:dyDescent="0.3">
      <c r="A4" s="370" t="s">
        <v>576</v>
      </c>
      <c r="B4" s="371">
        <f>'[2]Total Clients Served FY5'!O5</f>
        <v>32.083333333333336</v>
      </c>
      <c r="C4" s="372">
        <v>4.5</v>
      </c>
      <c r="D4" s="372">
        <v>1.25</v>
      </c>
      <c r="E4" s="373">
        <f>B4-(AVERAGE(C4:D4))</f>
        <v>29.208333333333336</v>
      </c>
      <c r="F4" s="374">
        <f>E4*50</f>
        <v>1460.4166666666667</v>
      </c>
      <c r="G4" s="375">
        <f>F4*0.85</f>
        <v>1241.3541666666667</v>
      </c>
      <c r="H4" s="376">
        <f>'[2]FY17 Data'!C2</f>
        <v>64481</v>
      </c>
      <c r="I4" s="377">
        <f>'[2]FY17 Data'!D2</f>
        <v>51807.490000000005</v>
      </c>
      <c r="K4" s="378">
        <v>0.87</v>
      </c>
      <c r="L4" s="379">
        <v>2</v>
      </c>
      <c r="M4" s="379">
        <v>1</v>
      </c>
      <c r="N4" s="380"/>
      <c r="O4" s="381">
        <f t="shared" ref="O4:O18" si="0">(L4*$M$22*12) + (M4*$M$23*12) - I4</f>
        <v>-29899.745121860553</v>
      </c>
      <c r="P4" s="381">
        <f t="shared" ref="P4:P18" si="1">O4-H4</f>
        <v>-94380.745121860557</v>
      </c>
      <c r="Q4" s="382">
        <f t="shared" ref="Q4:Q19" si="2">P4/H4</f>
        <v>-1.4636985332401879</v>
      </c>
      <c r="R4" s="219"/>
      <c r="T4" s="383"/>
      <c r="V4"/>
    </row>
    <row r="5" spans="1:22" ht="15" customHeight="1" x14ac:dyDescent="0.3">
      <c r="A5" s="384" t="s">
        <v>577</v>
      </c>
      <c r="B5" s="385">
        <f>'[2]Total Clients Served FY5'!O6</f>
        <v>51.333333333333336</v>
      </c>
      <c r="C5" s="386">
        <v>5.416666666666667</v>
      </c>
      <c r="D5" s="386">
        <v>5.083333333333333</v>
      </c>
      <c r="E5" s="387">
        <f t="shared" ref="E5:E18" si="3">B5-(AVERAGE(C5:D5))</f>
        <v>46.083333333333336</v>
      </c>
      <c r="F5" s="388">
        <f t="shared" ref="F5:F18" si="4">E5*50</f>
        <v>2304.166666666667</v>
      </c>
      <c r="G5" s="389">
        <f t="shared" ref="G5:G18" si="5">F5*0.85</f>
        <v>1958.541666666667</v>
      </c>
      <c r="H5" s="390">
        <f>'[2]FY17 Data'!C3</f>
        <v>47708</v>
      </c>
      <c r="I5" s="391">
        <f>'[2]FY17 Data'!D3</f>
        <v>72741</v>
      </c>
      <c r="K5" s="392">
        <f>'[2]FY17 Data'!E3</f>
        <v>1.23</v>
      </c>
      <c r="L5" s="393">
        <v>3</v>
      </c>
      <c r="M5" s="393">
        <v>2</v>
      </c>
      <c r="N5" s="380"/>
      <c r="O5" s="394">
        <f t="shared" si="0"/>
        <v>-37761.38268279082</v>
      </c>
      <c r="P5" s="394">
        <f t="shared" si="1"/>
        <v>-85469.38268279082</v>
      </c>
      <c r="Q5" s="395">
        <f t="shared" si="2"/>
        <v>-1.7915104947344433</v>
      </c>
      <c r="R5" s="383"/>
      <c r="T5" s="383"/>
      <c r="V5"/>
    </row>
    <row r="6" spans="1:22" ht="15" customHeight="1" x14ac:dyDescent="0.3">
      <c r="A6" s="384" t="s">
        <v>578</v>
      </c>
      <c r="B6" s="385">
        <f>'[2]Total Clients Served FY5'!O7</f>
        <v>166.5</v>
      </c>
      <c r="C6" s="386">
        <v>3.3333333333333335</v>
      </c>
      <c r="D6" s="386">
        <v>1.4166666666666667</v>
      </c>
      <c r="E6" s="387">
        <f t="shared" si="3"/>
        <v>164.125</v>
      </c>
      <c r="F6" s="388">
        <f t="shared" si="4"/>
        <v>8206.25</v>
      </c>
      <c r="G6" s="389">
        <f t="shared" si="5"/>
        <v>6975.3125</v>
      </c>
      <c r="H6" s="390">
        <f>'[2]FY17 Data'!C4</f>
        <v>74858</v>
      </c>
      <c r="I6" s="391">
        <f>'[2]FY17 Data'!D4</f>
        <v>52672</v>
      </c>
      <c r="K6" s="392">
        <f>'[2]FY17 Data'!E4</f>
        <v>2.09</v>
      </c>
      <c r="L6" s="393">
        <v>4</v>
      </c>
      <c r="M6" s="393">
        <v>3</v>
      </c>
      <c r="N6" s="380"/>
      <c r="O6" s="394">
        <f t="shared" si="0"/>
        <v>-4620.5102437210953</v>
      </c>
      <c r="P6" s="394">
        <f t="shared" si="1"/>
        <v>-79478.510243721103</v>
      </c>
      <c r="Q6" s="395">
        <f t="shared" si="2"/>
        <v>-1.0617236667252812</v>
      </c>
      <c r="R6" s="383"/>
      <c r="T6" s="383"/>
      <c r="V6"/>
    </row>
    <row r="7" spans="1:22" ht="14.45" x14ac:dyDescent="0.3">
      <c r="A7" s="384" t="s">
        <v>579</v>
      </c>
      <c r="B7" s="385">
        <f>'[2]Total Clients Served FY5'!O8</f>
        <v>245.83333333333334</v>
      </c>
      <c r="C7" s="386">
        <v>30.75</v>
      </c>
      <c r="D7" s="386">
        <v>31.5</v>
      </c>
      <c r="E7" s="387">
        <f t="shared" si="3"/>
        <v>214.70833333333334</v>
      </c>
      <c r="F7" s="388">
        <f t="shared" si="4"/>
        <v>10735.416666666668</v>
      </c>
      <c r="G7" s="389">
        <f t="shared" si="5"/>
        <v>9125.1041666666679</v>
      </c>
      <c r="H7" s="390">
        <f>'[2]FY17 Data'!C5</f>
        <v>145067</v>
      </c>
      <c r="I7" s="391">
        <f>'[2]FY17 Data'!D5</f>
        <v>64642</v>
      </c>
      <c r="K7" s="392">
        <f>'[2]FY17 Data'!E5</f>
        <v>3.37</v>
      </c>
      <c r="L7" s="393">
        <v>6</v>
      </c>
      <c r="M7" s="393">
        <v>1</v>
      </c>
      <c r="N7" s="380"/>
      <c r="O7" s="394">
        <f t="shared" si="0"/>
        <v>-7390.7653655816393</v>
      </c>
      <c r="P7" s="394">
        <f t="shared" si="1"/>
        <v>-152457.76536558164</v>
      </c>
      <c r="Q7" s="395">
        <f t="shared" si="2"/>
        <v>-1.0509472544795277</v>
      </c>
      <c r="R7" s="383"/>
      <c r="T7" s="383"/>
      <c r="V7"/>
    </row>
    <row r="8" spans="1:22" ht="14.45" x14ac:dyDescent="0.3">
      <c r="A8" s="384" t="s">
        <v>580</v>
      </c>
      <c r="B8" s="385">
        <f>'[2]Total Clients Served FY5'!O9</f>
        <v>128.25</v>
      </c>
      <c r="C8" s="386">
        <v>30.75</v>
      </c>
      <c r="D8" s="386">
        <v>7.75</v>
      </c>
      <c r="E8" s="387">
        <f t="shared" si="3"/>
        <v>109</v>
      </c>
      <c r="F8" s="388">
        <f t="shared" si="4"/>
        <v>5450</v>
      </c>
      <c r="G8" s="389">
        <f t="shared" si="5"/>
        <v>4632.5</v>
      </c>
      <c r="H8" s="390">
        <f>'[2]FY17 Data'!C6</f>
        <v>70811.440000000017</v>
      </c>
      <c r="I8" s="391">
        <f>'[2]FY17 Data'!D6</f>
        <v>103214.54</v>
      </c>
      <c r="K8" s="392">
        <f>'[2]FY17 Data'!E6</f>
        <v>2.73</v>
      </c>
      <c r="L8" s="393">
        <v>5</v>
      </c>
      <c r="M8" s="393">
        <v>1</v>
      </c>
      <c r="N8" s="380"/>
      <c r="O8" s="394">
        <f t="shared" si="0"/>
        <v>-54799.177804651357</v>
      </c>
      <c r="P8" s="394">
        <f t="shared" si="1"/>
        <v>-125610.61780465138</v>
      </c>
      <c r="Q8" s="395">
        <f t="shared" si="2"/>
        <v>-1.7738746423551244</v>
      </c>
      <c r="R8" s="383"/>
      <c r="T8" s="383"/>
      <c r="V8"/>
    </row>
    <row r="9" spans="1:22" ht="14.45" x14ac:dyDescent="0.3">
      <c r="A9" s="384" t="s">
        <v>1</v>
      </c>
      <c r="B9" s="385">
        <f>'[2]Total Clients Served FY5'!O10</f>
        <v>102.83333333333333</v>
      </c>
      <c r="C9" s="386">
        <v>11</v>
      </c>
      <c r="D9" s="386">
        <v>5.333333333333333</v>
      </c>
      <c r="E9" s="387">
        <f t="shared" si="3"/>
        <v>94.666666666666657</v>
      </c>
      <c r="F9" s="388">
        <f t="shared" si="4"/>
        <v>4733.333333333333</v>
      </c>
      <c r="G9" s="389">
        <f t="shared" si="5"/>
        <v>4023.333333333333</v>
      </c>
      <c r="H9" s="390">
        <f>'[2]FY17 Data'!C7</f>
        <v>122000</v>
      </c>
      <c r="I9" s="391">
        <v>113769</v>
      </c>
      <c r="K9" s="392">
        <v>3.4</v>
      </c>
      <c r="L9" s="393">
        <v>6</v>
      </c>
      <c r="M9" s="393">
        <v>4</v>
      </c>
      <c r="N9" s="380"/>
      <c r="O9" s="394">
        <f t="shared" si="0"/>
        <v>-43809.765365581639</v>
      </c>
      <c r="P9" s="394">
        <f t="shared" si="1"/>
        <v>-165809.76536558164</v>
      </c>
      <c r="Q9" s="395">
        <f t="shared" si="2"/>
        <v>-1.3590964374228003</v>
      </c>
      <c r="R9" s="383"/>
      <c r="T9" s="383"/>
      <c r="V9"/>
    </row>
    <row r="10" spans="1:22" ht="15" customHeight="1" x14ac:dyDescent="0.3">
      <c r="A10" s="384" t="s">
        <v>581</v>
      </c>
      <c r="B10" s="385">
        <f>'[2]Total Clients Served FY5'!O11</f>
        <v>12.833333333333334</v>
      </c>
      <c r="C10" s="386">
        <v>2</v>
      </c>
      <c r="D10" s="386">
        <v>1.3333333333333333</v>
      </c>
      <c r="E10" s="387">
        <f t="shared" si="3"/>
        <v>11.166666666666668</v>
      </c>
      <c r="F10" s="388">
        <f t="shared" si="4"/>
        <v>558.33333333333337</v>
      </c>
      <c r="G10" s="389">
        <f t="shared" si="5"/>
        <v>474.58333333333337</v>
      </c>
      <c r="H10" s="390">
        <f>'[2]FY17 Data'!C8</f>
        <v>39871</v>
      </c>
      <c r="I10" s="391">
        <f>'[2]FY17 Data'!D8</f>
        <v>2500</v>
      </c>
      <c r="K10" s="392">
        <f>'[2]FY17 Data'!E8</f>
        <v>0.79</v>
      </c>
      <c r="L10" s="393">
        <v>2</v>
      </c>
      <c r="M10" s="393">
        <v>1</v>
      </c>
      <c r="N10" s="380"/>
      <c r="O10" s="394">
        <f t="shared" si="0"/>
        <v>19407.744878139452</v>
      </c>
      <c r="P10" s="394">
        <f t="shared" si="1"/>
        <v>-20463.255121860548</v>
      </c>
      <c r="Q10" s="395">
        <f t="shared" si="2"/>
        <v>-0.5132365659717727</v>
      </c>
      <c r="R10" s="383"/>
      <c r="T10" s="383"/>
      <c r="V10"/>
    </row>
    <row r="11" spans="1:22" ht="15" customHeight="1" x14ac:dyDescent="0.3">
      <c r="A11" s="384" t="s">
        <v>582</v>
      </c>
      <c r="B11" s="385">
        <f>'[2]Total Clients Served FY5'!O12</f>
        <v>90.416666666666671</v>
      </c>
      <c r="C11" s="386">
        <v>8</v>
      </c>
      <c r="D11" s="386">
        <v>2.6666666666666665</v>
      </c>
      <c r="E11" s="387">
        <f t="shared" si="3"/>
        <v>85.083333333333343</v>
      </c>
      <c r="F11" s="388">
        <f t="shared" si="4"/>
        <v>4254.166666666667</v>
      </c>
      <c r="G11" s="389">
        <f t="shared" si="5"/>
        <v>3616.041666666667</v>
      </c>
      <c r="H11" s="390">
        <f>'[2]FY17 Data'!C9</f>
        <v>14000</v>
      </c>
      <c r="I11" s="391">
        <f>'[2]FY17 Data'!D9</f>
        <v>148515</v>
      </c>
      <c r="K11" s="392">
        <f>'[2]FY17 Data'!E9</f>
        <v>2.2199999999999998</v>
      </c>
      <c r="L11" s="393">
        <v>4</v>
      </c>
      <c r="M11" s="393">
        <v>1</v>
      </c>
      <c r="N11" s="380"/>
      <c r="O11" s="394">
        <f t="shared" si="0"/>
        <v>-108935.5102437211</v>
      </c>
      <c r="P11" s="394">
        <f t="shared" si="1"/>
        <v>-122935.5102437211</v>
      </c>
      <c r="Q11" s="395">
        <f t="shared" si="2"/>
        <v>-8.7811078745515072</v>
      </c>
      <c r="R11" s="383"/>
      <c r="T11" s="383"/>
      <c r="V11"/>
    </row>
    <row r="12" spans="1:22" ht="14.45" x14ac:dyDescent="0.3">
      <c r="A12" s="384" t="s">
        <v>583</v>
      </c>
      <c r="B12" s="385">
        <f>'[2]Total Clients Served FY5'!O13</f>
        <v>6.833333333333333</v>
      </c>
      <c r="C12" s="386">
        <v>0.58333333333333337</v>
      </c>
      <c r="D12" s="386">
        <v>0.25</v>
      </c>
      <c r="E12" s="387">
        <f t="shared" si="3"/>
        <v>6.4166666666666661</v>
      </c>
      <c r="F12" s="388">
        <f t="shared" si="4"/>
        <v>320.83333333333331</v>
      </c>
      <c r="G12" s="389">
        <f t="shared" si="5"/>
        <v>272.70833333333331</v>
      </c>
      <c r="H12" s="390">
        <f>'[2]FY17 Data'!C10</f>
        <v>28191</v>
      </c>
      <c r="I12" s="391">
        <f>'[2]FY17 Data'!D10</f>
        <v>3050</v>
      </c>
      <c r="K12" s="392">
        <f>'[2]FY17 Data'!E10</f>
        <v>0.19</v>
      </c>
      <c r="L12" s="393">
        <v>1</v>
      </c>
      <c r="M12" s="393">
        <v>1</v>
      </c>
      <c r="N12" s="380"/>
      <c r="O12" s="394">
        <f t="shared" si="0"/>
        <v>10021.872439069726</v>
      </c>
      <c r="P12" s="394">
        <f t="shared" si="1"/>
        <v>-18169.127560930276</v>
      </c>
      <c r="Q12" s="395">
        <f t="shared" si="2"/>
        <v>-0.64450099538612593</v>
      </c>
      <c r="R12" s="383"/>
      <c r="T12" s="383"/>
      <c r="V12"/>
    </row>
    <row r="13" spans="1:22" ht="14.45" x14ac:dyDescent="0.3">
      <c r="A13" s="384" t="s">
        <v>584</v>
      </c>
      <c r="B13" s="385">
        <f>'[2]Total Clients Served FY5'!O14</f>
        <v>163.33333333333334</v>
      </c>
      <c r="C13" s="386">
        <v>14.75</v>
      </c>
      <c r="D13" s="386">
        <v>13.5</v>
      </c>
      <c r="E13" s="387">
        <f t="shared" si="3"/>
        <v>149.20833333333334</v>
      </c>
      <c r="F13" s="388">
        <f t="shared" si="4"/>
        <v>7460.416666666667</v>
      </c>
      <c r="G13" s="389">
        <f t="shared" si="5"/>
        <v>6341.354166666667</v>
      </c>
      <c r="H13" s="390">
        <f>'[2]FY17 Data'!C11</f>
        <v>99748.4</v>
      </c>
      <c r="I13" s="391">
        <f>'[2]FY17 Data'!D11</f>
        <v>177536.31000000003</v>
      </c>
      <c r="K13" s="392">
        <f>'[2]FY17 Data'!E11</f>
        <v>3.79</v>
      </c>
      <c r="L13" s="393">
        <v>7</v>
      </c>
      <c r="M13" s="393">
        <v>3</v>
      </c>
      <c r="N13" s="380"/>
      <c r="O13" s="394">
        <f t="shared" si="0"/>
        <v>-102977.20292651193</v>
      </c>
      <c r="P13" s="394">
        <f t="shared" si="1"/>
        <v>-202725.60292651193</v>
      </c>
      <c r="Q13" s="395">
        <f t="shared" si="2"/>
        <v>-2.0323694708537876</v>
      </c>
      <c r="R13" s="383"/>
      <c r="T13" s="383"/>
      <c r="V13"/>
    </row>
    <row r="14" spans="1:22" ht="14.45" x14ac:dyDescent="0.3">
      <c r="A14" s="384" t="s">
        <v>622</v>
      </c>
      <c r="B14" s="371"/>
      <c r="C14" s="396"/>
      <c r="D14" s="396"/>
      <c r="E14" s="397"/>
      <c r="F14" s="374"/>
      <c r="G14" s="375"/>
      <c r="H14" s="390">
        <f>'[2]FY17 Data'!C12</f>
        <v>74424.84</v>
      </c>
      <c r="I14" s="391">
        <f>'[2]FY17 Data'!D12</f>
        <v>9360</v>
      </c>
      <c r="K14" s="392">
        <f>'[2]FY17 Data'!E12</f>
        <v>0.7</v>
      </c>
      <c r="L14" s="398">
        <v>2</v>
      </c>
      <c r="M14" s="398">
        <v>1</v>
      </c>
      <c r="N14" s="380"/>
      <c r="O14" s="394">
        <f t="shared" si="0"/>
        <v>12547.744878139452</v>
      </c>
      <c r="P14" s="394">
        <f t="shared" si="1"/>
        <v>-61877.095121860548</v>
      </c>
      <c r="Q14" s="395">
        <f t="shared" si="2"/>
        <v>-0.83140380445373552</v>
      </c>
      <c r="R14" s="383"/>
      <c r="T14" s="383"/>
      <c r="V14"/>
    </row>
    <row r="15" spans="1:22" ht="14.45" x14ac:dyDescent="0.3">
      <c r="A15" s="384" t="s">
        <v>585</v>
      </c>
      <c r="B15" s="399">
        <f>'[2]Total Clients Served FY5'!O15</f>
        <v>66.666666666666671</v>
      </c>
      <c r="C15" s="386">
        <v>8.75</v>
      </c>
      <c r="D15" s="386">
        <v>4.5</v>
      </c>
      <c r="E15" s="387">
        <f t="shared" si="3"/>
        <v>60.041666666666671</v>
      </c>
      <c r="F15" s="388">
        <f t="shared" si="4"/>
        <v>3002.0833333333335</v>
      </c>
      <c r="G15" s="389">
        <f t="shared" si="5"/>
        <v>2551.7708333333335</v>
      </c>
      <c r="H15" s="390">
        <f>'[2]FY17 Data'!C13</f>
        <v>77729</v>
      </c>
      <c r="I15" s="391">
        <v>113003</v>
      </c>
      <c r="K15" s="392">
        <f>'[2]FY17 Data'!E13</f>
        <v>1.4900000000000002</v>
      </c>
      <c r="L15" s="393">
        <v>3</v>
      </c>
      <c r="M15" s="393">
        <v>2</v>
      </c>
      <c r="N15" s="380"/>
      <c r="O15" s="394">
        <f t="shared" si="0"/>
        <v>-78023.38268279082</v>
      </c>
      <c r="P15" s="394">
        <f t="shared" si="1"/>
        <v>-155752.38268279081</v>
      </c>
      <c r="Q15" s="395">
        <f t="shared" si="2"/>
        <v>-2.0037872953825575</v>
      </c>
      <c r="R15" s="383"/>
      <c r="T15" s="383"/>
      <c r="V15"/>
    </row>
    <row r="16" spans="1:22" ht="14.45" x14ac:dyDescent="0.3">
      <c r="A16" s="384" t="s">
        <v>586</v>
      </c>
      <c r="B16" s="399">
        <f>'[2]Total Clients Served FY5'!O16</f>
        <v>198.08333333333334</v>
      </c>
      <c r="C16" s="386">
        <v>21.666666666666668</v>
      </c>
      <c r="D16" s="400"/>
      <c r="E16" s="387">
        <f>B16-(AVERAGE(C16:D16))</f>
        <v>176.41666666666669</v>
      </c>
      <c r="F16" s="388">
        <f t="shared" si="4"/>
        <v>8820.8333333333339</v>
      </c>
      <c r="G16" s="389">
        <f t="shared" si="5"/>
        <v>7497.7083333333339</v>
      </c>
      <c r="H16" s="390">
        <f>'[2]FY17 Data'!C14</f>
        <v>66120</v>
      </c>
      <c r="I16" s="391">
        <f>'[2]FY17 Data'!D14</f>
        <v>270254</v>
      </c>
      <c r="K16" s="392">
        <f>'[2]FY17 Data'!E14</f>
        <v>3.92</v>
      </c>
      <c r="L16" s="393">
        <v>8</v>
      </c>
      <c r="M16" s="393">
        <v>2</v>
      </c>
      <c r="N16" s="380"/>
      <c r="O16" s="394">
        <f t="shared" si="0"/>
        <v>-191095.02048744221</v>
      </c>
      <c r="P16" s="394">
        <f t="shared" si="1"/>
        <v>-257215.02048744221</v>
      </c>
      <c r="Q16" s="395">
        <f t="shared" si="2"/>
        <v>-3.8901243267913217</v>
      </c>
      <c r="R16" s="383"/>
      <c r="T16" s="383"/>
      <c r="V16"/>
    </row>
    <row r="17" spans="1:30" ht="14.45" x14ac:dyDescent="0.3">
      <c r="A17" s="384" t="s">
        <v>587</v>
      </c>
      <c r="B17" s="399">
        <f>'[2]Total Clients Served FY5'!O17</f>
        <v>74</v>
      </c>
      <c r="C17" s="386">
        <v>9.0833333333333339</v>
      </c>
      <c r="D17" s="386">
        <v>5.5</v>
      </c>
      <c r="E17" s="387">
        <f t="shared" si="3"/>
        <v>66.708333333333329</v>
      </c>
      <c r="F17" s="388">
        <f t="shared" si="4"/>
        <v>3335.4166666666665</v>
      </c>
      <c r="G17" s="389">
        <f t="shared" si="5"/>
        <v>2835.1041666666665</v>
      </c>
      <c r="H17" s="390">
        <f>'[2]FY17 Data'!C15</f>
        <v>54440.7</v>
      </c>
      <c r="I17" s="391">
        <f>'[2]FY17 Data'!D15</f>
        <v>70602.44</v>
      </c>
      <c r="K17" s="392">
        <f>'[2]FY17 Data'!E15</f>
        <v>1.75</v>
      </c>
      <c r="L17" s="393">
        <v>3</v>
      </c>
      <c r="M17" s="393">
        <v>1</v>
      </c>
      <c r="N17" s="380"/>
      <c r="O17" s="394">
        <f t="shared" si="0"/>
        <v>-39858.822682790822</v>
      </c>
      <c r="P17" s="394">
        <f t="shared" si="1"/>
        <v>-94299.522682790819</v>
      </c>
      <c r="Q17" s="395">
        <f t="shared" si="2"/>
        <v>-1.7321511788568262</v>
      </c>
      <c r="R17" s="383"/>
      <c r="T17" s="383"/>
      <c r="V17"/>
    </row>
    <row r="18" spans="1:30" ht="14.45" x14ac:dyDescent="0.3">
      <c r="A18" s="384" t="s">
        <v>588</v>
      </c>
      <c r="B18" s="399">
        <f>'[2]Total Clients Served FY5'!O18</f>
        <v>181.83333333333334</v>
      </c>
      <c r="C18" s="386">
        <v>20.083333333333332</v>
      </c>
      <c r="D18" s="386">
        <v>10</v>
      </c>
      <c r="E18" s="387">
        <f t="shared" si="3"/>
        <v>166.79166666666669</v>
      </c>
      <c r="F18" s="388">
        <f t="shared" si="4"/>
        <v>8339.5833333333339</v>
      </c>
      <c r="G18" s="389">
        <f t="shared" si="5"/>
        <v>7088.6458333333339</v>
      </c>
      <c r="H18" s="390">
        <f>'[2]FY17 Data'!C16</f>
        <v>86083</v>
      </c>
      <c r="I18" s="391">
        <f>'[2]FY17 Data'!D16</f>
        <v>186348</v>
      </c>
      <c r="K18" s="392">
        <f>'[2]FY17 Data'!E16</f>
        <v>1.9500000000000002</v>
      </c>
      <c r="L18" s="393">
        <v>4</v>
      </c>
      <c r="M18" s="393">
        <v>2</v>
      </c>
      <c r="N18" s="380"/>
      <c r="O18" s="394">
        <f t="shared" si="0"/>
        <v>-142532.5102437211</v>
      </c>
      <c r="P18" s="394">
        <f t="shared" si="1"/>
        <v>-228615.5102437211</v>
      </c>
      <c r="Q18" s="395">
        <f t="shared" si="2"/>
        <v>-2.6557567724605451</v>
      </c>
      <c r="R18" s="383"/>
      <c r="T18" s="383"/>
      <c r="V18"/>
    </row>
    <row r="19" spans="1:30" ht="14.45" customHeight="1" x14ac:dyDescent="0.3">
      <c r="A19" s="401" t="s">
        <v>662</v>
      </c>
      <c r="B19" s="402"/>
      <c r="C19" s="402"/>
      <c r="D19" s="403"/>
      <c r="E19" s="402"/>
      <c r="F19" s="404"/>
      <c r="G19" s="404"/>
      <c r="H19" s="405">
        <f>SUM(H4:H18)</f>
        <v>1065533.3799999999</v>
      </c>
      <c r="I19" s="406"/>
      <c r="J19" s="406"/>
      <c r="K19" s="407"/>
      <c r="L19" s="407"/>
      <c r="M19" s="407"/>
      <c r="N19" s="408"/>
      <c r="O19" s="409"/>
      <c r="P19" s="410">
        <f>SUMIF(O4:O18,"&gt;0")-H19</f>
        <v>-1023556.0178046513</v>
      </c>
      <c r="Q19" s="411">
        <f t="shared" si="2"/>
        <v>-0.96060436680515016</v>
      </c>
      <c r="R19" s="219"/>
      <c r="S19" s="412" t="s">
        <v>663</v>
      </c>
      <c r="T19" s="413"/>
      <c r="V19"/>
    </row>
    <row r="20" spans="1:30" thickBot="1" x14ac:dyDescent="0.35">
      <c r="D20" s="414"/>
      <c r="F20" s="229"/>
      <c r="G20" s="229"/>
      <c r="H20" s="415"/>
      <c r="I20" s="406"/>
      <c r="J20" s="406"/>
      <c r="K20" s="406"/>
      <c r="L20" s="406"/>
      <c r="M20" s="406"/>
      <c r="O20" s="416"/>
      <c r="P20" s="433">
        <f>'Accommodation rate models-3486'!P36</f>
        <v>0</v>
      </c>
      <c r="R20"/>
      <c r="T20" s="417"/>
      <c r="V20"/>
    </row>
    <row r="21" spans="1:30" thickTop="1" x14ac:dyDescent="0.3">
      <c r="D21" s="414"/>
      <c r="F21" s="229"/>
      <c r="G21" s="229"/>
      <c r="H21" s="415"/>
      <c r="I21" s="406"/>
      <c r="J21" s="406"/>
      <c r="K21" s="406"/>
      <c r="L21" s="406"/>
      <c r="M21" s="406"/>
      <c r="O21" s="416"/>
      <c r="P21" s="405">
        <f>SUM(P19:P20)</f>
        <v>-1023556.0178046513</v>
      </c>
      <c r="R21"/>
      <c r="T21" s="417"/>
      <c r="V21"/>
    </row>
    <row r="22" spans="1:30" ht="14.45" x14ac:dyDescent="0.3">
      <c r="D22" s="414"/>
      <c r="F22" s="229"/>
      <c r="G22" s="229"/>
      <c r="H22" s="415"/>
      <c r="I22" s="406"/>
      <c r="J22" s="406"/>
      <c r="K22" s="406"/>
      <c r="L22" s="406"/>
      <c r="M22" s="418">
        <f>'Accommodation rate models-3486'!F28</f>
        <v>736.32270325581055</v>
      </c>
      <c r="N22" s="419" t="s">
        <v>664</v>
      </c>
      <c r="O22" s="416"/>
      <c r="P22" s="412"/>
      <c r="R22"/>
      <c r="T22" s="417"/>
      <c r="V22"/>
    </row>
    <row r="23" spans="1:30" ht="14.45" customHeight="1" x14ac:dyDescent="0.3">
      <c r="D23" s="414"/>
      <c r="H23" s="24"/>
      <c r="I23" s="406"/>
      <c r="J23" s="406"/>
      <c r="K23" s="406"/>
      <c r="L23" s="406"/>
      <c r="M23" s="420">
        <f>'[2]Accommodation rate models'!P23</f>
        <v>353</v>
      </c>
      <c r="N23" s="419" t="s">
        <v>665</v>
      </c>
    </row>
    <row r="24" spans="1:30" ht="15" customHeight="1" x14ac:dyDescent="0.3">
      <c r="A24" s="3"/>
      <c r="C24" s="404"/>
      <c r="D24" s="404"/>
      <c r="E24" s="404"/>
      <c r="G24" s="421"/>
      <c r="H24" s="219"/>
      <c r="I24" s="406"/>
      <c r="J24" s="406"/>
      <c r="K24" s="406"/>
      <c r="L24" s="406"/>
      <c r="Q24" s="422"/>
      <c r="R24" s="423"/>
      <c r="S24" s="412"/>
      <c r="T24" s="422"/>
      <c r="U24" s="422"/>
      <c r="V24" s="423"/>
      <c r="W24" s="424"/>
      <c r="X24" s="422"/>
      <c r="Y24" s="422"/>
    </row>
    <row r="25" spans="1:30" ht="14.45" x14ac:dyDescent="0.3">
      <c r="A25" s="425"/>
      <c r="B25" s="426"/>
      <c r="C25" s="427"/>
      <c r="D25" s="427"/>
      <c r="E25" s="427"/>
      <c r="I25" s="406"/>
      <c r="J25" s="406"/>
      <c r="K25" s="428"/>
      <c r="L25" s="428"/>
      <c r="Q25" s="422"/>
      <c r="R25" s="423"/>
      <c r="S25" s="412"/>
      <c r="T25" s="422"/>
      <c r="U25" s="422"/>
      <c r="V25" s="423"/>
      <c r="W25" s="412"/>
      <c r="X25" s="422"/>
      <c r="Y25" s="422"/>
    </row>
    <row r="26" spans="1:30" ht="14.45" x14ac:dyDescent="0.3">
      <c r="A26" s="429"/>
      <c r="B26" s="429"/>
      <c r="C26" s="429"/>
      <c r="D26" s="22"/>
      <c r="E26" s="429"/>
      <c r="F26" s="429"/>
      <c r="G26" s="22"/>
      <c r="I26" s="406"/>
      <c r="J26" s="406"/>
      <c r="K26" s="406"/>
      <c r="L26" s="406"/>
      <c r="Q26" s="422"/>
      <c r="R26" s="423"/>
      <c r="S26" s="3"/>
      <c r="T26" s="3"/>
      <c r="U26" s="422"/>
      <c r="V26" s="423"/>
      <c r="W26" s="3"/>
      <c r="X26" s="3"/>
      <c r="Y26" s="422"/>
    </row>
    <row r="27" spans="1:30" ht="14.45" x14ac:dyDescent="0.3">
      <c r="A27" s="429"/>
      <c r="B27" s="429"/>
      <c r="C27" s="429"/>
      <c r="D27" s="429"/>
      <c r="E27" s="430"/>
      <c r="F27" s="430"/>
      <c r="G27" s="22"/>
      <c r="I27" s="406"/>
      <c r="J27" s="406"/>
      <c r="K27" s="406"/>
      <c r="L27" s="406"/>
      <c r="S27" s="3"/>
      <c r="T27" s="3"/>
      <c r="U27" s="3"/>
      <c r="W27" s="3"/>
      <c r="X27" s="3"/>
      <c r="Y27" s="3"/>
    </row>
    <row r="28" spans="1:30" ht="14.45" x14ac:dyDescent="0.3">
      <c r="A28" s="431"/>
      <c r="B28" s="431"/>
      <c r="C28" s="431"/>
      <c r="D28" s="432"/>
      <c r="E28" s="430"/>
      <c r="F28" s="430"/>
      <c r="G28" s="22"/>
      <c r="S28" s="3"/>
      <c r="T28" s="3"/>
      <c r="U28" s="3"/>
      <c r="W28" s="3"/>
      <c r="X28" s="3"/>
      <c r="Y28" s="3"/>
    </row>
    <row r="29" spans="1:30" ht="14.45" x14ac:dyDescent="0.3">
      <c r="A29" s="431"/>
      <c r="B29" s="431"/>
      <c r="C29" s="431"/>
      <c r="D29" s="432"/>
      <c r="E29" s="430"/>
      <c r="F29" s="430"/>
      <c r="G29" s="22"/>
      <c r="P29" s="3"/>
      <c r="Q29" s="3"/>
      <c r="S29" s="3"/>
      <c r="T29" s="3"/>
      <c r="U29" s="3"/>
      <c r="W29" s="3"/>
      <c r="X29" s="3"/>
      <c r="Y29" s="3"/>
    </row>
    <row r="30" spans="1:30" ht="14.45" x14ac:dyDescent="0.3">
      <c r="G30" s="22"/>
      <c r="H30" s="22"/>
      <c r="I30" s="22"/>
      <c r="J30" s="22"/>
      <c r="K30" s="22"/>
      <c r="L30" s="22"/>
      <c r="M30" s="22"/>
      <c r="O30" s="22"/>
      <c r="P30" s="22"/>
      <c r="Q30" s="22"/>
      <c r="S30" s="22"/>
      <c r="T30" s="22"/>
      <c r="U30" s="22"/>
      <c r="W30" s="22"/>
      <c r="X30" s="22"/>
      <c r="Y30" s="22"/>
    </row>
    <row r="31" spans="1:30" s="22" customFormat="1" ht="14.45" x14ac:dyDescent="0.3">
      <c r="A31"/>
      <c r="B31"/>
      <c r="C31"/>
      <c r="D31"/>
      <c r="E31"/>
      <c r="F31"/>
      <c r="Z31"/>
      <c r="AA31"/>
      <c r="AB31"/>
      <c r="AC31"/>
      <c r="AD31"/>
    </row>
    <row r="32" spans="1:30" s="22" customFormat="1" ht="14.45" x14ac:dyDescent="0.3">
      <c r="A32"/>
      <c r="B32"/>
      <c r="C32"/>
      <c r="D32"/>
      <c r="E32"/>
      <c r="F32"/>
      <c r="Z32"/>
      <c r="AA32"/>
      <c r="AB32"/>
      <c r="AC32"/>
      <c r="AD32"/>
    </row>
    <row r="33" spans="1:30" s="22" customFormat="1" ht="14.45" x14ac:dyDescent="0.3">
      <c r="A33"/>
      <c r="B33"/>
      <c r="C33"/>
      <c r="D33"/>
      <c r="E33"/>
      <c r="F33"/>
      <c r="Z33"/>
      <c r="AA33"/>
      <c r="AB33"/>
      <c r="AC33"/>
      <c r="AD33"/>
    </row>
    <row r="34" spans="1:30" s="22" customFormat="1" ht="14.45" x14ac:dyDescent="0.3">
      <c r="A34"/>
      <c r="B34"/>
      <c r="C34"/>
      <c r="D34"/>
      <c r="E34"/>
      <c r="F34"/>
      <c r="Z34"/>
      <c r="AA34"/>
      <c r="AB34"/>
      <c r="AC34"/>
      <c r="AD34"/>
    </row>
    <row r="35" spans="1:30" s="22" customFormat="1" ht="14.45" x14ac:dyDescent="0.3">
      <c r="A35"/>
      <c r="B35"/>
      <c r="C35"/>
      <c r="D35"/>
      <c r="E35"/>
      <c r="F35"/>
      <c r="Z35"/>
      <c r="AA35"/>
      <c r="AB35"/>
      <c r="AC35"/>
      <c r="AD35"/>
    </row>
    <row r="36" spans="1:30" s="22" customFormat="1" ht="14.45" x14ac:dyDescent="0.3">
      <c r="A36"/>
      <c r="B36"/>
      <c r="C36"/>
      <c r="D36"/>
      <c r="E36"/>
      <c r="F36"/>
      <c r="Z36"/>
      <c r="AA36"/>
      <c r="AB36"/>
      <c r="AC36"/>
      <c r="AD36"/>
    </row>
    <row r="37" spans="1:30" s="22" customFormat="1" ht="14.45" x14ac:dyDescent="0.3">
      <c r="A37"/>
      <c r="B37"/>
      <c r="C37"/>
      <c r="D37"/>
      <c r="E37"/>
      <c r="F37"/>
      <c r="Z37"/>
      <c r="AA37"/>
      <c r="AB37"/>
      <c r="AC37"/>
      <c r="AD37"/>
    </row>
    <row r="38" spans="1:30" s="22" customFormat="1" ht="14.45" x14ac:dyDescent="0.3">
      <c r="A38"/>
      <c r="B38"/>
      <c r="C38"/>
      <c r="D38"/>
      <c r="E38"/>
      <c r="F38"/>
      <c r="Z38"/>
      <c r="AA38"/>
      <c r="AB38"/>
      <c r="AC38"/>
      <c r="AD38"/>
    </row>
    <row r="39" spans="1:30" s="22" customFormat="1" ht="14.45" x14ac:dyDescent="0.3">
      <c r="A39"/>
      <c r="B39"/>
      <c r="C39"/>
      <c r="D39"/>
      <c r="E39"/>
      <c r="F39"/>
      <c r="Z39"/>
      <c r="AA39"/>
      <c r="AB39"/>
      <c r="AC39"/>
      <c r="AD39"/>
    </row>
    <row r="40" spans="1:30" s="22" customFormat="1" ht="14.45" x14ac:dyDescent="0.3">
      <c r="A40"/>
      <c r="B40"/>
      <c r="C40"/>
      <c r="D40"/>
      <c r="E40"/>
      <c r="F40"/>
      <c r="Z40"/>
      <c r="AA40"/>
      <c r="AB40"/>
      <c r="AC40"/>
      <c r="AD40"/>
    </row>
    <row r="41" spans="1:30" s="22" customFormat="1" ht="14.45" x14ac:dyDescent="0.3">
      <c r="A41"/>
      <c r="B41"/>
      <c r="C41"/>
      <c r="D41"/>
      <c r="E41"/>
      <c r="F41"/>
      <c r="Z41"/>
      <c r="AA41"/>
      <c r="AB41"/>
      <c r="AC41"/>
      <c r="AD41"/>
    </row>
    <row r="42" spans="1:30" s="22" customFormat="1" ht="14.45" x14ac:dyDescent="0.3">
      <c r="A42"/>
      <c r="B42"/>
      <c r="C42"/>
      <c r="D42"/>
      <c r="E42"/>
      <c r="F42"/>
      <c r="Z42"/>
      <c r="AA42"/>
      <c r="AB42"/>
      <c r="AC42"/>
      <c r="AD42"/>
    </row>
    <row r="43" spans="1:30" s="22" customFormat="1" ht="14.45" x14ac:dyDescent="0.3">
      <c r="A43"/>
      <c r="B43"/>
      <c r="C43"/>
      <c r="D43"/>
      <c r="E43"/>
      <c r="F43"/>
      <c r="Z43"/>
      <c r="AA43"/>
      <c r="AB43"/>
      <c r="AC43"/>
      <c r="AD43"/>
    </row>
    <row r="44" spans="1:30" s="22" customFormat="1" ht="14.45" x14ac:dyDescent="0.3">
      <c r="A44"/>
      <c r="B44"/>
      <c r="C44"/>
      <c r="D44"/>
      <c r="E44"/>
      <c r="F44"/>
      <c r="Z44"/>
      <c r="AA44"/>
      <c r="AB44"/>
      <c r="AC44"/>
      <c r="AD44"/>
    </row>
    <row r="45" spans="1:30" s="22" customFormat="1" ht="14.45" x14ac:dyDescent="0.3">
      <c r="A45"/>
      <c r="B45"/>
      <c r="C45"/>
      <c r="D45"/>
      <c r="E45"/>
      <c r="F45"/>
      <c r="Z45"/>
      <c r="AA45"/>
      <c r="AB45"/>
      <c r="AC45"/>
      <c r="AD45"/>
    </row>
  </sheetData>
  <mergeCells count="1">
    <mergeCell ref="O2:Q2"/>
  </mergeCells>
  <pageMargins left="0.7" right="0.7" top="0.4" bottom="0.25" header="0.3" footer="0.3"/>
  <pageSetup scale="67"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AM70"/>
  <sheetViews>
    <sheetView topLeftCell="A18" zoomScale="85" zoomScaleNormal="85" workbookViewId="0">
      <selection activeCell="E22" sqref="E22"/>
    </sheetView>
  </sheetViews>
  <sheetFormatPr defaultColWidth="9.140625" defaultRowHeight="14.25" x14ac:dyDescent="0.2"/>
  <cols>
    <col min="1" max="3" width="9.140625" style="94"/>
    <col min="4" max="4" width="23.5703125" style="94" customWidth="1"/>
    <col min="5" max="6" width="8.42578125" style="94" customWidth="1"/>
    <col min="7" max="7" width="6.5703125" style="94" customWidth="1"/>
    <col min="8" max="9" width="7" style="94" customWidth="1"/>
    <col min="10" max="10" width="7.7109375" style="94" customWidth="1"/>
    <col min="11" max="11" width="5.7109375" style="94" customWidth="1"/>
    <col min="12" max="12" width="8.28515625" style="94" customWidth="1"/>
    <col min="13" max="13" width="9.140625" style="94"/>
    <col min="14" max="14" width="17" style="94" bestFit="1" customWidth="1"/>
    <col min="15" max="15" width="4.7109375" style="94" customWidth="1"/>
    <col min="16" max="17" width="7" style="94" customWidth="1"/>
    <col min="18" max="18" width="21.5703125" style="94" customWidth="1"/>
    <col min="19" max="19" width="12.5703125" style="94" customWidth="1"/>
    <col min="20" max="20" width="9.7109375" style="94" customWidth="1"/>
    <col min="21" max="16384" width="9.140625" style="94"/>
  </cols>
  <sheetData>
    <row r="1" spans="2:20" ht="13.9" hidden="1" x14ac:dyDescent="0.25"/>
    <row r="2" spans="2:20" ht="13.9" hidden="1" x14ac:dyDescent="0.25"/>
    <row r="3" spans="2:20" ht="17.45" x14ac:dyDescent="0.3">
      <c r="B3" s="96" t="s">
        <v>624</v>
      </c>
      <c r="E3" s="95"/>
      <c r="F3" s="95"/>
      <c r="P3" s="96"/>
    </row>
    <row r="4" spans="2:20" ht="17.45" x14ac:dyDescent="0.3">
      <c r="B4" s="112" t="s">
        <v>534</v>
      </c>
      <c r="E4" s="95"/>
      <c r="F4" s="95"/>
      <c r="I4" s="111" t="s">
        <v>304</v>
      </c>
      <c r="J4" s="95"/>
      <c r="K4" s="95"/>
      <c r="L4" s="95"/>
      <c r="Q4" s="110" t="s">
        <v>318</v>
      </c>
    </row>
    <row r="5" spans="2:20" ht="17.45" x14ac:dyDescent="0.3">
      <c r="B5" s="112" t="s">
        <v>644</v>
      </c>
      <c r="E5" s="95"/>
      <c r="F5" s="95"/>
      <c r="I5" s="95"/>
      <c r="J5" s="97" t="s">
        <v>315</v>
      </c>
      <c r="K5" s="95">
        <v>2.5</v>
      </c>
      <c r="L5" s="95" t="s">
        <v>64</v>
      </c>
      <c r="Q5" s="94" t="s">
        <v>319</v>
      </c>
    </row>
    <row r="6" spans="2:20" ht="13.9" x14ac:dyDescent="0.25">
      <c r="E6" s="95"/>
      <c r="F6" s="95"/>
      <c r="I6" s="95"/>
      <c r="J6" s="97" t="s">
        <v>308</v>
      </c>
      <c r="K6" s="113">
        <v>3.2</v>
      </c>
      <c r="L6" s="113" t="s">
        <v>64</v>
      </c>
      <c r="R6" s="118" t="s">
        <v>320</v>
      </c>
      <c r="S6" s="119">
        <v>4</v>
      </c>
      <c r="T6" s="119" t="s">
        <v>321</v>
      </c>
    </row>
    <row r="7" spans="2:20" ht="13.9" x14ac:dyDescent="0.25">
      <c r="E7" s="95"/>
      <c r="F7" s="95"/>
      <c r="I7" s="97"/>
      <c r="J7" s="95"/>
      <c r="K7" s="95"/>
      <c r="L7" s="95"/>
    </row>
    <row r="8" spans="2:20" ht="13.9" x14ac:dyDescent="0.25">
      <c r="E8" s="106"/>
      <c r="F8" s="106"/>
      <c r="I8" s="110" t="s">
        <v>310</v>
      </c>
      <c r="J8" s="95"/>
      <c r="K8" s="95"/>
      <c r="L8" s="95"/>
    </row>
    <row r="9" spans="2:20" ht="13.9" x14ac:dyDescent="0.25">
      <c r="E9" s="106"/>
      <c r="F9" s="106"/>
      <c r="I9" s="95"/>
      <c r="J9" s="97" t="s">
        <v>315</v>
      </c>
      <c r="K9" s="95">
        <v>0.5</v>
      </c>
      <c r="L9" s="95" t="s">
        <v>64</v>
      </c>
    </row>
    <row r="10" spans="2:20" ht="13.9" x14ac:dyDescent="0.25">
      <c r="E10" s="106"/>
      <c r="F10" s="106"/>
      <c r="I10" s="95"/>
      <c r="J10" s="97" t="s">
        <v>308</v>
      </c>
      <c r="K10" s="113">
        <v>0.7</v>
      </c>
      <c r="L10" s="113" t="s">
        <v>64</v>
      </c>
    </row>
    <row r="11" spans="2:20" ht="13.9" x14ac:dyDescent="0.25">
      <c r="E11" s="106"/>
      <c r="F11" s="106"/>
      <c r="I11" s="95"/>
      <c r="J11" s="97"/>
      <c r="K11" s="95"/>
      <c r="L11" s="95"/>
      <c r="N11" s="98"/>
    </row>
    <row r="12" spans="2:20" ht="13.9" x14ac:dyDescent="0.25">
      <c r="E12" s="106"/>
      <c r="F12" s="106"/>
      <c r="I12" s="110" t="s">
        <v>305</v>
      </c>
      <c r="J12" s="95"/>
      <c r="K12" s="95"/>
      <c r="L12" s="95"/>
    </row>
    <row r="13" spans="2:20" ht="13.9" x14ac:dyDescent="0.25">
      <c r="E13" s="106"/>
      <c r="F13" s="106"/>
      <c r="I13" s="95"/>
      <c r="J13" s="97" t="s">
        <v>315</v>
      </c>
      <c r="K13" s="95">
        <v>0.53</v>
      </c>
      <c r="L13" s="95" t="s">
        <v>64</v>
      </c>
      <c r="N13" s="98"/>
    </row>
    <row r="14" spans="2:20" ht="13.9" x14ac:dyDescent="0.25">
      <c r="E14" s="106"/>
      <c r="F14" s="106"/>
      <c r="I14" s="95"/>
      <c r="J14" s="97" t="s">
        <v>308</v>
      </c>
      <c r="K14" s="95">
        <v>0.44</v>
      </c>
      <c r="L14" s="95" t="s">
        <v>64</v>
      </c>
    </row>
    <row r="15" spans="2:20" ht="13.9" x14ac:dyDescent="0.25">
      <c r="E15" s="106"/>
      <c r="F15" s="106"/>
      <c r="I15" s="95"/>
      <c r="J15" s="97"/>
      <c r="K15" s="95"/>
      <c r="L15" s="95"/>
    </row>
    <row r="16" spans="2:20" ht="14.25" customHeight="1" x14ac:dyDescent="0.25">
      <c r="E16" s="108"/>
      <c r="F16" s="108"/>
      <c r="G16" s="109"/>
      <c r="I16" s="110" t="s">
        <v>306</v>
      </c>
      <c r="J16" s="95"/>
      <c r="K16" s="95"/>
      <c r="L16" s="95"/>
    </row>
    <row r="17" spans="1:24" ht="15.2" customHeight="1" x14ac:dyDescent="0.25">
      <c r="E17" s="108"/>
      <c r="F17" s="300"/>
      <c r="G17" s="109"/>
      <c r="I17" s="95"/>
      <c r="J17" s="97" t="s">
        <v>315</v>
      </c>
      <c r="K17" s="95" t="s">
        <v>309</v>
      </c>
      <c r="L17" s="95"/>
    </row>
    <row r="18" spans="1:24" ht="14.25" customHeight="1" x14ac:dyDescent="0.2">
      <c r="E18" s="108"/>
      <c r="F18" s="557" t="s">
        <v>313</v>
      </c>
      <c r="G18" s="109"/>
      <c r="I18" s="95"/>
      <c r="J18" s="97" t="s">
        <v>308</v>
      </c>
      <c r="K18" s="113">
        <v>1.01</v>
      </c>
      <c r="L18" s="113" t="s">
        <v>64</v>
      </c>
    </row>
    <row r="19" spans="1:24" x14ac:dyDescent="0.2">
      <c r="E19" s="108"/>
      <c r="F19" s="557"/>
      <c r="G19" s="109"/>
      <c r="I19" s="95"/>
      <c r="J19" s="97"/>
      <c r="K19" s="95"/>
      <c r="L19" s="95"/>
    </row>
    <row r="20" spans="1:24" x14ac:dyDescent="0.2">
      <c r="E20" s="107"/>
      <c r="F20" s="557"/>
      <c r="G20" s="109"/>
      <c r="I20" s="110" t="s">
        <v>314</v>
      </c>
      <c r="J20" s="95"/>
      <c r="K20" s="95"/>
      <c r="L20" s="95"/>
    </row>
    <row r="21" spans="1:24" x14ac:dyDescent="0.2">
      <c r="F21" s="558"/>
      <c r="G21" s="109"/>
      <c r="I21" s="95"/>
      <c r="J21" s="97" t="s">
        <v>315</v>
      </c>
      <c r="K21" s="113">
        <v>7</v>
      </c>
      <c r="L21" s="113" t="s">
        <v>64</v>
      </c>
    </row>
    <row r="22" spans="1:24" ht="13.9" x14ac:dyDescent="0.25">
      <c r="B22" s="102" t="s">
        <v>30</v>
      </c>
      <c r="C22" s="103"/>
      <c r="D22" s="104"/>
      <c r="E22" s="299">
        <f>'Total Clients Served FY5'!O20</f>
        <v>108.63095238095238</v>
      </c>
      <c r="F22" s="292"/>
      <c r="G22" s="109"/>
      <c r="I22" s="95"/>
      <c r="J22" s="97" t="s">
        <v>308</v>
      </c>
      <c r="K22" s="95">
        <v>5.95</v>
      </c>
      <c r="L22" s="95" t="s">
        <v>64</v>
      </c>
    </row>
    <row r="23" spans="1:24" ht="13.9" x14ac:dyDescent="0.25">
      <c r="B23" s="102" t="s">
        <v>16</v>
      </c>
      <c r="C23" s="103"/>
      <c r="D23" s="104"/>
      <c r="E23" s="299">
        <f>ROUND('Group enrollments snapshot'!T15,0)</f>
        <v>13</v>
      </c>
      <c r="F23" s="292"/>
      <c r="G23" s="109"/>
      <c r="I23" s="95"/>
      <c r="J23" s="97"/>
      <c r="K23" s="95"/>
      <c r="L23" s="95"/>
    </row>
    <row r="24" spans="1:24" ht="13.9" x14ac:dyDescent="0.25">
      <c r="B24" s="102" t="s">
        <v>31</v>
      </c>
      <c r="C24" s="103"/>
      <c r="D24" s="104"/>
      <c r="E24" s="104"/>
      <c r="F24" s="292"/>
      <c r="G24" s="109"/>
      <c r="I24" s="110" t="s">
        <v>307</v>
      </c>
      <c r="J24" s="95"/>
      <c r="K24" s="95"/>
      <c r="L24" s="95"/>
    </row>
    <row r="25" spans="1:24" ht="13.9" x14ac:dyDescent="0.25">
      <c r="B25" s="102" t="s">
        <v>15</v>
      </c>
      <c r="C25" s="103"/>
      <c r="D25" s="104"/>
      <c r="E25" s="291"/>
      <c r="F25" s="105">
        <f>'Per-client intake &amp; discharge'!N171</f>
        <v>0.10717137304260885</v>
      </c>
      <c r="G25" s="109"/>
      <c r="I25" s="95"/>
      <c r="J25" s="97" t="s">
        <v>315</v>
      </c>
      <c r="K25" s="113">
        <v>2</v>
      </c>
      <c r="L25" s="113" t="s">
        <v>64</v>
      </c>
    </row>
    <row r="26" spans="1:24" ht="13.9" x14ac:dyDescent="0.25">
      <c r="B26" s="102" t="s">
        <v>14</v>
      </c>
      <c r="C26" s="103"/>
      <c r="D26" s="104"/>
      <c r="E26" s="291"/>
      <c r="F26" s="105">
        <f>'Per-client intake &amp; discharge'!Q171</f>
        <v>6.5326985544291727E-2</v>
      </c>
      <c r="I26" s="95"/>
      <c r="J26" s="97" t="s">
        <v>308</v>
      </c>
      <c r="K26" s="95">
        <v>2.14</v>
      </c>
      <c r="L26" s="95" t="s">
        <v>64</v>
      </c>
    </row>
    <row r="27" spans="1:24" ht="13.9" x14ac:dyDescent="0.25">
      <c r="P27" s="107"/>
      <c r="Q27" s="107"/>
      <c r="R27" s="107"/>
      <c r="S27" s="107"/>
      <c r="T27" s="107"/>
      <c r="U27" s="107"/>
      <c r="V27" s="107"/>
      <c r="W27" s="107"/>
    </row>
    <row r="28" spans="1:24" ht="13.9" x14ac:dyDescent="0.25">
      <c r="A28" s="5"/>
      <c r="B28" s="5"/>
      <c r="C28" s="5"/>
      <c r="D28" s="5"/>
      <c r="E28" s="10"/>
      <c r="F28" s="10"/>
      <c r="G28" s="5"/>
      <c r="H28" s="5"/>
      <c r="I28" s="5"/>
      <c r="J28" s="5"/>
      <c r="K28" s="5"/>
      <c r="L28" s="5"/>
      <c r="M28" s="5"/>
      <c r="N28" s="5"/>
      <c r="O28" s="5"/>
      <c r="P28" s="314"/>
      <c r="Q28" s="314"/>
      <c r="R28" s="314"/>
      <c r="S28" s="314"/>
      <c r="T28" s="314"/>
      <c r="U28" s="107"/>
      <c r="V28" s="107"/>
      <c r="W28" s="107"/>
      <c r="X28" s="95"/>
    </row>
    <row r="29" spans="1:24" ht="14.45" thickBot="1" x14ac:dyDescent="0.3">
      <c r="A29" s="5"/>
      <c r="B29" s="5"/>
      <c r="C29" s="5"/>
      <c r="D29" s="5"/>
      <c r="E29" s="6"/>
      <c r="F29" s="5"/>
      <c r="G29" s="5"/>
      <c r="H29" s="602" t="s">
        <v>611</v>
      </c>
      <c r="I29" s="602"/>
      <c r="J29" s="602"/>
      <c r="K29" s="602"/>
      <c r="L29" s="602"/>
      <c r="M29" s="602"/>
      <c r="N29" s="602"/>
      <c r="O29" s="5"/>
      <c r="P29" s="596"/>
      <c r="Q29" s="596"/>
      <c r="R29" s="596"/>
      <c r="S29" s="596"/>
      <c r="T29" s="596"/>
      <c r="U29" s="596"/>
      <c r="V29" s="596"/>
      <c r="W29" s="107"/>
      <c r="X29" s="95"/>
    </row>
    <row r="30" spans="1:24" ht="39" customHeight="1" x14ac:dyDescent="0.25">
      <c r="A30" s="5"/>
      <c r="B30" s="603"/>
      <c r="C30" s="604"/>
      <c r="D30" s="604"/>
      <c r="E30" s="604"/>
      <c r="F30" s="604"/>
      <c r="G30" s="604"/>
      <c r="H30" s="25" t="s">
        <v>2</v>
      </c>
      <c r="I30" s="26" t="s">
        <v>17</v>
      </c>
      <c r="J30" s="99" t="s">
        <v>32</v>
      </c>
      <c r="K30" s="27" t="s">
        <v>20</v>
      </c>
      <c r="L30" s="100"/>
      <c r="M30" s="28" t="s">
        <v>2</v>
      </c>
      <c r="N30" s="29" t="s">
        <v>3</v>
      </c>
      <c r="O30" s="5"/>
      <c r="P30" s="316"/>
      <c r="Q30" s="317"/>
      <c r="R30" s="318"/>
      <c r="S30" s="316"/>
      <c r="T30" s="314"/>
      <c r="U30" s="319"/>
      <c r="V30" s="319"/>
      <c r="W30" s="107"/>
      <c r="X30" s="95"/>
    </row>
    <row r="31" spans="1:24" ht="13.9" x14ac:dyDescent="0.25">
      <c r="A31" s="5"/>
      <c r="B31" s="605" t="s">
        <v>19</v>
      </c>
      <c r="C31" s="606"/>
      <c r="D31" s="606"/>
      <c r="E31" s="606"/>
      <c r="F31" s="606"/>
      <c r="G31" s="606"/>
      <c r="H31" s="30"/>
      <c r="I31" s="87"/>
      <c r="J31" s="87"/>
      <c r="K31" s="605"/>
      <c r="L31" s="607"/>
      <c r="M31" s="85"/>
      <c r="N31" s="31"/>
      <c r="O31" s="5"/>
      <c r="P31" s="320"/>
      <c r="Q31" s="320"/>
      <c r="R31" s="320"/>
      <c r="S31" s="595"/>
      <c r="T31" s="595"/>
      <c r="U31" s="314"/>
      <c r="V31" s="314"/>
      <c r="W31" s="107"/>
      <c r="X31" s="95"/>
    </row>
    <row r="32" spans="1:24" ht="14.45" x14ac:dyDescent="0.3">
      <c r="A32" s="5"/>
      <c r="B32" s="573" t="s">
        <v>316</v>
      </c>
      <c r="C32" s="573"/>
      <c r="D32" s="573"/>
      <c r="E32" s="573"/>
      <c r="F32" s="573"/>
      <c r="G32" s="574"/>
      <c r="H32" s="33">
        <f>K21/2</f>
        <v>3.5</v>
      </c>
      <c r="I32" s="86">
        <v>2</v>
      </c>
      <c r="J32" s="91"/>
      <c r="K32" s="85">
        <v>52</v>
      </c>
      <c r="L32" s="85" t="s">
        <v>21</v>
      </c>
      <c r="M32" s="13">
        <f>H32*I32*K32</f>
        <v>364</v>
      </c>
      <c r="N32" s="31"/>
      <c r="O32" s="5"/>
      <c r="P32" s="314"/>
      <c r="Q32" s="315"/>
      <c r="R32" s="324" t="s">
        <v>621</v>
      </c>
      <c r="S32" s="303"/>
      <c r="T32" s="194"/>
      <c r="U32" s="313"/>
      <c r="V32" s="314"/>
      <c r="W32" s="107"/>
      <c r="X32" s="95"/>
    </row>
    <row r="33" spans="1:24" ht="14.45" x14ac:dyDescent="0.3">
      <c r="A33" s="5"/>
      <c r="B33" s="573" t="s">
        <v>23</v>
      </c>
      <c r="C33" s="573"/>
      <c r="D33" s="573"/>
      <c r="E33" s="573"/>
      <c r="F33" s="573"/>
      <c r="G33" s="574"/>
      <c r="H33" s="32">
        <f>K10</f>
        <v>0.7</v>
      </c>
      <c r="I33" s="49">
        <f>E23</f>
        <v>13</v>
      </c>
      <c r="J33" s="92"/>
      <c r="K33" s="85">
        <v>12</v>
      </c>
      <c r="L33" s="85" t="s">
        <v>18</v>
      </c>
      <c r="M33" s="13">
        <f>H33*I33*K33</f>
        <v>109.19999999999999</v>
      </c>
      <c r="N33" s="31"/>
      <c r="O33" s="5"/>
      <c r="P33" s="314"/>
      <c r="Q33" s="315"/>
      <c r="R33" s="301" t="s">
        <v>35</v>
      </c>
      <c r="S33" s="302">
        <v>0.02</v>
      </c>
      <c r="T33" s="194"/>
      <c r="U33" s="313"/>
      <c r="V33" s="314"/>
      <c r="W33" s="107"/>
      <c r="X33" s="95"/>
    </row>
    <row r="34" spans="1:24" ht="14.45" x14ac:dyDescent="0.3">
      <c r="A34" s="5"/>
      <c r="B34" s="599" t="s">
        <v>22</v>
      </c>
      <c r="C34" s="599"/>
      <c r="D34" s="599"/>
      <c r="E34" s="599"/>
      <c r="F34" s="599"/>
      <c r="G34" s="579"/>
      <c r="H34" s="33">
        <f>K6</f>
        <v>3.2</v>
      </c>
      <c r="I34" s="50">
        <f>E23</f>
        <v>13</v>
      </c>
      <c r="J34" s="13">
        <f>F25</f>
        <v>0.10717137304260885</v>
      </c>
      <c r="K34" s="84">
        <v>12</v>
      </c>
      <c r="L34" s="84" t="s">
        <v>18</v>
      </c>
      <c r="M34" s="13">
        <f>H34*I34*J34*K34</f>
        <v>53.49994942287033</v>
      </c>
      <c r="N34" s="31"/>
      <c r="O34" s="5"/>
      <c r="P34" s="314"/>
      <c r="Q34" s="315"/>
      <c r="R34" s="301" t="s">
        <v>617</v>
      </c>
      <c r="S34" s="302">
        <v>0.05</v>
      </c>
      <c r="T34" s="194"/>
      <c r="U34" s="313"/>
      <c r="V34" s="314"/>
      <c r="W34" s="107"/>
      <c r="X34" s="95"/>
    </row>
    <row r="35" spans="1:24" ht="15" thickBot="1" x14ac:dyDescent="0.35">
      <c r="A35" s="5"/>
      <c r="B35" s="579" t="s">
        <v>317</v>
      </c>
      <c r="C35" s="580"/>
      <c r="D35" s="580"/>
      <c r="E35" s="580"/>
      <c r="F35" s="580"/>
      <c r="G35" s="581"/>
      <c r="H35" s="33">
        <f>S6</f>
        <v>4</v>
      </c>
      <c r="I35" s="50">
        <f>E23</f>
        <v>13</v>
      </c>
      <c r="J35" s="13">
        <f>F25</f>
        <v>0.10717137304260885</v>
      </c>
      <c r="K35" s="117">
        <v>12</v>
      </c>
      <c r="L35" s="117" t="s">
        <v>18</v>
      </c>
      <c r="M35" s="13">
        <f>H35*I35*J35*K35</f>
        <v>66.874936778587923</v>
      </c>
      <c r="N35" s="31"/>
      <c r="O35" s="5"/>
      <c r="P35" s="314"/>
      <c r="Q35" s="315"/>
      <c r="R35" s="301" t="s">
        <v>618</v>
      </c>
      <c r="S35" s="304">
        <v>0.33</v>
      </c>
      <c r="T35" s="194"/>
      <c r="U35" s="313"/>
      <c r="V35" s="314"/>
      <c r="W35" s="107"/>
      <c r="X35" s="95"/>
    </row>
    <row r="36" spans="1:24" ht="15" thickTop="1" x14ac:dyDescent="0.3">
      <c r="A36" s="5"/>
      <c r="B36" s="599" t="s">
        <v>312</v>
      </c>
      <c r="C36" s="599"/>
      <c r="D36" s="599"/>
      <c r="E36" s="599"/>
      <c r="F36" s="599"/>
      <c r="G36" s="579"/>
      <c r="H36" s="33">
        <f>0.5</f>
        <v>0.5</v>
      </c>
      <c r="I36" s="50">
        <f>E23</f>
        <v>13</v>
      </c>
      <c r="J36" s="93"/>
      <c r="K36" s="84">
        <v>12</v>
      </c>
      <c r="L36" s="84" t="s">
        <v>18</v>
      </c>
      <c r="M36" s="13">
        <f>H36*I36*K36</f>
        <v>78</v>
      </c>
      <c r="N36" s="31"/>
      <c r="O36" s="5"/>
      <c r="P36" s="314"/>
      <c r="Q36" s="315"/>
      <c r="R36" s="194"/>
      <c r="S36" s="325">
        <f>SUM(S33:S35)</f>
        <v>0.4</v>
      </c>
      <c r="T36" s="301" t="s">
        <v>619</v>
      </c>
      <c r="U36" s="313"/>
      <c r="V36" s="314"/>
      <c r="W36" s="107"/>
      <c r="X36" s="95"/>
    </row>
    <row r="37" spans="1:24" ht="15" thickBot="1" x14ac:dyDescent="0.35">
      <c r="A37" s="5"/>
      <c r="B37" s="600" t="s">
        <v>311</v>
      </c>
      <c r="C37" s="600"/>
      <c r="D37" s="600"/>
      <c r="E37" s="600"/>
      <c r="F37" s="600"/>
      <c r="G37" s="601"/>
      <c r="H37" s="34">
        <f>K18</f>
        <v>1.01</v>
      </c>
      <c r="I37" s="51">
        <f>E23</f>
        <v>13</v>
      </c>
      <c r="J37" s="15">
        <f>F26</f>
        <v>6.5326985544291727E-2</v>
      </c>
      <c r="K37" s="88">
        <v>12</v>
      </c>
      <c r="L37" s="88" t="s">
        <v>18</v>
      </c>
      <c r="M37" s="16">
        <f>H37*I37*J37*K37</f>
        <v>10.292919842358605</v>
      </c>
      <c r="N37" s="35"/>
      <c r="O37" s="5"/>
      <c r="P37" s="314"/>
      <c r="Q37" s="315"/>
      <c r="R37" s="194"/>
      <c r="S37" s="194"/>
      <c r="T37" s="194"/>
      <c r="U37" s="313"/>
      <c r="V37" s="314"/>
      <c r="W37" s="107"/>
      <c r="X37" s="95"/>
    </row>
    <row r="38" spans="1:24" ht="15" thickTop="1" x14ac:dyDescent="0.3">
      <c r="A38" s="5"/>
      <c r="B38" s="575" t="s">
        <v>4</v>
      </c>
      <c r="C38" s="575"/>
      <c r="D38" s="575"/>
      <c r="E38" s="575"/>
      <c r="F38" s="575"/>
      <c r="G38" s="576"/>
      <c r="H38" s="36"/>
      <c r="I38" s="46"/>
      <c r="J38" s="89"/>
      <c r="K38" s="89"/>
      <c r="L38" s="89"/>
      <c r="M38" s="7">
        <f>SUM(M32:M37)</f>
        <v>681.86780604381681</v>
      </c>
      <c r="N38" s="37"/>
      <c r="O38" s="5"/>
      <c r="P38" s="321"/>
      <c r="Q38" s="321"/>
      <c r="R38" s="327" t="s">
        <v>620</v>
      </c>
      <c r="S38" s="328"/>
      <c r="T38" s="329"/>
      <c r="U38" s="315"/>
      <c r="V38" s="314"/>
      <c r="W38" s="107"/>
      <c r="X38" s="95"/>
    </row>
    <row r="39" spans="1:24" ht="14.45" x14ac:dyDescent="0.3">
      <c r="A39" s="5"/>
      <c r="B39" s="577" t="s">
        <v>5</v>
      </c>
      <c r="C39" s="577"/>
      <c r="D39" s="577"/>
      <c r="E39" s="577"/>
      <c r="F39" s="577"/>
      <c r="G39" s="578"/>
      <c r="H39" s="38"/>
      <c r="I39" s="47"/>
      <c r="J39" s="90"/>
      <c r="K39" s="90"/>
      <c r="L39" s="90"/>
      <c r="M39" s="8"/>
      <c r="N39" s="39">
        <f>ROUND(M38/52/40,2)</f>
        <v>0.33</v>
      </c>
      <c r="O39" s="12"/>
      <c r="P39" s="321"/>
      <c r="Q39" s="321"/>
      <c r="R39" s="330" t="s">
        <v>35</v>
      </c>
      <c r="S39" s="331">
        <f>S33*(0.5/0.4)</f>
        <v>2.5000000000000001E-2</v>
      </c>
      <c r="T39" s="332"/>
      <c r="U39" s="315"/>
      <c r="V39" s="322"/>
      <c r="W39" s="107"/>
      <c r="X39" s="95"/>
    </row>
    <row r="40" spans="1:24" ht="14.45" x14ac:dyDescent="0.3">
      <c r="A40" s="5"/>
      <c r="B40" s="573"/>
      <c r="C40" s="573"/>
      <c r="D40" s="573"/>
      <c r="E40" s="573"/>
      <c r="F40" s="573"/>
      <c r="G40" s="574"/>
      <c r="H40" s="32"/>
      <c r="I40" s="86"/>
      <c r="J40" s="85"/>
      <c r="K40" s="85"/>
      <c r="L40" s="85"/>
      <c r="M40" s="8"/>
      <c r="N40" s="31"/>
      <c r="O40" s="10"/>
      <c r="P40" s="314"/>
      <c r="Q40" s="314"/>
      <c r="R40" s="330" t="s">
        <v>617</v>
      </c>
      <c r="S40" s="331">
        <f t="shared" ref="S40:S41" si="0">S34*(0.5/0.4)</f>
        <v>6.25E-2</v>
      </c>
      <c r="T40" s="332"/>
      <c r="U40" s="315"/>
      <c r="V40" s="314"/>
      <c r="W40" s="107"/>
      <c r="X40" s="95"/>
    </row>
    <row r="41" spans="1:24" ht="15" thickBot="1" x14ac:dyDescent="0.35">
      <c r="A41" s="5"/>
      <c r="B41" s="597" t="s">
        <v>6</v>
      </c>
      <c r="C41" s="598"/>
      <c r="D41" s="598"/>
      <c r="E41" s="598"/>
      <c r="F41" s="598"/>
      <c r="G41" s="598"/>
      <c r="H41" s="40"/>
      <c r="I41" s="17"/>
      <c r="J41" s="17"/>
      <c r="K41" s="17"/>
      <c r="L41" s="17"/>
      <c r="M41" s="8"/>
      <c r="N41" s="31"/>
      <c r="O41" s="5"/>
      <c r="P41" s="323"/>
      <c r="Q41" s="323"/>
      <c r="R41" s="330" t="s">
        <v>618</v>
      </c>
      <c r="S41" s="326">
        <f t="shared" si="0"/>
        <v>0.41250000000000003</v>
      </c>
      <c r="T41" s="332"/>
      <c r="U41" s="315"/>
      <c r="V41" s="314"/>
      <c r="W41" s="107"/>
      <c r="X41" s="95"/>
    </row>
    <row r="42" spans="1:24" ht="15.6" thickTop="1" thickBot="1" x14ac:dyDescent="0.35">
      <c r="A42" s="5"/>
      <c r="B42" s="571" t="s">
        <v>24</v>
      </c>
      <c r="C42" s="571"/>
      <c r="D42" s="571"/>
      <c r="E42" s="571"/>
      <c r="F42" s="571"/>
      <c r="G42" s="572"/>
      <c r="H42" s="33">
        <v>1</v>
      </c>
      <c r="I42" s="86"/>
      <c r="J42" s="85">
        <v>2</v>
      </c>
      <c r="K42" s="85">
        <v>52</v>
      </c>
      <c r="L42" s="85" t="s">
        <v>21</v>
      </c>
      <c r="M42" s="8">
        <f>H42*J42*K42</f>
        <v>104</v>
      </c>
      <c r="N42" s="39">
        <f>ROUND(M42/52/40,2)</f>
        <v>0.05</v>
      </c>
      <c r="O42" s="5"/>
      <c r="P42" s="314"/>
      <c r="Q42" s="314"/>
      <c r="R42" s="333"/>
      <c r="S42" s="334">
        <f>SUM(S39:S41)</f>
        <v>0.5</v>
      </c>
      <c r="T42" s="335" t="s">
        <v>619</v>
      </c>
      <c r="U42" s="315"/>
      <c r="V42" s="314"/>
      <c r="W42" s="107"/>
      <c r="X42" s="95"/>
    </row>
    <row r="43" spans="1:24" ht="14.45" thickBot="1" x14ac:dyDescent="0.3">
      <c r="A43" s="5"/>
      <c r="B43" s="573" t="s">
        <v>322</v>
      </c>
      <c r="C43" s="573"/>
      <c r="D43" s="573"/>
      <c r="E43" s="573"/>
      <c r="F43" s="574"/>
      <c r="G43" s="116" t="e">
        <f>(16.2*12)/E24</f>
        <v>#DIV/0!</v>
      </c>
      <c r="H43" s="45"/>
      <c r="I43" s="45"/>
      <c r="J43" s="88"/>
      <c r="K43" s="88"/>
      <c r="L43" s="88"/>
      <c r="M43" s="9" t="e">
        <f>G43</f>
        <v>#DIV/0!</v>
      </c>
      <c r="N43" s="120" t="e">
        <f>ROUND(M43/52/40,2)</f>
        <v>#DIV/0!</v>
      </c>
      <c r="O43" s="5"/>
      <c r="P43" s="314"/>
      <c r="Q43" s="314"/>
      <c r="R43" s="314"/>
      <c r="S43" s="314"/>
      <c r="T43" s="314"/>
      <c r="U43" s="315"/>
      <c r="V43" s="322"/>
      <c r="W43" s="107"/>
      <c r="X43" s="95"/>
    </row>
    <row r="44" spans="1:24" ht="14.45" thickTop="1" x14ac:dyDescent="0.25">
      <c r="A44" s="5"/>
      <c r="B44" s="575">
        <v>43</v>
      </c>
      <c r="C44" s="575"/>
      <c r="D44" s="575"/>
      <c r="E44" s="575"/>
      <c r="F44" s="575"/>
      <c r="G44" s="576"/>
      <c r="H44" s="36"/>
      <c r="I44" s="46"/>
      <c r="J44" s="89"/>
      <c r="K44" s="89"/>
      <c r="L44" s="89"/>
      <c r="M44" s="7" t="e">
        <f>SUM(M42:M43)</f>
        <v>#DIV/0!</v>
      </c>
      <c r="N44" s="37"/>
      <c r="O44" s="5"/>
      <c r="P44" s="321"/>
      <c r="Q44" s="321"/>
      <c r="R44" s="351" t="s">
        <v>641</v>
      </c>
      <c r="S44" s="352">
        <f>'FY17 Data'!I20</f>
        <v>9.5388043794205998E-2</v>
      </c>
      <c r="T44" s="353"/>
      <c r="U44" s="315"/>
      <c r="V44" s="314"/>
      <c r="W44" s="107"/>
      <c r="X44" s="95"/>
    </row>
    <row r="45" spans="1:24" ht="15" customHeight="1" thickBot="1" x14ac:dyDescent="0.25">
      <c r="A45" s="5"/>
      <c r="B45" s="577" t="s">
        <v>7</v>
      </c>
      <c r="C45" s="577"/>
      <c r="D45" s="577"/>
      <c r="E45" s="577"/>
      <c r="F45" s="577"/>
      <c r="G45" s="578"/>
      <c r="H45" s="41"/>
      <c r="I45" s="48"/>
      <c r="J45" s="42"/>
      <c r="K45" s="42"/>
      <c r="L45" s="42"/>
      <c r="M45" s="43"/>
      <c r="N45" s="44" t="e">
        <f>M44/52/40</f>
        <v>#DIV/0!</v>
      </c>
      <c r="O45" s="5"/>
      <c r="P45" s="321"/>
      <c r="Q45" s="321"/>
      <c r="R45" s="589" t="s">
        <v>642</v>
      </c>
      <c r="S45" s="590"/>
      <c r="T45" s="591"/>
      <c r="U45" s="314"/>
      <c r="V45" s="322"/>
      <c r="W45" s="107"/>
      <c r="X45" s="95"/>
    </row>
    <row r="46" spans="1:24" ht="15" thickBot="1" x14ac:dyDescent="0.25">
      <c r="A46" s="5"/>
      <c r="B46" s="5"/>
      <c r="C46" s="5"/>
      <c r="D46" s="5"/>
      <c r="E46" s="5"/>
      <c r="F46" s="5"/>
      <c r="G46" s="5"/>
      <c r="H46" s="5"/>
      <c r="I46" s="5"/>
      <c r="J46" s="5"/>
      <c r="K46" s="5"/>
      <c r="L46" s="5"/>
      <c r="M46" s="5"/>
      <c r="N46" s="5"/>
      <c r="O46" s="5"/>
      <c r="P46" s="5"/>
      <c r="Q46" s="5"/>
      <c r="R46" s="592"/>
      <c r="S46" s="593"/>
      <c r="T46" s="594"/>
      <c r="U46" s="107"/>
      <c r="V46" s="95"/>
      <c r="W46" s="95"/>
      <c r="X46" s="95"/>
    </row>
    <row r="47" spans="1:24" ht="13.9" hidden="1" x14ac:dyDescent="0.25">
      <c r="A47" s="5"/>
      <c r="B47" s="5"/>
      <c r="C47" s="5"/>
      <c r="D47" s="5"/>
      <c r="E47" s="5"/>
      <c r="F47" s="5"/>
      <c r="G47" s="5"/>
      <c r="H47" s="5"/>
      <c r="I47" s="5"/>
      <c r="J47" s="5"/>
      <c r="K47" s="5"/>
      <c r="L47" s="5"/>
      <c r="M47" s="5"/>
      <c r="N47" s="5" t="e">
        <f>N45/2</f>
        <v>#DIV/0!</v>
      </c>
      <c r="O47" s="5"/>
      <c r="P47" s="5"/>
      <c r="Q47" s="5"/>
      <c r="R47" s="5"/>
      <c r="S47" s="5"/>
      <c r="T47" s="5"/>
      <c r="U47" s="95"/>
      <c r="V47" s="95">
        <f>V45/2</f>
        <v>0</v>
      </c>
      <c r="W47" s="95"/>
      <c r="X47" s="95"/>
    </row>
    <row r="48" spans="1:24" ht="13.9" hidden="1" x14ac:dyDescent="0.25">
      <c r="A48" s="5"/>
      <c r="B48" s="5"/>
      <c r="C48" s="5"/>
      <c r="D48" s="5"/>
      <c r="E48" s="5"/>
      <c r="F48" s="5"/>
      <c r="G48" s="5"/>
      <c r="H48" s="5"/>
      <c r="I48" s="5"/>
      <c r="J48" s="5"/>
      <c r="K48" s="5"/>
      <c r="L48" s="5"/>
      <c r="M48" s="5"/>
      <c r="N48" s="5"/>
      <c r="O48" s="5"/>
      <c r="P48" s="5"/>
      <c r="Q48" s="5"/>
      <c r="R48" s="5"/>
      <c r="S48" s="5"/>
      <c r="T48" s="5"/>
      <c r="U48" s="95"/>
      <c r="V48" s="95"/>
      <c r="W48" s="95"/>
      <c r="X48" s="95"/>
    </row>
    <row r="49" spans="1:39" ht="13.9" hidden="1" x14ac:dyDescent="0.25">
      <c r="A49" s="5"/>
      <c r="B49" s="5"/>
      <c r="C49" s="5"/>
      <c r="D49" s="5"/>
      <c r="E49" s="5"/>
      <c r="F49" s="5"/>
      <c r="G49" s="5"/>
      <c r="H49" s="5"/>
      <c r="I49" s="5"/>
      <c r="J49" s="5"/>
      <c r="K49" s="5"/>
      <c r="L49" s="5"/>
      <c r="M49" s="5">
        <f>M38/11</f>
        <v>61.987982367619708</v>
      </c>
      <c r="N49" s="5"/>
      <c r="O49" s="5"/>
      <c r="P49" s="5"/>
      <c r="Q49" s="5"/>
      <c r="R49" s="5"/>
      <c r="S49" s="5"/>
      <c r="T49" s="5"/>
      <c r="U49" s="95">
        <f>U38/6</f>
        <v>0</v>
      </c>
      <c r="V49" s="95"/>
      <c r="W49" s="95"/>
      <c r="X49" s="95"/>
      <c r="Y49" s="4"/>
      <c r="AJ49" s="4"/>
      <c r="AK49" s="4"/>
      <c r="AL49" s="4"/>
      <c r="AM49" s="4"/>
    </row>
    <row r="50" spans="1:39" ht="16.149999999999999" hidden="1" customHeight="1" thickBot="1" x14ac:dyDescent="0.35">
      <c r="A50" s="5"/>
      <c r="B50" s="570" t="s">
        <v>71</v>
      </c>
      <c r="C50" s="570"/>
      <c r="D50" s="570"/>
      <c r="E50" s="570"/>
      <c r="F50" s="5"/>
      <c r="G50" s="5"/>
      <c r="H50" s="5"/>
      <c r="I50" s="5"/>
      <c r="J50" s="5"/>
      <c r="K50" s="5"/>
      <c r="L50" s="5"/>
      <c r="M50" s="5"/>
      <c r="N50" s="5"/>
      <c r="O50" s="5"/>
      <c r="P50" s="570" t="s">
        <v>70</v>
      </c>
      <c r="Q50" s="570"/>
      <c r="R50" s="570"/>
      <c r="S50" s="570"/>
      <c r="T50" s="570"/>
      <c r="U50" s="570"/>
      <c r="V50" s="570"/>
      <c r="W50" s="95"/>
      <c r="X50" s="95"/>
      <c r="Y50" s="4"/>
      <c r="AJ50" s="4"/>
      <c r="AK50" s="4"/>
      <c r="AL50" s="4"/>
      <c r="AM50" s="4"/>
    </row>
    <row r="51" spans="1:39" ht="13.9" hidden="1" customHeight="1" x14ac:dyDescent="0.25">
      <c r="A51" s="5"/>
      <c r="B51" s="582" t="s">
        <v>69</v>
      </c>
      <c r="C51" s="583"/>
      <c r="D51" s="71" t="s">
        <v>68</v>
      </c>
      <c r="E51" s="72" t="s">
        <v>3</v>
      </c>
      <c r="F51" s="5" t="s">
        <v>72</v>
      </c>
      <c r="G51" s="5"/>
      <c r="H51" s="5"/>
      <c r="I51" s="5"/>
      <c r="J51" s="5"/>
      <c r="K51" s="5"/>
      <c r="L51" s="5"/>
      <c r="M51" s="5"/>
      <c r="N51" s="5"/>
      <c r="O51" s="5"/>
      <c r="P51" s="582" t="s">
        <v>69</v>
      </c>
      <c r="Q51" s="584"/>
      <c r="R51" s="584"/>
      <c r="S51" s="583"/>
      <c r="T51" s="588" t="s">
        <v>68</v>
      </c>
      <c r="U51" s="583"/>
      <c r="V51" s="72" t="s">
        <v>3</v>
      </c>
      <c r="W51" s="94" t="s">
        <v>72</v>
      </c>
      <c r="AK51" s="4"/>
      <c r="AL51" s="4"/>
      <c r="AM51" s="4"/>
    </row>
    <row r="52" spans="1:39" ht="26.25" hidden="1" customHeight="1" x14ac:dyDescent="0.25">
      <c r="A52" s="4"/>
      <c r="B52" s="585" t="s">
        <v>65</v>
      </c>
      <c r="C52" s="587"/>
      <c r="D52" s="14">
        <f>SUM(M34+M36)</f>
        <v>131.49994942287032</v>
      </c>
      <c r="E52" s="31">
        <f>D52/(52*40)</f>
        <v>6.3221129530226114E-2</v>
      </c>
      <c r="F52" s="75">
        <f>D52/M38</f>
        <v>0.1928525562540199</v>
      </c>
      <c r="G52" s="4"/>
      <c r="H52" s="4"/>
      <c r="I52" s="4"/>
      <c r="J52" s="4"/>
      <c r="K52" s="4"/>
      <c r="L52" s="4"/>
      <c r="M52" s="4"/>
      <c r="N52" s="4"/>
      <c r="O52" s="4"/>
      <c r="P52" s="585" t="s">
        <v>65</v>
      </c>
      <c r="Q52" s="586"/>
      <c r="R52" s="586"/>
      <c r="S52" s="587"/>
      <c r="T52" s="565">
        <f>SUM(U34+U36)</f>
        <v>0</v>
      </c>
      <c r="U52" s="566"/>
      <c r="V52" s="31">
        <f>T52/(52*40)</f>
        <v>0</v>
      </c>
      <c r="W52" s="101" t="e">
        <f>T52/U38</f>
        <v>#DIV/0!</v>
      </c>
    </row>
    <row r="53" spans="1:39" ht="13.9" hidden="1" customHeight="1" x14ac:dyDescent="0.25">
      <c r="A53" s="4"/>
      <c r="B53" s="567" t="s">
        <v>66</v>
      </c>
      <c r="C53" s="569"/>
      <c r="D53" s="14" t="e">
        <f>SUM(M32+M33+#REF!+#REF!)</f>
        <v>#REF!</v>
      </c>
      <c r="E53" s="31" t="e">
        <f>D53/(52*40)</f>
        <v>#REF!</v>
      </c>
      <c r="F53" s="75" t="e">
        <f>D53/M38</f>
        <v>#REF!</v>
      </c>
      <c r="G53" s="4"/>
      <c r="H53" s="4"/>
      <c r="I53" s="4"/>
      <c r="J53" s="4"/>
      <c r="K53" s="4"/>
      <c r="L53" s="4"/>
      <c r="M53" s="4"/>
      <c r="N53" s="4"/>
      <c r="O53" s="4"/>
      <c r="P53" s="567" t="s">
        <v>66</v>
      </c>
      <c r="Q53" s="568"/>
      <c r="R53" s="568"/>
      <c r="S53" s="569"/>
      <c r="T53" s="565" t="e">
        <f>SUM(U32+U33+#REF!+#REF!)</f>
        <v>#REF!</v>
      </c>
      <c r="U53" s="566"/>
      <c r="V53" s="31" t="e">
        <f>T53/(52*40)</f>
        <v>#REF!</v>
      </c>
      <c r="W53" s="101" t="e">
        <f>T53/U38</f>
        <v>#REF!</v>
      </c>
    </row>
    <row r="54" spans="1:39" ht="14.45" hidden="1" customHeight="1" thickBot="1" x14ac:dyDescent="0.3">
      <c r="A54" s="4"/>
      <c r="B54" s="562" t="s">
        <v>67</v>
      </c>
      <c r="C54" s="564"/>
      <c r="D54" s="73">
        <f>M37</f>
        <v>10.292919842358605</v>
      </c>
      <c r="E54" s="74">
        <f>D54/(52*40)</f>
        <v>4.9485191549800984E-3</v>
      </c>
      <c r="F54" s="75">
        <f>D54/M38</f>
        <v>1.5095183774811012E-2</v>
      </c>
      <c r="G54" s="4"/>
      <c r="H54" s="4"/>
      <c r="I54" s="4"/>
      <c r="J54" s="4"/>
      <c r="K54" s="4"/>
      <c r="L54" s="4"/>
      <c r="M54" s="4"/>
      <c r="N54" s="4"/>
      <c r="O54" s="4"/>
      <c r="P54" s="562" t="s">
        <v>67</v>
      </c>
      <c r="Q54" s="563"/>
      <c r="R54" s="563"/>
      <c r="S54" s="564"/>
      <c r="T54" s="560">
        <f>U37</f>
        <v>0</v>
      </c>
      <c r="U54" s="561"/>
      <c r="V54" s="74">
        <f>T54/(52*40)</f>
        <v>0</v>
      </c>
      <c r="W54" s="101" t="e">
        <f>T54/U38</f>
        <v>#DIV/0!</v>
      </c>
    </row>
    <row r="55" spans="1:39" ht="13.9" hidden="1" x14ac:dyDescent="0.25"/>
    <row r="56" spans="1:39" ht="14.45" hidden="1" customHeight="1" thickBot="1" x14ac:dyDescent="0.3">
      <c r="B56" s="559" t="s">
        <v>73</v>
      </c>
      <c r="C56" s="559"/>
      <c r="D56" s="559"/>
      <c r="E56" s="559"/>
      <c r="P56" s="559" t="s">
        <v>74</v>
      </c>
      <c r="Q56" s="559"/>
      <c r="R56" s="559"/>
      <c r="S56" s="559"/>
      <c r="T56" s="559"/>
      <c r="U56" s="559"/>
      <c r="V56" s="559"/>
    </row>
    <row r="57" spans="1:39" ht="13.9" hidden="1" customHeight="1" x14ac:dyDescent="0.25">
      <c r="B57" s="582" t="s">
        <v>69</v>
      </c>
      <c r="C57" s="583"/>
      <c r="D57" s="71" t="s">
        <v>68</v>
      </c>
      <c r="E57" s="72" t="s">
        <v>3</v>
      </c>
      <c r="P57" s="582" t="s">
        <v>69</v>
      </c>
      <c r="Q57" s="584"/>
      <c r="R57" s="584"/>
      <c r="S57" s="583"/>
      <c r="T57" s="588" t="s">
        <v>68</v>
      </c>
      <c r="U57" s="583"/>
      <c r="V57" s="72" t="s">
        <v>3</v>
      </c>
    </row>
    <row r="58" spans="1:39" ht="13.9" hidden="1" customHeight="1" x14ac:dyDescent="0.25">
      <c r="B58" s="585" t="s">
        <v>65</v>
      </c>
      <c r="C58" s="587"/>
      <c r="D58" s="14">
        <f>M42*F52</f>
        <v>20.056665850418071</v>
      </c>
      <c r="E58" s="31">
        <f>D58/(52*40)</f>
        <v>9.6426278127009959E-3</v>
      </c>
      <c r="P58" s="585" t="s">
        <v>65</v>
      </c>
      <c r="Q58" s="586"/>
      <c r="R58" s="586"/>
      <c r="S58" s="587"/>
      <c r="T58" s="565" t="e">
        <f>U42*W52</f>
        <v>#DIV/0!</v>
      </c>
      <c r="U58" s="566"/>
      <c r="V58" s="31" t="e">
        <f>T58/(52*40)</f>
        <v>#DIV/0!</v>
      </c>
    </row>
    <row r="59" spans="1:39" ht="13.9" hidden="1" customHeight="1" x14ac:dyDescent="0.25">
      <c r="B59" s="567" t="s">
        <v>66</v>
      </c>
      <c r="C59" s="569"/>
      <c r="D59" s="14" t="e">
        <f>M42*F53</f>
        <v>#REF!</v>
      </c>
      <c r="E59" s="31" t="e">
        <f>D59/(52*40)</f>
        <v>#REF!</v>
      </c>
      <c r="P59" s="567" t="s">
        <v>66</v>
      </c>
      <c r="Q59" s="568"/>
      <c r="R59" s="568"/>
      <c r="S59" s="569"/>
      <c r="T59" s="565" t="e">
        <f>U42*W53</f>
        <v>#REF!</v>
      </c>
      <c r="U59" s="566"/>
      <c r="V59" s="31" t="e">
        <f>T59/(52*40)</f>
        <v>#REF!</v>
      </c>
    </row>
    <row r="60" spans="1:39" ht="14.45" hidden="1" customHeight="1" thickBot="1" x14ac:dyDescent="0.3">
      <c r="B60" s="562" t="s">
        <v>67</v>
      </c>
      <c r="C60" s="564"/>
      <c r="D60" s="73">
        <f>M42*F54</f>
        <v>1.5698991125803452</v>
      </c>
      <c r="E60" s="74">
        <f>D60/(52*40)</f>
        <v>7.5475918874055056E-4</v>
      </c>
      <c r="P60" s="562" t="s">
        <v>67</v>
      </c>
      <c r="Q60" s="563"/>
      <c r="R60" s="563"/>
      <c r="S60" s="564"/>
      <c r="T60" s="560" t="e">
        <f>U42*W54</f>
        <v>#DIV/0!</v>
      </c>
      <c r="U60" s="561"/>
      <c r="V60" s="74" t="e">
        <f>T60/(52*40)</f>
        <v>#DIV/0!</v>
      </c>
    </row>
    <row r="61" spans="1:39" ht="13.9" hidden="1" x14ac:dyDescent="0.25"/>
    <row r="62" spans="1:39" ht="14.45" hidden="1" customHeight="1" thickBot="1" x14ac:dyDescent="0.3">
      <c r="B62" s="559" t="s">
        <v>75</v>
      </c>
      <c r="C62" s="559"/>
      <c r="D62" s="559"/>
      <c r="E62" s="559"/>
      <c r="P62" s="559" t="s">
        <v>76</v>
      </c>
      <c r="Q62" s="559"/>
      <c r="R62" s="559"/>
      <c r="S62" s="559"/>
      <c r="T62" s="559"/>
      <c r="U62" s="559"/>
      <c r="V62" s="559"/>
    </row>
    <row r="63" spans="1:39" ht="13.9" hidden="1" customHeight="1" x14ac:dyDescent="0.25">
      <c r="B63" s="582" t="s">
        <v>69</v>
      </c>
      <c r="C63" s="583"/>
      <c r="D63" s="71" t="s">
        <v>68</v>
      </c>
      <c r="E63" s="72" t="s">
        <v>3</v>
      </c>
      <c r="P63" s="582" t="s">
        <v>69</v>
      </c>
      <c r="Q63" s="584"/>
      <c r="R63" s="584"/>
      <c r="S63" s="583"/>
      <c r="T63" s="588" t="s">
        <v>68</v>
      </c>
      <c r="U63" s="583"/>
      <c r="V63" s="72" t="s">
        <v>3</v>
      </c>
    </row>
    <row r="64" spans="1:39" ht="13.9" hidden="1" customHeight="1" x14ac:dyDescent="0.25">
      <c r="B64" s="585" t="s">
        <v>65</v>
      </c>
      <c r="C64" s="587"/>
      <c r="D64" s="14" t="e">
        <f>M43*F52</f>
        <v>#DIV/0!</v>
      </c>
      <c r="E64" s="31" t="e">
        <f>D64/(52*40)</f>
        <v>#DIV/0!</v>
      </c>
      <c r="P64" s="585" t="s">
        <v>65</v>
      </c>
      <c r="Q64" s="586"/>
      <c r="R64" s="586"/>
      <c r="S64" s="587"/>
      <c r="T64" s="565" t="e">
        <f>U43*W52</f>
        <v>#DIV/0!</v>
      </c>
      <c r="U64" s="566"/>
      <c r="V64" s="31" t="e">
        <f>T64/(52*40)</f>
        <v>#DIV/0!</v>
      </c>
    </row>
    <row r="65" spans="2:22" ht="13.9" hidden="1" customHeight="1" x14ac:dyDescent="0.25">
      <c r="B65" s="567" t="s">
        <v>66</v>
      </c>
      <c r="C65" s="569"/>
      <c r="D65" s="14" t="e">
        <f>M43*F53</f>
        <v>#DIV/0!</v>
      </c>
      <c r="E65" s="31" t="e">
        <f>D65/(52*40)</f>
        <v>#DIV/0!</v>
      </c>
      <c r="P65" s="567" t="s">
        <v>66</v>
      </c>
      <c r="Q65" s="568"/>
      <c r="R65" s="568"/>
      <c r="S65" s="569"/>
      <c r="T65" s="565" t="e">
        <f>U43*W53</f>
        <v>#REF!</v>
      </c>
      <c r="U65" s="566"/>
      <c r="V65" s="31" t="e">
        <f>T65/(52*40)</f>
        <v>#REF!</v>
      </c>
    </row>
    <row r="66" spans="2:22" ht="14.45" hidden="1" customHeight="1" thickBot="1" x14ac:dyDescent="0.3">
      <c r="B66" s="562" t="s">
        <v>67</v>
      </c>
      <c r="C66" s="564"/>
      <c r="D66" s="14" t="e">
        <f>M43*F54</f>
        <v>#DIV/0!</v>
      </c>
      <c r="E66" s="74" t="e">
        <f>D66/(52*40)</f>
        <v>#DIV/0!</v>
      </c>
      <c r="P66" s="562" t="s">
        <v>67</v>
      </c>
      <c r="Q66" s="563"/>
      <c r="R66" s="563"/>
      <c r="S66" s="564"/>
      <c r="T66" s="560" t="e">
        <f>U43*W54</f>
        <v>#DIV/0!</v>
      </c>
      <c r="U66" s="561"/>
      <c r="V66" s="74" t="e">
        <f>T66/(52*40)</f>
        <v>#DIV/0!</v>
      </c>
    </row>
    <row r="67" spans="2:22" ht="13.9" hidden="1" x14ac:dyDescent="0.25"/>
    <row r="68" spans="2:22" ht="13.9" hidden="1" x14ac:dyDescent="0.25"/>
    <row r="69" spans="2:22" ht="13.9" hidden="1" x14ac:dyDescent="0.25"/>
    <row r="70" spans="2:22" ht="13.9" x14ac:dyDescent="0.25">
      <c r="B70" s="94" t="s">
        <v>323</v>
      </c>
    </row>
  </sheetData>
  <mergeCells count="64">
    <mergeCell ref="S31:T31"/>
    <mergeCell ref="P29:V29"/>
    <mergeCell ref="B40:G40"/>
    <mergeCell ref="B41:G41"/>
    <mergeCell ref="B32:G32"/>
    <mergeCell ref="B33:G33"/>
    <mergeCell ref="B34:G34"/>
    <mergeCell ref="B36:G36"/>
    <mergeCell ref="B37:G37"/>
    <mergeCell ref="H29:N29"/>
    <mergeCell ref="B30:G30"/>
    <mergeCell ref="B31:G31"/>
    <mergeCell ref="K31:L31"/>
    <mergeCell ref="B39:G39"/>
    <mergeCell ref="T51:U51"/>
    <mergeCell ref="B52:C52"/>
    <mergeCell ref="P52:S52"/>
    <mergeCell ref="T52:U52"/>
    <mergeCell ref="R45:T46"/>
    <mergeCell ref="B58:C58"/>
    <mergeCell ref="B59:C59"/>
    <mergeCell ref="B56:E56"/>
    <mergeCell ref="B57:C57"/>
    <mergeCell ref="B53:C53"/>
    <mergeCell ref="B54:C54"/>
    <mergeCell ref="B63:C63"/>
    <mergeCell ref="B66:C66"/>
    <mergeCell ref="B64:C64"/>
    <mergeCell ref="B65:C65"/>
    <mergeCell ref="B60:C60"/>
    <mergeCell ref="B62:E62"/>
    <mergeCell ref="T66:U66"/>
    <mergeCell ref="P66:S66"/>
    <mergeCell ref="T65:U65"/>
    <mergeCell ref="P65:S65"/>
    <mergeCell ref="T64:U64"/>
    <mergeCell ref="P64:S64"/>
    <mergeCell ref="T63:U63"/>
    <mergeCell ref="P63:S63"/>
    <mergeCell ref="P62:V62"/>
    <mergeCell ref="T60:U60"/>
    <mergeCell ref="P60:S60"/>
    <mergeCell ref="T59:U59"/>
    <mergeCell ref="P59:S59"/>
    <mergeCell ref="T58:U58"/>
    <mergeCell ref="P58:S58"/>
    <mergeCell ref="T57:U57"/>
    <mergeCell ref="P57:S57"/>
    <mergeCell ref="F18:F21"/>
    <mergeCell ref="P56:V56"/>
    <mergeCell ref="T54:U54"/>
    <mergeCell ref="P54:S54"/>
    <mergeCell ref="T53:U53"/>
    <mergeCell ref="P53:S53"/>
    <mergeCell ref="P50:V50"/>
    <mergeCell ref="B42:G42"/>
    <mergeCell ref="B43:F43"/>
    <mergeCell ref="B44:G44"/>
    <mergeCell ref="B45:G45"/>
    <mergeCell ref="B50:E50"/>
    <mergeCell ref="B38:G38"/>
    <mergeCell ref="B35:G35"/>
    <mergeCell ref="B51:C51"/>
    <mergeCell ref="P51:S51"/>
  </mergeCells>
  <pageMargins left="0.7" right="0.7" top="0.75" bottom="0.75" header="0.3" footer="0.3"/>
  <pageSetup scale="66" fitToHeight="0" orientation="landscape" r:id="rId1"/>
  <ignoredErrors>
    <ignoredError sqref="M36"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0"/>
  <sheetViews>
    <sheetView topLeftCell="B1" workbookViewId="0">
      <selection activeCell="F20" sqref="F20"/>
    </sheetView>
  </sheetViews>
  <sheetFormatPr defaultRowHeight="15" x14ac:dyDescent="0.25"/>
  <cols>
    <col min="1" max="1" width="37.28515625" customWidth="1"/>
    <col min="2" max="2" width="24.85546875" bestFit="1" customWidth="1"/>
    <col min="3" max="3" width="26.28515625" bestFit="1" customWidth="1"/>
    <col min="4" max="4" width="20.28515625" bestFit="1" customWidth="1"/>
    <col min="5" max="5" width="19" customWidth="1"/>
  </cols>
  <sheetData>
    <row r="1" spans="1:15" x14ac:dyDescent="0.3">
      <c r="B1" t="s">
        <v>625</v>
      </c>
      <c r="C1" t="s">
        <v>626</v>
      </c>
      <c r="D1" t="s">
        <v>627</v>
      </c>
      <c r="E1" t="s">
        <v>628</v>
      </c>
      <c r="F1" t="s">
        <v>631</v>
      </c>
      <c r="G1" t="s">
        <v>629</v>
      </c>
      <c r="H1" t="s">
        <v>634</v>
      </c>
      <c r="I1" t="s">
        <v>630</v>
      </c>
      <c r="J1" t="s">
        <v>635</v>
      </c>
      <c r="K1" t="s">
        <v>637</v>
      </c>
      <c r="L1" t="s">
        <v>633</v>
      </c>
      <c r="M1" t="s">
        <v>636</v>
      </c>
      <c r="N1" t="s">
        <v>632</v>
      </c>
      <c r="O1" t="s">
        <v>638</v>
      </c>
    </row>
    <row r="2" spans="1:15" x14ac:dyDescent="0.3">
      <c r="A2" s="338" t="s">
        <v>576</v>
      </c>
      <c r="B2" s="341">
        <f>+C2+D2</f>
        <v>116288.49</v>
      </c>
      <c r="C2" s="341">
        <v>64481</v>
      </c>
      <c r="D2" s="341">
        <f>5339.49+5335.22+816.62+1371.7+2277.06+5401.22+28719.82+2546.36</f>
        <v>51807.490000000005</v>
      </c>
      <c r="E2" s="343"/>
    </row>
    <row r="3" spans="1:15" x14ac:dyDescent="0.3">
      <c r="A3" s="336" t="s">
        <v>577</v>
      </c>
      <c r="B3" s="341">
        <v>120449</v>
      </c>
      <c r="C3" s="341">
        <v>47708</v>
      </c>
      <c r="D3" s="341">
        <f>+B3-C3</f>
        <v>72741</v>
      </c>
      <c r="E3">
        <f t="shared" ref="E3:E16" si="0">SUM(F3:O3)</f>
        <v>1.23</v>
      </c>
      <c r="F3">
        <v>0.05</v>
      </c>
      <c r="G3">
        <v>0.6</v>
      </c>
      <c r="L3">
        <v>0.2</v>
      </c>
      <c r="N3">
        <v>0.38</v>
      </c>
    </row>
    <row r="4" spans="1:15" x14ac:dyDescent="0.3">
      <c r="A4" s="336" t="s">
        <v>578</v>
      </c>
      <c r="B4" s="341">
        <f>74858+52672</f>
        <v>127530</v>
      </c>
      <c r="C4" s="341">
        <v>74858</v>
      </c>
      <c r="D4" s="341">
        <f>+B4-C4</f>
        <v>52672</v>
      </c>
      <c r="E4">
        <f t="shared" si="0"/>
        <v>2.09</v>
      </c>
      <c r="H4">
        <v>0.18</v>
      </c>
      <c r="J4">
        <v>0.54</v>
      </c>
      <c r="M4">
        <v>1.37</v>
      </c>
    </row>
    <row r="5" spans="1:15" x14ac:dyDescent="0.3">
      <c r="A5" s="336" t="s">
        <v>579</v>
      </c>
      <c r="B5" s="341">
        <v>209709</v>
      </c>
      <c r="C5" s="341">
        <v>145067</v>
      </c>
      <c r="D5" s="341">
        <f>+B5-C5</f>
        <v>64642</v>
      </c>
      <c r="E5">
        <f t="shared" si="0"/>
        <v>3.37</v>
      </c>
      <c r="F5">
        <v>0.62</v>
      </c>
      <c r="G5">
        <v>0.56000000000000005</v>
      </c>
      <c r="H5">
        <v>0.6</v>
      </c>
      <c r="I5">
        <v>1.59</v>
      </c>
    </row>
    <row r="6" spans="1:15" x14ac:dyDescent="0.3">
      <c r="A6" s="336" t="s">
        <v>580</v>
      </c>
      <c r="B6" s="341">
        <v>174025.98</v>
      </c>
      <c r="C6" s="341">
        <f>+B6-D6</f>
        <v>70811.440000000017</v>
      </c>
      <c r="D6" s="341">
        <f>65812+7047.15+5076+1500+5700+1000+1500+500+500+3500+11079.39</f>
        <v>103214.54</v>
      </c>
      <c r="E6">
        <f t="shared" si="0"/>
        <v>2.73</v>
      </c>
      <c r="F6">
        <v>0.05</v>
      </c>
      <c r="G6">
        <v>0.75</v>
      </c>
      <c r="I6">
        <v>1.93</v>
      </c>
    </row>
    <row r="7" spans="1:15" x14ac:dyDescent="0.3">
      <c r="A7" s="337" t="s">
        <v>1</v>
      </c>
      <c r="B7" s="341">
        <f>+C7+D7</f>
        <v>122000</v>
      </c>
      <c r="C7" s="341">
        <v>122000</v>
      </c>
      <c r="D7" s="342"/>
      <c r="E7">
        <f t="shared" si="0"/>
        <v>0.5</v>
      </c>
      <c r="F7">
        <v>0.05</v>
      </c>
      <c r="G7">
        <v>0.2</v>
      </c>
      <c r="I7">
        <v>0.25</v>
      </c>
    </row>
    <row r="8" spans="1:15" x14ac:dyDescent="0.3">
      <c r="A8" s="336" t="s">
        <v>581</v>
      </c>
      <c r="B8" s="341">
        <f>+C8+D8</f>
        <v>42371</v>
      </c>
      <c r="C8" s="341">
        <v>39871</v>
      </c>
      <c r="D8" s="341">
        <v>2500</v>
      </c>
      <c r="E8">
        <f t="shared" si="0"/>
        <v>0.79</v>
      </c>
      <c r="G8">
        <v>0.2</v>
      </c>
      <c r="I8">
        <v>0.15</v>
      </c>
      <c r="K8">
        <v>0.06</v>
      </c>
      <c r="N8">
        <v>0.38</v>
      </c>
    </row>
    <row r="9" spans="1:15" x14ac:dyDescent="0.3">
      <c r="A9" s="336" t="s">
        <v>582</v>
      </c>
      <c r="B9" s="341">
        <v>162515</v>
      </c>
      <c r="C9" s="341">
        <v>14000</v>
      </c>
      <c r="D9" s="341">
        <f>+B9-C9</f>
        <v>148515</v>
      </c>
      <c r="E9">
        <f t="shared" si="0"/>
        <v>2.2199999999999998</v>
      </c>
      <c r="F9">
        <v>0.56999999999999995</v>
      </c>
      <c r="G9">
        <v>0.06</v>
      </c>
      <c r="I9">
        <v>1.21</v>
      </c>
      <c r="K9">
        <v>0.14000000000000001</v>
      </c>
      <c r="N9">
        <v>0.24</v>
      </c>
    </row>
    <row r="10" spans="1:15" x14ac:dyDescent="0.3">
      <c r="A10" s="336" t="s">
        <v>583</v>
      </c>
      <c r="B10" s="341">
        <f>+C10+D10</f>
        <v>31241</v>
      </c>
      <c r="C10" s="341">
        <v>28191</v>
      </c>
      <c r="D10" s="341">
        <f>350+1800+900</f>
        <v>3050</v>
      </c>
      <c r="E10">
        <f t="shared" si="0"/>
        <v>0.19</v>
      </c>
      <c r="F10">
        <v>0.1</v>
      </c>
      <c r="N10">
        <v>0.09</v>
      </c>
    </row>
    <row r="11" spans="1:15" x14ac:dyDescent="0.3">
      <c r="A11" s="336" t="s">
        <v>584</v>
      </c>
      <c r="B11" s="341">
        <v>277284.71000000002</v>
      </c>
      <c r="C11" s="341">
        <v>99748.4</v>
      </c>
      <c r="D11" s="341">
        <f>+B11-C11</f>
        <v>177536.31000000003</v>
      </c>
      <c r="E11">
        <f t="shared" si="0"/>
        <v>3.79</v>
      </c>
      <c r="F11">
        <v>0.28999999999999998</v>
      </c>
      <c r="G11">
        <v>1.17</v>
      </c>
      <c r="K11">
        <v>0.28999999999999998</v>
      </c>
      <c r="M11">
        <v>2.04</v>
      </c>
    </row>
    <row r="12" spans="1:15" x14ac:dyDescent="0.3">
      <c r="A12" s="336" t="s">
        <v>622</v>
      </c>
      <c r="B12" s="341">
        <f>+C12+D12</f>
        <v>83784.84</v>
      </c>
      <c r="C12" s="341">
        <v>74424.84</v>
      </c>
      <c r="D12" s="341">
        <v>9360</v>
      </c>
      <c r="E12">
        <f t="shared" si="0"/>
        <v>0.7</v>
      </c>
      <c r="F12">
        <v>0.1</v>
      </c>
      <c r="I12">
        <v>0.5</v>
      </c>
      <c r="N12">
        <v>0.1</v>
      </c>
    </row>
    <row r="13" spans="1:15" x14ac:dyDescent="0.3">
      <c r="A13" s="336" t="s">
        <v>585</v>
      </c>
      <c r="B13" s="341">
        <f>+C13+D13</f>
        <v>114314</v>
      </c>
      <c r="C13" s="341">
        <v>77729</v>
      </c>
      <c r="D13" s="342">
        <f>5460+747+18040+12338</f>
        <v>36585</v>
      </c>
      <c r="E13">
        <f t="shared" si="0"/>
        <v>1.4900000000000002</v>
      </c>
      <c r="H13">
        <v>0.251</v>
      </c>
      <c r="I13">
        <v>1.01</v>
      </c>
      <c r="N13">
        <v>0.22900000000000001</v>
      </c>
    </row>
    <row r="14" spans="1:15" x14ac:dyDescent="0.3">
      <c r="A14" s="336" t="s">
        <v>586</v>
      </c>
      <c r="B14" s="341">
        <v>336374</v>
      </c>
      <c r="C14" s="341">
        <v>66120</v>
      </c>
      <c r="D14" s="341">
        <f>+B14-C14</f>
        <v>270254</v>
      </c>
      <c r="E14">
        <f t="shared" si="0"/>
        <v>3.92</v>
      </c>
      <c r="F14">
        <v>0.05</v>
      </c>
      <c r="G14">
        <v>0.75</v>
      </c>
      <c r="I14">
        <v>2.87</v>
      </c>
      <c r="N14">
        <v>0.25</v>
      </c>
    </row>
    <row r="15" spans="1:15" x14ac:dyDescent="0.3">
      <c r="A15" s="336" t="s">
        <v>587</v>
      </c>
      <c r="B15" s="341">
        <v>125043.14</v>
      </c>
      <c r="C15" s="341">
        <v>54440.7</v>
      </c>
      <c r="D15" s="341">
        <f>+B15-C15</f>
        <v>70602.44</v>
      </c>
      <c r="E15">
        <f t="shared" si="0"/>
        <v>1.75</v>
      </c>
      <c r="F15">
        <v>1</v>
      </c>
      <c r="M15">
        <v>0.45</v>
      </c>
      <c r="O15">
        <v>0.3</v>
      </c>
    </row>
    <row r="16" spans="1:15" x14ac:dyDescent="0.3">
      <c r="A16" s="336" t="s">
        <v>588</v>
      </c>
      <c r="B16" s="341">
        <v>272431</v>
      </c>
      <c r="C16" s="341">
        <v>86083</v>
      </c>
      <c r="D16" s="341">
        <f>+B16-C16</f>
        <v>186348</v>
      </c>
      <c r="E16">
        <f t="shared" si="0"/>
        <v>1.9500000000000002</v>
      </c>
      <c r="F16">
        <v>0.6</v>
      </c>
      <c r="I16">
        <v>1.35</v>
      </c>
    </row>
    <row r="19" spans="3:9" x14ac:dyDescent="0.3">
      <c r="F19">
        <f>SUM(F3:M3,F8:M8,F9:M9,F10:M10,F12:M12,F13:M13,F14:M14,F15:M15)</f>
        <v>10.321</v>
      </c>
      <c r="G19" t="s">
        <v>639</v>
      </c>
      <c r="I19" s="150">
        <f>FTEs!S42</f>
        <v>0.5</v>
      </c>
    </row>
    <row r="20" spans="3:9" x14ac:dyDescent="0.3">
      <c r="F20">
        <f>SUM(N2:O16)</f>
        <v>1.9690000000000003</v>
      </c>
      <c r="G20" t="s">
        <v>640</v>
      </c>
      <c r="I20" s="150">
        <f>(I19/F19)*F20</f>
        <v>9.5388043794205998E-2</v>
      </c>
    </row>
    <row r="21" spans="3:9" x14ac:dyDescent="0.3">
      <c r="C21" s="340"/>
    </row>
    <row r="22" spans="3:9" x14ac:dyDescent="0.3">
      <c r="C22" s="350">
        <f>126000/43410</f>
        <v>2.902557014512785</v>
      </c>
    </row>
    <row r="23" spans="3:9" x14ac:dyDescent="0.3">
      <c r="C23" s="340"/>
    </row>
    <row r="24" spans="3:9" x14ac:dyDescent="0.3">
      <c r="C24" s="340"/>
    </row>
    <row r="25" spans="3:9" x14ac:dyDescent="0.3">
      <c r="C25" s="340"/>
    </row>
    <row r="26" spans="3:9" x14ac:dyDescent="0.3">
      <c r="C26" s="340"/>
    </row>
    <row r="27" spans="3:9" x14ac:dyDescent="0.3">
      <c r="C27" s="340"/>
    </row>
    <row r="28" spans="3:9" x14ac:dyDescent="0.3">
      <c r="C28" s="340"/>
    </row>
    <row r="29" spans="3:9" x14ac:dyDescent="0.3">
      <c r="C29" s="340"/>
    </row>
    <row r="30" spans="3:9" x14ac:dyDescent="0.3">
      <c r="C30" s="340"/>
    </row>
    <row r="31" spans="3:9" x14ac:dyDescent="0.3">
      <c r="C31" s="340"/>
    </row>
    <row r="32" spans="3:9" x14ac:dyDescent="0.3">
      <c r="C32" s="340"/>
    </row>
    <row r="33" spans="3:3" x14ac:dyDescent="0.3">
      <c r="C33" s="340"/>
    </row>
    <row r="34" spans="3:3" x14ac:dyDescent="0.3">
      <c r="C34" s="340"/>
    </row>
    <row r="35" spans="3:3" x14ac:dyDescent="0.3">
      <c r="C35" s="340"/>
    </row>
    <row r="36" spans="3:3" x14ac:dyDescent="0.3">
      <c r="C36" s="340"/>
    </row>
    <row r="37" spans="3:3" x14ac:dyDescent="0.3">
      <c r="C37" s="340"/>
    </row>
    <row r="38" spans="3:3" x14ac:dyDescent="0.3">
      <c r="C38" s="340"/>
    </row>
    <row r="39" spans="3:3" x14ac:dyDescent="0.3">
      <c r="C39" s="340"/>
    </row>
    <row r="40" spans="3:3" x14ac:dyDescent="0.3">
      <c r="C40" s="340"/>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300"/>
  <sheetViews>
    <sheetView zoomScale="85" zoomScaleNormal="85" workbookViewId="0">
      <selection sqref="A1:IE60"/>
    </sheetView>
  </sheetViews>
  <sheetFormatPr defaultColWidth="8.85546875" defaultRowHeight="15" x14ac:dyDescent="0.25"/>
  <cols>
    <col min="1" max="1" width="40.7109375" style="194" customWidth="1"/>
    <col min="2" max="2" width="10.7109375" style="194" customWidth="1"/>
    <col min="3" max="73" width="18.7109375" style="194" customWidth="1"/>
    <col min="74" max="74" width="18.7109375" style="3" customWidth="1"/>
    <col min="75" max="90" width="18.7109375" style="194" customWidth="1"/>
    <col min="91" max="91" width="18.7109375" style="3" customWidth="1"/>
    <col min="92" max="94" width="18.7109375" style="194" customWidth="1"/>
    <col min="95" max="95" width="18.7109375" style="3" customWidth="1"/>
    <col min="96" max="237" width="18.7109375" style="194" customWidth="1"/>
    <col min="238" max="238" width="17" style="194" bestFit="1" customWidth="1"/>
    <col min="239" max="239" width="14.7109375" style="194" bestFit="1" customWidth="1"/>
    <col min="240" max="240" width="17" style="301" bestFit="1" customWidth="1"/>
    <col min="241" max="241" width="14.7109375" style="194" bestFit="1" customWidth="1"/>
    <col min="242" max="16384" width="8.85546875" style="194"/>
  </cols>
  <sheetData>
    <row r="1" spans="1:242" ht="14.45" x14ac:dyDescent="0.3">
      <c r="A1" s="193">
        <f>COUNTA(B8:B500)</f>
        <v>13</v>
      </c>
      <c r="B1" s="193" t="s">
        <v>325</v>
      </c>
      <c r="BM1" s="195" t="s">
        <v>326</v>
      </c>
      <c r="BN1" s="196">
        <f ca="1">IF(COUNT(BN8:OFFSET(BN8,$A$1-1,0))&gt;0,AVERAGE(BN8:OFFSET(BN8,$A$1-1,0)),"-")</f>
        <v>0.17344290193745743</v>
      </c>
      <c r="BU1" s="123" t="s">
        <v>326</v>
      </c>
      <c r="BV1" s="124">
        <f>AVERAGE(BV8:BV10,BV13:BV20)</f>
        <v>9716.1528054848441</v>
      </c>
      <c r="CL1" s="123" t="s">
        <v>326</v>
      </c>
      <c r="CM1" s="124">
        <f>AVERAGE(CM8:CM10,CM15:CM18,CM20)</f>
        <v>395.20454759294427</v>
      </c>
      <c r="CP1" s="123" t="s">
        <v>326</v>
      </c>
      <c r="CQ1" s="124">
        <f>AVERAGE(CQ8:CQ20)</f>
        <v>1115.3558946493902</v>
      </c>
      <c r="CZ1" s="195" t="s">
        <v>326</v>
      </c>
      <c r="DA1" s="196">
        <f ca="1">IF(COUNT(DA8:OFFSET(DA8,$A$1-1,0))&gt;0,AVERAGE(DA8:OFFSET(DA8,$A$1-1,0)),"-")</f>
        <v>0.20701736963838291</v>
      </c>
      <c r="DR1" s="195" t="s">
        <v>327</v>
      </c>
      <c r="DS1" s="197">
        <v>22880</v>
      </c>
      <c r="DT1" s="195" t="s">
        <v>326</v>
      </c>
      <c r="DU1" s="197">
        <f ca="1">IF(COUNT(DU8:OFFSET(DU8,$A$1-1,0))&gt;0,AVERAGE(DU8:OFFSET(DU8,$A$1-1,0)),"-")</f>
        <v>51813.646787540602</v>
      </c>
      <c r="DW1" s="195" t="s">
        <v>326</v>
      </c>
      <c r="DX1" s="197">
        <f ca="1">IF(COUNT(DX8:OFFSET(DX8,$A$1-1,0))&gt;0,AVERAGE(DX8:OFFSET(DX8,$A$1-1,0)),"-")</f>
        <v>64147.693378537777</v>
      </c>
      <c r="DZ1" s="195" t="s">
        <v>326</v>
      </c>
      <c r="EA1" s="197">
        <f ca="1">IF(COUNT(EA8:OFFSET(EA8,$A$1-1,0))&gt;0,AVERAGE(EA8:OFFSET(EA8,$A$1-1,0)),"-")</f>
        <v>42080.959805959807</v>
      </c>
      <c r="EC1" s="195" t="s">
        <v>326</v>
      </c>
      <c r="ED1" s="197">
        <f ca="1">IF(COUNT(ED8:OFFSET(ED8,$A$1-1,0))&gt;0,AVERAGE(ED8:OFFSET(ED8,$A$1-1,0)),"-")</f>
        <v>38576.315789473687</v>
      </c>
      <c r="EF1" s="195" t="s">
        <v>326</v>
      </c>
      <c r="EG1" s="197" t="str">
        <f ca="1">IF(COUNT(EG8:OFFSET(EG8,$A$1-1,0))&gt;0,AVERAGE(EG8:OFFSET(EG8,$A$1-1,0)),"-")</f>
        <v>-</v>
      </c>
      <c r="EI1" s="195" t="s">
        <v>326</v>
      </c>
      <c r="EJ1" s="197" t="str">
        <f ca="1">IF(COUNT(EJ8:OFFSET(EJ8,$A$1-1,0))&gt;0,AVERAGE(EJ8:OFFSET(EJ8,$A$1-1,0)),"-")</f>
        <v>-</v>
      </c>
      <c r="EL1" s="195" t="s">
        <v>326</v>
      </c>
      <c r="EM1" s="197" t="str">
        <f ca="1">IF(COUNT(EM8:OFFSET(EM8,$A$1-1,0))&gt;0,AVERAGE(EM8:OFFSET(EM8,$A$1-1,0)),"-")</f>
        <v>-</v>
      </c>
      <c r="EO1" s="195" t="s">
        <v>326</v>
      </c>
      <c r="EP1" s="197" t="str">
        <f ca="1">IF(COUNT(EP8:OFFSET(EP8,$A$1-1,0))&gt;0,AVERAGE(EP8:OFFSET(EP8,$A$1-1,0)),"-")</f>
        <v>-</v>
      </c>
      <c r="ER1" s="195" t="s">
        <v>326</v>
      </c>
      <c r="ES1" s="197" t="str">
        <f ca="1">IF(COUNT(ES8:OFFSET(ES8,$A$1-1,0))&gt;0,AVERAGE(ES8:OFFSET(ES8,$A$1-1,0)),"-")</f>
        <v>-</v>
      </c>
      <c r="EU1" s="195" t="s">
        <v>326</v>
      </c>
      <c r="EV1" s="197" t="str">
        <f ca="1">IF(COUNT(EV8:OFFSET(EV8,$A$1-1,0))&gt;0,AVERAGE(EV8:OFFSET(EV8,$A$1-1,0)),"-")</f>
        <v>-</v>
      </c>
      <c r="EX1" s="195" t="s">
        <v>326</v>
      </c>
      <c r="EY1" s="197" t="str">
        <f ca="1">IF(COUNT(EY8:OFFSET(EY8,$A$1-1,0))&gt;0,AVERAGE(EY8:OFFSET(EY8,$A$1-1,0)),"-")</f>
        <v>-</v>
      </c>
      <c r="FA1" s="195" t="s">
        <v>326</v>
      </c>
      <c r="FB1" s="197" t="str">
        <f ca="1">IF(COUNT(FB8:OFFSET(FB8,$A$1-1,0))&gt;0,AVERAGE(FB8:OFFSET(FB8,$A$1-1,0)),"-")</f>
        <v>-</v>
      </c>
      <c r="FD1" s="195" t="s">
        <v>326</v>
      </c>
      <c r="FE1" s="197" t="str">
        <f ca="1">IF(COUNT(FE8:OFFSET(FE8,$A$1-1,0))&gt;0,AVERAGE(FE8:OFFSET(FE8,$A$1-1,0)),"-")</f>
        <v>-</v>
      </c>
      <c r="FG1" s="195" t="s">
        <v>326</v>
      </c>
      <c r="FH1" s="197" t="str">
        <f ca="1">IF(COUNT(FH8:OFFSET(FH8,$A$1-1,0))&gt;0,AVERAGE(FH8:OFFSET(FH8,$A$1-1,0)),"-")</f>
        <v>-</v>
      </c>
      <c r="FJ1" s="195" t="s">
        <v>326</v>
      </c>
      <c r="FK1" s="197" t="str">
        <f ca="1">IF(COUNT(FK8:OFFSET(FK8,$A$1-1,0))&gt;0,AVERAGE(FK8:OFFSET(FK8,$A$1-1,0)),"-")</f>
        <v>-</v>
      </c>
      <c r="FM1" s="195" t="s">
        <v>326</v>
      </c>
      <c r="FN1" s="197" t="str">
        <f ca="1">IF(COUNT(FN8:OFFSET(FN8,$A$1-1,0))&gt;0,AVERAGE(FN8:OFFSET(FN8,$A$1-1,0)),"-")</f>
        <v>-</v>
      </c>
      <c r="FP1" s="195" t="s">
        <v>326</v>
      </c>
      <c r="FQ1" s="197" t="str">
        <f ca="1">IF(COUNT(FQ8:OFFSET(FQ8,$A$1-1,0))&gt;0,AVERAGE(FQ8:OFFSET(FQ8,$A$1-1,0)),"-")</f>
        <v>-</v>
      </c>
      <c r="FS1" s="195" t="s">
        <v>326</v>
      </c>
      <c r="FT1" s="197" t="str">
        <f ca="1">IF(COUNT(FT8:OFFSET(FT8,$A$1-1,0))&gt;0,AVERAGE(FT8:OFFSET(FT8,$A$1-1,0)),"-")</f>
        <v>-</v>
      </c>
      <c r="FV1" s="195" t="s">
        <v>326</v>
      </c>
      <c r="FW1" s="197" t="str">
        <f ca="1">IF(COUNT(FW8:OFFSET(FW8,$A$1-1,0))&gt;0,AVERAGE(FW8:OFFSET(FW8,$A$1-1,0)),"-")</f>
        <v>-</v>
      </c>
      <c r="FY1" s="195" t="s">
        <v>326</v>
      </c>
      <c r="FZ1" s="197" t="str">
        <f ca="1">IF(COUNT(FZ8:OFFSET(FZ8,$A$1-1,0))&gt;0,AVERAGE(FZ8:OFFSET(FZ8,$A$1-1,0)),"-")</f>
        <v>-</v>
      </c>
      <c r="GB1" s="195" t="s">
        <v>326</v>
      </c>
      <c r="GC1" s="197" t="str">
        <f ca="1">IF(COUNT(GC8:OFFSET(GC8,$A$1-1,0))&gt;0,AVERAGE(GC8:OFFSET(GC8,$A$1-1,0)),"-")</f>
        <v>-</v>
      </c>
      <c r="GE1" s="195" t="s">
        <v>326</v>
      </c>
      <c r="GF1" s="197">
        <f ca="1">IF(COUNT(GF8:OFFSET(GF8,$A$1-1,0))&gt;0,AVERAGE(GF8:OFFSET(GF8,$A$1-1,0)),"-")</f>
        <v>95035</v>
      </c>
      <c r="GH1" s="195" t="s">
        <v>326</v>
      </c>
      <c r="GI1" s="197" t="str">
        <f ca="1">IF(COUNT(GI8:OFFSET(GI8,$A$1-1,0))&gt;0,AVERAGE(GI8:OFFSET(GI8,$A$1-1,0)),"-")</f>
        <v>-</v>
      </c>
      <c r="GK1" s="195" t="s">
        <v>326</v>
      </c>
      <c r="GL1" s="197" t="str">
        <f ca="1">IF(COUNT(GL8:OFFSET(GL8,$A$1-1,0))&gt;0,AVERAGE(GL8:OFFSET(GL8,$A$1-1,0)),"-")</f>
        <v>-</v>
      </c>
      <c r="GN1" s="195" t="s">
        <v>326</v>
      </c>
      <c r="GO1" s="197" t="str">
        <f ca="1">IF(COUNT(GO8:OFFSET(GO8,$A$1-1,0))&gt;0,AVERAGE(GO8:OFFSET(GO8,$A$1-1,0)),"-")</f>
        <v>-</v>
      </c>
      <c r="GQ1" s="195" t="s">
        <v>326</v>
      </c>
      <c r="GR1" s="197" t="str">
        <f ca="1">IF(COUNT(GR8:OFFSET(GR8,$A$1-1,0))&gt;0,AVERAGE(GR8:OFFSET(GR8,$A$1-1,0)),"-")</f>
        <v>-</v>
      </c>
      <c r="GT1" s="195" t="s">
        <v>326</v>
      </c>
      <c r="GU1" s="197" t="str">
        <f ca="1">IF(COUNT(GU8:OFFSET(GU8,$A$1-1,0))&gt;0,AVERAGE(GU8:OFFSET(GU8,$A$1-1,0)),"-")</f>
        <v>-</v>
      </c>
      <c r="GW1" s="195" t="s">
        <v>326</v>
      </c>
      <c r="GX1" s="197">
        <f ca="1">IF(COUNT(GX8:OFFSET(GX8,$A$1-1,0))&gt;0,AVERAGE(GX8:OFFSET(GX8,$A$1-1,0)),"-")</f>
        <v>43295.981735325142</v>
      </c>
      <c r="GZ1" s="195" t="s">
        <v>326</v>
      </c>
      <c r="HA1" s="197" t="str">
        <f ca="1">IF(COUNT(HA8:OFFSET(HA8,$A$1-1,0))&gt;0,AVERAGE(HA8:OFFSET(HA8,$A$1-1,0)),"-")</f>
        <v>-</v>
      </c>
      <c r="HC1" s="195" t="s">
        <v>326</v>
      </c>
      <c r="HD1" s="197" t="str">
        <f ca="1">IF(COUNT(HD8:OFFSET(HD8,$A$1-1,0))&gt;0,AVERAGE(HD8:OFFSET(HD8,$A$1-1,0)),"-")</f>
        <v>-</v>
      </c>
      <c r="HF1" s="195" t="s">
        <v>326</v>
      </c>
      <c r="HG1" s="197" t="str">
        <f ca="1">IF(COUNT(HG8:OFFSET(HG8,$A$1-1,0))&gt;0,AVERAGE(HG8:OFFSET(HG8,$A$1-1,0)),"-")</f>
        <v>-</v>
      </c>
      <c r="HI1" s="195" t="s">
        <v>326</v>
      </c>
      <c r="HJ1" s="197">
        <f ca="1">IF(COUNT(HJ8:OFFSET(HJ8,$A$1-1,0))&gt;0,AVERAGE(HJ8:OFFSET(HJ8,$A$1-1,0)),"-")</f>
        <v>39166.274509803916</v>
      </c>
      <c r="HL1" s="195" t="s">
        <v>326</v>
      </c>
      <c r="HM1" s="197">
        <f ca="1">IF(COUNT(HM8:OFFSET(HM8,$A$1-1,0))&gt;0,AVERAGE(HM8:OFFSET(HM8,$A$1-1,0)),"-")</f>
        <v>47957.874999999964</v>
      </c>
      <c r="HO1" s="195" t="s">
        <v>326</v>
      </c>
      <c r="HP1" s="197" t="str">
        <f ca="1">IF(COUNT(HP8:OFFSET(HP8,$A$1-1,0))&gt;0,AVERAGE(HP8:OFFSET(HP8,$A$1-1,0)),"-")</f>
        <v>-</v>
      </c>
      <c r="HR1" s="195" t="s">
        <v>326</v>
      </c>
      <c r="HS1" s="197">
        <f ca="1">IF(COUNT(HS8:OFFSET(HS8,$A$1-1,0))&gt;0,AVERAGE(HS8:OFFSET(HS8,$A$1-1,0)),"-")</f>
        <v>26319.252873563222</v>
      </c>
      <c r="HU1" s="195" t="s">
        <v>326</v>
      </c>
      <c r="HV1" s="197">
        <f ca="1">IF(COUNT(HV8:OFFSET(HV8,$A$1-1,0))&gt;0,AVERAGE(HV8:OFFSET(HV8,$A$1-1,0)),"-")</f>
        <v>22880</v>
      </c>
      <c r="HX1" s="195" t="s">
        <v>326</v>
      </c>
      <c r="HY1" s="197" t="str">
        <f ca="1">IF(COUNT(HY8:OFFSET(HY8,$A$1-1,0))&gt;0,AVERAGE(HY8:OFFSET(HY8,$A$1-1,0)),"-")</f>
        <v>-</v>
      </c>
    </row>
    <row r="2" spans="1:242" ht="14.45" x14ac:dyDescent="0.3">
      <c r="BM2" s="195" t="s">
        <v>328</v>
      </c>
      <c r="BN2" s="196">
        <f ca="1">IF(COUNT(BN8:OFFSET(BN8,$A$1-1,0))&gt;0,BN1-(2*_xlfn.STDEV.P(BN8:OFFSET(BN8,$A$1-1,0))),"-")</f>
        <v>5.6923692248773958E-2</v>
      </c>
      <c r="BU2" s="123" t="s">
        <v>329</v>
      </c>
      <c r="BV2" s="124">
        <f>BV1-(2*_xlfn.STDEV.P(BV8:BV20))</f>
        <v>-8412.3384554370223</v>
      </c>
      <c r="CL2" s="123" t="s">
        <v>329</v>
      </c>
      <c r="CM2" s="124">
        <f>CM1-(2*_xlfn.STDEV.P(CM8:CM10,CM15:CM18,CM20))</f>
        <v>-403.63685300015192</v>
      </c>
      <c r="CP2" s="123" t="s">
        <v>329</v>
      </c>
      <c r="CQ2" s="124">
        <f>CQ1-(2*_xlfn.STDEV.P(CQ8:CQ20))</f>
        <v>-2307.3320396263152</v>
      </c>
      <c r="CZ2" s="195" t="s">
        <v>328</v>
      </c>
      <c r="DA2" s="196">
        <f ca="1">IF(COUNT(DA8:OFFSET(DA8,$A$1-1,0))&gt;0,DA1-(2*_xlfn.STDEV.P(DA8:OFFSET(DA8,$A$1-1,0))),"-")</f>
        <v>-8.3870133629620813E-2</v>
      </c>
      <c r="DT2" s="195" t="s">
        <v>328</v>
      </c>
      <c r="DU2" s="197">
        <f ca="1">IF(COUNT(DU8:OFFSET(DU8,$A$1-1,0))=0,"-",IF(DU1-(2*_xlfn.STDEV.P(DU8:OFFSET(DU8,$A$1-1,0)))&lt;$DS$1,$DS$1,DU1-(2*_xlfn.STDEV.P(DU8:OFFSET(DU8,$A$1-1,0)))))</f>
        <v>30850.264234072951</v>
      </c>
      <c r="DW2" s="195" t="s">
        <v>328</v>
      </c>
      <c r="DX2" s="197">
        <f ca="1">IF(COUNT(DX8:OFFSET(DX8,$A$1-1,0))=0,"-",IF(DX1-(2*_xlfn.STDEV.P(DX8:OFFSET(DX8,$A$1-1,0)))&lt;$DS$1,$DS$1,DX1-(2*_xlfn.STDEV.P(DX8:OFFSET(DX8,$A$1-1,0)))))</f>
        <v>22880</v>
      </c>
      <c r="DZ2" s="195" t="s">
        <v>328</v>
      </c>
      <c r="EA2" s="197">
        <f ca="1">IF(COUNT(EA8:OFFSET(EA8,$A$1-1,0))=0,"-",IF(EA1-(2*_xlfn.STDEV.P(EA8:OFFSET(EA8,$A$1-1,0)))&lt;$DS$1,$DS$1,EA1-(2*_xlfn.STDEV.P(EA8:OFFSET(EA8,$A$1-1,0)))))</f>
        <v>23349.500411225446</v>
      </c>
      <c r="EC2" s="195" t="s">
        <v>328</v>
      </c>
      <c r="ED2" s="197">
        <f ca="1">IF(COUNT(ED8:OFFSET(ED8,$A$1-1,0))=0,"-",IF(ED1-(2*_xlfn.STDEV.P(ED8:OFFSET(ED8,$A$1-1,0)))&lt;$DS$1,$DS$1,ED1-(2*_xlfn.STDEV.P(ED8:OFFSET(ED8,$A$1-1,0)))))</f>
        <v>38576.315789473687</v>
      </c>
      <c r="EF2" s="195" t="s">
        <v>328</v>
      </c>
      <c r="EG2" s="197" t="str">
        <f ca="1">IF(COUNT(EG8:OFFSET(EG8,$A$1-1,0))=0,"-",IF(EG1-(2*_xlfn.STDEV.P(EG8:OFFSET(EG8,$A$1-1,0)))&lt;$DS$1,$DS$1,EG1-(2*_xlfn.STDEV.P(EG8:OFFSET(EG8,$A$1-1,0)))))</f>
        <v>-</v>
      </c>
      <c r="EI2" s="195" t="s">
        <v>328</v>
      </c>
      <c r="EJ2" s="197" t="str">
        <f ca="1">IF(COUNT(EJ8:OFFSET(EJ8,$A$1-1,0))=0,"-",IF(EJ1-(2*_xlfn.STDEV.P(EJ8:OFFSET(EJ8,$A$1-1,0)))&lt;$DS$1,$DS$1,EJ1-(2*_xlfn.STDEV.P(EJ8:OFFSET(EJ8,$A$1-1,0)))))</f>
        <v>-</v>
      </c>
      <c r="EL2" s="195" t="s">
        <v>328</v>
      </c>
      <c r="EM2" s="197" t="str">
        <f ca="1">IF(COUNT(EM8:OFFSET(EM8,$A$1-1,0))=0,"-",IF(EM1-(2*_xlfn.STDEV.P(EM8:OFFSET(EM8,$A$1-1,0)))&lt;$DS$1,$DS$1,EM1-(2*_xlfn.STDEV.P(EM8:OFFSET(EM8,$A$1-1,0)))))</f>
        <v>-</v>
      </c>
      <c r="EO2" s="195" t="s">
        <v>328</v>
      </c>
      <c r="EP2" s="197" t="str">
        <f ca="1">IF(COUNT(EP8:OFFSET(EP8,$A$1-1,0))=0,"-",IF(EP1-(2*_xlfn.STDEV.P(EP8:OFFSET(EP8,$A$1-1,0)))&lt;$DS$1,$DS$1,EP1-(2*_xlfn.STDEV.P(EP8:OFFSET(EP8,$A$1-1,0)))))</f>
        <v>-</v>
      </c>
      <c r="ER2" s="195" t="s">
        <v>328</v>
      </c>
      <c r="ES2" s="197" t="str">
        <f ca="1">IF(COUNT(ES8:OFFSET(ES8,$A$1-1,0))=0,"-",IF(ES1-(2*_xlfn.STDEV.P(ES8:OFFSET(ES8,$A$1-1,0)))&lt;$DS$1,$DS$1,ES1-(2*_xlfn.STDEV.P(ES8:OFFSET(ES8,$A$1-1,0)))))</f>
        <v>-</v>
      </c>
      <c r="EU2" s="195" t="s">
        <v>328</v>
      </c>
      <c r="EV2" s="197" t="str">
        <f ca="1">IF(COUNT(EV8:OFFSET(EV8,$A$1-1,0))=0,"-",IF(EV1-(2*_xlfn.STDEV.P(EV8:OFFSET(EV8,$A$1-1,0)))&lt;$DS$1,$DS$1,EV1-(2*_xlfn.STDEV.P(EV8:OFFSET(EV8,$A$1-1,0)))))</f>
        <v>-</v>
      </c>
      <c r="EX2" s="195" t="s">
        <v>328</v>
      </c>
      <c r="EY2" s="197" t="str">
        <f ca="1">IF(COUNT(EY8:OFFSET(EY8,$A$1-1,0))=0,"-",IF(EY1-(2*_xlfn.STDEV.P(EY8:OFFSET(EY8,$A$1-1,0)))&lt;$DS$1,$DS$1,EY1-(2*_xlfn.STDEV.P(EY8:OFFSET(EY8,$A$1-1,0)))))</f>
        <v>-</v>
      </c>
      <c r="FA2" s="195" t="s">
        <v>328</v>
      </c>
      <c r="FB2" s="197" t="str">
        <f ca="1">IF(COUNT(FB8:OFFSET(FB8,$A$1-1,0))=0,"-",IF(FB1-(2*_xlfn.STDEV.P(FB8:OFFSET(FB8,$A$1-1,0)))&lt;$DS$1,$DS$1,FB1-(2*_xlfn.STDEV.P(FB8:OFFSET(FB8,$A$1-1,0)))))</f>
        <v>-</v>
      </c>
      <c r="FD2" s="195" t="s">
        <v>328</v>
      </c>
      <c r="FE2" s="197" t="str">
        <f ca="1">IF(COUNT(FE8:OFFSET(FE8,$A$1-1,0))=0,"-",IF(FE1-(2*_xlfn.STDEV.P(FE8:OFFSET(FE8,$A$1-1,0)))&lt;$DS$1,$DS$1,FE1-(2*_xlfn.STDEV.P(FE8:OFFSET(FE8,$A$1-1,0)))))</f>
        <v>-</v>
      </c>
      <c r="FG2" s="195" t="s">
        <v>328</v>
      </c>
      <c r="FH2" s="197" t="str">
        <f ca="1">IF(COUNT(FH8:OFFSET(FH8,$A$1-1,0))=0,"-",IF(FH1-(2*_xlfn.STDEV.P(FH8:OFFSET(FH8,$A$1-1,0)))&lt;$DS$1,$DS$1,FH1-(2*_xlfn.STDEV.P(FH8:OFFSET(FH8,$A$1-1,0)))))</f>
        <v>-</v>
      </c>
      <c r="FJ2" s="195" t="s">
        <v>328</v>
      </c>
      <c r="FK2" s="197" t="str">
        <f ca="1">IF(COUNT(FK8:OFFSET(FK8,$A$1-1,0))=0,"-",IF(FK1-(2*_xlfn.STDEV.P(FK8:OFFSET(FK8,$A$1-1,0)))&lt;$DS$1,$DS$1,FK1-(2*_xlfn.STDEV.P(FK8:OFFSET(FK8,$A$1-1,0)))))</f>
        <v>-</v>
      </c>
      <c r="FM2" s="195" t="s">
        <v>328</v>
      </c>
      <c r="FN2" s="197" t="str">
        <f ca="1">IF(COUNT(FN8:OFFSET(FN8,$A$1-1,0))=0,"-",IF(FN1-(2*_xlfn.STDEV.P(FN8:OFFSET(FN8,$A$1-1,0)))&lt;$DS$1,$DS$1,FN1-(2*_xlfn.STDEV.P(FN8:OFFSET(FN8,$A$1-1,0)))))</f>
        <v>-</v>
      </c>
      <c r="FP2" s="195" t="s">
        <v>328</v>
      </c>
      <c r="FQ2" s="197" t="str">
        <f ca="1">IF(COUNT(FQ8:OFFSET(FQ8,$A$1-1,0))=0,"-",IF(FQ1-(2*_xlfn.STDEV.P(FQ8:OFFSET(FQ8,$A$1-1,0)))&lt;$DS$1,$DS$1,FQ1-(2*_xlfn.STDEV.P(FQ8:OFFSET(FQ8,$A$1-1,0)))))</f>
        <v>-</v>
      </c>
      <c r="FS2" s="195" t="s">
        <v>328</v>
      </c>
      <c r="FT2" s="197" t="str">
        <f ca="1">IF(COUNT(FT8:OFFSET(FT8,$A$1-1,0))=0,"-",IF(FT1-(2*_xlfn.STDEV.P(FT8:OFFSET(FT8,$A$1-1,0)))&lt;$DS$1,$DS$1,FT1-(2*_xlfn.STDEV.P(FT8:OFFSET(FT8,$A$1-1,0)))))</f>
        <v>-</v>
      </c>
      <c r="FV2" s="195" t="s">
        <v>328</v>
      </c>
      <c r="FW2" s="197" t="str">
        <f ca="1">IF(COUNT(FW8:OFFSET(FW8,$A$1-1,0))=0,"-",IF(FW1-(2*_xlfn.STDEV.P(FW8:OFFSET(FW8,$A$1-1,0)))&lt;$DS$1,$DS$1,FW1-(2*_xlfn.STDEV.P(FW8:OFFSET(FW8,$A$1-1,0)))))</f>
        <v>-</v>
      </c>
      <c r="FY2" s="195" t="s">
        <v>328</v>
      </c>
      <c r="FZ2" s="197" t="str">
        <f ca="1">IF(COUNT(FZ8:OFFSET(FZ8,$A$1-1,0))=0,"-",IF(FZ1-(2*_xlfn.STDEV.P(FZ8:OFFSET(FZ8,$A$1-1,0)))&lt;$DS$1,$DS$1,FZ1-(2*_xlfn.STDEV.P(FZ8:OFFSET(FZ8,$A$1-1,0)))))</f>
        <v>-</v>
      </c>
      <c r="GB2" s="195" t="s">
        <v>328</v>
      </c>
      <c r="GC2" s="197" t="str">
        <f ca="1">IF(COUNT(GC8:OFFSET(GC8,$A$1-1,0))=0,"-",IF(GC1-(2*_xlfn.STDEV.P(GC8:OFFSET(GC8,$A$1-1,0)))&lt;$DS$1,$DS$1,GC1-(2*_xlfn.STDEV.P(GC8:OFFSET(GC8,$A$1-1,0)))))</f>
        <v>-</v>
      </c>
      <c r="GE2" s="195" t="s">
        <v>328</v>
      </c>
      <c r="GF2" s="197">
        <f ca="1">IF(COUNT(GF8:OFFSET(GF8,$A$1-1,0))=0,"-",IF(GF1-(2*_xlfn.STDEV.P(GF8:OFFSET(GF8,$A$1-1,0)))&lt;$DS$1,$DS$1,GF1-(2*_xlfn.STDEV.P(GF8:OFFSET(GF8,$A$1-1,0)))))</f>
        <v>95035</v>
      </c>
      <c r="GH2" s="195" t="s">
        <v>328</v>
      </c>
      <c r="GI2" s="197" t="str">
        <f ca="1">IF(COUNT(GI8:OFFSET(GI8,$A$1-1,0))=0,"-",IF(GI1-(2*_xlfn.STDEV.P(GI8:OFFSET(GI8,$A$1-1,0)))&lt;$DS$1,$DS$1,GI1-(2*_xlfn.STDEV.P(GI8:OFFSET(GI8,$A$1-1,0)))))</f>
        <v>-</v>
      </c>
      <c r="GK2" s="195" t="s">
        <v>328</v>
      </c>
      <c r="GL2" s="197" t="str">
        <f ca="1">IF(COUNT(GL8:OFFSET(GL8,$A$1-1,0))=0,"-",IF(GL1-(2*_xlfn.STDEV.P(GL8:OFFSET(GL8,$A$1-1,0)))&lt;$DS$1,$DS$1,GL1-(2*_xlfn.STDEV.P(GL8:OFFSET(GL8,$A$1-1,0)))))</f>
        <v>-</v>
      </c>
      <c r="GN2" s="195" t="s">
        <v>328</v>
      </c>
      <c r="GO2" s="197" t="str">
        <f ca="1">IF(COUNT(GO8:OFFSET(GO8,$A$1-1,0))=0,"-",IF(GO1-(2*_xlfn.STDEV.P(GO8:OFFSET(GO8,$A$1-1,0)))&lt;$DS$1,$DS$1,GO1-(2*_xlfn.STDEV.P(GO8:OFFSET(GO8,$A$1-1,0)))))</f>
        <v>-</v>
      </c>
      <c r="GQ2" s="195" t="s">
        <v>328</v>
      </c>
      <c r="GR2" s="197" t="str">
        <f ca="1">IF(COUNT(GR8:OFFSET(GR8,$A$1-1,0))=0,"-",IF(GR1-(2*_xlfn.STDEV.P(GR8:OFFSET(GR8,$A$1-1,0)))&lt;$DS$1,$DS$1,GR1-(2*_xlfn.STDEV.P(GR8:OFFSET(GR8,$A$1-1,0)))))</f>
        <v>-</v>
      </c>
      <c r="GT2" s="195" t="s">
        <v>328</v>
      </c>
      <c r="GU2" s="197" t="str">
        <f ca="1">IF(COUNT(GU8:OFFSET(GU8,$A$1-1,0))=0,"-",IF(GU1-(2*_xlfn.STDEV.P(GU8:OFFSET(GU8,$A$1-1,0)))&lt;$DS$1,$DS$1,GU1-(2*_xlfn.STDEV.P(GU8:OFFSET(GU8,$A$1-1,0)))))</f>
        <v>-</v>
      </c>
      <c r="GW2" s="195" t="s">
        <v>328</v>
      </c>
      <c r="GX2" s="197">
        <f ca="1">IF(COUNT(GX8:OFFSET(GX8,$A$1-1,0))=0,"-",IF(GX1-(2*_xlfn.STDEV.P(GX8:OFFSET(GX8,$A$1-1,0)))&lt;$DS$1,$DS$1,GX1-(2*_xlfn.STDEV.P(GX8:OFFSET(GX8,$A$1-1,0)))))</f>
        <v>22880</v>
      </c>
      <c r="GZ2" s="195" t="s">
        <v>328</v>
      </c>
      <c r="HA2" s="197" t="str">
        <f ca="1">IF(COUNT(HA8:OFFSET(HA8,$A$1-1,0))=0,"-",IF(HA1-(2*_xlfn.STDEV.P(HA8:OFFSET(HA8,$A$1-1,0)))&lt;$DS$1,$DS$1,HA1-(2*_xlfn.STDEV.P(HA8:OFFSET(HA8,$A$1-1,0)))))</f>
        <v>-</v>
      </c>
      <c r="HC2" s="195" t="s">
        <v>328</v>
      </c>
      <c r="HD2" s="197" t="str">
        <f ca="1">IF(COUNT(HD8:OFFSET(HD8,$A$1-1,0))=0,"-",IF(HD1-(2*_xlfn.STDEV.P(HD8:OFFSET(HD8,$A$1-1,0)))&lt;$DS$1,$DS$1,HD1-(2*_xlfn.STDEV.P(HD8:OFFSET(HD8,$A$1-1,0)))))</f>
        <v>-</v>
      </c>
      <c r="HF2" s="195" t="s">
        <v>328</v>
      </c>
      <c r="HG2" s="197" t="str">
        <f ca="1">IF(COUNT(HG8:OFFSET(HG8,$A$1-1,0))=0,"-",IF(HG1-(2*_xlfn.STDEV.P(HG8:OFFSET(HG8,$A$1-1,0)))&lt;$DS$1,$DS$1,HG1-(2*_xlfn.STDEV.P(HG8:OFFSET(HG8,$A$1-1,0)))))</f>
        <v>-</v>
      </c>
      <c r="HI2" s="195" t="s">
        <v>328</v>
      </c>
      <c r="HJ2" s="197">
        <f ca="1">IF(COUNT(HJ8:OFFSET(HJ8,$A$1-1,0))=0,"-",IF(HJ1-(2*_xlfn.STDEV.P(HJ8:OFFSET(HJ8,$A$1-1,0)))&lt;$DS$1,$DS$1,HJ1-(2*_xlfn.STDEV.P(HJ8:OFFSET(HJ8,$A$1-1,0)))))</f>
        <v>22880</v>
      </c>
      <c r="HL2" s="195" t="s">
        <v>328</v>
      </c>
      <c r="HM2" s="197">
        <f ca="1">IF(COUNT(HM8:OFFSET(HM8,$A$1-1,0))=0,"-",IF(HM1-(2*_xlfn.STDEV.P(HM8:OFFSET(HM8,$A$1-1,0)))&lt;$DS$1,$DS$1,HM1-(2*_xlfn.STDEV.P(HM8:OFFSET(HM8,$A$1-1,0)))))</f>
        <v>22880</v>
      </c>
      <c r="HO2" s="195" t="s">
        <v>328</v>
      </c>
      <c r="HP2" s="197" t="str">
        <f ca="1">IF(COUNT(HP8:OFFSET(HP8,$A$1-1,0))=0,"-",IF(HP1-(2*_xlfn.STDEV.P(HP8:OFFSET(HP8,$A$1-1,0)))&lt;$DS$1,$DS$1,HP1-(2*_xlfn.STDEV.P(HP8:OFFSET(HP8,$A$1-1,0)))))</f>
        <v>-</v>
      </c>
      <c r="HR2" s="195" t="s">
        <v>328</v>
      </c>
      <c r="HS2" s="197">
        <f ca="1">IF(COUNT(HS8:OFFSET(HS8,$A$1-1,0))=0,"-",IF(HS1-(2*_xlfn.STDEV.P(HS8:OFFSET(HS8,$A$1-1,0)))&lt;$DS$1,$DS$1,HS1-(2*_xlfn.STDEV.P(HS8:OFFSET(HS8,$A$1-1,0)))))</f>
        <v>22880</v>
      </c>
      <c r="HU2" s="195" t="s">
        <v>328</v>
      </c>
      <c r="HV2" s="197">
        <f ca="1">IF(COUNT(HV8:OFFSET(HV8,$A$1-1,0))=0,"-",IF(HV1-(2*_xlfn.STDEV.P(HV8:OFFSET(HV8,$A$1-1,0)))&lt;$DS$1,$DS$1,HV1-(2*_xlfn.STDEV.P(HV8:OFFSET(HV8,$A$1-1,0)))))</f>
        <v>22880</v>
      </c>
      <c r="HX2" s="195" t="s">
        <v>328</v>
      </c>
      <c r="HY2" s="197" t="str">
        <f ca="1">IF(COUNT(HY8:OFFSET(HY8,$A$1-1,0))=0,"-",IF(HY1-(2*_xlfn.STDEV.P(HY8:OFFSET(HY8,$A$1-1,0)))&lt;$DS$1,$DS$1,HY1-(2*_xlfn.STDEV.P(HY8:OFFSET(HY8,$A$1-1,0)))))</f>
        <v>-</v>
      </c>
    </row>
    <row r="3" spans="1:242" ht="14.45" x14ac:dyDescent="0.3">
      <c r="A3" s="125" t="s">
        <v>330</v>
      </c>
      <c r="B3" s="126">
        <v>2015</v>
      </c>
      <c r="BM3" s="195" t="s">
        <v>331</v>
      </c>
      <c r="BN3" s="196">
        <f ca="1">IF(COUNT(BN8:OFFSET(BN8,$A$1-1,0))&gt;0,BN1+(2*_xlfn.STDEV.P(BN8:OFFSET(BN8,$A$1-1,0))),"-")</f>
        <v>0.28996211162614088</v>
      </c>
      <c r="BU3" s="24" t="s">
        <v>331</v>
      </c>
      <c r="BV3" s="70">
        <f>BV1+(2*_xlfn.STDEV.P(BV8:BV20))</f>
        <v>27844.644066406712</v>
      </c>
      <c r="CL3" s="24" t="s">
        <v>331</v>
      </c>
      <c r="CM3" s="70">
        <f>CM1+(2*_xlfn.STDEV.P(CM8:CM10,CM15:CM18,CM20))</f>
        <v>1194.0459481860405</v>
      </c>
      <c r="CP3" s="24" t="s">
        <v>331</v>
      </c>
      <c r="CQ3" s="70">
        <f>CQ1+(2*_xlfn.STDEV.P(CQ8:CQ20))</f>
        <v>4538.043828925096</v>
      </c>
      <c r="CZ3" s="195" t="s">
        <v>331</v>
      </c>
      <c r="DA3" s="196">
        <f ca="1">IF(COUNT(DA8:OFFSET(DA8,$A$1-1,0))&gt;0,DA1+(2*_xlfn.STDEV.P(DA8:OFFSET(DA8,$A$1-1,0))),"-")</f>
        <v>0.49790487290638663</v>
      </c>
      <c r="DT3" s="195" t="s">
        <v>331</v>
      </c>
      <c r="DU3" s="197">
        <f ca="1">IF(COUNT(DU8:OFFSET(DU8,$A$1-1,0))&gt;0,DU1+(2*_xlfn.STDEV.P(DU8:OFFSET(DU8,$A$1-1,0))),"-")</f>
        <v>72777.029341008252</v>
      </c>
      <c r="DW3" s="195" t="s">
        <v>331</v>
      </c>
      <c r="DX3" s="197">
        <f ca="1">IF(COUNT(DX8:OFFSET(DX8,$A$1-1,0))&gt;0,DX1+(2*_xlfn.STDEV.P(DX8:OFFSET(DX8,$A$1-1,0))),"-")</f>
        <v>118427.95874482612</v>
      </c>
      <c r="DZ3" s="195" t="s">
        <v>331</v>
      </c>
      <c r="EA3" s="197">
        <f ca="1">IF(COUNT(EA8:OFFSET(EA8,$A$1-1,0))&gt;0,EA1+(2*_xlfn.STDEV.P(EA8:OFFSET(EA8,$A$1-1,0))),"-")</f>
        <v>60812.419200694167</v>
      </c>
      <c r="EC3" s="195" t="s">
        <v>331</v>
      </c>
      <c r="ED3" s="197">
        <f ca="1">IF(COUNT(ED8:OFFSET(ED8,$A$1-1,0))&gt;0,ED1+(2*_xlfn.STDEV.P(ED8:OFFSET(ED8,$A$1-1,0))),"-")</f>
        <v>38576.315789473687</v>
      </c>
      <c r="EF3" s="195" t="s">
        <v>331</v>
      </c>
      <c r="EG3" s="197" t="str">
        <f ca="1">IF(COUNT(EG8:OFFSET(EG8,$A$1-1,0))&gt;0,EG1+(2*_xlfn.STDEV.P(EG8:OFFSET(EG8,$A$1-1,0))),"-")</f>
        <v>-</v>
      </c>
      <c r="EI3" s="195" t="s">
        <v>331</v>
      </c>
      <c r="EJ3" s="197" t="str">
        <f ca="1">IF(COUNT(EJ8:OFFSET(EJ8,$A$1-1,0))&gt;0,EJ1+(2*_xlfn.STDEV.P(EJ8:OFFSET(EJ8,$A$1-1,0))),"-")</f>
        <v>-</v>
      </c>
      <c r="EL3" s="195" t="s">
        <v>331</v>
      </c>
      <c r="EM3" s="197" t="str">
        <f ca="1">IF(COUNT(EM8:OFFSET(EM8,$A$1-1,0))&gt;0,EM1+(2*_xlfn.STDEV.P(EM8:OFFSET(EM8,$A$1-1,0))),"-")</f>
        <v>-</v>
      </c>
      <c r="EO3" s="195" t="s">
        <v>331</v>
      </c>
      <c r="EP3" s="197" t="str">
        <f ca="1">IF(COUNT(EP8:OFFSET(EP8,$A$1-1,0))&gt;0,EP1+(2*_xlfn.STDEV.P(EP8:OFFSET(EP8,$A$1-1,0))),"-")</f>
        <v>-</v>
      </c>
      <c r="ER3" s="195" t="s">
        <v>331</v>
      </c>
      <c r="ES3" s="197" t="str">
        <f ca="1">IF(COUNT(ES8:OFFSET(ES8,$A$1-1,0))&gt;0,ES1+(2*_xlfn.STDEV.P(ES8:OFFSET(ES8,$A$1-1,0))),"-")</f>
        <v>-</v>
      </c>
      <c r="EU3" s="195" t="s">
        <v>331</v>
      </c>
      <c r="EV3" s="197" t="str">
        <f ca="1">IF(COUNT(EV8:OFFSET(EV8,$A$1-1,0))&gt;0,EV1+(2*_xlfn.STDEV.P(EV8:OFFSET(EV8,$A$1-1,0))),"-")</f>
        <v>-</v>
      </c>
      <c r="EX3" s="195" t="s">
        <v>331</v>
      </c>
      <c r="EY3" s="197" t="str">
        <f ca="1">IF(COUNT(EY8:OFFSET(EY8,$A$1-1,0))&gt;0,EY1+(2*_xlfn.STDEV.P(EY8:OFFSET(EY8,$A$1-1,0))),"-")</f>
        <v>-</v>
      </c>
      <c r="FA3" s="195" t="s">
        <v>331</v>
      </c>
      <c r="FB3" s="197" t="str">
        <f ca="1">IF(COUNT(FB8:OFFSET(FB8,$A$1-1,0))&gt;0,FB1+(2*_xlfn.STDEV.P(FB8:OFFSET(FB8,$A$1-1,0))),"-")</f>
        <v>-</v>
      </c>
      <c r="FD3" s="195" t="s">
        <v>331</v>
      </c>
      <c r="FE3" s="197" t="str">
        <f ca="1">IF(COUNT(FE8:OFFSET(FE8,$A$1-1,0))&gt;0,FE1+(2*_xlfn.STDEV.P(FE8:OFFSET(FE8,$A$1-1,0))),"-")</f>
        <v>-</v>
      </c>
      <c r="FG3" s="195" t="s">
        <v>331</v>
      </c>
      <c r="FH3" s="197" t="str">
        <f ca="1">IF(COUNT(FH8:OFFSET(FH8,$A$1-1,0))&gt;0,FH1+(2*_xlfn.STDEV.P(FH8:OFFSET(FH8,$A$1-1,0))),"-")</f>
        <v>-</v>
      </c>
      <c r="FJ3" s="195" t="s">
        <v>331</v>
      </c>
      <c r="FK3" s="197" t="str">
        <f ca="1">IF(COUNT(FK8:OFFSET(FK8,$A$1-1,0))&gt;0,FK1+(2*_xlfn.STDEV.P(FK8:OFFSET(FK8,$A$1-1,0))),"-")</f>
        <v>-</v>
      </c>
      <c r="FM3" s="195" t="s">
        <v>331</v>
      </c>
      <c r="FN3" s="197" t="str">
        <f ca="1">IF(COUNT(FN8:OFFSET(FN8,$A$1-1,0))&gt;0,FN1+(2*_xlfn.STDEV.P(FN8:OFFSET(FN8,$A$1-1,0))),"-")</f>
        <v>-</v>
      </c>
      <c r="FP3" s="195" t="s">
        <v>331</v>
      </c>
      <c r="FQ3" s="197" t="str">
        <f ca="1">IF(COUNT(FQ8:OFFSET(FQ8,$A$1-1,0))&gt;0,FQ1+(2*_xlfn.STDEV.P(FQ8:OFFSET(FQ8,$A$1-1,0))),"-")</f>
        <v>-</v>
      </c>
      <c r="FS3" s="195" t="s">
        <v>331</v>
      </c>
      <c r="FT3" s="197" t="str">
        <f ca="1">IF(COUNT(FT8:OFFSET(FT8,$A$1-1,0))&gt;0,FT1+(2*_xlfn.STDEV.P(FT8:OFFSET(FT8,$A$1-1,0))),"-")</f>
        <v>-</v>
      </c>
      <c r="FV3" s="195" t="s">
        <v>331</v>
      </c>
      <c r="FW3" s="197" t="str">
        <f ca="1">IF(COUNT(FW8:OFFSET(FW8,$A$1-1,0))&gt;0,FW1+(2*_xlfn.STDEV.P(FW8:OFFSET(FW8,$A$1-1,0))),"-")</f>
        <v>-</v>
      </c>
      <c r="FY3" s="195" t="s">
        <v>331</v>
      </c>
      <c r="FZ3" s="197" t="str">
        <f ca="1">IF(COUNT(FZ8:OFFSET(FZ8,$A$1-1,0))&gt;0,FZ1+(2*_xlfn.STDEV.P(FZ8:OFFSET(FZ8,$A$1-1,0))),"-")</f>
        <v>-</v>
      </c>
      <c r="GB3" s="195" t="s">
        <v>331</v>
      </c>
      <c r="GC3" s="197" t="str">
        <f ca="1">IF(COUNT(GC8:OFFSET(GC8,$A$1-1,0))&gt;0,GC1+(2*_xlfn.STDEV.P(GC8:OFFSET(GC8,$A$1-1,0))),"-")</f>
        <v>-</v>
      </c>
      <c r="GE3" s="195" t="s">
        <v>331</v>
      </c>
      <c r="GF3" s="197">
        <f ca="1">IF(COUNT(GF8:OFFSET(GF8,$A$1-1,0))&gt;0,GF1+(2*_xlfn.STDEV.P(GF8:OFFSET(GF8,$A$1-1,0))),"-")</f>
        <v>95035</v>
      </c>
      <c r="GH3" s="195" t="s">
        <v>331</v>
      </c>
      <c r="GI3" s="197" t="str">
        <f ca="1">IF(COUNT(GI8:OFFSET(GI8,$A$1-1,0))&gt;0,GI1+(2*_xlfn.STDEV.P(GI8:OFFSET(GI8,$A$1-1,0))),"-")</f>
        <v>-</v>
      </c>
      <c r="GK3" s="195" t="s">
        <v>331</v>
      </c>
      <c r="GL3" s="197" t="str">
        <f ca="1">IF(COUNT(GL8:OFFSET(GL8,$A$1-1,0))&gt;0,GL1+(2*_xlfn.STDEV.P(GL8:OFFSET(GL8,$A$1-1,0))),"-")</f>
        <v>-</v>
      </c>
      <c r="GN3" s="195" t="s">
        <v>331</v>
      </c>
      <c r="GO3" s="197" t="str">
        <f ca="1">IF(COUNT(GO8:OFFSET(GO8,$A$1-1,0))&gt;0,GO1+(2*_xlfn.STDEV.P(GO8:OFFSET(GO8,$A$1-1,0))),"-")</f>
        <v>-</v>
      </c>
      <c r="GQ3" s="195" t="s">
        <v>331</v>
      </c>
      <c r="GR3" s="197" t="str">
        <f ca="1">IF(COUNT(GR8:OFFSET(GR8,$A$1-1,0))&gt;0,GR1+(2*_xlfn.STDEV.P(GR8:OFFSET(GR8,$A$1-1,0))),"-")</f>
        <v>-</v>
      </c>
      <c r="GT3" s="195" t="s">
        <v>331</v>
      </c>
      <c r="GU3" s="197" t="str">
        <f ca="1">IF(COUNT(GU8:OFFSET(GU8,$A$1-1,0))&gt;0,GU1+(2*_xlfn.STDEV.P(GU8:OFFSET(GU8,$A$1-1,0))),"-")</f>
        <v>-</v>
      </c>
      <c r="GW3" s="195" t="s">
        <v>331</v>
      </c>
      <c r="GX3" s="197">
        <f ca="1">IF(COUNT(GX8:OFFSET(GX8,$A$1-1,0))&gt;0,GX1+(2*_xlfn.STDEV.P(GX8:OFFSET(GX8,$A$1-1,0))),"-")</f>
        <v>71694.839335954108</v>
      </c>
      <c r="GZ3" s="195" t="s">
        <v>331</v>
      </c>
      <c r="HA3" s="197" t="str">
        <f ca="1">IF(COUNT(HA8:OFFSET(HA8,$A$1-1,0))&gt;0,HA1+(2*_xlfn.STDEV.P(HA8:OFFSET(HA8,$A$1-1,0))),"-")</f>
        <v>-</v>
      </c>
      <c r="HC3" s="195" t="s">
        <v>331</v>
      </c>
      <c r="HD3" s="197" t="str">
        <f ca="1">IF(COUNT(HD8:OFFSET(HD8,$A$1-1,0))&gt;0,HD1+(2*_xlfn.STDEV.P(HD8:OFFSET(HD8,$A$1-1,0))),"-")</f>
        <v>-</v>
      </c>
      <c r="HF3" s="195" t="s">
        <v>331</v>
      </c>
      <c r="HG3" s="197" t="str">
        <f ca="1">IF(COUNT(HG8:OFFSET(HG8,$A$1-1,0))&gt;0,HG1+(2*_xlfn.STDEV.P(HG8:OFFSET(HG8,$A$1-1,0))),"-")</f>
        <v>-</v>
      </c>
      <c r="HI3" s="195" t="s">
        <v>331</v>
      </c>
      <c r="HJ3" s="197">
        <f ca="1">IF(COUNT(HJ8:OFFSET(HJ8,$A$1-1,0))&gt;0,HJ1+(2*_xlfn.STDEV.P(HJ8:OFFSET(HJ8,$A$1-1,0))),"-")</f>
        <v>72256.753936389403</v>
      </c>
      <c r="HL3" s="195" t="s">
        <v>331</v>
      </c>
      <c r="HM3" s="197">
        <f ca="1">IF(COUNT(HM8:OFFSET(HM8,$A$1-1,0))&gt;0,HM1+(2*_xlfn.STDEV.P(HM8:OFFSET(HM8,$A$1-1,0))),"-")</f>
        <v>87821.397453758385</v>
      </c>
      <c r="HO3" s="195" t="s">
        <v>331</v>
      </c>
      <c r="HP3" s="197" t="str">
        <f ca="1">IF(COUNT(HP8:OFFSET(HP8,$A$1-1,0))&gt;0,HP1+(2*_xlfn.STDEV.P(HP8:OFFSET(HP8,$A$1-1,0))),"-")</f>
        <v>-</v>
      </c>
      <c r="HR3" s="195" t="s">
        <v>331</v>
      </c>
      <c r="HS3" s="197">
        <f ca="1">IF(COUNT(HS8:OFFSET(HS8,$A$1-1,0))&gt;0,HS1+(2*_xlfn.STDEV.P(HS8:OFFSET(HS8,$A$1-1,0))),"-")</f>
        <v>33689.274295625699</v>
      </c>
      <c r="HU3" s="195" t="s">
        <v>331</v>
      </c>
      <c r="HV3" s="197">
        <f ca="1">IF(COUNT(HV8:OFFSET(HV8,$A$1-1,0))&gt;0,HV1+(2*_xlfn.STDEV.P(HV8:OFFSET(HV8,$A$1-1,0))),"-")</f>
        <v>22880</v>
      </c>
      <c r="HX3" s="195" t="s">
        <v>331</v>
      </c>
      <c r="HY3" s="197" t="str">
        <f ca="1">IF(COUNT(HY8:OFFSET(HY8,$A$1-1,0))&gt;0,HY1+(2*_xlfn.STDEV.P(HY8:OFFSET(HY8,$A$1-1,0))),"-")</f>
        <v>-</v>
      </c>
    </row>
    <row r="4" spans="1:242" ht="14.45" x14ac:dyDescent="0.3">
      <c r="A4" s="125" t="s">
        <v>332</v>
      </c>
      <c r="B4" s="125">
        <v>3486</v>
      </c>
      <c r="BV4"/>
      <c r="CM4"/>
      <c r="CQ4"/>
    </row>
    <row r="5" spans="1:242" ht="14.45" x14ac:dyDescent="0.3">
      <c r="A5" s="127"/>
      <c r="B5" s="128"/>
      <c r="C5" s="129" t="s">
        <v>77</v>
      </c>
      <c r="D5" s="129" t="s">
        <v>78</v>
      </c>
      <c r="E5" s="129" t="s">
        <v>79</v>
      </c>
      <c r="F5" s="129" t="s">
        <v>80</v>
      </c>
      <c r="G5" s="129" t="s">
        <v>81</v>
      </c>
      <c r="H5" s="129" t="s">
        <v>82</v>
      </c>
      <c r="I5" s="129" t="s">
        <v>83</v>
      </c>
      <c r="J5" s="129" t="s">
        <v>84</v>
      </c>
      <c r="K5" s="129" t="s">
        <v>85</v>
      </c>
      <c r="L5" s="129" t="s">
        <v>86</v>
      </c>
      <c r="M5" s="129" t="s">
        <v>87</v>
      </c>
      <c r="N5" s="129" t="s">
        <v>88</v>
      </c>
      <c r="O5" s="129" t="s">
        <v>89</v>
      </c>
      <c r="P5" s="129" t="s">
        <v>90</v>
      </c>
      <c r="Q5" s="129" t="s">
        <v>91</v>
      </c>
      <c r="R5" s="129" t="s">
        <v>92</v>
      </c>
      <c r="S5" s="129" t="s">
        <v>93</v>
      </c>
      <c r="T5" s="129" t="s">
        <v>94</v>
      </c>
      <c r="U5" s="129" t="s">
        <v>95</v>
      </c>
      <c r="V5" s="129" t="s">
        <v>96</v>
      </c>
      <c r="W5" s="129" t="s">
        <v>97</v>
      </c>
      <c r="X5" s="129" t="s">
        <v>98</v>
      </c>
      <c r="Y5" s="129" t="s">
        <v>99</v>
      </c>
      <c r="Z5" s="129" t="s">
        <v>100</v>
      </c>
      <c r="AA5" s="129" t="s">
        <v>101</v>
      </c>
      <c r="AB5" s="129" t="s">
        <v>102</v>
      </c>
      <c r="AC5" s="129" t="s">
        <v>103</v>
      </c>
      <c r="AD5" s="129" t="s">
        <v>104</v>
      </c>
      <c r="AE5" s="129" t="s">
        <v>105</v>
      </c>
      <c r="AF5" s="129" t="s">
        <v>106</v>
      </c>
      <c r="AG5" s="129" t="s">
        <v>107</v>
      </c>
      <c r="AH5" s="129" t="s">
        <v>108</v>
      </c>
      <c r="AI5" s="129" t="s">
        <v>109</v>
      </c>
      <c r="AJ5" s="129" t="s">
        <v>110</v>
      </c>
      <c r="AK5" s="129" t="s">
        <v>111</v>
      </c>
      <c r="AL5" s="129" t="s">
        <v>112</v>
      </c>
      <c r="AM5" s="129" t="s">
        <v>113</v>
      </c>
      <c r="AN5" s="129" t="s">
        <v>114</v>
      </c>
      <c r="AO5" s="129" t="s">
        <v>115</v>
      </c>
      <c r="AP5" s="129" t="s">
        <v>116</v>
      </c>
      <c r="AQ5" s="129" t="s">
        <v>117</v>
      </c>
      <c r="AR5" s="129" t="s">
        <v>118</v>
      </c>
      <c r="AS5" s="129" t="s">
        <v>119</v>
      </c>
      <c r="AT5" s="129" t="s">
        <v>120</v>
      </c>
      <c r="AU5" s="129" t="s">
        <v>121</v>
      </c>
      <c r="AV5" s="129" t="s">
        <v>122</v>
      </c>
      <c r="AW5" s="129" t="s">
        <v>123</v>
      </c>
      <c r="AX5" s="129" t="s">
        <v>124</v>
      </c>
      <c r="AY5" s="129" t="s">
        <v>125</v>
      </c>
      <c r="AZ5" s="129" t="s">
        <v>126</v>
      </c>
      <c r="BA5" s="129" t="s">
        <v>127</v>
      </c>
      <c r="BB5" s="129" t="s">
        <v>128</v>
      </c>
      <c r="BC5" s="129" t="s">
        <v>129</v>
      </c>
      <c r="BD5" s="129" t="s">
        <v>130</v>
      </c>
      <c r="BE5" s="129" t="s">
        <v>131</v>
      </c>
      <c r="BF5" s="129" t="s">
        <v>132</v>
      </c>
      <c r="BG5" s="129" t="s">
        <v>133</v>
      </c>
      <c r="BH5" s="129" t="s">
        <v>134</v>
      </c>
      <c r="BI5" s="129" t="s">
        <v>135</v>
      </c>
      <c r="BJ5" s="129" t="s">
        <v>136</v>
      </c>
      <c r="BK5" s="129" t="s">
        <v>137</v>
      </c>
      <c r="BL5" s="129" t="s">
        <v>138</v>
      </c>
      <c r="BM5" s="129" t="s">
        <v>139</v>
      </c>
      <c r="BN5" s="129"/>
      <c r="BO5" s="129" t="s">
        <v>140</v>
      </c>
      <c r="BP5" s="129" t="s">
        <v>141</v>
      </c>
      <c r="BQ5" s="129" t="s">
        <v>142</v>
      </c>
      <c r="BR5" s="129" t="s">
        <v>143</v>
      </c>
      <c r="BS5" s="129" t="s">
        <v>144</v>
      </c>
      <c r="BT5" s="129" t="s">
        <v>145</v>
      </c>
      <c r="BU5" s="129" t="s">
        <v>146</v>
      </c>
      <c r="BV5" s="129"/>
      <c r="BW5" s="129" t="s">
        <v>51</v>
      </c>
      <c r="BX5" s="129" t="s">
        <v>147</v>
      </c>
      <c r="BY5" s="129" t="s">
        <v>148</v>
      </c>
      <c r="BZ5" s="129" t="s">
        <v>149</v>
      </c>
      <c r="CA5" s="129" t="s">
        <v>52</v>
      </c>
      <c r="CB5" s="129" t="s">
        <v>53</v>
      </c>
      <c r="CC5" s="129" t="s">
        <v>150</v>
      </c>
      <c r="CD5" s="129" t="s">
        <v>151</v>
      </c>
      <c r="CE5" s="129" t="s">
        <v>152</v>
      </c>
      <c r="CF5" s="129" t="s">
        <v>153</v>
      </c>
      <c r="CG5" s="129" t="s">
        <v>154</v>
      </c>
      <c r="CH5" s="129" t="s">
        <v>155</v>
      </c>
      <c r="CI5" s="129" t="s">
        <v>156</v>
      </c>
      <c r="CJ5" s="129" t="s">
        <v>157</v>
      </c>
      <c r="CK5" s="129" t="s">
        <v>158</v>
      </c>
      <c r="CL5" s="129" t="s">
        <v>54</v>
      </c>
      <c r="CM5" s="129"/>
      <c r="CN5" s="129" t="s">
        <v>159</v>
      </c>
      <c r="CO5" s="129" t="s">
        <v>160</v>
      </c>
      <c r="CP5" s="129" t="s">
        <v>161</v>
      </c>
      <c r="CQ5" s="129"/>
      <c r="CR5" s="129" t="s">
        <v>162</v>
      </c>
      <c r="CS5" s="129" t="s">
        <v>163</v>
      </c>
      <c r="CT5" s="129" t="s">
        <v>164</v>
      </c>
      <c r="CU5" s="129" t="s">
        <v>165</v>
      </c>
      <c r="CV5" s="129" t="s">
        <v>166</v>
      </c>
      <c r="CW5" s="129" t="s">
        <v>167</v>
      </c>
      <c r="CX5" s="129" t="s">
        <v>168</v>
      </c>
      <c r="CY5" s="129" t="s">
        <v>169</v>
      </c>
      <c r="CZ5" s="129" t="s">
        <v>170</v>
      </c>
      <c r="DA5" s="129"/>
      <c r="DB5" s="129" t="s">
        <v>171</v>
      </c>
      <c r="DC5" s="129" t="s">
        <v>172</v>
      </c>
      <c r="DD5" s="129" t="s">
        <v>173</v>
      </c>
      <c r="DE5" s="129" t="s">
        <v>174</v>
      </c>
      <c r="DF5" s="129" t="s">
        <v>175</v>
      </c>
      <c r="DG5" s="129" t="s">
        <v>333</v>
      </c>
      <c r="DH5" s="129" t="s">
        <v>334</v>
      </c>
      <c r="DI5" s="129" t="s">
        <v>335</v>
      </c>
      <c r="DJ5" s="129" t="s">
        <v>336</v>
      </c>
      <c r="DK5" s="129" t="s">
        <v>337</v>
      </c>
      <c r="DL5" s="129" t="s">
        <v>338</v>
      </c>
      <c r="DM5" s="129" t="s">
        <v>339</v>
      </c>
      <c r="DN5" s="129" t="s">
        <v>340</v>
      </c>
      <c r="DO5" s="129" t="s">
        <v>341</v>
      </c>
      <c r="DP5" s="129" t="s">
        <v>342</v>
      </c>
      <c r="DQ5" s="129" t="s">
        <v>343</v>
      </c>
      <c r="DR5" s="129" t="s">
        <v>344</v>
      </c>
      <c r="DS5" s="129" t="s">
        <v>345</v>
      </c>
      <c r="DT5" s="130"/>
      <c r="DU5" s="131"/>
      <c r="DV5" s="129" t="s">
        <v>346</v>
      </c>
      <c r="DW5" s="130"/>
      <c r="DX5" s="131"/>
      <c r="DY5" s="129" t="s">
        <v>347</v>
      </c>
      <c r="DZ5" s="130"/>
      <c r="EA5" s="131"/>
      <c r="EB5" s="129" t="s">
        <v>348</v>
      </c>
      <c r="EC5" s="130"/>
      <c r="ED5" s="131"/>
      <c r="EE5" s="129" t="s">
        <v>349</v>
      </c>
      <c r="EF5" s="130"/>
      <c r="EG5" s="131"/>
      <c r="EH5" s="129" t="s">
        <v>350</v>
      </c>
      <c r="EI5" s="130"/>
      <c r="EJ5" s="131"/>
      <c r="EK5" s="129" t="s">
        <v>351</v>
      </c>
      <c r="EL5" s="130"/>
      <c r="EM5" s="131"/>
      <c r="EN5" s="129" t="s">
        <v>352</v>
      </c>
      <c r="EO5" s="130"/>
      <c r="EP5" s="131"/>
      <c r="EQ5" s="129" t="s">
        <v>353</v>
      </c>
      <c r="ER5" s="130"/>
      <c r="ES5" s="131"/>
      <c r="ET5" s="129" t="s">
        <v>354</v>
      </c>
      <c r="EU5" s="130"/>
      <c r="EV5" s="131"/>
      <c r="EW5" s="129" t="s">
        <v>355</v>
      </c>
      <c r="EX5" s="130"/>
      <c r="EY5" s="131"/>
      <c r="EZ5" s="129" t="s">
        <v>356</v>
      </c>
      <c r="FA5" s="130"/>
      <c r="FB5" s="131"/>
      <c r="FC5" s="129" t="s">
        <v>357</v>
      </c>
      <c r="FD5" s="130"/>
      <c r="FE5" s="131"/>
      <c r="FF5" s="129" t="s">
        <v>358</v>
      </c>
      <c r="FG5" s="130"/>
      <c r="FH5" s="131"/>
      <c r="FI5" s="129" t="s">
        <v>359</v>
      </c>
      <c r="FJ5" s="130"/>
      <c r="FK5" s="131"/>
      <c r="FL5" s="129" t="s">
        <v>360</v>
      </c>
      <c r="FM5" s="130"/>
      <c r="FN5" s="131"/>
      <c r="FO5" s="129" t="s">
        <v>361</v>
      </c>
      <c r="FP5" s="130"/>
      <c r="FQ5" s="131"/>
      <c r="FR5" s="129" t="s">
        <v>362</v>
      </c>
      <c r="FS5" s="130"/>
      <c r="FT5" s="131"/>
      <c r="FU5" s="129" t="s">
        <v>363</v>
      </c>
      <c r="FV5" s="130"/>
      <c r="FW5" s="131"/>
      <c r="FX5" s="129" t="s">
        <v>364</v>
      </c>
      <c r="FY5" s="130"/>
      <c r="FZ5" s="131"/>
      <c r="GA5" s="129" t="s">
        <v>365</v>
      </c>
      <c r="GB5" s="130"/>
      <c r="GC5" s="131"/>
      <c r="GD5" s="129" t="s">
        <v>366</v>
      </c>
      <c r="GE5" s="130"/>
      <c r="GF5" s="131"/>
      <c r="GG5" s="129" t="s">
        <v>367</v>
      </c>
      <c r="GH5" s="130"/>
      <c r="GI5" s="131"/>
      <c r="GJ5" s="129" t="s">
        <v>368</v>
      </c>
      <c r="GK5" s="130"/>
      <c r="GL5" s="131"/>
      <c r="GM5" s="129" t="s">
        <v>369</v>
      </c>
      <c r="GN5" s="130"/>
      <c r="GO5" s="131"/>
      <c r="GP5" s="129" t="s">
        <v>370</v>
      </c>
      <c r="GQ5" s="130"/>
      <c r="GR5" s="131"/>
      <c r="GS5" s="129" t="s">
        <v>371</v>
      </c>
      <c r="GT5" s="130"/>
      <c r="GU5" s="131"/>
      <c r="GV5" s="129" t="s">
        <v>372</v>
      </c>
      <c r="GW5" s="130"/>
      <c r="GX5" s="131"/>
      <c r="GY5" s="129" t="s">
        <v>373</v>
      </c>
      <c r="GZ5" s="130"/>
      <c r="HA5" s="131"/>
      <c r="HB5" s="129" t="s">
        <v>374</v>
      </c>
      <c r="HC5" s="130"/>
      <c r="HD5" s="131"/>
      <c r="HE5" s="129" t="s">
        <v>375</v>
      </c>
      <c r="HF5" s="130"/>
      <c r="HG5" s="131"/>
      <c r="HH5" s="129" t="s">
        <v>376</v>
      </c>
      <c r="HI5" s="130"/>
      <c r="HJ5" s="131"/>
      <c r="HK5" s="129" t="s">
        <v>377</v>
      </c>
      <c r="HL5" s="130"/>
      <c r="HM5" s="131"/>
      <c r="HN5" s="129" t="s">
        <v>378</v>
      </c>
      <c r="HO5" s="130"/>
      <c r="HP5" s="131"/>
      <c r="HQ5" s="129" t="s">
        <v>379</v>
      </c>
      <c r="HR5" s="130"/>
      <c r="HS5" s="131"/>
      <c r="HT5" s="129" t="s">
        <v>380</v>
      </c>
      <c r="HU5" s="130"/>
      <c r="HV5" s="131"/>
      <c r="HW5" s="129" t="s">
        <v>381</v>
      </c>
      <c r="HX5" s="130"/>
      <c r="HY5" s="131"/>
      <c r="HZ5" s="129" t="s">
        <v>382</v>
      </c>
      <c r="IA5" s="130"/>
      <c r="IB5" s="129" t="s">
        <v>383</v>
      </c>
      <c r="IC5" s="130"/>
      <c r="ID5" s="127"/>
      <c r="IE5" s="204"/>
      <c r="IF5" s="305"/>
      <c r="IG5"/>
    </row>
    <row r="6" spans="1:242" s="198" customFormat="1" ht="100.9" x14ac:dyDescent="0.3">
      <c r="A6" s="132"/>
      <c r="B6" s="133"/>
      <c r="C6" s="134" t="s">
        <v>180</v>
      </c>
      <c r="D6" s="134" t="s">
        <v>181</v>
      </c>
      <c r="E6" s="134" t="s">
        <v>182</v>
      </c>
      <c r="F6" s="134" t="s">
        <v>183</v>
      </c>
      <c r="G6" s="134" t="s">
        <v>184</v>
      </c>
      <c r="H6" s="134" t="s">
        <v>185</v>
      </c>
      <c r="I6" s="134" t="s">
        <v>186</v>
      </c>
      <c r="J6" s="134" t="s">
        <v>187</v>
      </c>
      <c r="K6" s="134" t="s">
        <v>384</v>
      </c>
      <c r="L6" s="134" t="s">
        <v>188</v>
      </c>
      <c r="M6" s="134" t="s">
        <v>541</v>
      </c>
      <c r="N6" s="134" t="s">
        <v>385</v>
      </c>
      <c r="O6" s="134" t="s">
        <v>189</v>
      </c>
      <c r="P6" s="134" t="s">
        <v>190</v>
      </c>
      <c r="Q6" s="134" t="s">
        <v>191</v>
      </c>
      <c r="R6" s="134" t="s">
        <v>192</v>
      </c>
      <c r="S6" s="134" t="s">
        <v>193</v>
      </c>
      <c r="T6" s="134" t="s">
        <v>194</v>
      </c>
      <c r="U6" s="134" t="s">
        <v>386</v>
      </c>
      <c r="V6" s="134" t="s">
        <v>387</v>
      </c>
      <c r="W6" s="134" t="s">
        <v>388</v>
      </c>
      <c r="X6" s="134" t="s">
        <v>195</v>
      </c>
      <c r="Y6" s="134" t="s">
        <v>389</v>
      </c>
      <c r="Z6" s="134" t="s">
        <v>196</v>
      </c>
      <c r="AA6" s="134" t="s">
        <v>197</v>
      </c>
      <c r="AB6" s="134" t="s">
        <v>198</v>
      </c>
      <c r="AC6" s="134" t="s">
        <v>390</v>
      </c>
      <c r="AD6" s="134" t="s">
        <v>199</v>
      </c>
      <c r="AE6" s="134" t="s">
        <v>200</v>
      </c>
      <c r="AF6" s="134" t="s">
        <v>201</v>
      </c>
      <c r="AG6" s="134" t="s">
        <v>202</v>
      </c>
      <c r="AH6" s="134" t="s">
        <v>203</v>
      </c>
      <c r="AI6" s="134" t="s">
        <v>204</v>
      </c>
      <c r="AJ6" s="134" t="s">
        <v>205</v>
      </c>
      <c r="AK6" s="134" t="s">
        <v>206</v>
      </c>
      <c r="AL6" s="134" t="s">
        <v>207</v>
      </c>
      <c r="AM6" s="134" t="s">
        <v>208</v>
      </c>
      <c r="AN6" s="134" t="s">
        <v>209</v>
      </c>
      <c r="AO6" s="134" t="s">
        <v>210</v>
      </c>
      <c r="AP6" s="134" t="s">
        <v>211</v>
      </c>
      <c r="AQ6" s="134" t="s">
        <v>212</v>
      </c>
      <c r="AR6" s="134" t="s">
        <v>213</v>
      </c>
      <c r="AS6" s="134" t="s">
        <v>214</v>
      </c>
      <c r="AT6" s="134" t="s">
        <v>215</v>
      </c>
      <c r="AU6" s="134" t="s">
        <v>216</v>
      </c>
      <c r="AV6" s="134" t="s">
        <v>217</v>
      </c>
      <c r="AW6" s="134" t="s">
        <v>218</v>
      </c>
      <c r="AX6" s="134" t="s">
        <v>219</v>
      </c>
      <c r="AY6" s="134" t="s">
        <v>220</v>
      </c>
      <c r="AZ6" s="134" t="s">
        <v>221</v>
      </c>
      <c r="BA6" s="134" t="s">
        <v>222</v>
      </c>
      <c r="BB6" s="134" t="s">
        <v>223</v>
      </c>
      <c r="BC6" s="134" t="s">
        <v>391</v>
      </c>
      <c r="BD6" s="134" t="s">
        <v>392</v>
      </c>
      <c r="BE6" s="134" t="s">
        <v>260</v>
      </c>
      <c r="BF6" s="134" t="s">
        <v>261</v>
      </c>
      <c r="BG6" s="134" t="s">
        <v>262</v>
      </c>
      <c r="BH6" s="134" t="s">
        <v>263</v>
      </c>
      <c r="BI6" s="134" t="s">
        <v>264</v>
      </c>
      <c r="BJ6" s="134" t="s">
        <v>393</v>
      </c>
      <c r="BK6" s="134" t="s">
        <v>265</v>
      </c>
      <c r="BL6" s="134" t="s">
        <v>266</v>
      </c>
      <c r="BM6" s="134" t="s">
        <v>267</v>
      </c>
      <c r="BN6" s="134" t="s">
        <v>542</v>
      </c>
      <c r="BO6" s="134" t="s">
        <v>268</v>
      </c>
      <c r="BP6" s="134" t="s">
        <v>269</v>
      </c>
      <c r="BQ6" s="134" t="s">
        <v>270</v>
      </c>
      <c r="BR6" s="134" t="s">
        <v>271</v>
      </c>
      <c r="BS6" s="134" t="s">
        <v>272</v>
      </c>
      <c r="BT6" s="134" t="s">
        <v>273</v>
      </c>
      <c r="BU6" s="134" t="s">
        <v>274</v>
      </c>
      <c r="BV6" s="134" t="s">
        <v>434</v>
      </c>
      <c r="BW6" s="134" t="s">
        <v>47</v>
      </c>
      <c r="BX6" s="134" t="s">
        <v>275</v>
      </c>
      <c r="BY6" s="134" t="s">
        <v>276</v>
      </c>
      <c r="BZ6" s="134" t="s">
        <v>277</v>
      </c>
      <c r="CA6" s="134" t="s">
        <v>48</v>
      </c>
      <c r="CB6" s="134" t="s">
        <v>49</v>
      </c>
      <c r="CC6" s="134" t="s">
        <v>278</v>
      </c>
      <c r="CD6" s="134" t="s">
        <v>279</v>
      </c>
      <c r="CE6" s="134" t="s">
        <v>280</v>
      </c>
      <c r="CF6" s="134" t="s">
        <v>281</v>
      </c>
      <c r="CG6" s="134" t="s">
        <v>282</v>
      </c>
      <c r="CH6" s="134" t="s">
        <v>283</v>
      </c>
      <c r="CI6" s="134" t="s">
        <v>284</v>
      </c>
      <c r="CJ6" s="134" t="s">
        <v>285</v>
      </c>
      <c r="CK6" s="134" t="s">
        <v>286</v>
      </c>
      <c r="CL6" s="134" t="s">
        <v>50</v>
      </c>
      <c r="CM6" s="134" t="s">
        <v>394</v>
      </c>
      <c r="CN6" s="134" t="s">
        <v>287</v>
      </c>
      <c r="CO6" s="134" t="s">
        <v>288</v>
      </c>
      <c r="CP6" s="134" t="s">
        <v>289</v>
      </c>
      <c r="CQ6" s="134" t="s">
        <v>533</v>
      </c>
      <c r="CR6" s="134" t="s">
        <v>290</v>
      </c>
      <c r="CS6" s="134" t="s">
        <v>291</v>
      </c>
      <c r="CT6" s="134" t="s">
        <v>292</v>
      </c>
      <c r="CU6" s="134" t="s">
        <v>293</v>
      </c>
      <c r="CV6" s="134" t="s">
        <v>294</v>
      </c>
      <c r="CW6" s="134" t="s">
        <v>295</v>
      </c>
      <c r="CX6" s="134" t="s">
        <v>296</v>
      </c>
      <c r="CY6" s="134" t="s">
        <v>297</v>
      </c>
      <c r="CZ6" s="134" t="s">
        <v>298</v>
      </c>
      <c r="DA6" s="134" t="s">
        <v>395</v>
      </c>
      <c r="DB6" s="134" t="s">
        <v>299</v>
      </c>
      <c r="DC6" s="134" t="s">
        <v>300</v>
      </c>
      <c r="DD6" s="134" t="s">
        <v>301</v>
      </c>
      <c r="DE6" s="134" t="s">
        <v>396</v>
      </c>
      <c r="DF6" s="134" t="s">
        <v>302</v>
      </c>
      <c r="DG6" s="134" t="s">
        <v>397</v>
      </c>
      <c r="DH6" s="134" t="s">
        <v>398</v>
      </c>
      <c r="DI6" s="134" t="s">
        <v>399</v>
      </c>
      <c r="DJ6" s="134" t="s">
        <v>400</v>
      </c>
      <c r="DK6" s="134" t="s">
        <v>401</v>
      </c>
      <c r="DL6" s="134" t="s">
        <v>402</v>
      </c>
      <c r="DM6" s="134" t="s">
        <v>403</v>
      </c>
      <c r="DN6" s="134" t="s">
        <v>404</v>
      </c>
      <c r="DO6" s="134" t="s">
        <v>405</v>
      </c>
      <c r="DP6" s="134" t="s">
        <v>406</v>
      </c>
      <c r="DQ6" s="134" t="s">
        <v>407</v>
      </c>
      <c r="DR6" s="134" t="s">
        <v>408</v>
      </c>
      <c r="DS6" s="134" t="s">
        <v>224</v>
      </c>
      <c r="DT6" s="135"/>
      <c r="DU6" s="136"/>
      <c r="DV6" s="134" t="s">
        <v>225</v>
      </c>
      <c r="DW6" s="135"/>
      <c r="DX6" s="136"/>
      <c r="DY6" s="134" t="s">
        <v>226</v>
      </c>
      <c r="DZ6" s="135"/>
      <c r="EA6" s="136"/>
      <c r="EB6" s="134" t="s">
        <v>227</v>
      </c>
      <c r="EC6" s="135"/>
      <c r="ED6" s="136"/>
      <c r="EE6" s="134" t="s">
        <v>228</v>
      </c>
      <c r="EF6" s="135"/>
      <c r="EG6" s="136"/>
      <c r="EH6" s="134" t="s">
        <v>229</v>
      </c>
      <c r="EI6" s="135"/>
      <c r="EJ6" s="136"/>
      <c r="EK6" s="134" t="s">
        <v>230</v>
      </c>
      <c r="EL6" s="135"/>
      <c r="EM6" s="136"/>
      <c r="EN6" s="134" t="s">
        <v>231</v>
      </c>
      <c r="EO6" s="135"/>
      <c r="EP6" s="136"/>
      <c r="EQ6" s="134" t="s">
        <v>409</v>
      </c>
      <c r="ER6" s="135"/>
      <c r="ES6" s="136"/>
      <c r="ET6" s="134" t="s">
        <v>232</v>
      </c>
      <c r="EU6" s="135"/>
      <c r="EV6" s="136"/>
      <c r="EW6" s="134" t="s">
        <v>233</v>
      </c>
      <c r="EX6" s="135"/>
      <c r="EY6" s="136"/>
      <c r="EZ6" s="134" t="s">
        <v>234</v>
      </c>
      <c r="FA6" s="135"/>
      <c r="FB6" s="136"/>
      <c r="FC6" s="134" t="s">
        <v>235</v>
      </c>
      <c r="FD6" s="135"/>
      <c r="FE6" s="136"/>
      <c r="FF6" s="134" t="s">
        <v>236</v>
      </c>
      <c r="FG6" s="135"/>
      <c r="FH6" s="136"/>
      <c r="FI6" s="134" t="s">
        <v>237</v>
      </c>
      <c r="FJ6" s="135"/>
      <c r="FK6" s="136"/>
      <c r="FL6" s="134" t="s">
        <v>238</v>
      </c>
      <c r="FM6" s="135"/>
      <c r="FN6" s="136"/>
      <c r="FO6" s="134" t="s">
        <v>239</v>
      </c>
      <c r="FP6" s="135"/>
      <c r="FQ6" s="136"/>
      <c r="FR6" s="134" t="s">
        <v>240</v>
      </c>
      <c r="FS6" s="135"/>
      <c r="FT6" s="136"/>
      <c r="FU6" s="134" t="s">
        <v>241</v>
      </c>
      <c r="FV6" s="135"/>
      <c r="FW6" s="136"/>
      <c r="FX6" s="134" t="s">
        <v>242</v>
      </c>
      <c r="FY6" s="135"/>
      <c r="FZ6" s="136"/>
      <c r="GA6" s="134" t="s">
        <v>243</v>
      </c>
      <c r="GB6" s="135"/>
      <c r="GC6" s="136"/>
      <c r="GD6" s="134" t="s">
        <v>410</v>
      </c>
      <c r="GE6" s="135"/>
      <c r="GF6" s="136"/>
      <c r="GG6" s="134" t="s">
        <v>244</v>
      </c>
      <c r="GH6" s="135"/>
      <c r="GI6" s="136"/>
      <c r="GJ6" s="134" t="s">
        <v>245</v>
      </c>
      <c r="GK6" s="135"/>
      <c r="GL6" s="136"/>
      <c r="GM6" s="134" t="s">
        <v>246</v>
      </c>
      <c r="GN6" s="135"/>
      <c r="GO6" s="136"/>
      <c r="GP6" s="134" t="s">
        <v>247</v>
      </c>
      <c r="GQ6" s="135"/>
      <c r="GR6" s="136"/>
      <c r="GS6" s="134" t="s">
        <v>248</v>
      </c>
      <c r="GT6" s="135"/>
      <c r="GU6" s="136"/>
      <c r="GV6" s="134" t="s">
        <v>249</v>
      </c>
      <c r="GW6" s="135"/>
      <c r="GX6" s="136"/>
      <c r="GY6" s="134" t="s">
        <v>250</v>
      </c>
      <c r="GZ6" s="135"/>
      <c r="HA6" s="136"/>
      <c r="HB6" s="134" t="s">
        <v>251</v>
      </c>
      <c r="HC6" s="135"/>
      <c r="HD6" s="136"/>
      <c r="HE6" s="134" t="s">
        <v>252</v>
      </c>
      <c r="HF6" s="135"/>
      <c r="HG6" s="136"/>
      <c r="HH6" s="134" t="s">
        <v>253</v>
      </c>
      <c r="HI6" s="135"/>
      <c r="HJ6" s="136"/>
      <c r="HK6" s="134" t="s">
        <v>254</v>
      </c>
      <c r="HL6" s="135"/>
      <c r="HM6" s="136"/>
      <c r="HN6" s="134" t="s">
        <v>255</v>
      </c>
      <c r="HO6" s="135"/>
      <c r="HP6" s="136"/>
      <c r="HQ6" s="134" t="s">
        <v>256</v>
      </c>
      <c r="HR6" s="135"/>
      <c r="HS6" s="136"/>
      <c r="HT6" s="134" t="s">
        <v>257</v>
      </c>
      <c r="HU6" s="135"/>
      <c r="HV6" s="136"/>
      <c r="HW6" s="134" t="s">
        <v>258</v>
      </c>
      <c r="HX6" s="135"/>
      <c r="HY6" s="136"/>
      <c r="HZ6" s="134" t="s">
        <v>259</v>
      </c>
      <c r="IA6" s="135"/>
      <c r="IB6" s="134" t="s">
        <v>46</v>
      </c>
      <c r="IC6" s="135"/>
      <c r="ID6" s="132"/>
      <c r="IE6" s="205"/>
      <c r="IF6" s="306"/>
      <c r="IG6" s="162"/>
    </row>
    <row r="7" spans="1:242" ht="14.45" x14ac:dyDescent="0.3">
      <c r="A7" s="129" t="s">
        <v>411</v>
      </c>
      <c r="B7" s="129" t="s">
        <v>412</v>
      </c>
      <c r="C7" s="129" t="s">
        <v>413</v>
      </c>
      <c r="D7" s="129" t="s">
        <v>413</v>
      </c>
      <c r="E7" s="129" t="s">
        <v>413</v>
      </c>
      <c r="F7" s="129" t="s">
        <v>413</v>
      </c>
      <c r="G7" s="129" t="s">
        <v>413</v>
      </c>
      <c r="H7" s="129" t="s">
        <v>413</v>
      </c>
      <c r="I7" s="129" t="s">
        <v>413</v>
      </c>
      <c r="J7" s="129" t="s">
        <v>413</v>
      </c>
      <c r="K7" s="129" t="s">
        <v>413</v>
      </c>
      <c r="L7" s="129" t="s">
        <v>413</v>
      </c>
      <c r="M7" s="129" t="s">
        <v>413</v>
      </c>
      <c r="N7" s="129" t="s">
        <v>413</v>
      </c>
      <c r="O7" s="129" t="s">
        <v>413</v>
      </c>
      <c r="P7" s="129" t="s">
        <v>413</v>
      </c>
      <c r="Q7" s="129" t="s">
        <v>413</v>
      </c>
      <c r="R7" s="129" t="s">
        <v>413</v>
      </c>
      <c r="S7" s="129" t="s">
        <v>413</v>
      </c>
      <c r="T7" s="129" t="s">
        <v>413</v>
      </c>
      <c r="U7" s="129" t="s">
        <v>413</v>
      </c>
      <c r="V7" s="129" t="s">
        <v>413</v>
      </c>
      <c r="W7" s="129" t="s">
        <v>413</v>
      </c>
      <c r="X7" s="129" t="s">
        <v>413</v>
      </c>
      <c r="Y7" s="129" t="s">
        <v>413</v>
      </c>
      <c r="Z7" s="129" t="s">
        <v>413</v>
      </c>
      <c r="AA7" s="129" t="s">
        <v>413</v>
      </c>
      <c r="AB7" s="129" t="s">
        <v>413</v>
      </c>
      <c r="AC7" s="129" t="s">
        <v>413</v>
      </c>
      <c r="AD7" s="129" t="s">
        <v>413</v>
      </c>
      <c r="AE7" s="129" t="s">
        <v>413</v>
      </c>
      <c r="AF7" s="129" t="s">
        <v>413</v>
      </c>
      <c r="AG7" s="129" t="s">
        <v>413</v>
      </c>
      <c r="AH7" s="129" t="s">
        <v>413</v>
      </c>
      <c r="AI7" s="129" t="s">
        <v>413</v>
      </c>
      <c r="AJ7" s="129" t="s">
        <v>413</v>
      </c>
      <c r="AK7" s="129" t="s">
        <v>413</v>
      </c>
      <c r="AL7" s="129" t="s">
        <v>413</v>
      </c>
      <c r="AM7" s="129" t="s">
        <v>413</v>
      </c>
      <c r="AN7" s="129" t="s">
        <v>413</v>
      </c>
      <c r="AO7" s="129" t="s">
        <v>413</v>
      </c>
      <c r="AP7" s="129" t="s">
        <v>413</v>
      </c>
      <c r="AQ7" s="129" t="s">
        <v>413</v>
      </c>
      <c r="AR7" s="129" t="s">
        <v>413</v>
      </c>
      <c r="AS7" s="129" t="s">
        <v>413</v>
      </c>
      <c r="AT7" s="129" t="s">
        <v>413</v>
      </c>
      <c r="AU7" s="129" t="s">
        <v>413</v>
      </c>
      <c r="AV7" s="129" t="s">
        <v>413</v>
      </c>
      <c r="AW7" s="129" t="s">
        <v>413</v>
      </c>
      <c r="AX7" s="129" t="s">
        <v>413</v>
      </c>
      <c r="AY7" s="129" t="s">
        <v>413</v>
      </c>
      <c r="AZ7" s="129" t="s">
        <v>413</v>
      </c>
      <c r="BA7" s="129" t="s">
        <v>413</v>
      </c>
      <c r="BB7" s="129" t="s">
        <v>413</v>
      </c>
      <c r="BC7" s="129" t="s">
        <v>413</v>
      </c>
      <c r="BD7" s="129" t="s">
        <v>413</v>
      </c>
      <c r="BE7" s="129" t="s">
        <v>413</v>
      </c>
      <c r="BF7" s="129" t="s">
        <v>413</v>
      </c>
      <c r="BG7" s="129" t="s">
        <v>413</v>
      </c>
      <c r="BH7" s="129" t="s">
        <v>413</v>
      </c>
      <c r="BI7" s="129" t="s">
        <v>413</v>
      </c>
      <c r="BJ7" s="129" t="s">
        <v>413</v>
      </c>
      <c r="BK7" s="129" t="s">
        <v>413</v>
      </c>
      <c r="BL7" s="129" t="s">
        <v>413</v>
      </c>
      <c r="BM7" s="129" t="s">
        <v>413</v>
      </c>
      <c r="BN7" s="129"/>
      <c r="BO7" s="129" t="s">
        <v>413</v>
      </c>
      <c r="BP7" s="129" t="s">
        <v>413</v>
      </c>
      <c r="BQ7" s="129" t="s">
        <v>413</v>
      </c>
      <c r="BR7" s="129" t="s">
        <v>413</v>
      </c>
      <c r="BS7" s="129" t="s">
        <v>413</v>
      </c>
      <c r="BT7" s="129" t="s">
        <v>413</v>
      </c>
      <c r="BU7" s="129" t="s">
        <v>413</v>
      </c>
      <c r="BV7" s="129"/>
      <c r="BW7" s="129" t="s">
        <v>413</v>
      </c>
      <c r="BX7" s="129" t="s">
        <v>413</v>
      </c>
      <c r="BY7" s="129" t="s">
        <v>413</v>
      </c>
      <c r="BZ7" s="129" t="s">
        <v>413</v>
      </c>
      <c r="CA7" s="129" t="s">
        <v>413</v>
      </c>
      <c r="CB7" s="129" t="s">
        <v>413</v>
      </c>
      <c r="CC7" s="129" t="s">
        <v>413</v>
      </c>
      <c r="CD7" s="129" t="s">
        <v>413</v>
      </c>
      <c r="CE7" s="129" t="s">
        <v>413</v>
      </c>
      <c r="CF7" s="129" t="s">
        <v>413</v>
      </c>
      <c r="CG7" s="129" t="s">
        <v>413</v>
      </c>
      <c r="CH7" s="129" t="s">
        <v>413</v>
      </c>
      <c r="CI7" s="129" t="s">
        <v>413</v>
      </c>
      <c r="CJ7" s="129" t="s">
        <v>413</v>
      </c>
      <c r="CK7" s="129" t="s">
        <v>413</v>
      </c>
      <c r="CL7" s="129" t="s">
        <v>413</v>
      </c>
      <c r="CM7" s="129"/>
      <c r="CN7" s="129" t="s">
        <v>413</v>
      </c>
      <c r="CO7" s="129" t="s">
        <v>413</v>
      </c>
      <c r="CP7" s="129" t="s">
        <v>413</v>
      </c>
      <c r="CQ7" s="129"/>
      <c r="CR7" s="129" t="s">
        <v>413</v>
      </c>
      <c r="CS7" s="129" t="s">
        <v>413</v>
      </c>
      <c r="CT7" s="129" t="s">
        <v>413</v>
      </c>
      <c r="CU7" s="129" t="s">
        <v>413</v>
      </c>
      <c r="CV7" s="129" t="s">
        <v>413</v>
      </c>
      <c r="CW7" s="129" t="s">
        <v>413</v>
      </c>
      <c r="CX7" s="129" t="s">
        <v>413</v>
      </c>
      <c r="CY7" s="129" t="s">
        <v>413</v>
      </c>
      <c r="CZ7" s="129" t="s">
        <v>413</v>
      </c>
      <c r="DA7" s="129"/>
      <c r="DB7" s="129" t="s">
        <v>413</v>
      </c>
      <c r="DC7" s="129" t="s">
        <v>413</v>
      </c>
      <c r="DD7" s="129" t="s">
        <v>413</v>
      </c>
      <c r="DE7" s="129" t="s">
        <v>413</v>
      </c>
      <c r="DF7" s="129" t="s">
        <v>413</v>
      </c>
      <c r="DG7" s="129" t="s">
        <v>413</v>
      </c>
      <c r="DH7" s="129" t="s">
        <v>413</v>
      </c>
      <c r="DI7" s="129" t="s">
        <v>413</v>
      </c>
      <c r="DJ7" s="129" t="s">
        <v>413</v>
      </c>
      <c r="DK7" s="129" t="s">
        <v>413</v>
      </c>
      <c r="DL7" s="129" t="s">
        <v>413</v>
      </c>
      <c r="DM7" s="129" t="s">
        <v>413</v>
      </c>
      <c r="DN7" s="129" t="s">
        <v>413</v>
      </c>
      <c r="DO7" s="129" t="s">
        <v>413</v>
      </c>
      <c r="DP7" s="129" t="s">
        <v>413</v>
      </c>
      <c r="DQ7" s="129" t="s">
        <v>413</v>
      </c>
      <c r="DR7" s="129" t="s">
        <v>413</v>
      </c>
      <c r="DS7" s="129" t="s">
        <v>413</v>
      </c>
      <c r="DT7" s="131" t="s">
        <v>414</v>
      </c>
      <c r="DU7" s="131"/>
      <c r="DV7" s="129" t="s">
        <v>413</v>
      </c>
      <c r="DW7" s="131" t="s">
        <v>414</v>
      </c>
      <c r="DX7" s="131"/>
      <c r="DY7" s="129" t="s">
        <v>413</v>
      </c>
      <c r="DZ7" s="131" t="s">
        <v>414</v>
      </c>
      <c r="EA7" s="131"/>
      <c r="EB7" s="129" t="s">
        <v>413</v>
      </c>
      <c r="EC7" s="131" t="s">
        <v>414</v>
      </c>
      <c r="ED7" s="131"/>
      <c r="EE7" s="129" t="s">
        <v>413</v>
      </c>
      <c r="EF7" s="131" t="s">
        <v>414</v>
      </c>
      <c r="EG7" s="131"/>
      <c r="EH7" s="129" t="s">
        <v>413</v>
      </c>
      <c r="EI7" s="131" t="s">
        <v>414</v>
      </c>
      <c r="EJ7" s="131"/>
      <c r="EK7" s="129" t="s">
        <v>413</v>
      </c>
      <c r="EL7" s="131" t="s">
        <v>414</v>
      </c>
      <c r="EM7" s="131"/>
      <c r="EN7" s="129" t="s">
        <v>413</v>
      </c>
      <c r="EO7" s="131" t="s">
        <v>414</v>
      </c>
      <c r="EP7" s="131"/>
      <c r="EQ7" s="129" t="s">
        <v>413</v>
      </c>
      <c r="ER7" s="131" t="s">
        <v>414</v>
      </c>
      <c r="ES7" s="131"/>
      <c r="ET7" s="129" t="s">
        <v>413</v>
      </c>
      <c r="EU7" s="131" t="s">
        <v>414</v>
      </c>
      <c r="EV7" s="131"/>
      <c r="EW7" s="129" t="s">
        <v>413</v>
      </c>
      <c r="EX7" s="131" t="s">
        <v>414</v>
      </c>
      <c r="EY7" s="131"/>
      <c r="EZ7" s="129" t="s">
        <v>413</v>
      </c>
      <c r="FA7" s="131" t="s">
        <v>414</v>
      </c>
      <c r="FB7" s="131"/>
      <c r="FC7" s="129" t="s">
        <v>413</v>
      </c>
      <c r="FD7" s="131" t="s">
        <v>414</v>
      </c>
      <c r="FE7" s="131"/>
      <c r="FF7" s="129" t="s">
        <v>413</v>
      </c>
      <c r="FG7" s="131" t="s">
        <v>414</v>
      </c>
      <c r="FH7" s="131"/>
      <c r="FI7" s="129" t="s">
        <v>413</v>
      </c>
      <c r="FJ7" s="131" t="s">
        <v>414</v>
      </c>
      <c r="FK7" s="131"/>
      <c r="FL7" s="129" t="s">
        <v>413</v>
      </c>
      <c r="FM7" s="131" t="s">
        <v>414</v>
      </c>
      <c r="FN7" s="131"/>
      <c r="FO7" s="129" t="s">
        <v>413</v>
      </c>
      <c r="FP7" s="131" t="s">
        <v>414</v>
      </c>
      <c r="FQ7" s="131"/>
      <c r="FR7" s="129" t="s">
        <v>413</v>
      </c>
      <c r="FS7" s="131" t="s">
        <v>414</v>
      </c>
      <c r="FT7" s="131"/>
      <c r="FU7" s="129" t="s">
        <v>413</v>
      </c>
      <c r="FV7" s="131" t="s">
        <v>414</v>
      </c>
      <c r="FW7" s="131"/>
      <c r="FX7" s="129" t="s">
        <v>413</v>
      </c>
      <c r="FY7" s="131" t="s">
        <v>414</v>
      </c>
      <c r="FZ7" s="131"/>
      <c r="GA7" s="129" t="s">
        <v>413</v>
      </c>
      <c r="GB7" s="131" t="s">
        <v>414</v>
      </c>
      <c r="GC7" s="131"/>
      <c r="GD7" s="129" t="s">
        <v>413</v>
      </c>
      <c r="GE7" s="131" t="s">
        <v>414</v>
      </c>
      <c r="GF7" s="131"/>
      <c r="GG7" s="129" t="s">
        <v>413</v>
      </c>
      <c r="GH7" s="131" t="s">
        <v>414</v>
      </c>
      <c r="GI7" s="131"/>
      <c r="GJ7" s="129" t="s">
        <v>413</v>
      </c>
      <c r="GK7" s="131" t="s">
        <v>414</v>
      </c>
      <c r="GL7" s="131"/>
      <c r="GM7" s="129" t="s">
        <v>413</v>
      </c>
      <c r="GN7" s="131" t="s">
        <v>414</v>
      </c>
      <c r="GO7" s="131"/>
      <c r="GP7" s="129" t="s">
        <v>413</v>
      </c>
      <c r="GQ7" s="131" t="s">
        <v>414</v>
      </c>
      <c r="GR7" s="131"/>
      <c r="GS7" s="129" t="s">
        <v>413</v>
      </c>
      <c r="GT7" s="131" t="s">
        <v>414</v>
      </c>
      <c r="GU7" s="131"/>
      <c r="GV7" s="129" t="s">
        <v>413</v>
      </c>
      <c r="GW7" s="131" t="s">
        <v>414</v>
      </c>
      <c r="GX7" s="131"/>
      <c r="GY7" s="129" t="s">
        <v>413</v>
      </c>
      <c r="GZ7" s="131" t="s">
        <v>414</v>
      </c>
      <c r="HA7" s="131"/>
      <c r="HB7" s="129" t="s">
        <v>413</v>
      </c>
      <c r="HC7" s="131" t="s">
        <v>414</v>
      </c>
      <c r="HD7" s="131"/>
      <c r="HE7" s="129" t="s">
        <v>413</v>
      </c>
      <c r="HF7" s="131" t="s">
        <v>414</v>
      </c>
      <c r="HG7" s="131"/>
      <c r="HH7" s="129" t="s">
        <v>413</v>
      </c>
      <c r="HI7" s="131" t="s">
        <v>414</v>
      </c>
      <c r="HJ7" s="131"/>
      <c r="HK7" s="129" t="s">
        <v>413</v>
      </c>
      <c r="HL7" s="131" t="s">
        <v>414</v>
      </c>
      <c r="HM7" s="131"/>
      <c r="HN7" s="129" t="s">
        <v>413</v>
      </c>
      <c r="HO7" s="131" t="s">
        <v>414</v>
      </c>
      <c r="HP7" s="131"/>
      <c r="HQ7" s="129" t="s">
        <v>413</v>
      </c>
      <c r="HR7" s="131" t="s">
        <v>414</v>
      </c>
      <c r="HS7" s="131"/>
      <c r="HT7" s="129" t="s">
        <v>413</v>
      </c>
      <c r="HU7" s="131" t="s">
        <v>414</v>
      </c>
      <c r="HV7" s="131"/>
      <c r="HW7" s="129" t="s">
        <v>413</v>
      </c>
      <c r="HX7" s="131" t="s">
        <v>414</v>
      </c>
      <c r="HY7" s="131"/>
      <c r="HZ7" s="129" t="s">
        <v>413</v>
      </c>
      <c r="IA7" s="131" t="s">
        <v>414</v>
      </c>
      <c r="IB7" s="129" t="s">
        <v>413</v>
      </c>
      <c r="IC7" s="131" t="s">
        <v>414</v>
      </c>
      <c r="ID7" s="127"/>
      <c r="IE7" s="204"/>
      <c r="IF7" s="305"/>
      <c r="IG7"/>
    </row>
    <row r="8" spans="1:242" ht="14.45" x14ac:dyDescent="0.3">
      <c r="A8" s="129" t="s">
        <v>415</v>
      </c>
      <c r="B8" s="129" t="s">
        <v>416</v>
      </c>
      <c r="C8" s="137"/>
      <c r="D8" s="137"/>
      <c r="E8" s="137"/>
      <c r="F8" s="137"/>
      <c r="G8" s="137"/>
      <c r="H8" s="137"/>
      <c r="I8" s="137"/>
      <c r="J8" s="137"/>
      <c r="K8" s="137"/>
      <c r="L8" s="137">
        <v>59308</v>
      </c>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v>59308</v>
      </c>
      <c r="AT8" s="137"/>
      <c r="AU8" s="137"/>
      <c r="AV8" s="137"/>
      <c r="AW8" s="137"/>
      <c r="AX8" s="137"/>
      <c r="AY8" s="137"/>
      <c r="AZ8" s="137"/>
      <c r="BA8" s="137"/>
      <c r="BB8" s="137"/>
      <c r="BC8" s="137">
        <v>59308</v>
      </c>
      <c r="BD8" s="137">
        <v>32806</v>
      </c>
      <c r="BE8" s="137"/>
      <c r="BF8" s="137"/>
      <c r="BG8" s="137"/>
      <c r="BH8" s="137"/>
      <c r="BI8" s="137"/>
      <c r="BJ8" s="137"/>
      <c r="BK8" s="137">
        <v>32806</v>
      </c>
      <c r="BL8" s="137">
        <v>2840</v>
      </c>
      <c r="BM8" s="137">
        <v>3688</v>
      </c>
      <c r="BN8" s="199">
        <f>IF(ISERROR(SUM(BL8:BM8)/BK8),"",SUM(BL8:BM8)/BK8)</f>
        <v>0.19898799000182893</v>
      </c>
      <c r="BO8" s="200"/>
      <c r="BP8" s="137">
        <v>39334</v>
      </c>
      <c r="BQ8" s="137">
        <v>2500</v>
      </c>
      <c r="BR8" s="137"/>
      <c r="BS8" s="137">
        <v>1500</v>
      </c>
      <c r="BT8" s="137"/>
      <c r="BU8" s="137">
        <v>4000</v>
      </c>
      <c r="BV8" s="137">
        <f>BU8/IC8</f>
        <v>6451.6129032258068</v>
      </c>
      <c r="BW8" s="137">
        <v>9020</v>
      </c>
      <c r="BX8" s="137"/>
      <c r="BY8" s="137"/>
      <c r="BZ8" s="137"/>
      <c r="CA8" s="137"/>
      <c r="CB8" s="137"/>
      <c r="CC8" s="137"/>
      <c r="CD8" s="137"/>
      <c r="CE8" s="137"/>
      <c r="CF8" s="137"/>
      <c r="CG8" s="137"/>
      <c r="CH8" s="137"/>
      <c r="CI8" s="137"/>
      <c r="CJ8" s="137"/>
      <c r="CK8" s="137"/>
      <c r="CL8" s="137">
        <v>740</v>
      </c>
      <c r="CM8" s="218">
        <f>CL8/IC8</f>
        <v>1193.5483870967741</v>
      </c>
      <c r="CN8" s="137"/>
      <c r="CO8" s="137"/>
      <c r="CP8" s="137">
        <v>9760</v>
      </c>
      <c r="CQ8" s="137">
        <f>(CA8+CB8+CC8+CD8+CE8+CF8+CG8+CH8+CI8+CJ8+CK8+CN8+CO8)/IC8</f>
        <v>0</v>
      </c>
      <c r="CR8" s="137">
        <v>1000</v>
      </c>
      <c r="CS8" s="137"/>
      <c r="CT8" s="137"/>
      <c r="CU8" s="137"/>
      <c r="CV8" s="137"/>
      <c r="CW8" s="137"/>
      <c r="CX8" s="137">
        <v>1000</v>
      </c>
      <c r="CY8" s="137">
        <v>5519</v>
      </c>
      <c r="CZ8" s="137">
        <v>59613</v>
      </c>
      <c r="DA8" s="199">
        <f>IF(ISERROR((BI8+(BN8*BI8)+CY8)/(BP8+BU8+CP8+CX8-(BI8+(BN8*BI8)))),"",(BI8+(BN8*BI8)+CY8)/(BP8+BU8+CP8+CX8-(BI8+(BN8*BI8))))</f>
        <v>0.10202610271009724</v>
      </c>
      <c r="DB8" s="200"/>
      <c r="DC8" s="137"/>
      <c r="DD8" s="137">
        <v>59613</v>
      </c>
      <c r="DE8" s="137">
        <v>59308</v>
      </c>
      <c r="DF8" s="137">
        <v>-305</v>
      </c>
      <c r="DG8" s="137"/>
      <c r="DH8" s="137"/>
      <c r="DI8" s="137"/>
      <c r="DJ8" s="137"/>
      <c r="DK8" s="137"/>
      <c r="DL8" s="137"/>
      <c r="DM8" s="137"/>
      <c r="DN8" s="137"/>
      <c r="DO8" s="137"/>
      <c r="DP8" s="137"/>
      <c r="DQ8" s="137"/>
      <c r="DR8" s="137"/>
      <c r="DS8" s="137"/>
      <c r="DT8" s="138"/>
      <c r="DU8" s="139" t="str">
        <f>IF(ISERROR(DS8/DT8),"",IF(DS8/DT8&lt;$DS$1,$DS$1,(DS8/DT8)))</f>
        <v/>
      </c>
      <c r="DV8" s="137">
        <v>4951</v>
      </c>
      <c r="DW8" s="138">
        <v>7.0000000000000007E-2</v>
      </c>
      <c r="DX8" s="139">
        <f>IF(ISERROR(DV8/DW8),"",IF(DV8/DW8&lt;$DS$1,$DS$1,(DV8/DW8)))</f>
        <v>70728.57142857142</v>
      </c>
      <c r="DY8" s="137"/>
      <c r="DZ8" s="138"/>
      <c r="EA8" s="139" t="str">
        <f>IF(ISERROR(DY8/DZ8),"",IF(DY8/DZ8&lt;$DS$1,$DS$1,(DY8/DZ8)))</f>
        <v/>
      </c>
      <c r="EB8" s="137"/>
      <c r="EC8" s="138"/>
      <c r="ED8" s="139" t="str">
        <f>IF(ISERROR(EB8/EC8),"",IF(EB8/EC8&lt;$DS$1,$DS$1,(EB8/EC8)))</f>
        <v/>
      </c>
      <c r="EE8" s="137"/>
      <c r="EF8" s="138"/>
      <c r="EG8" s="139" t="str">
        <f>IF(ISERROR(EE8/EF8),"",IF(EE8/EF8&lt;$DS$1,$DS$1,(EE8/EF8)))</f>
        <v/>
      </c>
      <c r="EH8" s="137"/>
      <c r="EI8" s="138"/>
      <c r="EJ8" s="139" t="str">
        <f>IF(ISERROR(EH8/EI8),"",IF(EH8/EI8&lt;$DS$1,$DS$1,(EH8/EI8)))</f>
        <v/>
      </c>
      <c r="EK8" s="137"/>
      <c r="EL8" s="138"/>
      <c r="EM8" s="139" t="str">
        <f>IF(ISERROR(EK8/EL8),"",IF(EK8/EL8&lt;$DS$1,$DS$1,(EK8/EL8)))</f>
        <v/>
      </c>
      <c r="EN8" s="137"/>
      <c r="EO8" s="138"/>
      <c r="EP8" s="139" t="str">
        <f>IF(ISERROR(EN8/EO8),"",IF(EN8/EO8&lt;$DS$1,$DS$1,(EN8/EO8)))</f>
        <v/>
      </c>
      <c r="EQ8" s="137"/>
      <c r="ER8" s="138"/>
      <c r="ES8" s="139" t="str">
        <f>IF(ISERROR(EQ8/ER8),"",IF(EQ8/ER8&lt;$DS$1,$DS$1,(EQ8/ER8)))</f>
        <v/>
      </c>
      <c r="ET8" s="137"/>
      <c r="EU8" s="138"/>
      <c r="EV8" s="139" t="str">
        <f>IF(ISERROR(ET8/EU8),"",IF(ET8/EU8&lt;$DS$1,$DS$1,(ET8/EU8)))</f>
        <v/>
      </c>
      <c r="EW8" s="137"/>
      <c r="EX8" s="138"/>
      <c r="EY8" s="139" t="str">
        <f>IF(ISERROR(EW8/EX8),"",IF(EW8/EX8&lt;$DS$1,$DS$1,(EW8/EX8)))</f>
        <v/>
      </c>
      <c r="EZ8" s="137"/>
      <c r="FA8" s="138"/>
      <c r="FB8" s="139" t="str">
        <f>IF(ISERROR(EZ8/FA8),"",IF(EZ8/FA8&lt;$DS$1,$DS$1,(EZ8/FA8)))</f>
        <v/>
      </c>
      <c r="FC8" s="137"/>
      <c r="FD8" s="138"/>
      <c r="FE8" s="139" t="str">
        <f>IF(ISERROR(FC8/FD8),"",IF(FC8/FD8&lt;$DS$1,$DS$1,(FC8/FD8)))</f>
        <v/>
      </c>
      <c r="FF8" s="137"/>
      <c r="FG8" s="138"/>
      <c r="FH8" s="139" t="str">
        <f>IF(ISERROR(FF8/FG8),"",IF(FF8/FG8&lt;$DS$1,$DS$1,(FF8/FG8)))</f>
        <v/>
      </c>
      <c r="FI8" s="137"/>
      <c r="FJ8" s="138"/>
      <c r="FK8" s="139" t="str">
        <f>IF(ISERROR(FI8/FJ8),"",IF(FI8/FJ8&lt;$DS$1,$DS$1,(FI8/FJ8)))</f>
        <v/>
      </c>
      <c r="FL8" s="137"/>
      <c r="FM8" s="138"/>
      <c r="FN8" s="139" t="str">
        <f>IF(ISERROR(FL8/FM8),"",IF(FL8/FM8&lt;$DS$1,$DS$1,(FL8/FM8)))</f>
        <v/>
      </c>
      <c r="FO8" s="137"/>
      <c r="FP8" s="138"/>
      <c r="FQ8" s="139" t="str">
        <f>IF(ISERROR(FO8/FP8),"",IF(FO8/FP8&lt;$DS$1,$DS$1,(FO8/FP8)))</f>
        <v/>
      </c>
      <c r="FR8" s="137"/>
      <c r="FS8" s="138"/>
      <c r="FT8" s="139" t="str">
        <f>IF(ISERROR(FR8/FS8),"",IF(FR8/FS8&lt;$DS$1,$DS$1,(FR8/FS8)))</f>
        <v/>
      </c>
      <c r="FU8" s="137"/>
      <c r="FV8" s="138"/>
      <c r="FW8" s="139" t="str">
        <f>IF(ISERROR(FU8/FV8),"",IF(FU8/FV8&lt;$DS$1,$DS$1,(FU8/FV8)))</f>
        <v/>
      </c>
      <c r="FX8" s="137"/>
      <c r="FY8" s="138"/>
      <c r="FZ8" s="139" t="str">
        <f>IF(ISERROR(FX8/FY8),"",IF(FX8/FY8&lt;$DS$1,$DS$1,(FX8/FY8)))</f>
        <v/>
      </c>
      <c r="GA8" s="137"/>
      <c r="GB8" s="138"/>
      <c r="GC8" s="139" t="str">
        <f>IF(ISERROR(GA8/GB8),"",IF(GA8/GB8&lt;$DS$1,$DS$1,(GA8/GB8)))</f>
        <v/>
      </c>
      <c r="GD8" s="137"/>
      <c r="GE8" s="138"/>
      <c r="GF8" s="139" t="str">
        <f>IF(ISERROR(GD8/GE8),"",IF(GD8/GE8&lt;$DS$1,$DS$1,(GD8/GE8)))</f>
        <v/>
      </c>
      <c r="GG8" s="137"/>
      <c r="GH8" s="138"/>
      <c r="GI8" s="139" t="str">
        <f>IF(ISERROR(GG8/GH8),"",IF(GG8/GH8&lt;$DS$1,$DS$1,(GG8/GH8)))</f>
        <v/>
      </c>
      <c r="GJ8" s="137"/>
      <c r="GK8" s="138"/>
      <c r="GL8" s="139" t="str">
        <f>IF(ISERROR(GJ8/GK8),"",IF(GJ8/GK8&lt;$DS$1,$DS$1,(GJ8/GK8)))</f>
        <v/>
      </c>
      <c r="GM8" s="137"/>
      <c r="GN8" s="138"/>
      <c r="GO8" s="139" t="str">
        <f>IF(ISERROR(GM8/GN8),"",IF(GM8/GN8&lt;$DS$1,$DS$1,(GM8/GN8)))</f>
        <v/>
      </c>
      <c r="GP8" s="137"/>
      <c r="GQ8" s="138"/>
      <c r="GR8" s="139" t="str">
        <f>IF(ISERROR(GP8/GQ8),"",IF(GP8/GQ8&lt;$DS$1,$DS$1,(GP8/GQ8)))</f>
        <v/>
      </c>
      <c r="GS8" s="137"/>
      <c r="GT8" s="138"/>
      <c r="GU8" s="139" t="str">
        <f>IF(ISERROR(GS8/GT8),"",IF(GS8/GT8&lt;$DS$1,$DS$1,(GS8/GT8)))</f>
        <v/>
      </c>
      <c r="GV8" s="137">
        <v>27855</v>
      </c>
      <c r="GW8" s="138">
        <v>0.55000000000000004</v>
      </c>
      <c r="GX8" s="139">
        <f t="shared" ref="GX8:GX21" si="0">IF(ISERROR(GV8/GW8),"",IF(GV8/GW8&lt;$DS$1,$DS$1,(GV8/GW8)))</f>
        <v>50645.454545454544</v>
      </c>
      <c r="GY8" s="137"/>
      <c r="GZ8" s="138"/>
      <c r="HA8" s="139" t="str">
        <f t="shared" ref="HA8:HA21" si="1">IF(ISERROR(GY8/GZ8),"",IF(GY8/GZ8&lt;$DS$1,$DS$1,(GY8/GZ8)))</f>
        <v/>
      </c>
      <c r="HB8" s="137"/>
      <c r="HC8" s="138"/>
      <c r="HD8" s="139" t="str">
        <f t="shared" ref="HD8:HD21" si="2">IF(ISERROR(HB8/HC8),"",IF(HB8/HC8&lt;$DS$1,$DS$1,(HB8/HC8)))</f>
        <v/>
      </c>
      <c r="HE8" s="137"/>
      <c r="HF8" s="138"/>
      <c r="HG8" s="139" t="str">
        <f t="shared" ref="HG8:HG21" si="3">IF(ISERROR(HE8/HF8),"",IF(HE8/HF8&lt;$DS$1,$DS$1,(HE8/HF8)))</f>
        <v/>
      </c>
      <c r="HH8" s="137"/>
      <c r="HI8" s="138"/>
      <c r="HJ8" s="139" t="str">
        <f t="shared" ref="HJ8:HJ21" si="4">IF(ISERROR(HH8/HI8),"",IF(HH8/HI8&lt;$DS$1,$DS$1,(HH8/HI8)))</f>
        <v/>
      </c>
      <c r="HK8" s="137"/>
      <c r="HL8" s="138"/>
      <c r="HM8" s="139" t="str">
        <f t="shared" ref="HM8:HM21" si="5">IF(ISERROR(HK8/HL8),"",IF(HK8/HL8&lt;$DS$1,$DS$1,(HK8/HL8)))</f>
        <v/>
      </c>
      <c r="HN8" s="137"/>
      <c r="HO8" s="138"/>
      <c r="HP8" s="139" t="str">
        <f>IF(ISERROR(HN8/HO8),"",IF(HN8/HO8&lt;$DS$1,$DS$1,(HN8/HO8)))</f>
        <v/>
      </c>
      <c r="HQ8" s="137"/>
      <c r="HR8" s="138"/>
      <c r="HS8" s="139" t="str">
        <f>IF(ISERROR(HQ8/HR8),"",IF(HQ8/HR8&lt;$DS$1,$DS$1,(HQ8/HR8)))</f>
        <v/>
      </c>
      <c r="HT8" s="137"/>
      <c r="HU8" s="138"/>
      <c r="HV8" s="139" t="str">
        <f>IF(ISERROR(HT8/HU8),"",IF(HT8/HU8&lt;$DS$1,$DS$1,(HT8/HU8)))</f>
        <v/>
      </c>
      <c r="HW8" s="137"/>
      <c r="HX8" s="138"/>
      <c r="HY8" s="139" t="str">
        <f>IF(ISERROR(HW8/HX8),"",IF(HW8/HX8&lt;$DS$1,$DS$1,(HW8/HX8)))</f>
        <v/>
      </c>
      <c r="HZ8" s="137"/>
      <c r="IA8" s="138"/>
      <c r="IB8" s="137">
        <v>32806</v>
      </c>
      <c r="IC8" s="138">
        <v>0.62</v>
      </c>
      <c r="ID8" s="137">
        <v>568278</v>
      </c>
      <c r="IE8" s="206">
        <f>IF(ISERROR(BI8+(BI8*BN8)+CY8),"",BI8+(BI8*BN8)+CY8)</f>
        <v>5519</v>
      </c>
      <c r="IF8" s="305"/>
      <c r="IG8" s="201" t="str">
        <f>IF(ISERROR(IE8/IF8),"",IE8/IF8)</f>
        <v/>
      </c>
      <c r="IH8" s="202" t="b">
        <f>EXACT(DA8,IG8)</f>
        <v>0</v>
      </c>
    </row>
    <row r="9" spans="1:242" ht="14.45" x14ac:dyDescent="0.3">
      <c r="A9" s="129" t="s">
        <v>176</v>
      </c>
      <c r="B9" s="129" t="s">
        <v>417</v>
      </c>
      <c r="C9" s="137"/>
      <c r="D9" s="137"/>
      <c r="E9" s="137"/>
      <c r="F9" s="137"/>
      <c r="G9" s="137"/>
      <c r="H9" s="137"/>
      <c r="I9" s="137"/>
      <c r="J9" s="137"/>
      <c r="K9" s="137"/>
      <c r="L9" s="137">
        <v>39849</v>
      </c>
      <c r="M9" s="137"/>
      <c r="N9" s="137"/>
      <c r="O9" s="137"/>
      <c r="P9" s="137"/>
      <c r="Q9" s="137"/>
      <c r="R9" s="137"/>
      <c r="S9" s="137"/>
      <c r="T9" s="137"/>
      <c r="U9" s="137"/>
      <c r="V9" s="137"/>
      <c r="W9" s="137"/>
      <c r="X9" s="137"/>
      <c r="Y9" s="137"/>
      <c r="Z9" s="137"/>
      <c r="AA9" s="137"/>
      <c r="AB9" s="137"/>
      <c r="AC9" s="137"/>
      <c r="AD9" s="137"/>
      <c r="AE9" s="137">
        <v>526</v>
      </c>
      <c r="AF9" s="137"/>
      <c r="AG9" s="137"/>
      <c r="AH9" s="137"/>
      <c r="AI9" s="137"/>
      <c r="AJ9" s="137"/>
      <c r="AK9" s="137"/>
      <c r="AL9" s="137"/>
      <c r="AM9" s="137"/>
      <c r="AN9" s="137"/>
      <c r="AO9" s="137"/>
      <c r="AP9" s="137"/>
      <c r="AQ9" s="137">
        <v>92230</v>
      </c>
      <c r="AR9" s="137"/>
      <c r="AS9" s="137">
        <v>132605</v>
      </c>
      <c r="AT9" s="137"/>
      <c r="AU9" s="137"/>
      <c r="AV9" s="137"/>
      <c r="AW9" s="137"/>
      <c r="AX9" s="137">
        <v>1464</v>
      </c>
      <c r="AY9" s="137"/>
      <c r="AZ9" s="137"/>
      <c r="BA9" s="137"/>
      <c r="BB9" s="137"/>
      <c r="BC9" s="137">
        <v>134069</v>
      </c>
      <c r="BD9" s="137">
        <v>72298</v>
      </c>
      <c r="BE9" s="137"/>
      <c r="BF9" s="137"/>
      <c r="BG9" s="137"/>
      <c r="BH9" s="137"/>
      <c r="BI9" s="137"/>
      <c r="BJ9" s="137"/>
      <c r="BK9" s="137">
        <v>72298</v>
      </c>
      <c r="BL9" s="137">
        <v>7192</v>
      </c>
      <c r="BM9" s="137">
        <v>3392</v>
      </c>
      <c r="BN9" s="203">
        <f t="shared" ref="BN9:BN72" si="6">IF(ISERROR(SUM(BL9:BM9)/BK9),"",SUM(BL9:BM9)/BK9)</f>
        <v>0.14639409112285265</v>
      </c>
      <c r="BO9" s="200">
        <v>174</v>
      </c>
      <c r="BP9" s="137">
        <v>83056</v>
      </c>
      <c r="BQ9" s="137">
        <v>7786</v>
      </c>
      <c r="BR9" s="137">
        <v>794</v>
      </c>
      <c r="BS9" s="137">
        <v>4714</v>
      </c>
      <c r="BT9" s="137">
        <v>409</v>
      </c>
      <c r="BU9" s="137">
        <v>13703</v>
      </c>
      <c r="BV9" s="137">
        <f t="shared" ref="BV9:BV20" si="7">BU9/IC9</f>
        <v>9582.5174825174836</v>
      </c>
      <c r="BW9" s="137">
        <v>598</v>
      </c>
      <c r="BX9" s="137"/>
      <c r="BY9" s="137"/>
      <c r="BZ9" s="137"/>
      <c r="CA9" s="137">
        <v>79</v>
      </c>
      <c r="CB9" s="137">
        <v>203</v>
      </c>
      <c r="CC9" s="137">
        <v>49</v>
      </c>
      <c r="CD9" s="137"/>
      <c r="CE9" s="137"/>
      <c r="CF9" s="137"/>
      <c r="CG9" s="137"/>
      <c r="CH9" s="137"/>
      <c r="CI9" s="137"/>
      <c r="CJ9" s="137"/>
      <c r="CK9" s="137"/>
      <c r="CL9" s="137">
        <v>960</v>
      </c>
      <c r="CM9" s="137">
        <f t="shared" ref="CM9:CM20" si="8">CL9/IC9</f>
        <v>671.32867132867136</v>
      </c>
      <c r="CN9" s="137"/>
      <c r="CO9" s="137"/>
      <c r="CP9" s="137">
        <v>1889</v>
      </c>
      <c r="CQ9" s="137">
        <f t="shared" ref="CQ9:CQ20" si="9">(CA9+CB9+CC9+CD9+CE9+CF9+CG9+CH9+CI9+CJ9+CK9+CN9+CO9)/IC9</f>
        <v>231.46853146853147</v>
      </c>
      <c r="CR9" s="137"/>
      <c r="CS9" s="137">
        <v>77</v>
      </c>
      <c r="CT9" s="137">
        <v>182</v>
      </c>
      <c r="CU9" s="137">
        <v>3047</v>
      </c>
      <c r="CV9" s="137">
        <v>308</v>
      </c>
      <c r="CW9" s="137"/>
      <c r="CX9" s="137">
        <v>3614</v>
      </c>
      <c r="CY9" s="137">
        <v>13741.259899999999</v>
      </c>
      <c r="CZ9" s="137">
        <v>116003.2599</v>
      </c>
      <c r="DA9" s="203">
        <f t="shared" ref="DA9:DA72" si="10">IF(ISERROR((BI9+(BN9*BI9)+CY9)/(BP9+BU9+CP9+CX9-(BI9+(BN9*BI9)))),"",(BI9+(BN9*BI9)+CY9)/(BP9+BU9+CP9+CX9-(BI9+(BN9*BI9))))</f>
        <v>0.13437307993193953</v>
      </c>
      <c r="DB9" s="200"/>
      <c r="DC9" s="137"/>
      <c r="DD9" s="137">
        <v>116003.2599</v>
      </c>
      <c r="DE9" s="137">
        <v>134069</v>
      </c>
      <c r="DF9" s="137">
        <v>18065.740099999999</v>
      </c>
      <c r="DG9" s="137"/>
      <c r="DH9" s="137"/>
      <c r="DI9" s="137"/>
      <c r="DJ9" s="137"/>
      <c r="DK9" s="137"/>
      <c r="DL9" s="137"/>
      <c r="DM9" s="137"/>
      <c r="DN9" s="137"/>
      <c r="DO9" s="137"/>
      <c r="DP9" s="137">
        <v>1464</v>
      </c>
      <c r="DQ9" s="137"/>
      <c r="DR9" s="137">
        <v>-1464</v>
      </c>
      <c r="DS9" s="137">
        <v>27706</v>
      </c>
      <c r="DT9" s="138">
        <v>0.6</v>
      </c>
      <c r="DU9" s="139">
        <f t="shared" ref="DU9:DU72" si="11">IF(ISERROR(DS9/DT9),"",IF(DS9/DT9&lt;$DS$1,$DS$1,(DS9/DT9)))</f>
        <v>46176.666666666672</v>
      </c>
      <c r="DV9" s="137">
        <v>6001</v>
      </c>
      <c r="DW9" s="138">
        <v>0.05</v>
      </c>
      <c r="DX9" s="139">
        <f t="shared" ref="DX9:DX72" si="12">IF(ISERROR(DV9/DW9),"",IF(DV9/DW9&lt;$DS$1,$DS$1,(DV9/DW9)))</f>
        <v>120020</v>
      </c>
      <c r="DY9" s="137"/>
      <c r="DZ9" s="138"/>
      <c r="EA9" s="139" t="str">
        <f t="shared" ref="EA9:EA72" si="13">IF(ISERROR(DY9/DZ9),"",IF(DY9/DZ9&lt;$DS$1,$DS$1,(DY9/DZ9)))</f>
        <v/>
      </c>
      <c r="EB9" s="137"/>
      <c r="EC9" s="138"/>
      <c r="ED9" s="139" t="str">
        <f t="shared" ref="ED9:ED72" si="14">IF(ISERROR(EB9/EC9),"",IF(EB9/EC9&lt;$DS$1,$DS$1,(EB9/EC9)))</f>
        <v/>
      </c>
      <c r="EE9" s="137"/>
      <c r="EF9" s="138"/>
      <c r="EG9" s="139" t="str">
        <f t="shared" ref="EG9:EG72" si="15">IF(ISERROR(EE9/EF9),"",IF(EE9/EF9&lt;$DS$1,$DS$1,(EE9/EF9)))</f>
        <v/>
      </c>
      <c r="EH9" s="137"/>
      <c r="EI9" s="138"/>
      <c r="EJ9" s="139" t="str">
        <f t="shared" ref="EJ9:EJ72" si="16">IF(ISERROR(EH9/EI9),"",IF(EH9/EI9&lt;$DS$1,$DS$1,(EH9/EI9)))</f>
        <v/>
      </c>
      <c r="EK9" s="137"/>
      <c r="EL9" s="138"/>
      <c r="EM9" s="139" t="str">
        <f t="shared" ref="EM9:EM72" si="17">IF(ISERROR(EK9/EL9),"",IF(EK9/EL9&lt;$DS$1,$DS$1,(EK9/EL9)))</f>
        <v/>
      </c>
      <c r="EN9" s="137"/>
      <c r="EO9" s="138"/>
      <c r="EP9" s="139" t="str">
        <f t="shared" ref="EP9:EP72" si="18">IF(ISERROR(EN9/EO9),"",IF(EN9/EO9&lt;$DS$1,$DS$1,(EN9/EO9)))</f>
        <v/>
      </c>
      <c r="EQ9" s="137"/>
      <c r="ER9" s="138"/>
      <c r="ES9" s="139" t="str">
        <f t="shared" ref="ES9:ES72" si="19">IF(ISERROR(EQ9/ER9),"",IF(EQ9/ER9&lt;$DS$1,$DS$1,(EQ9/ER9)))</f>
        <v/>
      </c>
      <c r="ET9" s="137"/>
      <c r="EU9" s="138"/>
      <c r="EV9" s="139" t="str">
        <f t="shared" ref="EV9:EV72" si="20">IF(ISERROR(ET9/EU9),"",IF(ET9/EU9&lt;$DS$1,$DS$1,(ET9/EU9)))</f>
        <v/>
      </c>
      <c r="EW9" s="137"/>
      <c r="EX9" s="138"/>
      <c r="EY9" s="139" t="str">
        <f t="shared" ref="EY9:EY72" si="21">IF(ISERROR(EW9/EX9),"",IF(EW9/EX9&lt;$DS$1,$DS$1,(EW9/EX9)))</f>
        <v/>
      </c>
      <c r="EZ9" s="137"/>
      <c r="FA9" s="138"/>
      <c r="FB9" s="139" t="str">
        <f t="shared" ref="FB9:FB72" si="22">IF(ISERROR(EZ9/FA9),"",IF(EZ9/FA9&lt;$DS$1,$DS$1,(EZ9/FA9)))</f>
        <v/>
      </c>
      <c r="FC9" s="137"/>
      <c r="FD9" s="138"/>
      <c r="FE9" s="139" t="str">
        <f t="shared" ref="FE9:FE72" si="23">IF(ISERROR(FC9/FD9),"",IF(FC9/FD9&lt;$DS$1,$DS$1,(FC9/FD9)))</f>
        <v/>
      </c>
      <c r="FF9" s="137"/>
      <c r="FG9" s="138"/>
      <c r="FH9" s="139" t="str">
        <f t="shared" ref="FH9:FH72" si="24">IF(ISERROR(FF9/FG9),"",IF(FF9/FG9&lt;$DS$1,$DS$1,(FF9/FG9)))</f>
        <v/>
      </c>
      <c r="FI9" s="137"/>
      <c r="FJ9" s="138"/>
      <c r="FK9" s="139" t="str">
        <f t="shared" ref="FK9:FK72" si="25">IF(ISERROR(FI9/FJ9),"",IF(FI9/FJ9&lt;$DS$1,$DS$1,(FI9/FJ9)))</f>
        <v/>
      </c>
      <c r="FL9" s="137"/>
      <c r="FM9" s="138"/>
      <c r="FN9" s="139" t="str">
        <f t="shared" ref="FN9:FN72" si="26">IF(ISERROR(FL9/FM9),"",IF(FL9/FM9&lt;$DS$1,$DS$1,(FL9/FM9)))</f>
        <v/>
      </c>
      <c r="FO9" s="137"/>
      <c r="FP9" s="138"/>
      <c r="FQ9" s="139" t="str">
        <f t="shared" ref="FQ9:FQ72" si="27">IF(ISERROR(FO9/FP9),"",IF(FO9/FP9&lt;$DS$1,$DS$1,(FO9/FP9)))</f>
        <v/>
      </c>
      <c r="FR9" s="137"/>
      <c r="FS9" s="138"/>
      <c r="FT9" s="139" t="str">
        <f t="shared" ref="FT9:FT72" si="28">IF(ISERROR(FR9/FS9),"",IF(FR9/FS9&lt;$DS$1,$DS$1,(FR9/FS9)))</f>
        <v/>
      </c>
      <c r="FU9" s="137"/>
      <c r="FV9" s="138"/>
      <c r="FW9" s="139" t="str">
        <f t="shared" ref="FW9:FW72" si="29">IF(ISERROR(FU9/FV9),"",IF(FU9/FV9&lt;$DS$1,$DS$1,(FU9/FV9)))</f>
        <v/>
      </c>
      <c r="FX9" s="137"/>
      <c r="FY9" s="138"/>
      <c r="FZ9" s="139" t="str">
        <f t="shared" ref="FZ9:FZ72" si="30">IF(ISERROR(FX9/FY9),"",IF(FX9/FY9&lt;$DS$1,$DS$1,(FX9/FY9)))</f>
        <v/>
      </c>
      <c r="GA9" s="137"/>
      <c r="GB9" s="138"/>
      <c r="GC9" s="139" t="str">
        <f t="shared" ref="GC9:GC72" si="31">IF(ISERROR(GA9/GB9),"",IF(GA9/GB9&lt;$DS$1,$DS$1,(GA9/GB9)))</f>
        <v/>
      </c>
      <c r="GD9" s="137">
        <v>19007</v>
      </c>
      <c r="GE9" s="138">
        <v>0.2</v>
      </c>
      <c r="GF9" s="139">
        <f t="shared" ref="GF9:GF72" si="32">IF(ISERROR(GD9/GE9),"",IF(GD9/GE9&lt;$DS$1,$DS$1,(GD9/GE9)))</f>
        <v>95035</v>
      </c>
      <c r="GG9" s="137"/>
      <c r="GH9" s="138"/>
      <c r="GI9" s="139" t="str">
        <f t="shared" ref="GI9:GI72" si="33">IF(ISERROR(GG9/GH9),"",IF(GG9/GH9&lt;$DS$1,$DS$1,(GG9/GH9)))</f>
        <v/>
      </c>
      <c r="GJ9" s="137"/>
      <c r="GK9" s="138"/>
      <c r="GL9" s="139" t="str">
        <f t="shared" ref="GL9:GL72" si="34">IF(ISERROR(GJ9/GK9),"",IF(GJ9/GK9&lt;$DS$1,$DS$1,(GJ9/GK9)))</f>
        <v/>
      </c>
      <c r="GM9" s="137"/>
      <c r="GN9" s="138"/>
      <c r="GO9" s="139" t="str">
        <f t="shared" ref="GO9:GO72" si="35">IF(ISERROR(GM9/GN9),"",IF(GM9/GN9&lt;$DS$1,$DS$1,(GM9/GN9)))</f>
        <v/>
      </c>
      <c r="GP9" s="137"/>
      <c r="GQ9" s="138"/>
      <c r="GR9" s="139" t="str">
        <f t="shared" ref="GR9:GR72" si="36">IF(ISERROR(GP9/GQ9),"",IF(GP9/GQ9&lt;$DS$1,$DS$1,(GP9/GQ9)))</f>
        <v/>
      </c>
      <c r="GS9" s="137"/>
      <c r="GT9" s="138"/>
      <c r="GU9" s="139" t="str">
        <f t="shared" ref="GU9:GU72" si="37">IF(ISERROR(GS9/GT9),"",IF(GS9/GT9&lt;$DS$1,$DS$1,(GS9/GT9)))</f>
        <v/>
      </c>
      <c r="GV9" s="137"/>
      <c r="GW9" s="138"/>
      <c r="GX9" s="139" t="str">
        <f t="shared" si="0"/>
        <v/>
      </c>
      <c r="GY9" s="137"/>
      <c r="GZ9" s="138"/>
      <c r="HA9" s="139" t="str">
        <f t="shared" si="1"/>
        <v/>
      </c>
      <c r="HB9" s="137"/>
      <c r="HC9" s="138"/>
      <c r="HD9" s="139" t="str">
        <f t="shared" si="2"/>
        <v/>
      </c>
      <c r="HE9" s="137"/>
      <c r="HF9" s="138"/>
      <c r="HG9" s="139" t="str">
        <f t="shared" si="3"/>
        <v/>
      </c>
      <c r="HH9" s="137"/>
      <c r="HI9" s="138"/>
      <c r="HJ9" s="139" t="str">
        <f t="shared" si="4"/>
        <v/>
      </c>
      <c r="HK9" s="137"/>
      <c r="HL9" s="138"/>
      <c r="HM9" s="139" t="str">
        <f t="shared" si="5"/>
        <v/>
      </c>
      <c r="HN9" s="137"/>
      <c r="HO9" s="138"/>
      <c r="HP9" s="139" t="str">
        <f t="shared" ref="HP9:HP72" si="38">IF(ISERROR(HN9/HO9),"",IF(HN9/HO9&lt;$DS$1,$DS$1,(HN9/HO9)))</f>
        <v/>
      </c>
      <c r="HQ9" s="137">
        <v>19584</v>
      </c>
      <c r="HR9" s="138">
        <v>0.57999999999999996</v>
      </c>
      <c r="HS9" s="139">
        <f t="shared" ref="HS9:HS72" si="39">IF(ISERROR(HQ9/HR9),"",IF(HQ9/HR9&lt;$DS$1,$DS$1,(HQ9/HR9)))</f>
        <v>33765.517241379312</v>
      </c>
      <c r="HT9" s="137"/>
      <c r="HU9" s="138"/>
      <c r="HV9" s="139" t="str">
        <f t="shared" ref="HV9:HV72" si="40">IF(ISERROR(HT9/HU9),"",IF(HT9/HU9&lt;$DS$1,$DS$1,(HT9/HU9)))</f>
        <v/>
      </c>
      <c r="HW9" s="137"/>
      <c r="HX9" s="138"/>
      <c r="HY9" s="139" t="str">
        <f t="shared" ref="HY9:HY72" si="41">IF(ISERROR(HW9/HX9),"",IF(HW9/HX9&lt;$DS$1,$DS$1,(HW9/HX9)))</f>
        <v/>
      </c>
      <c r="HZ9" s="137"/>
      <c r="IA9" s="138"/>
      <c r="IB9" s="137">
        <v>72298</v>
      </c>
      <c r="IC9" s="138">
        <v>1.43</v>
      </c>
      <c r="ID9" s="137">
        <v>1220043.5197999999</v>
      </c>
      <c r="IE9" s="206">
        <f t="shared" ref="IE9:IE72" si="42">IF(ISERROR(BI9+(BI9*BN9)+CY9),"",BI9+(BI9*BN9)+CY9)</f>
        <v>13741.259899999999</v>
      </c>
      <c r="IF9" s="305"/>
      <c r="IG9" s="201" t="str">
        <f t="shared" ref="IG9:IG72" si="43">IF(ISERROR(IE9/IF9),"",IE9/IF9)</f>
        <v/>
      </c>
      <c r="IH9" s="202" t="b">
        <f t="shared" ref="IH9:IH72" si="44">EXACT(DA9,IG9)</f>
        <v>0</v>
      </c>
    </row>
    <row r="10" spans="1:242" ht="14.45" x14ac:dyDescent="0.3">
      <c r="A10" s="129" t="s">
        <v>418</v>
      </c>
      <c r="B10" s="129" t="s">
        <v>419</v>
      </c>
      <c r="C10" s="137"/>
      <c r="D10" s="137"/>
      <c r="E10" s="137"/>
      <c r="F10" s="137"/>
      <c r="G10" s="137"/>
      <c r="H10" s="137"/>
      <c r="I10" s="137"/>
      <c r="J10" s="137"/>
      <c r="K10" s="137"/>
      <c r="L10" s="137">
        <v>61158</v>
      </c>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v>88760</v>
      </c>
      <c r="AO10" s="137"/>
      <c r="AP10" s="137"/>
      <c r="AQ10" s="137"/>
      <c r="AR10" s="137"/>
      <c r="AS10" s="137">
        <v>149918</v>
      </c>
      <c r="AT10" s="137"/>
      <c r="AU10" s="137"/>
      <c r="AV10" s="137"/>
      <c r="AW10" s="137"/>
      <c r="AX10" s="137"/>
      <c r="AY10" s="137"/>
      <c r="AZ10" s="137"/>
      <c r="BA10" s="137"/>
      <c r="BB10" s="137"/>
      <c r="BC10" s="137">
        <v>149918</v>
      </c>
      <c r="BD10" s="137">
        <v>69707</v>
      </c>
      <c r="BE10" s="137">
        <v>14420</v>
      </c>
      <c r="BF10" s="137"/>
      <c r="BG10" s="137"/>
      <c r="BH10" s="137"/>
      <c r="BI10" s="137">
        <v>14420</v>
      </c>
      <c r="BJ10" s="137"/>
      <c r="BK10" s="137">
        <v>84127</v>
      </c>
      <c r="BL10" s="137">
        <v>7872</v>
      </c>
      <c r="BM10" s="137">
        <v>8607</v>
      </c>
      <c r="BN10" s="203">
        <f t="shared" si="6"/>
        <v>0.19588241587124228</v>
      </c>
      <c r="BO10" s="200">
        <v>804</v>
      </c>
      <c r="BP10" s="137">
        <v>101410</v>
      </c>
      <c r="BQ10" s="137">
        <v>12898</v>
      </c>
      <c r="BR10" s="137"/>
      <c r="BS10" s="137"/>
      <c r="BT10" s="137"/>
      <c r="BU10" s="137">
        <v>12898</v>
      </c>
      <c r="BV10" s="137">
        <f t="shared" si="7"/>
        <v>7125.9668508287286</v>
      </c>
      <c r="BW10" s="137"/>
      <c r="BX10" s="137"/>
      <c r="BY10" s="137"/>
      <c r="BZ10" s="137"/>
      <c r="CA10" s="137"/>
      <c r="CB10" s="137"/>
      <c r="CC10" s="137"/>
      <c r="CD10" s="137">
        <v>2764</v>
      </c>
      <c r="CE10" s="137"/>
      <c r="CF10" s="137"/>
      <c r="CG10" s="137"/>
      <c r="CH10" s="137"/>
      <c r="CI10" s="137"/>
      <c r="CJ10" s="137"/>
      <c r="CK10" s="137"/>
      <c r="CL10" s="137">
        <v>1308</v>
      </c>
      <c r="CM10" s="137">
        <f t="shared" si="8"/>
        <v>722.65193370165741</v>
      </c>
      <c r="CN10" s="137"/>
      <c r="CO10" s="137">
        <v>80</v>
      </c>
      <c r="CP10" s="137">
        <v>4152</v>
      </c>
      <c r="CQ10" s="137">
        <f t="shared" si="9"/>
        <v>1571.2707182320441</v>
      </c>
      <c r="CR10" s="137"/>
      <c r="CS10" s="137">
        <v>21001</v>
      </c>
      <c r="CT10" s="137"/>
      <c r="CU10" s="137">
        <v>15</v>
      </c>
      <c r="CV10" s="137"/>
      <c r="CW10" s="137"/>
      <c r="CX10" s="137">
        <v>21016</v>
      </c>
      <c r="CY10" s="137">
        <v>31766.2088</v>
      </c>
      <c r="CZ10" s="137">
        <v>171242.20879999999</v>
      </c>
      <c r="DA10" s="203">
        <f t="shared" si="10"/>
        <v>0.40096769762316503</v>
      </c>
      <c r="DB10" s="200"/>
      <c r="DC10" s="137"/>
      <c r="DD10" s="137">
        <v>171242.20879999999</v>
      </c>
      <c r="DE10" s="137">
        <v>149918</v>
      </c>
      <c r="DF10" s="137">
        <v>-21324.2088</v>
      </c>
      <c r="DG10" s="137"/>
      <c r="DH10" s="137"/>
      <c r="DI10" s="137"/>
      <c r="DJ10" s="137"/>
      <c r="DK10" s="137"/>
      <c r="DL10" s="137"/>
      <c r="DM10" s="137"/>
      <c r="DN10" s="137"/>
      <c r="DO10" s="137"/>
      <c r="DP10" s="137"/>
      <c r="DQ10" s="137"/>
      <c r="DR10" s="137"/>
      <c r="DS10" s="137"/>
      <c r="DT10" s="138"/>
      <c r="DU10" s="139" t="str">
        <f t="shared" si="11"/>
        <v/>
      </c>
      <c r="DV10" s="137"/>
      <c r="DW10" s="138"/>
      <c r="DX10" s="139" t="str">
        <f t="shared" si="12"/>
        <v/>
      </c>
      <c r="DY10" s="137">
        <v>7185</v>
      </c>
      <c r="DZ10" s="138">
        <v>0.13</v>
      </c>
      <c r="EA10" s="139">
        <f t="shared" si="13"/>
        <v>55269.230769230766</v>
      </c>
      <c r="EB10" s="137">
        <v>14659</v>
      </c>
      <c r="EC10" s="138">
        <v>0.38</v>
      </c>
      <c r="ED10" s="139">
        <f t="shared" si="14"/>
        <v>38576.315789473687</v>
      </c>
      <c r="EE10" s="137"/>
      <c r="EF10" s="138"/>
      <c r="EG10" s="139" t="str">
        <f t="shared" si="15"/>
        <v/>
      </c>
      <c r="EH10" s="137"/>
      <c r="EI10" s="138"/>
      <c r="EJ10" s="139" t="str">
        <f t="shared" si="16"/>
        <v/>
      </c>
      <c r="EK10" s="137"/>
      <c r="EL10" s="138"/>
      <c r="EM10" s="139" t="str">
        <f t="shared" si="17"/>
        <v/>
      </c>
      <c r="EN10" s="137"/>
      <c r="EO10" s="138"/>
      <c r="EP10" s="139" t="str">
        <f t="shared" si="18"/>
        <v/>
      </c>
      <c r="EQ10" s="137"/>
      <c r="ER10" s="138"/>
      <c r="ES10" s="139" t="str">
        <f t="shared" si="19"/>
        <v/>
      </c>
      <c r="ET10" s="137"/>
      <c r="EU10" s="138"/>
      <c r="EV10" s="139" t="str">
        <f t="shared" si="20"/>
        <v/>
      </c>
      <c r="EW10" s="137"/>
      <c r="EX10" s="138"/>
      <c r="EY10" s="139" t="str">
        <f t="shared" si="21"/>
        <v/>
      </c>
      <c r="EZ10" s="137"/>
      <c r="FA10" s="138"/>
      <c r="FB10" s="139" t="str">
        <f t="shared" si="22"/>
        <v/>
      </c>
      <c r="FC10" s="137"/>
      <c r="FD10" s="138"/>
      <c r="FE10" s="139" t="str">
        <f t="shared" si="23"/>
        <v/>
      </c>
      <c r="FF10" s="137"/>
      <c r="FG10" s="138"/>
      <c r="FH10" s="139" t="str">
        <f t="shared" si="24"/>
        <v/>
      </c>
      <c r="FI10" s="137"/>
      <c r="FJ10" s="138"/>
      <c r="FK10" s="139" t="str">
        <f t="shared" si="25"/>
        <v/>
      </c>
      <c r="FL10" s="137"/>
      <c r="FM10" s="138"/>
      <c r="FN10" s="139" t="str">
        <f t="shared" si="26"/>
        <v/>
      </c>
      <c r="FO10" s="137"/>
      <c r="FP10" s="138"/>
      <c r="FQ10" s="139" t="str">
        <f t="shared" si="27"/>
        <v/>
      </c>
      <c r="FR10" s="137"/>
      <c r="FS10" s="138"/>
      <c r="FT10" s="139" t="str">
        <f t="shared" si="28"/>
        <v/>
      </c>
      <c r="FU10" s="137"/>
      <c r="FV10" s="138"/>
      <c r="FW10" s="139" t="str">
        <f t="shared" si="29"/>
        <v/>
      </c>
      <c r="FX10" s="137"/>
      <c r="FY10" s="138"/>
      <c r="FZ10" s="139" t="str">
        <f t="shared" si="30"/>
        <v/>
      </c>
      <c r="GA10" s="137"/>
      <c r="GB10" s="138"/>
      <c r="GC10" s="139" t="str">
        <f t="shared" si="31"/>
        <v/>
      </c>
      <c r="GD10" s="137"/>
      <c r="GE10" s="138"/>
      <c r="GF10" s="139" t="str">
        <f t="shared" si="32"/>
        <v/>
      </c>
      <c r="GG10" s="137"/>
      <c r="GH10" s="138"/>
      <c r="GI10" s="139" t="str">
        <f t="shared" si="33"/>
        <v/>
      </c>
      <c r="GJ10" s="137"/>
      <c r="GK10" s="138"/>
      <c r="GL10" s="139" t="str">
        <f t="shared" si="34"/>
        <v/>
      </c>
      <c r="GM10" s="137"/>
      <c r="GN10" s="138"/>
      <c r="GO10" s="139" t="str">
        <f t="shared" si="35"/>
        <v/>
      </c>
      <c r="GP10" s="137"/>
      <c r="GQ10" s="138"/>
      <c r="GR10" s="139" t="str">
        <f t="shared" si="36"/>
        <v/>
      </c>
      <c r="GS10" s="137"/>
      <c r="GT10" s="138"/>
      <c r="GU10" s="139" t="str">
        <f t="shared" si="37"/>
        <v/>
      </c>
      <c r="GV10" s="137"/>
      <c r="GW10" s="138"/>
      <c r="GX10" s="139" t="str">
        <f t="shared" si="0"/>
        <v/>
      </c>
      <c r="GY10" s="137"/>
      <c r="GZ10" s="138"/>
      <c r="HA10" s="139" t="str">
        <f t="shared" si="1"/>
        <v/>
      </c>
      <c r="HB10" s="137"/>
      <c r="HC10" s="138"/>
      <c r="HD10" s="139" t="str">
        <f t="shared" si="2"/>
        <v/>
      </c>
      <c r="HE10" s="137"/>
      <c r="HF10" s="138"/>
      <c r="HG10" s="139" t="str">
        <f t="shared" si="3"/>
        <v/>
      </c>
      <c r="HH10" s="137">
        <v>21032</v>
      </c>
      <c r="HI10" s="138">
        <v>0.34</v>
      </c>
      <c r="HJ10" s="139">
        <f t="shared" si="4"/>
        <v>61858.823529411762</v>
      </c>
      <c r="HK10" s="137">
        <v>26831</v>
      </c>
      <c r="HL10" s="138">
        <v>0.96</v>
      </c>
      <c r="HM10" s="139">
        <f t="shared" si="5"/>
        <v>27948.958333333336</v>
      </c>
      <c r="HN10" s="137"/>
      <c r="HO10" s="138"/>
      <c r="HP10" s="139" t="str">
        <f t="shared" si="38"/>
        <v/>
      </c>
      <c r="HQ10" s="137"/>
      <c r="HR10" s="138"/>
      <c r="HS10" s="139" t="str">
        <f t="shared" si="39"/>
        <v/>
      </c>
      <c r="HT10" s="137"/>
      <c r="HU10" s="138"/>
      <c r="HV10" s="139" t="str">
        <f t="shared" si="40"/>
        <v/>
      </c>
      <c r="HW10" s="137"/>
      <c r="HX10" s="138"/>
      <c r="HY10" s="139" t="str">
        <f t="shared" si="41"/>
        <v/>
      </c>
      <c r="HZ10" s="137"/>
      <c r="IA10" s="138"/>
      <c r="IB10" s="137">
        <v>69707</v>
      </c>
      <c r="IC10" s="138">
        <v>1.81</v>
      </c>
      <c r="ID10" s="137">
        <v>1469511.4176</v>
      </c>
      <c r="IE10" s="206">
        <f t="shared" si="42"/>
        <v>49010.833236863313</v>
      </c>
      <c r="IF10" s="305"/>
      <c r="IG10" s="201" t="str">
        <f t="shared" si="43"/>
        <v/>
      </c>
      <c r="IH10" s="202" t="b">
        <f t="shared" si="44"/>
        <v>0</v>
      </c>
    </row>
    <row r="11" spans="1:242" ht="14.45" x14ac:dyDescent="0.3">
      <c r="A11" s="129" t="s">
        <v>420</v>
      </c>
      <c r="B11" s="129" t="s">
        <v>543</v>
      </c>
      <c r="C11" s="137"/>
      <c r="D11" s="137"/>
      <c r="E11" s="137"/>
      <c r="F11" s="137"/>
      <c r="G11" s="137"/>
      <c r="H11" s="137"/>
      <c r="I11" s="137"/>
      <c r="J11" s="137"/>
      <c r="K11" s="137"/>
      <c r="L11" s="137">
        <v>137526</v>
      </c>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v>75434</v>
      </c>
      <c r="AO11" s="137"/>
      <c r="AP11" s="137"/>
      <c r="AQ11" s="137"/>
      <c r="AR11" s="137"/>
      <c r="AS11" s="137">
        <v>212960</v>
      </c>
      <c r="AT11" s="137"/>
      <c r="AU11" s="137"/>
      <c r="AV11" s="137"/>
      <c r="AW11" s="137"/>
      <c r="AX11" s="137"/>
      <c r="AY11" s="137"/>
      <c r="AZ11" s="137"/>
      <c r="BA11" s="137"/>
      <c r="BB11" s="137"/>
      <c r="BC11" s="137">
        <v>212960</v>
      </c>
      <c r="BD11" s="137">
        <v>111539</v>
      </c>
      <c r="BE11" s="137"/>
      <c r="BF11" s="137"/>
      <c r="BG11" s="137"/>
      <c r="BH11" s="137"/>
      <c r="BI11" s="137"/>
      <c r="BJ11" s="137"/>
      <c r="BK11" s="137">
        <v>111539</v>
      </c>
      <c r="BL11" s="137">
        <v>7205</v>
      </c>
      <c r="BM11" s="137">
        <v>2462</v>
      </c>
      <c r="BN11" s="203">
        <f t="shared" si="6"/>
        <v>8.666923676920181E-2</v>
      </c>
      <c r="BO11" s="200"/>
      <c r="BP11" s="137">
        <v>121206</v>
      </c>
      <c r="BQ11" s="137"/>
      <c r="BR11" s="137"/>
      <c r="BS11" s="137">
        <v>19165</v>
      </c>
      <c r="BT11" s="137"/>
      <c r="BU11" s="137">
        <v>19165</v>
      </c>
      <c r="BV11" s="137">
        <f t="shared" si="7"/>
        <v>6304.2763157894733</v>
      </c>
      <c r="BW11" s="137"/>
      <c r="BX11" s="137"/>
      <c r="BY11" s="137"/>
      <c r="BZ11" s="137"/>
      <c r="CA11" s="137">
        <v>7374</v>
      </c>
      <c r="CB11" s="137"/>
      <c r="CC11" s="137"/>
      <c r="CD11" s="137"/>
      <c r="CE11" s="137"/>
      <c r="CF11" s="137"/>
      <c r="CG11" s="137"/>
      <c r="CH11" s="137"/>
      <c r="CI11" s="137"/>
      <c r="CJ11" s="137"/>
      <c r="CK11" s="137">
        <v>2000</v>
      </c>
      <c r="CL11" s="137"/>
      <c r="CM11" s="137">
        <f t="shared" si="8"/>
        <v>0</v>
      </c>
      <c r="CN11" s="137"/>
      <c r="CO11" s="137">
        <v>8607</v>
      </c>
      <c r="CP11" s="137">
        <v>17981</v>
      </c>
      <c r="CQ11" s="214">
        <f t="shared" si="9"/>
        <v>5914.8026315789475</v>
      </c>
      <c r="CR11" s="137"/>
      <c r="CS11" s="137"/>
      <c r="CT11" s="137"/>
      <c r="CU11" s="137"/>
      <c r="CV11" s="137"/>
      <c r="CW11" s="137"/>
      <c r="CX11" s="137"/>
      <c r="CY11" s="137">
        <v>48579.291599999997</v>
      </c>
      <c r="CZ11" s="137">
        <v>206931.2916</v>
      </c>
      <c r="DA11" s="203">
        <f t="shared" si="10"/>
        <v>0.30678041073052437</v>
      </c>
      <c r="DB11" s="200"/>
      <c r="DC11" s="137"/>
      <c r="DD11" s="137">
        <v>206931.2916</v>
      </c>
      <c r="DE11" s="137">
        <v>212960</v>
      </c>
      <c r="DF11" s="137">
        <v>6028.7084000000004</v>
      </c>
      <c r="DG11" s="137"/>
      <c r="DH11" s="137"/>
      <c r="DI11" s="137"/>
      <c r="DJ11" s="137"/>
      <c r="DK11" s="137"/>
      <c r="DL11" s="137"/>
      <c r="DM11" s="137"/>
      <c r="DN11" s="137"/>
      <c r="DO11" s="137"/>
      <c r="DP11" s="137"/>
      <c r="DQ11" s="137"/>
      <c r="DR11" s="137"/>
      <c r="DS11" s="137">
        <v>30672</v>
      </c>
      <c r="DT11" s="138">
        <v>0.54</v>
      </c>
      <c r="DU11" s="139">
        <f t="shared" si="11"/>
        <v>56799.999999999993</v>
      </c>
      <c r="DV11" s="137">
        <v>22450</v>
      </c>
      <c r="DW11" s="138">
        <v>0.49</v>
      </c>
      <c r="DX11" s="139">
        <f t="shared" si="12"/>
        <v>45816.326530612248</v>
      </c>
      <c r="DY11" s="137">
        <v>20655</v>
      </c>
      <c r="DZ11" s="138">
        <v>0.6</v>
      </c>
      <c r="EA11" s="139">
        <f t="shared" si="13"/>
        <v>34425</v>
      </c>
      <c r="EB11" s="137"/>
      <c r="EC11" s="138"/>
      <c r="ED11" s="139" t="str">
        <f t="shared" si="14"/>
        <v/>
      </c>
      <c r="EE11" s="137"/>
      <c r="EF11" s="138"/>
      <c r="EG11" s="139" t="str">
        <f t="shared" si="15"/>
        <v/>
      </c>
      <c r="EH11" s="137"/>
      <c r="EI11" s="138"/>
      <c r="EJ11" s="139" t="str">
        <f t="shared" si="16"/>
        <v/>
      </c>
      <c r="EK11" s="137"/>
      <c r="EL11" s="138"/>
      <c r="EM11" s="139" t="str">
        <f t="shared" si="17"/>
        <v/>
      </c>
      <c r="EN11" s="137"/>
      <c r="EO11" s="138"/>
      <c r="EP11" s="139" t="str">
        <f t="shared" si="18"/>
        <v/>
      </c>
      <c r="EQ11" s="137"/>
      <c r="ER11" s="138"/>
      <c r="ES11" s="139" t="str">
        <f t="shared" si="19"/>
        <v/>
      </c>
      <c r="ET11" s="137"/>
      <c r="EU11" s="138"/>
      <c r="EV11" s="139" t="str">
        <f t="shared" si="20"/>
        <v/>
      </c>
      <c r="EW11" s="137"/>
      <c r="EX11" s="138"/>
      <c r="EY11" s="139" t="str">
        <f t="shared" si="21"/>
        <v/>
      </c>
      <c r="EZ11" s="137"/>
      <c r="FA11" s="138"/>
      <c r="FB11" s="139" t="str">
        <f t="shared" si="22"/>
        <v/>
      </c>
      <c r="FC11" s="137"/>
      <c r="FD11" s="138"/>
      <c r="FE11" s="139" t="str">
        <f t="shared" si="23"/>
        <v/>
      </c>
      <c r="FF11" s="137"/>
      <c r="FG11" s="138"/>
      <c r="FH11" s="139" t="str">
        <f t="shared" si="24"/>
        <v/>
      </c>
      <c r="FI11" s="137"/>
      <c r="FJ11" s="138"/>
      <c r="FK11" s="139" t="str">
        <f t="shared" si="25"/>
        <v/>
      </c>
      <c r="FL11" s="137"/>
      <c r="FM11" s="138"/>
      <c r="FN11" s="139" t="str">
        <f t="shared" si="26"/>
        <v/>
      </c>
      <c r="FO11" s="137"/>
      <c r="FP11" s="138"/>
      <c r="FQ11" s="139" t="str">
        <f t="shared" si="27"/>
        <v/>
      </c>
      <c r="FR11" s="137"/>
      <c r="FS11" s="138"/>
      <c r="FT11" s="139" t="str">
        <f t="shared" si="28"/>
        <v/>
      </c>
      <c r="FU11" s="137"/>
      <c r="FV11" s="138"/>
      <c r="FW11" s="139" t="str">
        <f t="shared" si="29"/>
        <v/>
      </c>
      <c r="FX11" s="137"/>
      <c r="FY11" s="138"/>
      <c r="FZ11" s="139" t="str">
        <f t="shared" si="30"/>
        <v/>
      </c>
      <c r="GA11" s="137"/>
      <c r="GB11" s="138"/>
      <c r="GC11" s="139" t="str">
        <f t="shared" si="31"/>
        <v/>
      </c>
      <c r="GD11" s="137"/>
      <c r="GE11" s="138"/>
      <c r="GF11" s="139" t="str">
        <f t="shared" si="32"/>
        <v/>
      </c>
      <c r="GG11" s="137"/>
      <c r="GH11" s="138"/>
      <c r="GI11" s="139" t="str">
        <f t="shared" si="33"/>
        <v/>
      </c>
      <c r="GJ11" s="137"/>
      <c r="GK11" s="138"/>
      <c r="GL11" s="139" t="str">
        <f t="shared" si="34"/>
        <v/>
      </c>
      <c r="GM11" s="137"/>
      <c r="GN11" s="138"/>
      <c r="GO11" s="139" t="str">
        <f t="shared" si="35"/>
        <v/>
      </c>
      <c r="GP11" s="137"/>
      <c r="GQ11" s="138"/>
      <c r="GR11" s="139" t="str">
        <f t="shared" si="36"/>
        <v/>
      </c>
      <c r="GS11" s="137"/>
      <c r="GT11" s="138"/>
      <c r="GU11" s="139" t="str">
        <f t="shared" si="37"/>
        <v/>
      </c>
      <c r="GV11" s="137">
        <v>37762</v>
      </c>
      <c r="GW11" s="138">
        <v>1.41</v>
      </c>
      <c r="GX11" s="139">
        <f t="shared" si="0"/>
        <v>26781.560283687944</v>
      </c>
      <c r="GY11" s="137"/>
      <c r="GZ11" s="138"/>
      <c r="HA11" s="139" t="str">
        <f t="shared" si="1"/>
        <v/>
      </c>
      <c r="HB11" s="137"/>
      <c r="HC11" s="138"/>
      <c r="HD11" s="139" t="str">
        <f t="shared" si="2"/>
        <v/>
      </c>
      <c r="HE11" s="137"/>
      <c r="HF11" s="138"/>
      <c r="HG11" s="139" t="str">
        <f t="shared" si="3"/>
        <v/>
      </c>
      <c r="HH11" s="137"/>
      <c r="HI11" s="138"/>
      <c r="HJ11" s="139" t="str">
        <f t="shared" si="4"/>
        <v/>
      </c>
      <c r="HK11" s="137"/>
      <c r="HL11" s="138"/>
      <c r="HM11" s="139" t="str">
        <f t="shared" si="5"/>
        <v/>
      </c>
      <c r="HN11" s="137"/>
      <c r="HO11" s="138"/>
      <c r="HP11" s="139" t="str">
        <f t="shared" si="38"/>
        <v/>
      </c>
      <c r="HQ11" s="137"/>
      <c r="HR11" s="138"/>
      <c r="HS11" s="139" t="str">
        <f t="shared" si="39"/>
        <v/>
      </c>
      <c r="HT11" s="137"/>
      <c r="HU11" s="138"/>
      <c r="HV11" s="139" t="str">
        <f t="shared" si="40"/>
        <v/>
      </c>
      <c r="HW11" s="137"/>
      <c r="HX11" s="138"/>
      <c r="HY11" s="139" t="str">
        <f t="shared" si="41"/>
        <v/>
      </c>
      <c r="HZ11" s="137"/>
      <c r="IA11" s="138"/>
      <c r="IB11" s="137">
        <v>111539</v>
      </c>
      <c r="IC11" s="138">
        <v>3.04</v>
      </c>
      <c r="ID11" s="137">
        <v>1977660.2916000001</v>
      </c>
      <c r="IE11" s="206">
        <f t="shared" si="42"/>
        <v>48579.291599999997</v>
      </c>
      <c r="IF11" s="305"/>
      <c r="IG11" s="201" t="str">
        <f t="shared" si="43"/>
        <v/>
      </c>
      <c r="IH11" s="202" t="b">
        <f t="shared" si="44"/>
        <v>0</v>
      </c>
    </row>
    <row r="12" spans="1:242" ht="14.45" x14ac:dyDescent="0.3">
      <c r="A12" s="129" t="s">
        <v>177</v>
      </c>
      <c r="B12" s="129" t="s">
        <v>421</v>
      </c>
      <c r="C12" s="137"/>
      <c r="D12" s="137"/>
      <c r="E12" s="137"/>
      <c r="F12" s="137"/>
      <c r="G12" s="137"/>
      <c r="H12" s="137"/>
      <c r="I12" s="137"/>
      <c r="J12" s="137"/>
      <c r="K12" s="137"/>
      <c r="L12" s="137">
        <v>58175</v>
      </c>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v>58175</v>
      </c>
      <c r="AT12" s="137"/>
      <c r="AU12" s="137"/>
      <c r="AV12" s="137"/>
      <c r="AW12" s="137"/>
      <c r="AX12" s="137"/>
      <c r="AY12" s="137"/>
      <c r="AZ12" s="137"/>
      <c r="BA12" s="137"/>
      <c r="BB12" s="137"/>
      <c r="BC12" s="137">
        <v>58175</v>
      </c>
      <c r="BD12" s="137">
        <v>50021</v>
      </c>
      <c r="BE12" s="137"/>
      <c r="BF12" s="137"/>
      <c r="BG12" s="137"/>
      <c r="BH12" s="137"/>
      <c r="BI12" s="137"/>
      <c r="BJ12" s="137"/>
      <c r="BK12" s="137">
        <v>50021</v>
      </c>
      <c r="BL12" s="137">
        <v>7454</v>
      </c>
      <c r="BM12" s="137">
        <v>1406</v>
      </c>
      <c r="BN12" s="203">
        <f t="shared" si="6"/>
        <v>0.17712560724495713</v>
      </c>
      <c r="BO12" s="200"/>
      <c r="BP12" s="137">
        <v>58881</v>
      </c>
      <c r="BQ12" s="137"/>
      <c r="BR12" s="137"/>
      <c r="BS12" s="137"/>
      <c r="BT12" s="137"/>
      <c r="BU12" s="137"/>
      <c r="BV12" s="137">
        <f t="shared" si="7"/>
        <v>0</v>
      </c>
      <c r="BW12" s="137"/>
      <c r="BX12" s="137"/>
      <c r="BY12" s="137"/>
      <c r="BZ12" s="137"/>
      <c r="CA12" s="137"/>
      <c r="CB12" s="137"/>
      <c r="CC12" s="137"/>
      <c r="CD12" s="137"/>
      <c r="CE12" s="137"/>
      <c r="CF12" s="137"/>
      <c r="CG12" s="137"/>
      <c r="CH12" s="137"/>
      <c r="CI12" s="137"/>
      <c r="CJ12" s="137"/>
      <c r="CK12" s="137"/>
      <c r="CL12" s="137"/>
      <c r="CM12" s="137">
        <f t="shared" si="8"/>
        <v>0</v>
      </c>
      <c r="CN12" s="137"/>
      <c r="CO12" s="137"/>
      <c r="CP12" s="137"/>
      <c r="CQ12" s="137">
        <f t="shared" si="9"/>
        <v>0</v>
      </c>
      <c r="CR12" s="137"/>
      <c r="CS12" s="137"/>
      <c r="CT12" s="137"/>
      <c r="CU12" s="137"/>
      <c r="CV12" s="137"/>
      <c r="CW12" s="137"/>
      <c r="CX12" s="137"/>
      <c r="CY12" s="137">
        <v>6715</v>
      </c>
      <c r="CZ12" s="137">
        <v>65596</v>
      </c>
      <c r="DA12" s="203">
        <f t="shared" si="10"/>
        <v>0.11404357942290383</v>
      </c>
      <c r="DB12" s="200"/>
      <c r="DC12" s="137"/>
      <c r="DD12" s="137">
        <v>65596</v>
      </c>
      <c r="DE12" s="137">
        <v>58175</v>
      </c>
      <c r="DF12" s="137">
        <v>-7421</v>
      </c>
      <c r="DG12" s="137"/>
      <c r="DH12" s="137"/>
      <c r="DI12" s="137"/>
      <c r="DJ12" s="137"/>
      <c r="DK12" s="137"/>
      <c r="DL12" s="137"/>
      <c r="DM12" s="137"/>
      <c r="DN12" s="137"/>
      <c r="DO12" s="137"/>
      <c r="DP12" s="137"/>
      <c r="DQ12" s="137"/>
      <c r="DR12" s="137"/>
      <c r="DS12" s="137">
        <v>36175</v>
      </c>
      <c r="DT12" s="138">
        <v>0.75</v>
      </c>
      <c r="DU12" s="139">
        <f t="shared" si="11"/>
        <v>48233.333333333336</v>
      </c>
      <c r="DV12" s="137">
        <v>4883</v>
      </c>
      <c r="DW12" s="138">
        <v>0.13</v>
      </c>
      <c r="DX12" s="139">
        <f t="shared" si="12"/>
        <v>37561.538461538461</v>
      </c>
      <c r="DY12" s="137"/>
      <c r="DZ12" s="138"/>
      <c r="EA12" s="139" t="str">
        <f t="shared" si="13"/>
        <v/>
      </c>
      <c r="EB12" s="137"/>
      <c r="EC12" s="138"/>
      <c r="ED12" s="139" t="str">
        <f t="shared" si="14"/>
        <v/>
      </c>
      <c r="EE12" s="137"/>
      <c r="EF12" s="138"/>
      <c r="EG12" s="139" t="str">
        <f t="shared" si="15"/>
        <v/>
      </c>
      <c r="EH12" s="137"/>
      <c r="EI12" s="138"/>
      <c r="EJ12" s="139" t="str">
        <f t="shared" si="16"/>
        <v/>
      </c>
      <c r="EK12" s="137"/>
      <c r="EL12" s="138"/>
      <c r="EM12" s="139" t="str">
        <f t="shared" si="17"/>
        <v/>
      </c>
      <c r="EN12" s="137"/>
      <c r="EO12" s="138"/>
      <c r="EP12" s="139" t="str">
        <f t="shared" si="18"/>
        <v/>
      </c>
      <c r="EQ12" s="137"/>
      <c r="ER12" s="138"/>
      <c r="ES12" s="139" t="str">
        <f t="shared" si="19"/>
        <v/>
      </c>
      <c r="ET12" s="137"/>
      <c r="EU12" s="138"/>
      <c r="EV12" s="139" t="str">
        <f t="shared" si="20"/>
        <v/>
      </c>
      <c r="EW12" s="137"/>
      <c r="EX12" s="138"/>
      <c r="EY12" s="139" t="str">
        <f t="shared" si="21"/>
        <v/>
      </c>
      <c r="EZ12" s="137"/>
      <c r="FA12" s="138"/>
      <c r="FB12" s="139" t="str">
        <f t="shared" si="22"/>
        <v/>
      </c>
      <c r="FC12" s="137"/>
      <c r="FD12" s="138"/>
      <c r="FE12" s="139" t="str">
        <f t="shared" si="23"/>
        <v/>
      </c>
      <c r="FF12" s="137"/>
      <c r="FG12" s="138"/>
      <c r="FH12" s="139" t="str">
        <f t="shared" si="24"/>
        <v/>
      </c>
      <c r="FI12" s="137"/>
      <c r="FJ12" s="138"/>
      <c r="FK12" s="139" t="str">
        <f t="shared" si="25"/>
        <v/>
      </c>
      <c r="FL12" s="137"/>
      <c r="FM12" s="138"/>
      <c r="FN12" s="139" t="str">
        <f t="shared" si="26"/>
        <v/>
      </c>
      <c r="FO12" s="137"/>
      <c r="FP12" s="138"/>
      <c r="FQ12" s="139" t="str">
        <f t="shared" si="27"/>
        <v/>
      </c>
      <c r="FR12" s="137"/>
      <c r="FS12" s="138"/>
      <c r="FT12" s="139" t="str">
        <f t="shared" si="28"/>
        <v/>
      </c>
      <c r="FU12" s="137"/>
      <c r="FV12" s="138"/>
      <c r="FW12" s="139" t="str">
        <f t="shared" si="29"/>
        <v/>
      </c>
      <c r="FX12" s="137"/>
      <c r="FY12" s="138"/>
      <c r="FZ12" s="139" t="str">
        <f t="shared" si="30"/>
        <v/>
      </c>
      <c r="GA12" s="137"/>
      <c r="GB12" s="138"/>
      <c r="GC12" s="139" t="str">
        <f t="shared" si="31"/>
        <v/>
      </c>
      <c r="GD12" s="137"/>
      <c r="GE12" s="138"/>
      <c r="GF12" s="139" t="str">
        <f t="shared" si="32"/>
        <v/>
      </c>
      <c r="GG12" s="137"/>
      <c r="GH12" s="138"/>
      <c r="GI12" s="139" t="str">
        <f t="shared" si="33"/>
        <v/>
      </c>
      <c r="GJ12" s="137"/>
      <c r="GK12" s="138"/>
      <c r="GL12" s="139" t="str">
        <f t="shared" si="34"/>
        <v/>
      </c>
      <c r="GM12" s="137"/>
      <c r="GN12" s="138"/>
      <c r="GO12" s="139" t="str">
        <f t="shared" si="35"/>
        <v/>
      </c>
      <c r="GP12" s="137"/>
      <c r="GQ12" s="138"/>
      <c r="GR12" s="139" t="str">
        <f t="shared" si="36"/>
        <v/>
      </c>
      <c r="GS12" s="137"/>
      <c r="GT12" s="138"/>
      <c r="GU12" s="139" t="str">
        <f t="shared" si="37"/>
        <v/>
      </c>
      <c r="GV12" s="137">
        <v>8963</v>
      </c>
      <c r="GW12" s="138">
        <v>0.25</v>
      </c>
      <c r="GX12" s="139">
        <f t="shared" si="0"/>
        <v>35852</v>
      </c>
      <c r="GY12" s="137"/>
      <c r="GZ12" s="138"/>
      <c r="HA12" s="139" t="str">
        <f t="shared" si="1"/>
        <v/>
      </c>
      <c r="HB12" s="137"/>
      <c r="HC12" s="138"/>
      <c r="HD12" s="139" t="str">
        <f t="shared" si="2"/>
        <v/>
      </c>
      <c r="HE12" s="137"/>
      <c r="HF12" s="138"/>
      <c r="HG12" s="139" t="str">
        <f t="shared" si="3"/>
        <v/>
      </c>
      <c r="HH12" s="137"/>
      <c r="HI12" s="138"/>
      <c r="HJ12" s="139" t="str">
        <f t="shared" si="4"/>
        <v/>
      </c>
      <c r="HK12" s="137"/>
      <c r="HL12" s="138"/>
      <c r="HM12" s="139" t="str">
        <f t="shared" si="5"/>
        <v/>
      </c>
      <c r="HN12" s="137"/>
      <c r="HO12" s="138"/>
      <c r="HP12" s="139" t="str">
        <f t="shared" si="38"/>
        <v/>
      </c>
      <c r="HQ12" s="137"/>
      <c r="HR12" s="138"/>
      <c r="HS12" s="139" t="str">
        <f t="shared" si="39"/>
        <v/>
      </c>
      <c r="HT12" s="137"/>
      <c r="HU12" s="138"/>
      <c r="HV12" s="139" t="str">
        <f t="shared" si="40"/>
        <v/>
      </c>
      <c r="HW12" s="137"/>
      <c r="HX12" s="138"/>
      <c r="HY12" s="139" t="str">
        <f t="shared" si="41"/>
        <v/>
      </c>
      <c r="HZ12" s="137"/>
      <c r="IA12" s="138"/>
      <c r="IB12" s="137">
        <v>50021</v>
      </c>
      <c r="IC12" s="138">
        <v>1.1299999999999999</v>
      </c>
      <c r="ID12" s="137">
        <v>631011</v>
      </c>
      <c r="IE12" s="206">
        <f t="shared" si="42"/>
        <v>6715</v>
      </c>
      <c r="IF12" s="305"/>
      <c r="IG12" s="201" t="str">
        <f t="shared" si="43"/>
        <v/>
      </c>
      <c r="IH12" s="202" t="b">
        <f t="shared" si="44"/>
        <v>0</v>
      </c>
    </row>
    <row r="13" spans="1:242" ht="14.45" x14ac:dyDescent="0.3">
      <c r="A13" s="129" t="s">
        <v>422</v>
      </c>
      <c r="B13" s="129" t="s">
        <v>423</v>
      </c>
      <c r="C13" s="137"/>
      <c r="D13" s="137"/>
      <c r="E13" s="137"/>
      <c r="F13" s="137"/>
      <c r="G13" s="137"/>
      <c r="H13" s="137"/>
      <c r="I13" s="137"/>
      <c r="J13" s="137"/>
      <c r="K13" s="137"/>
      <c r="L13" s="137">
        <v>140328</v>
      </c>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v>140328</v>
      </c>
      <c r="AT13" s="137"/>
      <c r="AU13" s="137"/>
      <c r="AV13" s="137"/>
      <c r="AW13" s="137"/>
      <c r="AX13" s="137"/>
      <c r="AY13" s="137"/>
      <c r="AZ13" s="137"/>
      <c r="BA13" s="137"/>
      <c r="BB13" s="137"/>
      <c r="BC13" s="137">
        <v>140328</v>
      </c>
      <c r="BD13" s="137">
        <v>22765</v>
      </c>
      <c r="BE13" s="137">
        <v>26322</v>
      </c>
      <c r="BF13" s="137"/>
      <c r="BG13" s="137"/>
      <c r="BH13" s="137"/>
      <c r="BI13" s="137">
        <v>26322</v>
      </c>
      <c r="BJ13" s="137"/>
      <c r="BK13" s="137">
        <v>49087</v>
      </c>
      <c r="BL13" s="137">
        <v>3934</v>
      </c>
      <c r="BM13" s="137">
        <v>9035</v>
      </c>
      <c r="BN13" s="203">
        <f t="shared" si="6"/>
        <v>0.26420437182960865</v>
      </c>
      <c r="BO13" s="200">
        <v>425</v>
      </c>
      <c r="BP13" s="137">
        <v>62481</v>
      </c>
      <c r="BQ13" s="137"/>
      <c r="BR13" s="137"/>
      <c r="BS13" s="137">
        <v>8832</v>
      </c>
      <c r="BT13" s="137"/>
      <c r="BU13" s="137">
        <v>8832</v>
      </c>
      <c r="BV13" s="137">
        <f t="shared" si="7"/>
        <v>24533.333333333336</v>
      </c>
      <c r="BW13" s="137">
        <v>62367</v>
      </c>
      <c r="BX13" s="137"/>
      <c r="BY13" s="137"/>
      <c r="BZ13" s="137"/>
      <c r="CA13" s="137"/>
      <c r="CB13" s="137"/>
      <c r="CC13" s="137"/>
      <c r="CD13" s="137"/>
      <c r="CE13" s="137"/>
      <c r="CF13" s="137"/>
      <c r="CG13" s="137"/>
      <c r="CH13" s="137"/>
      <c r="CI13" s="137"/>
      <c r="CJ13" s="137"/>
      <c r="CK13" s="137"/>
      <c r="CL13" s="137"/>
      <c r="CM13" s="137">
        <f t="shared" si="8"/>
        <v>0</v>
      </c>
      <c r="CN13" s="137"/>
      <c r="CO13" s="137"/>
      <c r="CP13" s="137">
        <v>62367</v>
      </c>
      <c r="CQ13" s="137">
        <f t="shared" si="9"/>
        <v>0</v>
      </c>
      <c r="CR13" s="137">
        <v>13315</v>
      </c>
      <c r="CS13" s="137"/>
      <c r="CT13" s="137"/>
      <c r="CU13" s="137"/>
      <c r="CV13" s="137"/>
      <c r="CW13" s="137"/>
      <c r="CX13" s="137">
        <v>13315</v>
      </c>
      <c r="CY13" s="137">
        <v>31248.9264</v>
      </c>
      <c r="CZ13" s="137">
        <v>178243.9264</v>
      </c>
      <c r="DA13" s="203">
        <f t="shared" si="10"/>
        <v>0.56741207479367806</v>
      </c>
      <c r="DB13" s="200"/>
      <c r="DC13" s="137"/>
      <c r="DD13" s="137">
        <v>178243.9264</v>
      </c>
      <c r="DE13" s="137">
        <v>140328</v>
      </c>
      <c r="DF13" s="137">
        <v>-37915.926399999997</v>
      </c>
      <c r="DG13" s="137"/>
      <c r="DH13" s="137"/>
      <c r="DI13" s="137"/>
      <c r="DJ13" s="137"/>
      <c r="DK13" s="137"/>
      <c r="DL13" s="137"/>
      <c r="DM13" s="137"/>
      <c r="DN13" s="137"/>
      <c r="DO13" s="137"/>
      <c r="DP13" s="137"/>
      <c r="DQ13" s="137"/>
      <c r="DR13" s="137"/>
      <c r="DS13" s="137"/>
      <c r="DT13" s="138"/>
      <c r="DU13" s="139" t="str">
        <f t="shared" si="11"/>
        <v/>
      </c>
      <c r="DV13" s="137"/>
      <c r="DW13" s="138"/>
      <c r="DX13" s="139" t="str">
        <f t="shared" si="12"/>
        <v/>
      </c>
      <c r="DY13" s="137"/>
      <c r="DZ13" s="138"/>
      <c r="EA13" s="139" t="str">
        <f t="shared" si="13"/>
        <v/>
      </c>
      <c r="EB13" s="137"/>
      <c r="EC13" s="138"/>
      <c r="ED13" s="139" t="str">
        <f t="shared" si="14"/>
        <v/>
      </c>
      <c r="EE13" s="137"/>
      <c r="EF13" s="138"/>
      <c r="EG13" s="139" t="str">
        <f t="shared" si="15"/>
        <v/>
      </c>
      <c r="EH13" s="137"/>
      <c r="EI13" s="138"/>
      <c r="EJ13" s="139" t="str">
        <f t="shared" si="16"/>
        <v/>
      </c>
      <c r="EK13" s="137"/>
      <c r="EL13" s="138"/>
      <c r="EM13" s="139" t="str">
        <f t="shared" si="17"/>
        <v/>
      </c>
      <c r="EN13" s="137"/>
      <c r="EO13" s="138"/>
      <c r="EP13" s="139" t="str">
        <f t="shared" si="18"/>
        <v/>
      </c>
      <c r="EQ13" s="137"/>
      <c r="ER13" s="138"/>
      <c r="ES13" s="139" t="str">
        <f t="shared" si="19"/>
        <v/>
      </c>
      <c r="ET13" s="137"/>
      <c r="EU13" s="138"/>
      <c r="EV13" s="139" t="str">
        <f t="shared" si="20"/>
        <v/>
      </c>
      <c r="EW13" s="137"/>
      <c r="EX13" s="138"/>
      <c r="EY13" s="139" t="str">
        <f t="shared" si="21"/>
        <v/>
      </c>
      <c r="EZ13" s="137"/>
      <c r="FA13" s="138"/>
      <c r="FB13" s="139" t="str">
        <f t="shared" si="22"/>
        <v/>
      </c>
      <c r="FC13" s="137"/>
      <c r="FD13" s="138"/>
      <c r="FE13" s="139" t="str">
        <f t="shared" si="23"/>
        <v/>
      </c>
      <c r="FF13" s="137"/>
      <c r="FG13" s="138"/>
      <c r="FH13" s="139" t="str">
        <f t="shared" si="24"/>
        <v/>
      </c>
      <c r="FI13" s="137"/>
      <c r="FJ13" s="138"/>
      <c r="FK13" s="139" t="str">
        <f t="shared" si="25"/>
        <v/>
      </c>
      <c r="FL13" s="137"/>
      <c r="FM13" s="138"/>
      <c r="FN13" s="139" t="str">
        <f t="shared" si="26"/>
        <v/>
      </c>
      <c r="FO13" s="137"/>
      <c r="FP13" s="138"/>
      <c r="FQ13" s="139" t="str">
        <f t="shared" si="27"/>
        <v/>
      </c>
      <c r="FR13" s="137"/>
      <c r="FS13" s="138"/>
      <c r="FT13" s="139" t="str">
        <f t="shared" si="28"/>
        <v/>
      </c>
      <c r="FU13" s="137"/>
      <c r="FV13" s="138"/>
      <c r="FW13" s="139" t="str">
        <f t="shared" si="29"/>
        <v/>
      </c>
      <c r="FX13" s="137"/>
      <c r="FY13" s="138"/>
      <c r="FZ13" s="139" t="str">
        <f t="shared" si="30"/>
        <v/>
      </c>
      <c r="GA13" s="137"/>
      <c r="GB13" s="138"/>
      <c r="GC13" s="139" t="str">
        <f t="shared" si="31"/>
        <v/>
      </c>
      <c r="GD13" s="137"/>
      <c r="GE13" s="138"/>
      <c r="GF13" s="139" t="str">
        <f t="shared" si="32"/>
        <v/>
      </c>
      <c r="GG13" s="137"/>
      <c r="GH13" s="138"/>
      <c r="GI13" s="139" t="str">
        <f t="shared" si="33"/>
        <v/>
      </c>
      <c r="GJ13" s="137"/>
      <c r="GK13" s="138"/>
      <c r="GL13" s="139" t="str">
        <f t="shared" si="34"/>
        <v/>
      </c>
      <c r="GM13" s="137"/>
      <c r="GN13" s="138"/>
      <c r="GO13" s="139" t="str">
        <f t="shared" si="35"/>
        <v/>
      </c>
      <c r="GP13" s="137"/>
      <c r="GQ13" s="138"/>
      <c r="GR13" s="139" t="str">
        <f t="shared" si="36"/>
        <v/>
      </c>
      <c r="GS13" s="137"/>
      <c r="GT13" s="138"/>
      <c r="GU13" s="139" t="str">
        <f t="shared" si="37"/>
        <v/>
      </c>
      <c r="GV13" s="137">
        <v>22765</v>
      </c>
      <c r="GW13" s="138">
        <v>0.36</v>
      </c>
      <c r="GX13" s="139">
        <f t="shared" si="0"/>
        <v>63236.111111111117</v>
      </c>
      <c r="GY13" s="137"/>
      <c r="GZ13" s="138"/>
      <c r="HA13" s="139" t="str">
        <f t="shared" si="1"/>
        <v/>
      </c>
      <c r="HB13" s="137"/>
      <c r="HC13" s="138"/>
      <c r="HD13" s="139" t="str">
        <f t="shared" si="2"/>
        <v/>
      </c>
      <c r="HE13" s="137"/>
      <c r="HF13" s="138"/>
      <c r="HG13" s="139" t="str">
        <f t="shared" si="3"/>
        <v/>
      </c>
      <c r="HH13" s="137"/>
      <c r="HI13" s="138"/>
      <c r="HJ13" s="139" t="str">
        <f t="shared" si="4"/>
        <v/>
      </c>
      <c r="HK13" s="137"/>
      <c r="HL13" s="138"/>
      <c r="HM13" s="139" t="str">
        <f t="shared" si="5"/>
        <v/>
      </c>
      <c r="HN13" s="137"/>
      <c r="HO13" s="138"/>
      <c r="HP13" s="139" t="str">
        <f t="shared" si="38"/>
        <v/>
      </c>
      <c r="HQ13" s="137"/>
      <c r="HR13" s="138"/>
      <c r="HS13" s="139" t="str">
        <f t="shared" si="39"/>
        <v/>
      </c>
      <c r="HT13" s="137"/>
      <c r="HU13" s="138"/>
      <c r="HV13" s="139" t="str">
        <f t="shared" si="40"/>
        <v/>
      </c>
      <c r="HW13" s="137"/>
      <c r="HX13" s="138"/>
      <c r="HY13" s="139" t="str">
        <f t="shared" si="41"/>
        <v/>
      </c>
      <c r="HZ13" s="137"/>
      <c r="IA13" s="138"/>
      <c r="IB13" s="137">
        <v>22765</v>
      </c>
      <c r="IC13" s="138">
        <v>0.36</v>
      </c>
      <c r="ID13" s="137">
        <v>1326061.8528</v>
      </c>
      <c r="IE13" s="206">
        <f t="shared" si="42"/>
        <v>64525.313875298962</v>
      </c>
      <c r="IF13" s="305"/>
      <c r="IG13" s="201" t="str">
        <f t="shared" si="43"/>
        <v/>
      </c>
      <c r="IH13" s="202" t="b">
        <f t="shared" si="44"/>
        <v>0</v>
      </c>
    </row>
    <row r="14" spans="1:242" ht="14.45" x14ac:dyDescent="0.3">
      <c r="A14" s="129" t="s">
        <v>424</v>
      </c>
      <c r="B14" s="129" t="s">
        <v>425</v>
      </c>
      <c r="C14" s="137"/>
      <c r="D14" s="137"/>
      <c r="E14" s="137"/>
      <c r="F14" s="137"/>
      <c r="G14" s="137"/>
      <c r="H14" s="137"/>
      <c r="I14" s="137"/>
      <c r="J14" s="137"/>
      <c r="K14" s="137"/>
      <c r="L14" s="137">
        <v>39782</v>
      </c>
      <c r="M14" s="137"/>
      <c r="N14" s="137"/>
      <c r="O14" s="137"/>
      <c r="P14" s="137"/>
      <c r="Q14" s="137"/>
      <c r="R14" s="137"/>
      <c r="S14" s="137"/>
      <c r="T14" s="137"/>
      <c r="U14" s="137"/>
      <c r="V14" s="137"/>
      <c r="W14" s="137"/>
      <c r="X14" s="137"/>
      <c r="Y14" s="137"/>
      <c r="Z14" s="137"/>
      <c r="AA14" s="137"/>
      <c r="AB14" s="137"/>
      <c r="AC14" s="137"/>
      <c r="AD14" s="137"/>
      <c r="AE14" s="137">
        <v>901</v>
      </c>
      <c r="AF14" s="137"/>
      <c r="AG14" s="137"/>
      <c r="AH14" s="137"/>
      <c r="AI14" s="137"/>
      <c r="AJ14" s="137"/>
      <c r="AK14" s="137"/>
      <c r="AL14" s="137"/>
      <c r="AM14" s="137"/>
      <c r="AN14" s="137"/>
      <c r="AO14" s="137"/>
      <c r="AP14" s="137"/>
      <c r="AQ14" s="137"/>
      <c r="AR14" s="137"/>
      <c r="AS14" s="137">
        <v>40683</v>
      </c>
      <c r="AT14" s="137"/>
      <c r="AU14" s="137"/>
      <c r="AV14" s="137"/>
      <c r="AW14" s="137"/>
      <c r="AX14" s="137"/>
      <c r="AY14" s="137"/>
      <c r="AZ14" s="137"/>
      <c r="BA14" s="137"/>
      <c r="BB14" s="137"/>
      <c r="BC14" s="137">
        <v>40683</v>
      </c>
      <c r="BD14" s="137">
        <v>16134</v>
      </c>
      <c r="BE14" s="137"/>
      <c r="BF14" s="137"/>
      <c r="BG14" s="137"/>
      <c r="BH14" s="137"/>
      <c r="BI14" s="137"/>
      <c r="BJ14" s="137"/>
      <c r="BK14" s="137">
        <v>16134</v>
      </c>
      <c r="BL14" s="137">
        <v>1476</v>
      </c>
      <c r="BM14" s="137">
        <v>878</v>
      </c>
      <c r="BN14" s="203">
        <f t="shared" si="6"/>
        <v>0.14590306185694807</v>
      </c>
      <c r="BO14" s="200">
        <v>538</v>
      </c>
      <c r="BP14" s="137">
        <v>19026</v>
      </c>
      <c r="BQ14" s="137"/>
      <c r="BR14" s="137"/>
      <c r="BS14" s="137">
        <v>16835</v>
      </c>
      <c r="BT14" s="137"/>
      <c r="BU14" s="137">
        <v>16835</v>
      </c>
      <c r="BV14" s="214">
        <f t="shared" si="7"/>
        <v>33009.803921568629</v>
      </c>
      <c r="BW14" s="137"/>
      <c r="BX14" s="137"/>
      <c r="BY14" s="137"/>
      <c r="BZ14" s="137"/>
      <c r="CA14" s="137"/>
      <c r="CB14" s="137"/>
      <c r="CC14" s="137"/>
      <c r="CD14" s="137"/>
      <c r="CE14" s="137"/>
      <c r="CF14" s="137"/>
      <c r="CG14" s="137"/>
      <c r="CH14" s="137"/>
      <c r="CI14" s="137"/>
      <c r="CJ14" s="137"/>
      <c r="CK14" s="137"/>
      <c r="CL14" s="137"/>
      <c r="CM14" s="137">
        <f t="shared" si="8"/>
        <v>0</v>
      </c>
      <c r="CN14" s="137"/>
      <c r="CO14" s="137"/>
      <c r="CP14" s="137"/>
      <c r="CQ14" s="137">
        <f t="shared" si="9"/>
        <v>0</v>
      </c>
      <c r="CR14" s="137">
        <v>1952</v>
      </c>
      <c r="CS14" s="137"/>
      <c r="CT14" s="137"/>
      <c r="CU14" s="137"/>
      <c r="CV14" s="137"/>
      <c r="CW14" s="137"/>
      <c r="CX14" s="137">
        <v>1952</v>
      </c>
      <c r="CY14" s="137">
        <v>2885.8218999999999</v>
      </c>
      <c r="CZ14" s="137">
        <v>40698.821900000003</v>
      </c>
      <c r="DA14" s="203">
        <f t="shared" si="10"/>
        <v>7.6318247692592489E-2</v>
      </c>
      <c r="DB14" s="200"/>
      <c r="DC14" s="137"/>
      <c r="DD14" s="137">
        <v>40698.821900000003</v>
      </c>
      <c r="DE14" s="137">
        <v>40683</v>
      </c>
      <c r="DF14" s="137">
        <v>-15.821899999999999</v>
      </c>
      <c r="DG14" s="137"/>
      <c r="DH14" s="137"/>
      <c r="DI14" s="137"/>
      <c r="DJ14" s="137"/>
      <c r="DK14" s="137"/>
      <c r="DL14" s="137"/>
      <c r="DM14" s="137"/>
      <c r="DN14" s="137"/>
      <c r="DO14" s="137"/>
      <c r="DP14" s="137"/>
      <c r="DQ14" s="137"/>
      <c r="DR14" s="137"/>
      <c r="DS14" s="137">
        <v>8768</v>
      </c>
      <c r="DT14" s="138">
        <v>0.2</v>
      </c>
      <c r="DU14" s="139">
        <f t="shared" si="11"/>
        <v>43840</v>
      </c>
      <c r="DV14" s="137"/>
      <c r="DW14" s="138"/>
      <c r="DX14" s="139" t="str">
        <f t="shared" si="12"/>
        <v/>
      </c>
      <c r="DY14" s="137"/>
      <c r="DZ14" s="138"/>
      <c r="EA14" s="139" t="str">
        <f t="shared" si="13"/>
        <v/>
      </c>
      <c r="EB14" s="137"/>
      <c r="EC14" s="138"/>
      <c r="ED14" s="139" t="str">
        <f t="shared" si="14"/>
        <v/>
      </c>
      <c r="EE14" s="137"/>
      <c r="EF14" s="138"/>
      <c r="EG14" s="139" t="str">
        <f t="shared" si="15"/>
        <v/>
      </c>
      <c r="EH14" s="137"/>
      <c r="EI14" s="138"/>
      <c r="EJ14" s="139" t="str">
        <f t="shared" si="16"/>
        <v/>
      </c>
      <c r="EK14" s="137"/>
      <c r="EL14" s="138"/>
      <c r="EM14" s="139" t="str">
        <f t="shared" si="17"/>
        <v/>
      </c>
      <c r="EN14" s="137"/>
      <c r="EO14" s="138"/>
      <c r="EP14" s="139" t="str">
        <f t="shared" si="18"/>
        <v/>
      </c>
      <c r="EQ14" s="137"/>
      <c r="ER14" s="138"/>
      <c r="ES14" s="139" t="str">
        <f t="shared" si="19"/>
        <v/>
      </c>
      <c r="ET14" s="137"/>
      <c r="EU14" s="138"/>
      <c r="EV14" s="139" t="str">
        <f t="shared" si="20"/>
        <v/>
      </c>
      <c r="EW14" s="137"/>
      <c r="EX14" s="138"/>
      <c r="EY14" s="139" t="str">
        <f t="shared" si="21"/>
        <v/>
      </c>
      <c r="EZ14" s="137"/>
      <c r="FA14" s="138"/>
      <c r="FB14" s="139" t="str">
        <f t="shared" si="22"/>
        <v/>
      </c>
      <c r="FC14" s="137"/>
      <c r="FD14" s="138"/>
      <c r="FE14" s="139" t="str">
        <f t="shared" si="23"/>
        <v/>
      </c>
      <c r="FF14" s="137"/>
      <c r="FG14" s="138"/>
      <c r="FH14" s="139" t="str">
        <f t="shared" si="24"/>
        <v/>
      </c>
      <c r="FI14" s="137"/>
      <c r="FJ14" s="138"/>
      <c r="FK14" s="139" t="str">
        <f t="shared" si="25"/>
        <v/>
      </c>
      <c r="FL14" s="137"/>
      <c r="FM14" s="138"/>
      <c r="FN14" s="139" t="str">
        <f t="shared" si="26"/>
        <v/>
      </c>
      <c r="FO14" s="137"/>
      <c r="FP14" s="138"/>
      <c r="FQ14" s="139" t="str">
        <f t="shared" si="27"/>
        <v/>
      </c>
      <c r="FR14" s="137"/>
      <c r="FS14" s="138"/>
      <c r="FT14" s="139" t="str">
        <f t="shared" si="28"/>
        <v/>
      </c>
      <c r="FU14" s="137"/>
      <c r="FV14" s="138"/>
      <c r="FW14" s="139" t="str">
        <f t="shared" si="29"/>
        <v/>
      </c>
      <c r="FX14" s="137"/>
      <c r="FY14" s="138"/>
      <c r="FZ14" s="139" t="str">
        <f t="shared" si="30"/>
        <v/>
      </c>
      <c r="GA14" s="137"/>
      <c r="GB14" s="138"/>
      <c r="GC14" s="139" t="str">
        <f t="shared" si="31"/>
        <v/>
      </c>
      <c r="GD14" s="137"/>
      <c r="GE14" s="138"/>
      <c r="GF14" s="139" t="str">
        <f t="shared" si="32"/>
        <v/>
      </c>
      <c r="GG14" s="137"/>
      <c r="GH14" s="138"/>
      <c r="GI14" s="139" t="str">
        <f t="shared" si="33"/>
        <v/>
      </c>
      <c r="GJ14" s="137"/>
      <c r="GK14" s="138"/>
      <c r="GL14" s="139" t="str">
        <f t="shared" si="34"/>
        <v/>
      </c>
      <c r="GM14" s="137"/>
      <c r="GN14" s="138"/>
      <c r="GO14" s="139" t="str">
        <f t="shared" si="35"/>
        <v/>
      </c>
      <c r="GP14" s="137"/>
      <c r="GQ14" s="138"/>
      <c r="GR14" s="139" t="str">
        <f t="shared" si="36"/>
        <v/>
      </c>
      <c r="GS14" s="137"/>
      <c r="GT14" s="138"/>
      <c r="GU14" s="139" t="str">
        <f t="shared" si="37"/>
        <v/>
      </c>
      <c r="GV14" s="137">
        <v>5693</v>
      </c>
      <c r="GW14" s="138">
        <v>0.23</v>
      </c>
      <c r="GX14" s="139">
        <f t="shared" si="0"/>
        <v>24752.173913043476</v>
      </c>
      <c r="GY14" s="137"/>
      <c r="GZ14" s="138"/>
      <c r="HA14" s="139" t="str">
        <f t="shared" si="1"/>
        <v/>
      </c>
      <c r="HB14" s="137"/>
      <c r="HC14" s="138"/>
      <c r="HD14" s="139" t="str">
        <f t="shared" si="2"/>
        <v/>
      </c>
      <c r="HE14" s="137"/>
      <c r="HF14" s="138"/>
      <c r="HG14" s="139" t="str">
        <f t="shared" si="3"/>
        <v/>
      </c>
      <c r="HH14" s="137"/>
      <c r="HI14" s="138"/>
      <c r="HJ14" s="139" t="str">
        <f t="shared" si="4"/>
        <v/>
      </c>
      <c r="HK14" s="137"/>
      <c r="HL14" s="138"/>
      <c r="HM14" s="139" t="str">
        <f t="shared" si="5"/>
        <v/>
      </c>
      <c r="HN14" s="137"/>
      <c r="HO14" s="138"/>
      <c r="HP14" s="139" t="str">
        <f t="shared" si="38"/>
        <v/>
      </c>
      <c r="HQ14" s="137">
        <v>1673</v>
      </c>
      <c r="HR14" s="138">
        <v>0.08</v>
      </c>
      <c r="HS14" s="139">
        <f t="shared" si="39"/>
        <v>22880</v>
      </c>
      <c r="HT14" s="137"/>
      <c r="HU14" s="138"/>
      <c r="HV14" s="139" t="str">
        <f t="shared" si="40"/>
        <v/>
      </c>
      <c r="HW14" s="137"/>
      <c r="HX14" s="138"/>
      <c r="HY14" s="139" t="str">
        <f t="shared" si="41"/>
        <v/>
      </c>
      <c r="HZ14" s="137"/>
      <c r="IA14" s="138"/>
      <c r="IB14" s="137">
        <v>16134</v>
      </c>
      <c r="IC14" s="138">
        <v>0.51</v>
      </c>
      <c r="ID14" s="137">
        <v>371027.64380000002</v>
      </c>
      <c r="IE14" s="206">
        <f t="shared" si="42"/>
        <v>2885.8218999999999</v>
      </c>
      <c r="IF14" s="305"/>
      <c r="IG14" s="201" t="str">
        <f t="shared" si="43"/>
        <v/>
      </c>
      <c r="IH14" s="202" t="b">
        <f t="shared" si="44"/>
        <v>0</v>
      </c>
    </row>
    <row r="15" spans="1:242" ht="14.45" x14ac:dyDescent="0.3">
      <c r="A15" s="129" t="s">
        <v>545</v>
      </c>
      <c r="B15" s="129" t="s">
        <v>428</v>
      </c>
      <c r="C15" s="137"/>
      <c r="D15" s="137"/>
      <c r="E15" s="137"/>
      <c r="F15" s="137"/>
      <c r="G15" s="137"/>
      <c r="H15" s="137"/>
      <c r="I15" s="137"/>
      <c r="J15" s="137"/>
      <c r="K15" s="137"/>
      <c r="L15" s="137">
        <v>12376</v>
      </c>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v>113098</v>
      </c>
      <c r="AR15" s="137"/>
      <c r="AS15" s="137">
        <v>125474</v>
      </c>
      <c r="AT15" s="137"/>
      <c r="AU15" s="137"/>
      <c r="AV15" s="137"/>
      <c r="AW15" s="137"/>
      <c r="AX15" s="137"/>
      <c r="AY15" s="137"/>
      <c r="AZ15" s="137"/>
      <c r="BA15" s="137"/>
      <c r="BB15" s="137"/>
      <c r="BC15" s="137">
        <v>125474</v>
      </c>
      <c r="BD15" s="137">
        <v>91423</v>
      </c>
      <c r="BE15" s="137"/>
      <c r="BF15" s="137"/>
      <c r="BG15" s="137"/>
      <c r="BH15" s="137"/>
      <c r="BI15" s="137"/>
      <c r="BJ15" s="137"/>
      <c r="BK15" s="137">
        <v>91423</v>
      </c>
      <c r="BL15" s="137">
        <v>7193</v>
      </c>
      <c r="BM15" s="137">
        <v>2455</v>
      </c>
      <c r="BN15" s="203">
        <f t="shared" si="6"/>
        <v>0.10553143082156569</v>
      </c>
      <c r="BO15" s="200"/>
      <c r="BP15" s="137">
        <v>101071</v>
      </c>
      <c r="BQ15" s="137">
        <v>6392</v>
      </c>
      <c r="BR15" s="137">
        <v>1478</v>
      </c>
      <c r="BS15" s="137">
        <v>822</v>
      </c>
      <c r="BT15" s="137">
        <v>63</v>
      </c>
      <c r="BU15" s="137">
        <v>8755</v>
      </c>
      <c r="BV15" s="137">
        <f t="shared" si="7"/>
        <v>5338.414634146342</v>
      </c>
      <c r="BW15" s="137"/>
      <c r="BX15" s="137"/>
      <c r="BY15" s="137"/>
      <c r="BZ15" s="137"/>
      <c r="CA15" s="137"/>
      <c r="CB15" s="137">
        <v>129</v>
      </c>
      <c r="CC15" s="137"/>
      <c r="CD15" s="137"/>
      <c r="CE15" s="137"/>
      <c r="CF15" s="137"/>
      <c r="CG15" s="137"/>
      <c r="CH15" s="137"/>
      <c r="CI15" s="137"/>
      <c r="CJ15" s="137"/>
      <c r="CK15" s="137"/>
      <c r="CL15" s="137">
        <v>3</v>
      </c>
      <c r="CM15" s="137">
        <f t="shared" si="8"/>
        <v>1.8292682926829269</v>
      </c>
      <c r="CN15" s="137"/>
      <c r="CO15" s="137"/>
      <c r="CP15" s="137">
        <v>132</v>
      </c>
      <c r="CQ15" s="137">
        <f t="shared" si="9"/>
        <v>78.658536585365852</v>
      </c>
      <c r="CR15" s="137">
        <v>1134</v>
      </c>
      <c r="CS15" s="137"/>
      <c r="CT15" s="137"/>
      <c r="CU15" s="137">
        <v>880</v>
      </c>
      <c r="CV15" s="137">
        <v>75</v>
      </c>
      <c r="CW15" s="137">
        <v>174</v>
      </c>
      <c r="CX15" s="137">
        <v>2263</v>
      </c>
      <c r="CY15" s="137">
        <v>11973.2708</v>
      </c>
      <c r="CZ15" s="137">
        <v>124194.2708</v>
      </c>
      <c r="DA15" s="203">
        <f t="shared" si="10"/>
        <v>0.10669367408951978</v>
      </c>
      <c r="DB15" s="200"/>
      <c r="DC15" s="137"/>
      <c r="DD15" s="137">
        <v>124194.2708</v>
      </c>
      <c r="DE15" s="137">
        <v>125474</v>
      </c>
      <c r="DF15" s="137">
        <v>1279.7292</v>
      </c>
      <c r="DG15" s="137"/>
      <c r="DH15" s="137"/>
      <c r="DI15" s="137"/>
      <c r="DJ15" s="137"/>
      <c r="DK15" s="137"/>
      <c r="DL15" s="137"/>
      <c r="DM15" s="137"/>
      <c r="DN15" s="137"/>
      <c r="DO15" s="137"/>
      <c r="DP15" s="137"/>
      <c r="DQ15" s="137"/>
      <c r="DR15" s="137"/>
      <c r="DS15" s="137">
        <v>32893</v>
      </c>
      <c r="DT15" s="138">
        <v>0.45</v>
      </c>
      <c r="DU15" s="139">
        <f t="shared" si="11"/>
        <v>73095.555555555547</v>
      </c>
      <c r="DV15" s="137"/>
      <c r="DW15" s="138"/>
      <c r="DX15" s="139" t="str">
        <f t="shared" si="12"/>
        <v/>
      </c>
      <c r="DY15" s="137"/>
      <c r="DZ15" s="138"/>
      <c r="EA15" s="139" t="str">
        <f t="shared" si="13"/>
        <v/>
      </c>
      <c r="EB15" s="137"/>
      <c r="EC15" s="138"/>
      <c r="ED15" s="139" t="str">
        <f t="shared" si="14"/>
        <v/>
      </c>
      <c r="EE15" s="137"/>
      <c r="EF15" s="138"/>
      <c r="EG15" s="139" t="str">
        <f t="shared" si="15"/>
        <v/>
      </c>
      <c r="EH15" s="137"/>
      <c r="EI15" s="138"/>
      <c r="EJ15" s="139" t="str">
        <f t="shared" si="16"/>
        <v/>
      </c>
      <c r="EK15" s="137"/>
      <c r="EL15" s="138"/>
      <c r="EM15" s="139" t="str">
        <f t="shared" si="17"/>
        <v/>
      </c>
      <c r="EN15" s="137"/>
      <c r="EO15" s="138"/>
      <c r="EP15" s="139" t="str">
        <f t="shared" si="18"/>
        <v/>
      </c>
      <c r="EQ15" s="137"/>
      <c r="ER15" s="138"/>
      <c r="ES15" s="139" t="str">
        <f t="shared" si="19"/>
        <v/>
      </c>
      <c r="ET15" s="137"/>
      <c r="EU15" s="138"/>
      <c r="EV15" s="139" t="str">
        <f t="shared" si="20"/>
        <v/>
      </c>
      <c r="EW15" s="137"/>
      <c r="EX15" s="138"/>
      <c r="EY15" s="139" t="str">
        <f t="shared" si="21"/>
        <v/>
      </c>
      <c r="EZ15" s="137"/>
      <c r="FA15" s="138"/>
      <c r="FB15" s="139" t="str">
        <f t="shared" si="22"/>
        <v/>
      </c>
      <c r="FC15" s="137"/>
      <c r="FD15" s="138"/>
      <c r="FE15" s="139" t="str">
        <f t="shared" si="23"/>
        <v/>
      </c>
      <c r="FF15" s="137"/>
      <c r="FG15" s="138"/>
      <c r="FH15" s="139" t="str">
        <f t="shared" si="24"/>
        <v/>
      </c>
      <c r="FI15" s="137"/>
      <c r="FJ15" s="138"/>
      <c r="FK15" s="139" t="str">
        <f t="shared" si="25"/>
        <v/>
      </c>
      <c r="FL15" s="137"/>
      <c r="FM15" s="138"/>
      <c r="FN15" s="139" t="str">
        <f t="shared" si="26"/>
        <v/>
      </c>
      <c r="FO15" s="137"/>
      <c r="FP15" s="138"/>
      <c r="FQ15" s="139" t="str">
        <f t="shared" si="27"/>
        <v/>
      </c>
      <c r="FR15" s="137"/>
      <c r="FS15" s="138"/>
      <c r="FT15" s="139" t="str">
        <f t="shared" si="28"/>
        <v/>
      </c>
      <c r="FU15" s="137"/>
      <c r="FV15" s="138"/>
      <c r="FW15" s="139" t="str">
        <f t="shared" si="29"/>
        <v/>
      </c>
      <c r="FX15" s="137"/>
      <c r="FY15" s="138"/>
      <c r="FZ15" s="139" t="str">
        <f t="shared" si="30"/>
        <v/>
      </c>
      <c r="GA15" s="137"/>
      <c r="GB15" s="138"/>
      <c r="GC15" s="139" t="str">
        <f t="shared" si="31"/>
        <v/>
      </c>
      <c r="GD15" s="137"/>
      <c r="GE15" s="138"/>
      <c r="GF15" s="139" t="str">
        <f t="shared" si="32"/>
        <v/>
      </c>
      <c r="GG15" s="137"/>
      <c r="GH15" s="138"/>
      <c r="GI15" s="139" t="str">
        <f t="shared" si="33"/>
        <v/>
      </c>
      <c r="GJ15" s="137"/>
      <c r="GK15" s="138"/>
      <c r="GL15" s="139" t="str">
        <f t="shared" si="34"/>
        <v/>
      </c>
      <c r="GM15" s="137"/>
      <c r="GN15" s="138"/>
      <c r="GO15" s="139" t="str">
        <f t="shared" si="35"/>
        <v/>
      </c>
      <c r="GP15" s="137"/>
      <c r="GQ15" s="138"/>
      <c r="GR15" s="139" t="str">
        <f t="shared" si="36"/>
        <v/>
      </c>
      <c r="GS15" s="137"/>
      <c r="GT15" s="138"/>
      <c r="GU15" s="139" t="str">
        <f t="shared" si="37"/>
        <v/>
      </c>
      <c r="GV15" s="137">
        <v>53650</v>
      </c>
      <c r="GW15" s="138">
        <v>0.96</v>
      </c>
      <c r="GX15" s="139">
        <f t="shared" si="0"/>
        <v>55885.416666666672</v>
      </c>
      <c r="GY15" s="137"/>
      <c r="GZ15" s="138"/>
      <c r="HA15" s="139" t="str">
        <f t="shared" si="1"/>
        <v/>
      </c>
      <c r="HB15" s="137"/>
      <c r="HC15" s="138"/>
      <c r="HD15" s="139" t="str">
        <f t="shared" si="2"/>
        <v/>
      </c>
      <c r="HE15" s="137"/>
      <c r="HF15" s="138"/>
      <c r="HG15" s="139" t="str">
        <f t="shared" si="3"/>
        <v/>
      </c>
      <c r="HH15" s="137"/>
      <c r="HI15" s="138"/>
      <c r="HJ15" s="139" t="str">
        <f t="shared" si="4"/>
        <v/>
      </c>
      <c r="HK15" s="137"/>
      <c r="HL15" s="138"/>
      <c r="HM15" s="139" t="str">
        <f t="shared" si="5"/>
        <v/>
      </c>
      <c r="HN15" s="137"/>
      <c r="HO15" s="138"/>
      <c r="HP15" s="139" t="str">
        <f t="shared" si="38"/>
        <v/>
      </c>
      <c r="HQ15" s="137">
        <v>4880</v>
      </c>
      <c r="HR15" s="138">
        <v>0.23</v>
      </c>
      <c r="HS15" s="139">
        <f t="shared" si="39"/>
        <v>22880</v>
      </c>
      <c r="HT15" s="137"/>
      <c r="HU15" s="138"/>
      <c r="HV15" s="139" t="str">
        <f t="shared" si="40"/>
        <v/>
      </c>
      <c r="HW15" s="137"/>
      <c r="HX15" s="138"/>
      <c r="HY15" s="139" t="str">
        <f t="shared" si="41"/>
        <v/>
      </c>
      <c r="HZ15" s="137"/>
      <c r="IA15" s="138"/>
      <c r="IB15" s="137">
        <v>91423</v>
      </c>
      <c r="IC15" s="138">
        <v>1.64</v>
      </c>
      <c r="ID15" s="137">
        <v>1263528.2708000001</v>
      </c>
      <c r="IE15" s="206">
        <f t="shared" si="42"/>
        <v>11973.2708</v>
      </c>
      <c r="IF15" s="305"/>
      <c r="IG15" s="201" t="str">
        <f t="shared" si="43"/>
        <v/>
      </c>
      <c r="IH15" s="202" t="b">
        <f t="shared" si="44"/>
        <v>0</v>
      </c>
    </row>
    <row r="16" spans="1:242" ht="14.45" x14ac:dyDescent="0.3">
      <c r="A16" s="129" t="s">
        <v>426</v>
      </c>
      <c r="B16" s="129" t="s">
        <v>546</v>
      </c>
      <c r="C16" s="137"/>
      <c r="D16" s="137"/>
      <c r="E16" s="137"/>
      <c r="F16" s="137"/>
      <c r="G16" s="137"/>
      <c r="H16" s="137"/>
      <c r="I16" s="137"/>
      <c r="J16" s="137"/>
      <c r="K16" s="137"/>
      <c r="L16" s="137">
        <v>24033</v>
      </c>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v>24033</v>
      </c>
      <c r="AT16" s="137"/>
      <c r="AU16" s="137"/>
      <c r="AV16" s="137"/>
      <c r="AW16" s="137"/>
      <c r="AX16" s="137"/>
      <c r="AY16" s="137"/>
      <c r="AZ16" s="137"/>
      <c r="BA16" s="137"/>
      <c r="BB16" s="137"/>
      <c r="BC16" s="137">
        <v>24033</v>
      </c>
      <c r="BD16" s="137">
        <v>10249</v>
      </c>
      <c r="BE16" s="137"/>
      <c r="BF16" s="137"/>
      <c r="BG16" s="137"/>
      <c r="BH16" s="137"/>
      <c r="BI16" s="137"/>
      <c r="BJ16" s="137"/>
      <c r="BK16" s="137">
        <v>10249</v>
      </c>
      <c r="BL16" s="137">
        <v>585</v>
      </c>
      <c r="BM16" s="137">
        <v>982</v>
      </c>
      <c r="BN16" s="203">
        <f t="shared" si="6"/>
        <v>0.15289296516733339</v>
      </c>
      <c r="BO16" s="200"/>
      <c r="BP16" s="137">
        <v>11816</v>
      </c>
      <c r="BQ16" s="137">
        <v>635</v>
      </c>
      <c r="BR16" s="137"/>
      <c r="BS16" s="137"/>
      <c r="BT16" s="137"/>
      <c r="BU16" s="137">
        <v>635</v>
      </c>
      <c r="BV16" s="137">
        <f t="shared" si="7"/>
        <v>1270</v>
      </c>
      <c r="BW16" s="137"/>
      <c r="BX16" s="137"/>
      <c r="BY16" s="137"/>
      <c r="BZ16" s="137"/>
      <c r="CA16" s="137"/>
      <c r="CB16" s="137"/>
      <c r="CC16" s="137">
        <v>320</v>
      </c>
      <c r="CD16" s="137"/>
      <c r="CE16" s="137"/>
      <c r="CF16" s="137"/>
      <c r="CG16" s="137"/>
      <c r="CH16" s="137"/>
      <c r="CI16" s="137"/>
      <c r="CJ16" s="137"/>
      <c r="CK16" s="137"/>
      <c r="CL16" s="137">
        <v>50</v>
      </c>
      <c r="CM16" s="137">
        <f t="shared" si="8"/>
        <v>100</v>
      </c>
      <c r="CN16" s="137"/>
      <c r="CO16" s="137"/>
      <c r="CP16" s="137">
        <v>370</v>
      </c>
      <c r="CQ16" s="137">
        <f t="shared" si="9"/>
        <v>640</v>
      </c>
      <c r="CR16" s="137"/>
      <c r="CS16" s="137"/>
      <c r="CT16" s="137"/>
      <c r="CU16" s="137">
        <v>5158</v>
      </c>
      <c r="CV16" s="137"/>
      <c r="CW16" s="137"/>
      <c r="CX16" s="137">
        <v>5158</v>
      </c>
      <c r="CY16" s="137">
        <v>6088.2849999999999</v>
      </c>
      <c r="CZ16" s="137">
        <v>24067.285</v>
      </c>
      <c r="DA16" s="203">
        <f t="shared" si="10"/>
        <v>0.33863312753768282</v>
      </c>
      <c r="DB16" s="200"/>
      <c r="DC16" s="137"/>
      <c r="DD16" s="137">
        <v>24067.285</v>
      </c>
      <c r="DE16" s="137">
        <v>24033</v>
      </c>
      <c r="DF16" s="137">
        <v>-34.284999999999997</v>
      </c>
      <c r="DG16" s="137"/>
      <c r="DH16" s="137"/>
      <c r="DI16" s="137"/>
      <c r="DJ16" s="137"/>
      <c r="DK16" s="137"/>
      <c r="DL16" s="137"/>
      <c r="DM16" s="137"/>
      <c r="DN16" s="137"/>
      <c r="DO16" s="137"/>
      <c r="DP16" s="137"/>
      <c r="DQ16" s="137"/>
      <c r="DR16" s="137"/>
      <c r="DS16" s="137"/>
      <c r="DT16" s="138"/>
      <c r="DU16" s="139" t="str">
        <f t="shared" si="11"/>
        <v/>
      </c>
      <c r="DV16" s="137"/>
      <c r="DW16" s="138"/>
      <c r="DX16" s="139" t="str">
        <f t="shared" si="12"/>
        <v/>
      </c>
      <c r="DY16" s="137"/>
      <c r="DZ16" s="138"/>
      <c r="EA16" s="139" t="str">
        <f t="shared" si="13"/>
        <v/>
      </c>
      <c r="EB16" s="137"/>
      <c r="EC16" s="138"/>
      <c r="ED16" s="139" t="str">
        <f t="shared" si="14"/>
        <v/>
      </c>
      <c r="EE16" s="137"/>
      <c r="EF16" s="138"/>
      <c r="EG16" s="139" t="str">
        <f t="shared" si="15"/>
        <v/>
      </c>
      <c r="EH16" s="137"/>
      <c r="EI16" s="138"/>
      <c r="EJ16" s="139" t="str">
        <f t="shared" si="16"/>
        <v/>
      </c>
      <c r="EK16" s="137"/>
      <c r="EL16" s="138"/>
      <c r="EM16" s="139" t="str">
        <f t="shared" si="17"/>
        <v/>
      </c>
      <c r="EN16" s="137"/>
      <c r="EO16" s="138"/>
      <c r="EP16" s="139" t="str">
        <f t="shared" si="18"/>
        <v/>
      </c>
      <c r="EQ16" s="137"/>
      <c r="ER16" s="138"/>
      <c r="ES16" s="139" t="str">
        <f t="shared" si="19"/>
        <v/>
      </c>
      <c r="ET16" s="137"/>
      <c r="EU16" s="138"/>
      <c r="EV16" s="139" t="str">
        <f t="shared" si="20"/>
        <v/>
      </c>
      <c r="EW16" s="137"/>
      <c r="EX16" s="138"/>
      <c r="EY16" s="139" t="str">
        <f t="shared" si="21"/>
        <v/>
      </c>
      <c r="EZ16" s="137"/>
      <c r="FA16" s="138"/>
      <c r="FB16" s="139" t="str">
        <f t="shared" si="22"/>
        <v/>
      </c>
      <c r="FC16" s="137"/>
      <c r="FD16" s="138"/>
      <c r="FE16" s="139" t="str">
        <f t="shared" si="23"/>
        <v/>
      </c>
      <c r="FF16" s="137"/>
      <c r="FG16" s="138"/>
      <c r="FH16" s="139" t="str">
        <f t="shared" si="24"/>
        <v/>
      </c>
      <c r="FI16" s="137"/>
      <c r="FJ16" s="138"/>
      <c r="FK16" s="139" t="str">
        <f t="shared" si="25"/>
        <v/>
      </c>
      <c r="FL16" s="137"/>
      <c r="FM16" s="138"/>
      <c r="FN16" s="139" t="str">
        <f t="shared" si="26"/>
        <v/>
      </c>
      <c r="FO16" s="137"/>
      <c r="FP16" s="138"/>
      <c r="FQ16" s="139" t="str">
        <f t="shared" si="27"/>
        <v/>
      </c>
      <c r="FR16" s="137"/>
      <c r="FS16" s="138"/>
      <c r="FT16" s="139" t="str">
        <f t="shared" si="28"/>
        <v/>
      </c>
      <c r="FU16" s="137"/>
      <c r="FV16" s="138"/>
      <c r="FW16" s="139" t="str">
        <f t="shared" si="29"/>
        <v/>
      </c>
      <c r="FX16" s="137"/>
      <c r="FY16" s="138"/>
      <c r="FZ16" s="139" t="str">
        <f t="shared" si="30"/>
        <v/>
      </c>
      <c r="GA16" s="137"/>
      <c r="GB16" s="138"/>
      <c r="GC16" s="139" t="str">
        <f t="shared" si="31"/>
        <v/>
      </c>
      <c r="GD16" s="137"/>
      <c r="GE16" s="138"/>
      <c r="GF16" s="139" t="str">
        <f t="shared" si="32"/>
        <v/>
      </c>
      <c r="GG16" s="137"/>
      <c r="GH16" s="138"/>
      <c r="GI16" s="139" t="str">
        <f t="shared" si="33"/>
        <v/>
      </c>
      <c r="GJ16" s="137"/>
      <c r="GK16" s="138"/>
      <c r="GL16" s="139" t="str">
        <f t="shared" si="34"/>
        <v/>
      </c>
      <c r="GM16" s="137"/>
      <c r="GN16" s="138"/>
      <c r="GO16" s="139" t="str">
        <f t="shared" si="35"/>
        <v/>
      </c>
      <c r="GP16" s="137"/>
      <c r="GQ16" s="138"/>
      <c r="GR16" s="139" t="str">
        <f t="shared" si="36"/>
        <v/>
      </c>
      <c r="GS16" s="137"/>
      <c r="GT16" s="138"/>
      <c r="GU16" s="139" t="str">
        <f t="shared" si="37"/>
        <v/>
      </c>
      <c r="GV16" s="137"/>
      <c r="GW16" s="138"/>
      <c r="GX16" s="139" t="str">
        <f t="shared" si="0"/>
        <v/>
      </c>
      <c r="GY16" s="137"/>
      <c r="GZ16" s="138"/>
      <c r="HA16" s="139" t="str">
        <f t="shared" si="1"/>
        <v/>
      </c>
      <c r="HB16" s="137"/>
      <c r="HC16" s="138"/>
      <c r="HD16" s="139" t="str">
        <f t="shared" si="2"/>
        <v/>
      </c>
      <c r="HE16" s="137"/>
      <c r="HF16" s="138"/>
      <c r="HG16" s="139" t="str">
        <f t="shared" si="3"/>
        <v/>
      </c>
      <c r="HH16" s="137">
        <v>10249</v>
      </c>
      <c r="HI16" s="138">
        <v>0.5</v>
      </c>
      <c r="HJ16" s="139">
        <f t="shared" si="4"/>
        <v>22880</v>
      </c>
      <c r="HK16" s="137"/>
      <c r="HL16" s="138"/>
      <c r="HM16" s="139" t="str">
        <f t="shared" si="5"/>
        <v/>
      </c>
      <c r="HN16" s="137"/>
      <c r="HO16" s="138"/>
      <c r="HP16" s="139" t="str">
        <f t="shared" si="38"/>
        <v/>
      </c>
      <c r="HQ16" s="137"/>
      <c r="HR16" s="138"/>
      <c r="HS16" s="139" t="str">
        <f t="shared" si="39"/>
        <v/>
      </c>
      <c r="HT16" s="137"/>
      <c r="HU16" s="138"/>
      <c r="HV16" s="139" t="str">
        <f t="shared" si="40"/>
        <v/>
      </c>
      <c r="HW16" s="137"/>
      <c r="HX16" s="138"/>
      <c r="HY16" s="139" t="str">
        <f t="shared" si="41"/>
        <v/>
      </c>
      <c r="HZ16" s="137"/>
      <c r="IA16" s="138"/>
      <c r="IB16" s="137">
        <v>10249</v>
      </c>
      <c r="IC16" s="138">
        <v>0.5</v>
      </c>
      <c r="ID16" s="137">
        <v>217025.57</v>
      </c>
      <c r="IE16" s="206">
        <f t="shared" si="42"/>
        <v>6088.2849999999999</v>
      </c>
      <c r="IF16" s="305"/>
      <c r="IG16" s="201" t="str">
        <f t="shared" si="43"/>
        <v/>
      </c>
      <c r="IH16" s="202" t="b">
        <f t="shared" si="44"/>
        <v>0</v>
      </c>
    </row>
    <row r="17" spans="1:242" ht="14.45" x14ac:dyDescent="0.3">
      <c r="A17" s="129" t="s">
        <v>178</v>
      </c>
      <c r="B17" s="129" t="s">
        <v>427</v>
      </c>
      <c r="C17" s="137">
        <v>2220</v>
      </c>
      <c r="D17" s="137"/>
      <c r="E17" s="137"/>
      <c r="F17" s="137">
        <v>2220</v>
      </c>
      <c r="G17" s="137"/>
      <c r="H17" s="137">
        <v>5000</v>
      </c>
      <c r="I17" s="137">
        <v>5000</v>
      </c>
      <c r="J17" s="137"/>
      <c r="K17" s="137"/>
      <c r="L17" s="137">
        <v>90642</v>
      </c>
      <c r="M17" s="137"/>
      <c r="N17" s="137"/>
      <c r="O17" s="137"/>
      <c r="P17" s="137"/>
      <c r="Q17" s="137"/>
      <c r="R17" s="137"/>
      <c r="S17" s="137"/>
      <c r="T17" s="137"/>
      <c r="U17" s="137"/>
      <c r="V17" s="137"/>
      <c r="W17" s="137"/>
      <c r="X17" s="137"/>
      <c r="Y17" s="137"/>
      <c r="Z17" s="137"/>
      <c r="AA17" s="137"/>
      <c r="AB17" s="137"/>
      <c r="AC17" s="137"/>
      <c r="AD17" s="137"/>
      <c r="AE17" s="137">
        <v>606</v>
      </c>
      <c r="AF17" s="137"/>
      <c r="AG17" s="137"/>
      <c r="AH17" s="137"/>
      <c r="AI17" s="137"/>
      <c r="AJ17" s="137"/>
      <c r="AK17" s="137"/>
      <c r="AL17" s="137"/>
      <c r="AM17" s="137"/>
      <c r="AN17" s="137"/>
      <c r="AO17" s="137">
        <v>87619</v>
      </c>
      <c r="AP17" s="137"/>
      <c r="AQ17" s="137"/>
      <c r="AR17" s="137"/>
      <c r="AS17" s="137">
        <v>178867</v>
      </c>
      <c r="AT17" s="137"/>
      <c r="AU17" s="137"/>
      <c r="AV17" s="137"/>
      <c r="AW17" s="137"/>
      <c r="AX17" s="137"/>
      <c r="AY17" s="137"/>
      <c r="AZ17" s="137">
        <v>11500</v>
      </c>
      <c r="BA17" s="137"/>
      <c r="BB17" s="137"/>
      <c r="BC17" s="137">
        <v>197587</v>
      </c>
      <c r="BD17" s="137">
        <v>127556</v>
      </c>
      <c r="BE17" s="137"/>
      <c r="BF17" s="137"/>
      <c r="BG17" s="137"/>
      <c r="BH17" s="137"/>
      <c r="BI17" s="137"/>
      <c r="BJ17" s="137"/>
      <c r="BK17" s="137">
        <v>127556</v>
      </c>
      <c r="BL17" s="137">
        <v>12802</v>
      </c>
      <c r="BM17" s="137">
        <v>10014</v>
      </c>
      <c r="BN17" s="203">
        <f t="shared" si="6"/>
        <v>0.17887045689736272</v>
      </c>
      <c r="BO17" s="200"/>
      <c r="BP17" s="137">
        <v>150372</v>
      </c>
      <c r="BQ17" s="137">
        <v>13850</v>
      </c>
      <c r="BR17" s="137">
        <v>207</v>
      </c>
      <c r="BS17" s="137">
        <v>827</v>
      </c>
      <c r="BT17" s="137">
        <v>252</v>
      </c>
      <c r="BU17" s="137">
        <v>15136</v>
      </c>
      <c r="BV17" s="137">
        <f t="shared" si="7"/>
        <v>4974.09363296628</v>
      </c>
      <c r="BW17" s="137"/>
      <c r="BX17" s="137"/>
      <c r="BY17" s="137"/>
      <c r="BZ17" s="137"/>
      <c r="CA17" s="137">
        <v>425</v>
      </c>
      <c r="CB17" s="137">
        <v>933</v>
      </c>
      <c r="CC17" s="137"/>
      <c r="CD17" s="137"/>
      <c r="CE17" s="137"/>
      <c r="CF17" s="137"/>
      <c r="CG17" s="137"/>
      <c r="CH17" s="137"/>
      <c r="CI17" s="137"/>
      <c r="CJ17" s="137"/>
      <c r="CK17" s="137"/>
      <c r="CL17" s="137">
        <v>945</v>
      </c>
      <c r="CM17" s="137">
        <f t="shared" si="8"/>
        <v>310.55222536688257</v>
      </c>
      <c r="CN17" s="137"/>
      <c r="CO17" s="137"/>
      <c r="CP17" s="137">
        <v>2303</v>
      </c>
      <c r="CQ17" s="137">
        <f t="shared" si="9"/>
        <v>446.27504978648312</v>
      </c>
      <c r="CR17" s="137"/>
      <c r="CS17" s="137">
        <v>1408</v>
      </c>
      <c r="CT17" s="137">
        <v>224</v>
      </c>
      <c r="CU17" s="137">
        <v>2877</v>
      </c>
      <c r="CV17" s="137">
        <v>567</v>
      </c>
      <c r="CW17" s="137"/>
      <c r="CX17" s="137">
        <v>5076</v>
      </c>
      <c r="CY17" s="137">
        <v>35675.463100000001</v>
      </c>
      <c r="CZ17" s="137">
        <v>208562.46309999999</v>
      </c>
      <c r="DA17" s="203">
        <f t="shared" si="10"/>
        <v>0.20635133410840609</v>
      </c>
      <c r="DB17" s="200">
        <v>5</v>
      </c>
      <c r="DC17" s="137"/>
      <c r="DD17" s="137">
        <v>208567.46309999999</v>
      </c>
      <c r="DE17" s="137">
        <v>197587</v>
      </c>
      <c r="DF17" s="137">
        <v>-10980.463100000001</v>
      </c>
      <c r="DG17" s="137"/>
      <c r="DH17" s="137"/>
      <c r="DI17" s="137"/>
      <c r="DJ17" s="137"/>
      <c r="DK17" s="137"/>
      <c r="DL17" s="137"/>
      <c r="DM17" s="137">
        <v>5</v>
      </c>
      <c r="DN17" s="137">
        <v>5</v>
      </c>
      <c r="DO17" s="137">
        <v>5</v>
      </c>
      <c r="DP17" s="137">
        <v>18720</v>
      </c>
      <c r="DQ17" s="137"/>
      <c r="DR17" s="137">
        <v>-18715</v>
      </c>
      <c r="DS17" s="137">
        <v>50176</v>
      </c>
      <c r="DT17" s="138">
        <v>1.0589859875574199</v>
      </c>
      <c r="DU17" s="139">
        <f t="shared" si="11"/>
        <v>47381.174623218874</v>
      </c>
      <c r="DV17" s="137">
        <v>7608</v>
      </c>
      <c r="DW17" s="138">
        <v>0.125214525640686</v>
      </c>
      <c r="DX17" s="139">
        <f t="shared" si="12"/>
        <v>60759.723850504532</v>
      </c>
      <c r="DY17" s="137"/>
      <c r="DZ17" s="138"/>
      <c r="EA17" s="139" t="str">
        <f t="shared" si="13"/>
        <v/>
      </c>
      <c r="EB17" s="137"/>
      <c r="EC17" s="138"/>
      <c r="ED17" s="139" t="str">
        <f t="shared" si="14"/>
        <v/>
      </c>
      <c r="EE17" s="137"/>
      <c r="EF17" s="138"/>
      <c r="EG17" s="139" t="str">
        <f t="shared" si="15"/>
        <v/>
      </c>
      <c r="EH17" s="137"/>
      <c r="EI17" s="138"/>
      <c r="EJ17" s="139" t="str">
        <f t="shared" si="16"/>
        <v/>
      </c>
      <c r="EK17" s="137"/>
      <c r="EL17" s="138"/>
      <c r="EM17" s="139" t="str">
        <f t="shared" si="17"/>
        <v/>
      </c>
      <c r="EN17" s="137"/>
      <c r="EO17" s="138"/>
      <c r="EP17" s="139" t="str">
        <f t="shared" si="18"/>
        <v/>
      </c>
      <c r="EQ17" s="137"/>
      <c r="ER17" s="138"/>
      <c r="ES17" s="139" t="str">
        <f t="shared" si="19"/>
        <v/>
      </c>
      <c r="ET17" s="137"/>
      <c r="EU17" s="138"/>
      <c r="EV17" s="139" t="str">
        <f t="shared" si="20"/>
        <v/>
      </c>
      <c r="EW17" s="137"/>
      <c r="EX17" s="138"/>
      <c r="EY17" s="139" t="str">
        <f t="shared" si="21"/>
        <v/>
      </c>
      <c r="EZ17" s="137"/>
      <c r="FA17" s="138"/>
      <c r="FB17" s="139" t="str">
        <f t="shared" si="22"/>
        <v/>
      </c>
      <c r="FC17" s="137"/>
      <c r="FD17" s="138"/>
      <c r="FE17" s="139" t="str">
        <f t="shared" si="23"/>
        <v/>
      </c>
      <c r="FF17" s="137"/>
      <c r="FG17" s="138"/>
      <c r="FH17" s="139" t="str">
        <f t="shared" si="24"/>
        <v/>
      </c>
      <c r="FI17" s="137"/>
      <c r="FJ17" s="138"/>
      <c r="FK17" s="139" t="str">
        <f t="shared" si="25"/>
        <v/>
      </c>
      <c r="FL17" s="137"/>
      <c r="FM17" s="138"/>
      <c r="FN17" s="139" t="str">
        <f t="shared" si="26"/>
        <v/>
      </c>
      <c r="FO17" s="137"/>
      <c r="FP17" s="138"/>
      <c r="FQ17" s="139" t="str">
        <f t="shared" si="27"/>
        <v/>
      </c>
      <c r="FR17" s="137"/>
      <c r="FS17" s="138"/>
      <c r="FT17" s="139" t="str">
        <f t="shared" si="28"/>
        <v/>
      </c>
      <c r="FU17" s="137"/>
      <c r="FV17" s="138"/>
      <c r="FW17" s="139" t="str">
        <f t="shared" si="29"/>
        <v/>
      </c>
      <c r="FX17" s="137"/>
      <c r="FY17" s="138"/>
      <c r="FZ17" s="139" t="str">
        <f t="shared" si="30"/>
        <v/>
      </c>
      <c r="GA17" s="137"/>
      <c r="GB17" s="138"/>
      <c r="GC17" s="139" t="str">
        <f t="shared" si="31"/>
        <v/>
      </c>
      <c r="GD17" s="137"/>
      <c r="GE17" s="138"/>
      <c r="GF17" s="139" t="str">
        <f t="shared" si="32"/>
        <v/>
      </c>
      <c r="GG17" s="137"/>
      <c r="GH17" s="138"/>
      <c r="GI17" s="139" t="str">
        <f t="shared" si="33"/>
        <v/>
      </c>
      <c r="GJ17" s="137"/>
      <c r="GK17" s="138"/>
      <c r="GL17" s="139" t="str">
        <f t="shared" si="34"/>
        <v/>
      </c>
      <c r="GM17" s="137"/>
      <c r="GN17" s="138"/>
      <c r="GO17" s="139" t="str">
        <f t="shared" si="35"/>
        <v/>
      </c>
      <c r="GP17" s="137"/>
      <c r="GQ17" s="138"/>
      <c r="GR17" s="139" t="str">
        <f t="shared" si="36"/>
        <v/>
      </c>
      <c r="GS17" s="137"/>
      <c r="GT17" s="138"/>
      <c r="GU17" s="139" t="str">
        <f t="shared" si="37"/>
        <v/>
      </c>
      <c r="GV17" s="137"/>
      <c r="GW17" s="138"/>
      <c r="GX17" s="139" t="str">
        <f t="shared" si="0"/>
        <v/>
      </c>
      <c r="GY17" s="137"/>
      <c r="GZ17" s="138"/>
      <c r="HA17" s="139" t="str">
        <f t="shared" si="1"/>
        <v/>
      </c>
      <c r="HB17" s="137"/>
      <c r="HC17" s="138"/>
      <c r="HD17" s="139" t="str">
        <f t="shared" si="2"/>
        <v/>
      </c>
      <c r="HE17" s="137"/>
      <c r="HF17" s="138"/>
      <c r="HG17" s="139" t="str">
        <f t="shared" si="3"/>
        <v/>
      </c>
      <c r="HH17" s="137">
        <v>2708</v>
      </c>
      <c r="HI17" s="138">
        <v>8.2661782661782701E-2</v>
      </c>
      <c r="HJ17" s="139">
        <f t="shared" si="4"/>
        <v>32759.999999999985</v>
      </c>
      <c r="HK17" s="137">
        <v>57255</v>
      </c>
      <c r="HL17" s="138">
        <v>1.40441032182104</v>
      </c>
      <c r="HM17" s="139">
        <f t="shared" si="5"/>
        <v>40767.999999999891</v>
      </c>
      <c r="HN17" s="137"/>
      <c r="HO17" s="138"/>
      <c r="HP17" s="139" t="str">
        <f t="shared" si="38"/>
        <v/>
      </c>
      <c r="HQ17" s="137">
        <v>9809</v>
      </c>
      <c r="HR17" s="138">
        <v>0.37169382341796098</v>
      </c>
      <c r="HS17" s="139">
        <f t="shared" si="39"/>
        <v>26390.000000000025</v>
      </c>
      <c r="HT17" s="137"/>
      <c r="HU17" s="138"/>
      <c r="HV17" s="139" t="str">
        <f t="shared" si="40"/>
        <v/>
      </c>
      <c r="HW17" s="137"/>
      <c r="HX17" s="138"/>
      <c r="HY17" s="139" t="str">
        <f t="shared" si="41"/>
        <v/>
      </c>
      <c r="HZ17" s="137"/>
      <c r="IA17" s="138"/>
      <c r="IB17" s="137">
        <v>127556</v>
      </c>
      <c r="IC17" s="138">
        <v>3.0429664410988799</v>
      </c>
      <c r="ID17" s="137">
        <v>1949139.9262000001</v>
      </c>
      <c r="IE17" s="206">
        <f t="shared" si="42"/>
        <v>35675.463100000001</v>
      </c>
      <c r="IF17" s="305"/>
      <c r="IG17" s="201" t="str">
        <f t="shared" si="43"/>
        <v/>
      </c>
      <c r="IH17" s="202" t="b">
        <f t="shared" si="44"/>
        <v>0</v>
      </c>
    </row>
    <row r="18" spans="1:242" ht="14.45" x14ac:dyDescent="0.3">
      <c r="A18" s="129" t="s">
        <v>179</v>
      </c>
      <c r="B18" s="129" t="s">
        <v>544</v>
      </c>
      <c r="C18" s="137"/>
      <c r="D18" s="137"/>
      <c r="E18" s="137"/>
      <c r="F18" s="137"/>
      <c r="G18" s="137"/>
      <c r="H18" s="137"/>
      <c r="I18" s="137"/>
      <c r="J18" s="137"/>
      <c r="K18" s="137"/>
      <c r="L18" s="137">
        <v>72193</v>
      </c>
      <c r="M18" s="137"/>
      <c r="N18" s="137"/>
      <c r="O18" s="137"/>
      <c r="P18" s="137"/>
      <c r="Q18" s="137"/>
      <c r="R18" s="137"/>
      <c r="S18" s="137"/>
      <c r="T18" s="137"/>
      <c r="U18" s="137"/>
      <c r="V18" s="137"/>
      <c r="W18" s="137"/>
      <c r="X18" s="137"/>
      <c r="Y18" s="137"/>
      <c r="Z18" s="137"/>
      <c r="AA18" s="137"/>
      <c r="AB18" s="137"/>
      <c r="AC18" s="137"/>
      <c r="AD18" s="137"/>
      <c r="AE18" s="137">
        <v>198</v>
      </c>
      <c r="AF18" s="137">
        <v>21037</v>
      </c>
      <c r="AG18" s="137"/>
      <c r="AH18" s="137"/>
      <c r="AI18" s="137"/>
      <c r="AJ18" s="137"/>
      <c r="AK18" s="137"/>
      <c r="AL18" s="137"/>
      <c r="AM18" s="137"/>
      <c r="AN18" s="137"/>
      <c r="AO18" s="137"/>
      <c r="AP18" s="137"/>
      <c r="AQ18" s="137"/>
      <c r="AR18" s="137">
        <v>58810</v>
      </c>
      <c r="AS18" s="137">
        <v>152238</v>
      </c>
      <c r="AT18" s="137"/>
      <c r="AU18" s="137"/>
      <c r="AV18" s="137"/>
      <c r="AW18" s="137"/>
      <c r="AX18" s="137"/>
      <c r="AY18" s="137"/>
      <c r="AZ18" s="137"/>
      <c r="BA18" s="137"/>
      <c r="BB18" s="137"/>
      <c r="BC18" s="137">
        <v>152238</v>
      </c>
      <c r="BD18" s="137">
        <v>122216</v>
      </c>
      <c r="BE18" s="137"/>
      <c r="BF18" s="137"/>
      <c r="BG18" s="137"/>
      <c r="BH18" s="137"/>
      <c r="BI18" s="137"/>
      <c r="BJ18" s="137"/>
      <c r="BK18" s="137">
        <v>122216</v>
      </c>
      <c r="BL18" s="137">
        <v>10776</v>
      </c>
      <c r="BM18" s="137">
        <v>10868</v>
      </c>
      <c r="BN18" s="203">
        <f t="shared" si="6"/>
        <v>0.1770962885383256</v>
      </c>
      <c r="BO18" s="200">
        <v>-218</v>
      </c>
      <c r="BP18" s="137">
        <v>143642</v>
      </c>
      <c r="BQ18" s="137">
        <v>19430</v>
      </c>
      <c r="BR18" s="137">
        <v>1414</v>
      </c>
      <c r="BS18" s="137">
        <v>4539</v>
      </c>
      <c r="BT18" s="137"/>
      <c r="BU18" s="137">
        <v>25383</v>
      </c>
      <c r="BV18" s="137">
        <f t="shared" si="7"/>
        <v>7378.7790697674418</v>
      </c>
      <c r="BW18" s="137"/>
      <c r="BX18" s="137"/>
      <c r="BY18" s="137"/>
      <c r="BZ18" s="137"/>
      <c r="CA18" s="137"/>
      <c r="CB18" s="137">
        <v>8229</v>
      </c>
      <c r="CC18" s="137"/>
      <c r="CD18" s="137"/>
      <c r="CE18" s="137"/>
      <c r="CF18" s="137"/>
      <c r="CG18" s="137"/>
      <c r="CH18" s="137"/>
      <c r="CI18" s="137"/>
      <c r="CJ18" s="137"/>
      <c r="CK18" s="137"/>
      <c r="CL18" s="137">
        <v>50</v>
      </c>
      <c r="CM18" s="137">
        <f t="shared" si="8"/>
        <v>14.534883720930234</v>
      </c>
      <c r="CN18" s="137"/>
      <c r="CO18" s="137"/>
      <c r="CP18" s="137">
        <v>8279</v>
      </c>
      <c r="CQ18" s="137">
        <f t="shared" si="9"/>
        <v>2392.1511627906975</v>
      </c>
      <c r="CR18" s="137"/>
      <c r="CS18" s="137"/>
      <c r="CT18" s="137"/>
      <c r="CU18" s="137">
        <v>6966</v>
      </c>
      <c r="CV18" s="137"/>
      <c r="CW18" s="137"/>
      <c r="CX18" s="137">
        <v>6966</v>
      </c>
      <c r="CY18" s="137">
        <v>18203.386600000002</v>
      </c>
      <c r="CZ18" s="137">
        <v>202473.3866</v>
      </c>
      <c r="DA18" s="203">
        <f t="shared" si="10"/>
        <v>9.8786490475932062E-2</v>
      </c>
      <c r="DB18" s="200"/>
      <c r="DC18" s="137"/>
      <c r="DD18" s="137">
        <v>202473.3866</v>
      </c>
      <c r="DE18" s="137">
        <v>152238</v>
      </c>
      <c r="DF18" s="137">
        <v>-50235.386599999998</v>
      </c>
      <c r="DG18" s="137"/>
      <c r="DH18" s="137"/>
      <c r="DI18" s="137"/>
      <c r="DJ18" s="137"/>
      <c r="DK18" s="137"/>
      <c r="DL18" s="137"/>
      <c r="DM18" s="137"/>
      <c r="DN18" s="137"/>
      <c r="DO18" s="137"/>
      <c r="DP18" s="137"/>
      <c r="DQ18" s="137"/>
      <c r="DR18" s="137"/>
      <c r="DS18" s="137">
        <v>44554</v>
      </c>
      <c r="DT18" s="138">
        <v>1</v>
      </c>
      <c r="DU18" s="139">
        <f t="shared" si="11"/>
        <v>44554</v>
      </c>
      <c r="DV18" s="137"/>
      <c r="DW18" s="138"/>
      <c r="DX18" s="139" t="str">
        <f t="shared" si="12"/>
        <v/>
      </c>
      <c r="DY18" s="137">
        <v>13523</v>
      </c>
      <c r="DZ18" s="138">
        <v>0.37</v>
      </c>
      <c r="EA18" s="139">
        <f t="shared" si="13"/>
        <v>36548.648648648646</v>
      </c>
      <c r="EB18" s="137"/>
      <c r="EC18" s="138"/>
      <c r="ED18" s="139" t="str">
        <f t="shared" si="14"/>
        <v/>
      </c>
      <c r="EE18" s="137"/>
      <c r="EF18" s="138"/>
      <c r="EG18" s="139" t="str">
        <f t="shared" si="15"/>
        <v/>
      </c>
      <c r="EH18" s="137"/>
      <c r="EI18" s="138"/>
      <c r="EJ18" s="139" t="str">
        <f t="shared" si="16"/>
        <v/>
      </c>
      <c r="EK18" s="137"/>
      <c r="EL18" s="138"/>
      <c r="EM18" s="139" t="str">
        <f t="shared" si="17"/>
        <v/>
      </c>
      <c r="EN18" s="137"/>
      <c r="EO18" s="138"/>
      <c r="EP18" s="139" t="str">
        <f t="shared" si="18"/>
        <v/>
      </c>
      <c r="EQ18" s="137"/>
      <c r="ER18" s="138"/>
      <c r="ES18" s="139" t="str">
        <f t="shared" si="19"/>
        <v/>
      </c>
      <c r="ET18" s="137"/>
      <c r="EU18" s="138"/>
      <c r="EV18" s="139" t="str">
        <f t="shared" si="20"/>
        <v/>
      </c>
      <c r="EW18" s="137"/>
      <c r="EX18" s="138"/>
      <c r="EY18" s="139" t="str">
        <f t="shared" si="21"/>
        <v/>
      </c>
      <c r="EZ18" s="137"/>
      <c r="FA18" s="138"/>
      <c r="FB18" s="139" t="str">
        <f t="shared" si="22"/>
        <v/>
      </c>
      <c r="FC18" s="137"/>
      <c r="FD18" s="138"/>
      <c r="FE18" s="139" t="str">
        <f t="shared" si="23"/>
        <v/>
      </c>
      <c r="FF18" s="137"/>
      <c r="FG18" s="138"/>
      <c r="FH18" s="139" t="str">
        <f t="shared" si="24"/>
        <v/>
      </c>
      <c r="FI18" s="137"/>
      <c r="FJ18" s="138"/>
      <c r="FK18" s="139" t="str">
        <f t="shared" si="25"/>
        <v/>
      </c>
      <c r="FL18" s="137"/>
      <c r="FM18" s="138"/>
      <c r="FN18" s="139" t="str">
        <f t="shared" si="26"/>
        <v/>
      </c>
      <c r="FO18" s="137"/>
      <c r="FP18" s="138"/>
      <c r="FQ18" s="139" t="str">
        <f t="shared" si="27"/>
        <v/>
      </c>
      <c r="FR18" s="137"/>
      <c r="FS18" s="138"/>
      <c r="FT18" s="139" t="str">
        <f t="shared" si="28"/>
        <v/>
      </c>
      <c r="FU18" s="137"/>
      <c r="FV18" s="138"/>
      <c r="FW18" s="139" t="str">
        <f t="shared" si="29"/>
        <v/>
      </c>
      <c r="FX18" s="137"/>
      <c r="FY18" s="138"/>
      <c r="FZ18" s="139" t="str">
        <f t="shared" si="30"/>
        <v/>
      </c>
      <c r="GA18" s="137"/>
      <c r="GB18" s="138"/>
      <c r="GC18" s="139" t="str">
        <f t="shared" si="31"/>
        <v/>
      </c>
      <c r="GD18" s="137"/>
      <c r="GE18" s="138"/>
      <c r="GF18" s="139" t="str">
        <f t="shared" si="32"/>
        <v/>
      </c>
      <c r="GG18" s="137"/>
      <c r="GH18" s="138"/>
      <c r="GI18" s="139" t="str">
        <f t="shared" si="33"/>
        <v/>
      </c>
      <c r="GJ18" s="137"/>
      <c r="GK18" s="138"/>
      <c r="GL18" s="139" t="str">
        <f t="shared" si="34"/>
        <v/>
      </c>
      <c r="GM18" s="137"/>
      <c r="GN18" s="138"/>
      <c r="GO18" s="139" t="str">
        <f t="shared" si="35"/>
        <v/>
      </c>
      <c r="GP18" s="137"/>
      <c r="GQ18" s="138"/>
      <c r="GR18" s="139" t="str">
        <f t="shared" si="36"/>
        <v/>
      </c>
      <c r="GS18" s="137"/>
      <c r="GT18" s="138"/>
      <c r="GU18" s="139" t="str">
        <f t="shared" si="37"/>
        <v/>
      </c>
      <c r="GV18" s="137">
        <v>57899</v>
      </c>
      <c r="GW18" s="138">
        <v>1.82</v>
      </c>
      <c r="GX18" s="139">
        <f t="shared" si="0"/>
        <v>31812.637362637361</v>
      </c>
      <c r="GY18" s="137"/>
      <c r="GZ18" s="138"/>
      <c r="HA18" s="139" t="str">
        <f t="shared" si="1"/>
        <v/>
      </c>
      <c r="HB18" s="137"/>
      <c r="HC18" s="138"/>
      <c r="HD18" s="139" t="str">
        <f t="shared" si="2"/>
        <v/>
      </c>
      <c r="HE18" s="137"/>
      <c r="HF18" s="138"/>
      <c r="HG18" s="139" t="str">
        <f t="shared" si="3"/>
        <v/>
      </c>
      <c r="HH18" s="137"/>
      <c r="HI18" s="138"/>
      <c r="HJ18" s="139" t="str">
        <f t="shared" si="4"/>
        <v/>
      </c>
      <c r="HK18" s="137"/>
      <c r="HL18" s="138"/>
      <c r="HM18" s="139" t="str">
        <f t="shared" si="5"/>
        <v/>
      </c>
      <c r="HN18" s="137"/>
      <c r="HO18" s="138"/>
      <c r="HP18" s="139" t="str">
        <f t="shared" si="38"/>
        <v/>
      </c>
      <c r="HQ18" s="137">
        <v>6240</v>
      </c>
      <c r="HR18" s="138">
        <v>0.25</v>
      </c>
      <c r="HS18" s="139">
        <f t="shared" si="39"/>
        <v>24960</v>
      </c>
      <c r="HT18" s="137"/>
      <c r="HU18" s="138"/>
      <c r="HV18" s="139" t="str">
        <f t="shared" si="40"/>
        <v/>
      </c>
      <c r="HW18" s="137"/>
      <c r="HX18" s="138"/>
      <c r="HY18" s="139" t="str">
        <f t="shared" si="41"/>
        <v/>
      </c>
      <c r="HZ18" s="137"/>
      <c r="IA18" s="138"/>
      <c r="IB18" s="137">
        <v>122216</v>
      </c>
      <c r="IC18" s="138">
        <v>3.44</v>
      </c>
      <c r="ID18" s="137">
        <v>1717054.7731999999</v>
      </c>
      <c r="IE18" s="206">
        <f t="shared" si="42"/>
        <v>18203.386600000002</v>
      </c>
      <c r="IF18" s="305"/>
      <c r="IG18" s="201" t="str">
        <f t="shared" si="43"/>
        <v/>
      </c>
      <c r="IH18" s="202" t="b">
        <f t="shared" si="44"/>
        <v>0</v>
      </c>
    </row>
    <row r="19" spans="1:242" ht="14.45" x14ac:dyDescent="0.3">
      <c r="A19" s="129" t="s">
        <v>429</v>
      </c>
      <c r="B19" s="129" t="s">
        <v>430</v>
      </c>
      <c r="C19" s="137"/>
      <c r="D19" s="137"/>
      <c r="E19" s="137"/>
      <c r="F19" s="137"/>
      <c r="G19" s="137"/>
      <c r="H19" s="137"/>
      <c r="I19" s="137"/>
      <c r="J19" s="137"/>
      <c r="K19" s="137"/>
      <c r="L19" s="137">
        <v>44520</v>
      </c>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v>44520</v>
      </c>
      <c r="AT19" s="137"/>
      <c r="AU19" s="137"/>
      <c r="AV19" s="137"/>
      <c r="AW19" s="137"/>
      <c r="AX19" s="137"/>
      <c r="AY19" s="137"/>
      <c r="AZ19" s="137"/>
      <c r="BA19" s="137"/>
      <c r="BB19" s="137"/>
      <c r="BC19" s="137">
        <v>44520</v>
      </c>
      <c r="BD19" s="137">
        <v>30711</v>
      </c>
      <c r="BE19" s="137"/>
      <c r="BF19" s="137"/>
      <c r="BG19" s="137"/>
      <c r="BH19" s="137"/>
      <c r="BI19" s="137"/>
      <c r="BJ19" s="137"/>
      <c r="BK19" s="137">
        <v>30711</v>
      </c>
      <c r="BL19" s="137">
        <v>3303</v>
      </c>
      <c r="BM19" s="137">
        <v>349</v>
      </c>
      <c r="BN19" s="203">
        <f t="shared" si="6"/>
        <v>0.11891504672592881</v>
      </c>
      <c r="BO19" s="200"/>
      <c r="BP19" s="137">
        <v>34363</v>
      </c>
      <c r="BQ19" s="137"/>
      <c r="BR19" s="137"/>
      <c r="BS19" s="137">
        <v>1275</v>
      </c>
      <c r="BT19" s="137"/>
      <c r="BU19" s="137">
        <v>1275</v>
      </c>
      <c r="BV19" s="137">
        <f t="shared" si="7"/>
        <v>2451.9230769230767</v>
      </c>
      <c r="BW19" s="137">
        <v>2940</v>
      </c>
      <c r="BX19" s="137"/>
      <c r="BY19" s="137"/>
      <c r="BZ19" s="137"/>
      <c r="CA19" s="137">
        <v>285</v>
      </c>
      <c r="CB19" s="137">
        <v>1392</v>
      </c>
      <c r="CC19" s="137"/>
      <c r="CD19" s="137"/>
      <c r="CE19" s="137"/>
      <c r="CF19" s="137"/>
      <c r="CG19" s="137"/>
      <c r="CH19" s="137"/>
      <c r="CI19" s="137"/>
      <c r="CJ19" s="137"/>
      <c r="CK19" s="137"/>
      <c r="CL19" s="137"/>
      <c r="CM19" s="137">
        <f t="shared" si="8"/>
        <v>0</v>
      </c>
      <c r="CN19" s="137"/>
      <c r="CO19" s="137"/>
      <c r="CP19" s="137">
        <v>4617</v>
      </c>
      <c r="CQ19" s="137">
        <f t="shared" si="9"/>
        <v>3225</v>
      </c>
      <c r="CR19" s="137"/>
      <c r="CS19" s="137"/>
      <c r="CT19" s="137"/>
      <c r="CU19" s="137">
        <v>1005</v>
      </c>
      <c r="CV19" s="137"/>
      <c r="CW19" s="137"/>
      <c r="CX19" s="137">
        <v>1005</v>
      </c>
      <c r="CY19" s="137">
        <v>3972.2529</v>
      </c>
      <c r="CZ19" s="137">
        <v>45232.252899999999</v>
      </c>
      <c r="DA19" s="203">
        <f t="shared" si="10"/>
        <v>9.6273700920988844E-2</v>
      </c>
      <c r="DB19" s="200"/>
      <c r="DC19" s="137"/>
      <c r="DD19" s="137">
        <v>45232.252899999999</v>
      </c>
      <c r="DE19" s="137">
        <v>44520</v>
      </c>
      <c r="DF19" s="137">
        <v>-712.25289999999995</v>
      </c>
      <c r="DG19" s="137"/>
      <c r="DH19" s="137"/>
      <c r="DI19" s="137"/>
      <c r="DJ19" s="137"/>
      <c r="DK19" s="137"/>
      <c r="DL19" s="137"/>
      <c r="DM19" s="137"/>
      <c r="DN19" s="137"/>
      <c r="DO19" s="137"/>
      <c r="DP19" s="137"/>
      <c r="DQ19" s="137"/>
      <c r="DR19" s="137"/>
      <c r="DS19" s="137">
        <v>7250</v>
      </c>
      <c r="DT19" s="138">
        <v>0.11</v>
      </c>
      <c r="DU19" s="139">
        <f t="shared" si="11"/>
        <v>65909.090909090912</v>
      </c>
      <c r="DV19" s="137">
        <v>500</v>
      </c>
      <c r="DW19" s="138">
        <v>0.01</v>
      </c>
      <c r="DX19" s="139">
        <f t="shared" si="12"/>
        <v>50000</v>
      </c>
      <c r="DY19" s="137"/>
      <c r="DZ19" s="138"/>
      <c r="EA19" s="139" t="str">
        <f t="shared" si="13"/>
        <v/>
      </c>
      <c r="EB19" s="137"/>
      <c r="EC19" s="138"/>
      <c r="ED19" s="139" t="str">
        <f t="shared" si="14"/>
        <v/>
      </c>
      <c r="EE19" s="137"/>
      <c r="EF19" s="138"/>
      <c r="EG19" s="139" t="str">
        <f t="shared" si="15"/>
        <v/>
      </c>
      <c r="EH19" s="137"/>
      <c r="EI19" s="138"/>
      <c r="EJ19" s="139" t="str">
        <f t="shared" si="16"/>
        <v/>
      </c>
      <c r="EK19" s="137"/>
      <c r="EL19" s="138"/>
      <c r="EM19" s="139" t="str">
        <f t="shared" si="17"/>
        <v/>
      </c>
      <c r="EN19" s="137"/>
      <c r="EO19" s="138"/>
      <c r="EP19" s="139" t="str">
        <f t="shared" si="18"/>
        <v/>
      </c>
      <c r="EQ19" s="137"/>
      <c r="ER19" s="138"/>
      <c r="ES19" s="139" t="str">
        <f t="shared" si="19"/>
        <v/>
      </c>
      <c r="ET19" s="137"/>
      <c r="EU19" s="138"/>
      <c r="EV19" s="139" t="str">
        <f t="shared" si="20"/>
        <v/>
      </c>
      <c r="EW19" s="137"/>
      <c r="EX19" s="138"/>
      <c r="EY19" s="139" t="str">
        <f t="shared" si="21"/>
        <v/>
      </c>
      <c r="EZ19" s="137"/>
      <c r="FA19" s="138"/>
      <c r="FB19" s="139" t="str">
        <f t="shared" si="22"/>
        <v/>
      </c>
      <c r="FC19" s="137"/>
      <c r="FD19" s="138"/>
      <c r="FE19" s="139" t="str">
        <f t="shared" si="23"/>
        <v/>
      </c>
      <c r="FF19" s="137"/>
      <c r="FG19" s="138"/>
      <c r="FH19" s="139" t="str">
        <f t="shared" si="24"/>
        <v/>
      </c>
      <c r="FI19" s="137"/>
      <c r="FJ19" s="138"/>
      <c r="FK19" s="139" t="str">
        <f t="shared" si="25"/>
        <v/>
      </c>
      <c r="FL19" s="137"/>
      <c r="FM19" s="138"/>
      <c r="FN19" s="139" t="str">
        <f t="shared" si="26"/>
        <v/>
      </c>
      <c r="FO19" s="137"/>
      <c r="FP19" s="138"/>
      <c r="FQ19" s="139" t="str">
        <f t="shared" si="27"/>
        <v/>
      </c>
      <c r="FR19" s="137"/>
      <c r="FS19" s="138"/>
      <c r="FT19" s="139" t="str">
        <f t="shared" si="28"/>
        <v/>
      </c>
      <c r="FU19" s="137"/>
      <c r="FV19" s="138"/>
      <c r="FW19" s="139" t="str">
        <f t="shared" si="29"/>
        <v/>
      </c>
      <c r="FX19" s="137"/>
      <c r="FY19" s="138"/>
      <c r="FZ19" s="139" t="str">
        <f t="shared" si="30"/>
        <v/>
      </c>
      <c r="GA19" s="137"/>
      <c r="GB19" s="138"/>
      <c r="GC19" s="139" t="str">
        <f t="shared" si="31"/>
        <v/>
      </c>
      <c r="GD19" s="137"/>
      <c r="GE19" s="138"/>
      <c r="GF19" s="139" t="str">
        <f t="shared" si="32"/>
        <v/>
      </c>
      <c r="GG19" s="137"/>
      <c r="GH19" s="138"/>
      <c r="GI19" s="139" t="str">
        <f t="shared" si="33"/>
        <v/>
      </c>
      <c r="GJ19" s="137"/>
      <c r="GK19" s="138"/>
      <c r="GL19" s="139" t="str">
        <f t="shared" si="34"/>
        <v/>
      </c>
      <c r="GM19" s="137"/>
      <c r="GN19" s="138"/>
      <c r="GO19" s="139" t="str">
        <f t="shared" si="35"/>
        <v/>
      </c>
      <c r="GP19" s="137"/>
      <c r="GQ19" s="138"/>
      <c r="GR19" s="139" t="str">
        <f t="shared" si="36"/>
        <v/>
      </c>
      <c r="GS19" s="137"/>
      <c r="GT19" s="138"/>
      <c r="GU19" s="139" t="str">
        <f t="shared" si="37"/>
        <v/>
      </c>
      <c r="GV19" s="137">
        <v>22961</v>
      </c>
      <c r="GW19" s="138">
        <v>0.4</v>
      </c>
      <c r="GX19" s="139">
        <f t="shared" si="0"/>
        <v>57402.5</v>
      </c>
      <c r="GY19" s="137"/>
      <c r="GZ19" s="138"/>
      <c r="HA19" s="139" t="str">
        <f t="shared" si="1"/>
        <v/>
      </c>
      <c r="HB19" s="137"/>
      <c r="HC19" s="138"/>
      <c r="HD19" s="139" t="str">
        <f t="shared" si="2"/>
        <v/>
      </c>
      <c r="HE19" s="137"/>
      <c r="HF19" s="138"/>
      <c r="HG19" s="139" t="str">
        <f t="shared" si="3"/>
        <v/>
      </c>
      <c r="HH19" s="137"/>
      <c r="HI19" s="138"/>
      <c r="HJ19" s="139" t="str">
        <f t="shared" si="4"/>
        <v/>
      </c>
      <c r="HK19" s="137"/>
      <c r="HL19" s="138"/>
      <c r="HM19" s="139" t="str">
        <f t="shared" si="5"/>
        <v/>
      </c>
      <c r="HN19" s="137"/>
      <c r="HO19" s="138"/>
      <c r="HP19" s="139" t="str">
        <f t="shared" si="38"/>
        <v/>
      </c>
      <c r="HQ19" s="137"/>
      <c r="HR19" s="138"/>
      <c r="HS19" s="139" t="str">
        <f t="shared" si="39"/>
        <v/>
      </c>
      <c r="HT19" s="137"/>
      <c r="HU19" s="138"/>
      <c r="HV19" s="139" t="str">
        <f t="shared" si="40"/>
        <v/>
      </c>
      <c r="HW19" s="137"/>
      <c r="HX19" s="138"/>
      <c r="HY19" s="139" t="str">
        <f t="shared" si="41"/>
        <v/>
      </c>
      <c r="HZ19" s="137"/>
      <c r="IA19" s="138"/>
      <c r="IB19" s="137">
        <v>30711</v>
      </c>
      <c r="IC19" s="138">
        <v>0.52</v>
      </c>
      <c r="ID19" s="137">
        <v>446457.50579999998</v>
      </c>
      <c r="IE19" s="206">
        <f t="shared" si="42"/>
        <v>3972.2529</v>
      </c>
      <c r="IF19" s="305"/>
      <c r="IG19" s="201" t="str">
        <f t="shared" si="43"/>
        <v/>
      </c>
      <c r="IH19" s="202" t="b">
        <f t="shared" si="44"/>
        <v>0</v>
      </c>
    </row>
    <row r="20" spans="1:242" ht="14.45" x14ac:dyDescent="0.3">
      <c r="A20" s="129" t="s">
        <v>431</v>
      </c>
      <c r="B20" s="129" t="s">
        <v>417</v>
      </c>
      <c r="C20" s="137"/>
      <c r="D20" s="137"/>
      <c r="E20" s="137"/>
      <c r="F20" s="137"/>
      <c r="G20" s="137"/>
      <c r="H20" s="137"/>
      <c r="I20" s="137"/>
      <c r="J20" s="137"/>
      <c r="K20" s="137"/>
      <c r="L20" s="137">
        <v>46613</v>
      </c>
      <c r="M20" s="137"/>
      <c r="N20" s="137"/>
      <c r="O20" s="137"/>
      <c r="P20" s="137"/>
      <c r="Q20" s="137"/>
      <c r="R20" s="137"/>
      <c r="S20" s="137"/>
      <c r="T20" s="137"/>
      <c r="U20" s="137"/>
      <c r="V20" s="137"/>
      <c r="W20" s="137"/>
      <c r="X20" s="137"/>
      <c r="Y20" s="137"/>
      <c r="Z20" s="137"/>
      <c r="AA20" s="137"/>
      <c r="AB20" s="137"/>
      <c r="AC20" s="137"/>
      <c r="AD20" s="137"/>
      <c r="AE20" s="137">
        <v>396</v>
      </c>
      <c r="AF20" s="137"/>
      <c r="AG20" s="137"/>
      <c r="AH20" s="137"/>
      <c r="AI20" s="137"/>
      <c r="AJ20" s="137"/>
      <c r="AK20" s="137"/>
      <c r="AL20" s="137"/>
      <c r="AM20" s="137"/>
      <c r="AN20" s="137"/>
      <c r="AO20" s="137"/>
      <c r="AP20" s="137"/>
      <c r="AQ20" s="137">
        <v>74595</v>
      </c>
      <c r="AR20" s="137"/>
      <c r="AS20" s="137">
        <v>121604</v>
      </c>
      <c r="AT20" s="137"/>
      <c r="AU20" s="137"/>
      <c r="AV20" s="137"/>
      <c r="AW20" s="137"/>
      <c r="AX20" s="137"/>
      <c r="AY20" s="137">
        <v>2055</v>
      </c>
      <c r="AZ20" s="137"/>
      <c r="BA20" s="137"/>
      <c r="BB20" s="137"/>
      <c r="BC20" s="137">
        <v>123659</v>
      </c>
      <c r="BD20" s="137">
        <v>74434</v>
      </c>
      <c r="BE20" s="137"/>
      <c r="BF20" s="137"/>
      <c r="BG20" s="137"/>
      <c r="BH20" s="137"/>
      <c r="BI20" s="137"/>
      <c r="BJ20" s="137"/>
      <c r="BK20" s="137">
        <v>74434</v>
      </c>
      <c r="BL20" s="137">
        <v>6847</v>
      </c>
      <c r="BM20" s="137">
        <v>15951</v>
      </c>
      <c r="BN20" s="203">
        <f t="shared" si="6"/>
        <v>0.30628476233979096</v>
      </c>
      <c r="BO20" s="200">
        <v>1878</v>
      </c>
      <c r="BP20" s="137">
        <v>99110</v>
      </c>
      <c r="BQ20" s="137">
        <v>1142</v>
      </c>
      <c r="BR20" s="137">
        <v>1976</v>
      </c>
      <c r="BS20" s="137">
        <v>4811</v>
      </c>
      <c r="BT20" s="137">
        <v>546</v>
      </c>
      <c r="BU20" s="137">
        <v>8475</v>
      </c>
      <c r="BV20" s="137">
        <f t="shared" si="7"/>
        <v>4761.2359550561796</v>
      </c>
      <c r="BW20" s="137"/>
      <c r="BX20" s="137"/>
      <c r="BY20" s="137"/>
      <c r="BZ20" s="137"/>
      <c r="CA20" s="137"/>
      <c r="CB20" s="137"/>
      <c r="CC20" s="137"/>
      <c r="CD20" s="137"/>
      <c r="CE20" s="137"/>
      <c r="CF20" s="137"/>
      <c r="CG20" s="137"/>
      <c r="CH20" s="137"/>
      <c r="CI20" s="137"/>
      <c r="CJ20" s="137"/>
      <c r="CK20" s="137"/>
      <c r="CL20" s="137">
        <v>262</v>
      </c>
      <c r="CM20" s="137">
        <f t="shared" si="8"/>
        <v>147.19101123595505</v>
      </c>
      <c r="CN20" s="137"/>
      <c r="CO20" s="137"/>
      <c r="CP20" s="137">
        <v>262</v>
      </c>
      <c r="CQ20" s="137">
        <f t="shared" si="9"/>
        <v>0</v>
      </c>
      <c r="CR20" s="137"/>
      <c r="CS20" s="137"/>
      <c r="CT20" s="137"/>
      <c r="CU20" s="137">
        <v>699</v>
      </c>
      <c r="CV20" s="137"/>
      <c r="CW20" s="137"/>
      <c r="CX20" s="137">
        <v>699</v>
      </c>
      <c r="CY20" s="137">
        <v>15475</v>
      </c>
      <c r="CZ20" s="137">
        <v>124021</v>
      </c>
      <c r="DA20" s="203">
        <f t="shared" si="10"/>
        <v>0.1425662852615481</v>
      </c>
      <c r="DB20" s="200"/>
      <c r="DC20" s="137">
        <v>2109</v>
      </c>
      <c r="DD20" s="137">
        <v>126130</v>
      </c>
      <c r="DE20" s="137">
        <v>123659</v>
      </c>
      <c r="DF20" s="137">
        <v>-2471</v>
      </c>
      <c r="DG20" s="137"/>
      <c r="DH20" s="137"/>
      <c r="DI20" s="137"/>
      <c r="DJ20" s="137"/>
      <c r="DK20" s="137"/>
      <c r="DL20" s="137"/>
      <c r="DM20" s="137"/>
      <c r="DN20" s="137"/>
      <c r="DO20" s="137">
        <v>2109</v>
      </c>
      <c r="DP20" s="137">
        <v>2055</v>
      </c>
      <c r="DQ20" s="137">
        <v>54</v>
      </c>
      <c r="DR20" s="137"/>
      <c r="DS20" s="137">
        <v>40333</v>
      </c>
      <c r="DT20" s="138">
        <v>1</v>
      </c>
      <c r="DU20" s="139">
        <f t="shared" si="11"/>
        <v>40333</v>
      </c>
      <c r="DV20" s="137"/>
      <c r="DW20" s="138"/>
      <c r="DX20" s="139" t="str">
        <f t="shared" si="12"/>
        <v/>
      </c>
      <c r="DY20" s="137"/>
      <c r="DZ20" s="138"/>
      <c r="EA20" s="139" t="str">
        <f t="shared" si="13"/>
        <v/>
      </c>
      <c r="EB20" s="137"/>
      <c r="EC20" s="138"/>
      <c r="ED20" s="139" t="str">
        <f t="shared" si="14"/>
        <v/>
      </c>
      <c r="EE20" s="137"/>
      <c r="EF20" s="138"/>
      <c r="EG20" s="139" t="str">
        <f t="shared" si="15"/>
        <v/>
      </c>
      <c r="EH20" s="137"/>
      <c r="EI20" s="138"/>
      <c r="EJ20" s="139" t="str">
        <f t="shared" si="16"/>
        <v/>
      </c>
      <c r="EK20" s="137"/>
      <c r="EL20" s="138"/>
      <c r="EM20" s="139" t="str">
        <f t="shared" si="17"/>
        <v/>
      </c>
      <c r="EN20" s="137"/>
      <c r="EO20" s="138"/>
      <c r="EP20" s="139" t="str">
        <f t="shared" si="18"/>
        <v/>
      </c>
      <c r="EQ20" s="137"/>
      <c r="ER20" s="138"/>
      <c r="ES20" s="139" t="str">
        <f t="shared" si="19"/>
        <v/>
      </c>
      <c r="ET20" s="137"/>
      <c r="EU20" s="138"/>
      <c r="EV20" s="139" t="str">
        <f t="shared" si="20"/>
        <v/>
      </c>
      <c r="EW20" s="137"/>
      <c r="EX20" s="138"/>
      <c r="EY20" s="139" t="str">
        <f t="shared" si="21"/>
        <v/>
      </c>
      <c r="EZ20" s="137"/>
      <c r="FA20" s="138"/>
      <c r="FB20" s="139" t="str">
        <f t="shared" si="22"/>
        <v/>
      </c>
      <c r="FC20" s="137"/>
      <c r="FD20" s="138"/>
      <c r="FE20" s="139" t="str">
        <f t="shared" si="23"/>
        <v/>
      </c>
      <c r="FF20" s="137"/>
      <c r="FG20" s="138"/>
      <c r="FH20" s="139" t="str">
        <f t="shared" si="24"/>
        <v/>
      </c>
      <c r="FI20" s="137"/>
      <c r="FJ20" s="138"/>
      <c r="FK20" s="139" t="str">
        <f t="shared" si="25"/>
        <v/>
      </c>
      <c r="FL20" s="137"/>
      <c r="FM20" s="138"/>
      <c r="FN20" s="139" t="str">
        <f t="shared" si="26"/>
        <v/>
      </c>
      <c r="FO20" s="137"/>
      <c r="FP20" s="138"/>
      <c r="FQ20" s="139" t="str">
        <f t="shared" si="27"/>
        <v/>
      </c>
      <c r="FR20" s="137"/>
      <c r="FS20" s="138"/>
      <c r="FT20" s="139" t="str">
        <f t="shared" si="28"/>
        <v/>
      </c>
      <c r="FU20" s="137"/>
      <c r="FV20" s="138"/>
      <c r="FW20" s="139" t="str">
        <f t="shared" si="29"/>
        <v/>
      </c>
      <c r="FX20" s="137"/>
      <c r="FY20" s="138"/>
      <c r="FZ20" s="139" t="str">
        <f t="shared" si="30"/>
        <v/>
      </c>
      <c r="GA20" s="137"/>
      <c r="GB20" s="138"/>
      <c r="GC20" s="139" t="str">
        <f t="shared" si="31"/>
        <v/>
      </c>
      <c r="GD20" s="137"/>
      <c r="GE20" s="138"/>
      <c r="GF20" s="139" t="str">
        <f t="shared" si="32"/>
        <v/>
      </c>
      <c r="GG20" s="137"/>
      <c r="GH20" s="138"/>
      <c r="GI20" s="139" t="str">
        <f t="shared" si="33"/>
        <v/>
      </c>
      <c r="GJ20" s="137"/>
      <c r="GK20" s="138"/>
      <c r="GL20" s="139" t="str">
        <f t="shared" si="34"/>
        <v/>
      </c>
      <c r="GM20" s="137"/>
      <c r="GN20" s="138"/>
      <c r="GO20" s="139" t="str">
        <f t="shared" si="35"/>
        <v/>
      </c>
      <c r="GP20" s="137"/>
      <c r="GQ20" s="138"/>
      <c r="GR20" s="139" t="str">
        <f t="shared" si="36"/>
        <v/>
      </c>
      <c r="GS20" s="137"/>
      <c r="GT20" s="138"/>
      <c r="GU20" s="139" t="str">
        <f t="shared" si="37"/>
        <v/>
      </c>
      <c r="GV20" s="137"/>
      <c r="GW20" s="138"/>
      <c r="GX20" s="139" t="str">
        <f t="shared" si="0"/>
        <v/>
      </c>
      <c r="GY20" s="137"/>
      <c r="GZ20" s="138"/>
      <c r="HA20" s="139" t="str">
        <f t="shared" si="1"/>
        <v/>
      </c>
      <c r="HB20" s="137"/>
      <c r="HC20" s="138"/>
      <c r="HD20" s="139" t="str">
        <f t="shared" si="2"/>
        <v/>
      </c>
      <c r="HE20" s="137"/>
      <c r="HF20" s="138"/>
      <c r="HG20" s="139" t="str">
        <f t="shared" si="3"/>
        <v/>
      </c>
      <c r="HH20" s="137"/>
      <c r="HI20" s="138"/>
      <c r="HJ20" s="139" t="str">
        <f t="shared" si="4"/>
        <v/>
      </c>
      <c r="HK20" s="137">
        <v>22547</v>
      </c>
      <c r="HL20" s="138">
        <v>0.3</v>
      </c>
      <c r="HM20" s="139">
        <f t="shared" si="5"/>
        <v>75156.666666666672</v>
      </c>
      <c r="HN20" s="137"/>
      <c r="HO20" s="138"/>
      <c r="HP20" s="139" t="str">
        <f t="shared" si="38"/>
        <v/>
      </c>
      <c r="HQ20" s="137">
        <v>9464</v>
      </c>
      <c r="HR20" s="138">
        <v>0.35</v>
      </c>
      <c r="HS20" s="139">
        <f t="shared" si="39"/>
        <v>27040</v>
      </c>
      <c r="HT20" s="137">
        <v>2090</v>
      </c>
      <c r="HU20" s="138">
        <v>0.13</v>
      </c>
      <c r="HV20" s="139">
        <f t="shared" si="40"/>
        <v>22880</v>
      </c>
      <c r="HW20" s="137"/>
      <c r="HX20" s="138"/>
      <c r="HY20" s="139" t="str">
        <f t="shared" si="41"/>
        <v/>
      </c>
      <c r="HZ20" s="137"/>
      <c r="IA20" s="138"/>
      <c r="IB20" s="137">
        <v>74434</v>
      </c>
      <c r="IC20" s="138">
        <v>1.78</v>
      </c>
      <c r="ID20" s="137">
        <v>1202457</v>
      </c>
      <c r="IE20" s="206">
        <f t="shared" si="42"/>
        <v>15475</v>
      </c>
      <c r="IF20" s="305"/>
      <c r="IG20" s="201" t="str">
        <f t="shared" si="43"/>
        <v/>
      </c>
      <c r="IH20" s="202" t="b">
        <f t="shared" si="44"/>
        <v>0</v>
      </c>
    </row>
    <row r="21" spans="1:242" ht="14.45" x14ac:dyDescent="0.3">
      <c r="BN21" s="203" t="str">
        <f t="shared" si="6"/>
        <v/>
      </c>
      <c r="DA21" s="203" t="str">
        <f t="shared" si="10"/>
        <v/>
      </c>
      <c r="DU21" s="139" t="str">
        <f t="shared" si="11"/>
        <v/>
      </c>
      <c r="DX21" s="139" t="str">
        <f t="shared" si="12"/>
        <v/>
      </c>
      <c r="EA21" s="139" t="str">
        <f t="shared" si="13"/>
        <v/>
      </c>
      <c r="ED21" s="139" t="str">
        <f t="shared" si="14"/>
        <v/>
      </c>
      <c r="EG21" s="139" t="str">
        <f t="shared" si="15"/>
        <v/>
      </c>
      <c r="EJ21" s="139" t="str">
        <f t="shared" si="16"/>
        <v/>
      </c>
      <c r="EM21" s="139" t="str">
        <f t="shared" si="17"/>
        <v/>
      </c>
      <c r="EP21" s="139" t="str">
        <f t="shared" si="18"/>
        <v/>
      </c>
      <c r="ES21" s="139" t="str">
        <f t="shared" si="19"/>
        <v/>
      </c>
      <c r="EV21" s="139" t="str">
        <f t="shared" si="20"/>
        <v/>
      </c>
      <c r="EY21" s="139" t="str">
        <f t="shared" si="21"/>
        <v/>
      </c>
      <c r="FB21" s="139" t="str">
        <f t="shared" si="22"/>
        <v/>
      </c>
      <c r="FE21" s="139" t="str">
        <f t="shared" si="23"/>
        <v/>
      </c>
      <c r="FH21" s="139" t="str">
        <f t="shared" si="24"/>
        <v/>
      </c>
      <c r="FK21" s="139" t="str">
        <f t="shared" si="25"/>
        <v/>
      </c>
      <c r="FN21" s="139" t="str">
        <f t="shared" si="26"/>
        <v/>
      </c>
      <c r="FQ21" s="139" t="str">
        <f t="shared" si="27"/>
        <v/>
      </c>
      <c r="FT21" s="139" t="str">
        <f t="shared" si="28"/>
        <v/>
      </c>
      <c r="FW21" s="139" t="str">
        <f t="shared" si="29"/>
        <v/>
      </c>
      <c r="FZ21" s="139" t="str">
        <f t="shared" si="30"/>
        <v/>
      </c>
      <c r="GC21" s="139" t="str">
        <f t="shared" si="31"/>
        <v/>
      </c>
      <c r="GF21" s="139" t="str">
        <f t="shared" si="32"/>
        <v/>
      </c>
      <c r="GI21" s="139" t="str">
        <f t="shared" si="33"/>
        <v/>
      </c>
      <c r="GL21" s="139" t="str">
        <f t="shared" si="34"/>
        <v/>
      </c>
      <c r="GO21" s="139" t="str">
        <f t="shared" si="35"/>
        <v/>
      </c>
      <c r="GR21" s="139" t="str">
        <f t="shared" si="36"/>
        <v/>
      </c>
      <c r="GU21" s="139" t="str">
        <f t="shared" si="37"/>
        <v/>
      </c>
      <c r="GX21" s="139" t="str">
        <f t="shared" si="0"/>
        <v/>
      </c>
      <c r="HA21" s="139" t="str">
        <f t="shared" si="1"/>
        <v/>
      </c>
      <c r="HD21" s="139" t="str">
        <f t="shared" si="2"/>
        <v/>
      </c>
      <c r="HG21" s="211" t="str">
        <f t="shared" si="3"/>
        <v/>
      </c>
      <c r="HJ21" s="139" t="str">
        <f t="shared" si="4"/>
        <v/>
      </c>
      <c r="HM21" s="139" t="str">
        <f t="shared" si="5"/>
        <v/>
      </c>
      <c r="HP21" s="139" t="str">
        <f t="shared" si="38"/>
        <v/>
      </c>
      <c r="HS21" s="139" t="str">
        <f t="shared" si="39"/>
        <v/>
      </c>
      <c r="HV21" s="139" t="str">
        <f t="shared" si="40"/>
        <v/>
      </c>
      <c r="HY21" s="139" t="str">
        <f t="shared" si="41"/>
        <v/>
      </c>
      <c r="IE21" s="206" t="str">
        <f t="shared" si="42"/>
        <v/>
      </c>
      <c r="IF21" s="305"/>
      <c r="IG21" s="201" t="str">
        <f t="shared" si="43"/>
        <v/>
      </c>
      <c r="IH21" s="202" t="b">
        <f t="shared" si="44"/>
        <v>1</v>
      </c>
    </row>
    <row r="22" spans="1:242" ht="14.45" x14ac:dyDescent="0.3">
      <c r="BN22" s="203" t="str">
        <f t="shared" si="6"/>
        <v/>
      </c>
      <c r="DA22" s="203" t="str">
        <f t="shared" si="10"/>
        <v/>
      </c>
      <c r="DU22" s="139" t="str">
        <f t="shared" si="11"/>
        <v/>
      </c>
      <c r="DX22" s="139" t="str">
        <f t="shared" si="12"/>
        <v/>
      </c>
      <c r="EA22" s="139" t="str">
        <f t="shared" si="13"/>
        <v/>
      </c>
      <c r="ED22" s="139" t="str">
        <f t="shared" si="14"/>
        <v/>
      </c>
      <c r="EG22" s="139" t="str">
        <f t="shared" si="15"/>
        <v/>
      </c>
      <c r="EJ22" s="139" t="str">
        <f t="shared" si="16"/>
        <v/>
      </c>
      <c r="EM22" s="139" t="str">
        <f t="shared" si="17"/>
        <v/>
      </c>
      <c r="EP22" s="139" t="str">
        <f t="shared" si="18"/>
        <v/>
      </c>
      <c r="ES22" s="139" t="str">
        <f t="shared" si="19"/>
        <v/>
      </c>
      <c r="EV22" s="139" t="str">
        <f t="shared" si="20"/>
        <v/>
      </c>
      <c r="EY22" s="139" t="str">
        <f t="shared" si="21"/>
        <v/>
      </c>
      <c r="FB22" s="139" t="str">
        <f t="shared" si="22"/>
        <v/>
      </c>
      <c r="FE22" s="139" t="str">
        <f t="shared" si="23"/>
        <v/>
      </c>
      <c r="FH22" s="139" t="str">
        <f t="shared" si="24"/>
        <v/>
      </c>
      <c r="FK22" s="139" t="str">
        <f t="shared" si="25"/>
        <v/>
      </c>
      <c r="FN22" s="139" t="str">
        <f t="shared" si="26"/>
        <v/>
      </c>
      <c r="FQ22" s="139" t="str">
        <f t="shared" si="27"/>
        <v/>
      </c>
      <c r="FT22" s="139" t="str">
        <f t="shared" si="28"/>
        <v/>
      </c>
      <c r="FW22" s="139" t="str">
        <f t="shared" si="29"/>
        <v/>
      </c>
      <c r="FZ22" s="139" t="str">
        <f t="shared" si="30"/>
        <v/>
      </c>
      <c r="GC22" s="139" t="str">
        <f t="shared" si="31"/>
        <v/>
      </c>
      <c r="GF22" s="139" t="str">
        <f t="shared" si="32"/>
        <v/>
      </c>
      <c r="GI22" s="139" t="str">
        <f t="shared" si="33"/>
        <v/>
      </c>
      <c r="GL22" s="139" t="str">
        <f t="shared" si="34"/>
        <v/>
      </c>
      <c r="GO22" s="139" t="str">
        <f t="shared" si="35"/>
        <v/>
      </c>
      <c r="GR22" s="139" t="str">
        <f t="shared" si="36"/>
        <v/>
      </c>
      <c r="GU22" s="139" t="str">
        <f t="shared" si="37"/>
        <v/>
      </c>
      <c r="GW22" s="123" t="s">
        <v>326</v>
      </c>
      <c r="GX22" s="139">
        <f>AVERAGE(GX8:GX19)</f>
        <v>43295.981735325142</v>
      </c>
      <c r="GY22" s="3"/>
      <c r="GZ22" s="3"/>
      <c r="HA22" s="139" t="str">
        <f t="shared" ref="HA22:HA34" si="45">IF(ISERROR(GY22/GZ22),"",IF(GY22/GZ22&lt;$DW$1,$DW$1,(GY22/GZ22)))</f>
        <v/>
      </c>
      <c r="HB22" s="3"/>
      <c r="HC22" s="123"/>
      <c r="HD22" s="139"/>
      <c r="HE22" s="3"/>
      <c r="HF22" s="207"/>
      <c r="HG22" s="212"/>
      <c r="HH22" s="3"/>
      <c r="HI22" s="123" t="s">
        <v>326</v>
      </c>
      <c r="HJ22" s="139">
        <f>AVERAGE(HJ8:HJ19)</f>
        <v>39166.274509803916</v>
      </c>
      <c r="HK22" s="3"/>
      <c r="HL22" s="123" t="s">
        <v>326</v>
      </c>
      <c r="HM22" s="139">
        <f>AVERAGE(HM8:HM20)</f>
        <v>47957.874999999964</v>
      </c>
      <c r="HP22" s="139" t="str">
        <f t="shared" si="38"/>
        <v/>
      </c>
      <c r="HS22" s="139" t="str">
        <f t="shared" si="39"/>
        <v/>
      </c>
      <c r="HV22" s="139" t="str">
        <f t="shared" si="40"/>
        <v/>
      </c>
      <c r="HY22" s="139" t="str">
        <f t="shared" si="41"/>
        <v/>
      </c>
      <c r="IE22" s="206" t="str">
        <f t="shared" si="42"/>
        <v/>
      </c>
      <c r="IF22" s="305"/>
      <c r="IG22" s="201" t="str">
        <f t="shared" si="43"/>
        <v/>
      </c>
      <c r="IH22" s="202" t="b">
        <f t="shared" si="44"/>
        <v>1</v>
      </c>
    </row>
    <row r="23" spans="1:242" thickBot="1" x14ac:dyDescent="0.35">
      <c r="BN23" s="203" t="str">
        <f t="shared" si="6"/>
        <v/>
      </c>
      <c r="BU23" s="123" t="s">
        <v>326</v>
      </c>
      <c r="BV23" s="124">
        <f>AVERAGE(BV8:BV11,BV13,BV15:BV20)</f>
        <v>7288.3775685958308</v>
      </c>
      <c r="CL23" s="123" t="s">
        <v>326</v>
      </c>
      <c r="CM23" s="124">
        <f>AVERAGE(CM8:CM10,CM15:CM18,CM20)</f>
        <v>395.20454759294427</v>
      </c>
      <c r="CN23" s="197"/>
      <c r="CP23" s="123" t="s">
        <v>549</v>
      </c>
      <c r="CQ23" s="124">
        <f>AVERAGE(CQ8:CQ10,CQ12:CQ20)</f>
        <v>715.40199990526014</v>
      </c>
      <c r="CR23" s="197"/>
      <c r="CZ23" s="123" t="s">
        <v>326</v>
      </c>
      <c r="DA23" s="203">
        <f>AVERAGE(DA8:DA12,DA14:DA20)</f>
        <v>0.17698447754210833</v>
      </c>
      <c r="DT23" s="123" t="s">
        <v>326</v>
      </c>
      <c r="DU23" s="145">
        <f>AVERAGE(DU9:DU14,DU17:DU20)</f>
        <v>49153.408191538721</v>
      </c>
      <c r="DV23" s="3"/>
      <c r="DW23" s="123" t="s">
        <v>326</v>
      </c>
      <c r="DX23" s="139">
        <f>AVERAGE(DX8,DX11:DX19)</f>
        <v>52973.232054245331</v>
      </c>
      <c r="EA23" s="139" t="str">
        <f t="shared" si="13"/>
        <v/>
      </c>
      <c r="ED23" s="139" t="str">
        <f t="shared" si="14"/>
        <v/>
      </c>
      <c r="EG23" s="139" t="str">
        <f t="shared" si="15"/>
        <v/>
      </c>
      <c r="EJ23" s="139" t="str">
        <f t="shared" si="16"/>
        <v/>
      </c>
      <c r="EM23" s="139" t="str">
        <f t="shared" si="17"/>
        <v/>
      </c>
      <c r="EP23" s="139" t="str">
        <f t="shared" si="18"/>
        <v/>
      </c>
      <c r="ES23" s="139" t="str">
        <f t="shared" si="19"/>
        <v/>
      </c>
      <c r="EV23" s="139" t="str">
        <f t="shared" si="20"/>
        <v/>
      </c>
      <c r="EY23" s="139" t="str">
        <f t="shared" si="21"/>
        <v/>
      </c>
      <c r="FB23" s="139" t="str">
        <f t="shared" si="22"/>
        <v/>
      </c>
      <c r="FE23" s="139" t="str">
        <f t="shared" si="23"/>
        <v/>
      </c>
      <c r="FH23" s="139" t="str">
        <f t="shared" si="24"/>
        <v/>
      </c>
      <c r="FK23" s="139" t="str">
        <f t="shared" si="25"/>
        <v/>
      </c>
      <c r="FN23" s="139" t="str">
        <f t="shared" si="26"/>
        <v/>
      </c>
      <c r="FQ23" s="139" t="str">
        <f t="shared" si="27"/>
        <v/>
      </c>
      <c r="FT23" s="139" t="str">
        <f t="shared" si="28"/>
        <v/>
      </c>
      <c r="FW23" s="139" t="str">
        <f t="shared" si="29"/>
        <v/>
      </c>
      <c r="FZ23" s="139" t="str">
        <f t="shared" si="30"/>
        <v/>
      </c>
      <c r="GC23" s="139" t="str">
        <f t="shared" si="31"/>
        <v/>
      </c>
      <c r="GF23" s="139" t="str">
        <f t="shared" si="32"/>
        <v/>
      </c>
      <c r="GI23" s="139" t="str">
        <f t="shared" si="33"/>
        <v/>
      </c>
      <c r="GL23" s="139" t="str">
        <f t="shared" si="34"/>
        <v/>
      </c>
      <c r="GO23" s="139" t="str">
        <f t="shared" si="35"/>
        <v/>
      </c>
      <c r="GR23" s="139" t="str">
        <f t="shared" si="36"/>
        <v/>
      </c>
      <c r="GU23" s="139" t="str">
        <f t="shared" si="37"/>
        <v/>
      </c>
      <c r="GW23" s="123" t="s">
        <v>432</v>
      </c>
      <c r="GX23" s="139">
        <f>SUM(GV8:GV19)/SUM(GW8:GW19)</f>
        <v>39723.745819397991</v>
      </c>
      <c r="GY23" s="3"/>
      <c r="GZ23" s="3"/>
      <c r="HA23" s="139" t="str">
        <f t="shared" si="45"/>
        <v/>
      </c>
      <c r="HB23" s="3"/>
      <c r="HC23" s="123"/>
      <c r="HD23" s="139"/>
      <c r="HE23" s="3"/>
      <c r="HF23" s="207"/>
      <c r="HG23" s="212"/>
      <c r="HH23" s="3"/>
      <c r="HI23" s="123" t="s">
        <v>432</v>
      </c>
      <c r="HJ23" s="139">
        <f>SUM(HH8:HH19)/SUM(HI8:HI19)</f>
        <v>36837.984013974536</v>
      </c>
      <c r="HK23" s="3"/>
      <c r="HL23" s="123" t="s">
        <v>432</v>
      </c>
      <c r="HM23" s="139">
        <f>SUM(HK8:HK20)/SUM(HL8:HL20)</f>
        <v>40021.238142899754</v>
      </c>
      <c r="HP23" s="139" t="str">
        <f t="shared" si="38"/>
        <v/>
      </c>
      <c r="HS23" s="139" t="str">
        <f t="shared" si="39"/>
        <v/>
      </c>
      <c r="HV23" s="139" t="str">
        <f t="shared" si="40"/>
        <v/>
      </c>
      <c r="HY23" s="139" t="str">
        <f t="shared" si="41"/>
        <v/>
      </c>
      <c r="IE23" s="206" t="str">
        <f t="shared" si="42"/>
        <v/>
      </c>
      <c r="IF23" s="305" t="str">
        <f t="shared" ref="IF23:IF72" si="46">IF(ISERROR(BP23+BU23+CP23+CX23-BI23-(BI23*BN23)),"",BP23+BU23+CP23+CX23-BI23-(BI23*BN23))</f>
        <v/>
      </c>
      <c r="IG23" s="201" t="str">
        <f t="shared" si="43"/>
        <v/>
      </c>
      <c r="IH23" s="202" t="b">
        <f t="shared" si="44"/>
        <v>0</v>
      </c>
    </row>
    <row r="24" spans="1:242" thickBot="1" x14ac:dyDescent="0.35">
      <c r="BN24" s="203" t="str">
        <f t="shared" si="6"/>
        <v/>
      </c>
      <c r="BU24" s="123" t="s">
        <v>432</v>
      </c>
      <c r="BV24" s="153">
        <f>SUM(BU8:BU11,BU13,BU15:BU20)/SUM(IC8:IC11,IC13,IC15:IC20)</f>
        <v>6503.7242621041314</v>
      </c>
      <c r="CL24" s="123" t="s">
        <v>432</v>
      </c>
      <c r="CM24" s="153">
        <f>SUM(CL8:CL10,CL15:CL18,CL20)/SUM(IC8:IC10,IC15:IC18,IC20)</f>
        <v>302.74207107138949</v>
      </c>
      <c r="CP24" s="123" t="s">
        <v>550</v>
      </c>
      <c r="CQ24" s="153">
        <f>SUM(CN8:CO10,CN12:CO20,CA12:CK20,CA8:CK10)/SUM(IC8:IC10,IC12:IC20)</f>
        <v>887.08989869285563</v>
      </c>
      <c r="CZ24" s="123" t="s">
        <v>432</v>
      </c>
      <c r="DA24" s="203"/>
      <c r="DT24" s="123" t="s">
        <v>432</v>
      </c>
      <c r="DU24" s="145">
        <f>SUM(DS9:DS14,DS17:DS20)/SUM(DT9:DT14,DT17:DT20)</f>
        <v>46707.48326410482</v>
      </c>
      <c r="DV24" s="3"/>
      <c r="DW24" s="123" t="s">
        <v>432</v>
      </c>
      <c r="DX24" s="139">
        <f>SUM(DV8,DV11:DV19)/SUM(DW8,DW11:DW19)</f>
        <v>48947.272187968534</v>
      </c>
      <c r="EA24" s="139" t="str">
        <f t="shared" si="13"/>
        <v/>
      </c>
      <c r="ED24" s="139" t="str">
        <f t="shared" si="14"/>
        <v/>
      </c>
      <c r="EG24" s="139" t="str">
        <f t="shared" si="15"/>
        <v/>
      </c>
      <c r="EJ24" s="139" t="str">
        <f t="shared" si="16"/>
        <v/>
      </c>
      <c r="EM24" s="139" t="str">
        <f t="shared" si="17"/>
        <v/>
      </c>
      <c r="EP24" s="139" t="str">
        <f t="shared" si="18"/>
        <v/>
      </c>
      <c r="ES24" s="139" t="str">
        <f t="shared" si="19"/>
        <v/>
      </c>
      <c r="EV24" s="139" t="str">
        <f t="shared" si="20"/>
        <v/>
      </c>
      <c r="EY24" s="139" t="str">
        <f t="shared" si="21"/>
        <v/>
      </c>
      <c r="FB24" s="139" t="str">
        <f t="shared" si="22"/>
        <v/>
      </c>
      <c r="FE24" s="139" t="str">
        <f t="shared" si="23"/>
        <v/>
      </c>
      <c r="FH24" s="139" t="str">
        <f t="shared" si="24"/>
        <v/>
      </c>
      <c r="FK24" s="139" t="str">
        <f t="shared" si="25"/>
        <v/>
      </c>
      <c r="FN24" s="139" t="str">
        <f t="shared" si="26"/>
        <v/>
      </c>
      <c r="FQ24" s="139" t="str">
        <f t="shared" si="27"/>
        <v/>
      </c>
      <c r="FT24" s="139" t="str">
        <f t="shared" si="28"/>
        <v/>
      </c>
      <c r="FW24" s="139" t="str">
        <f t="shared" si="29"/>
        <v/>
      </c>
      <c r="FZ24" s="139" t="str">
        <f t="shared" si="30"/>
        <v/>
      </c>
      <c r="GC24" s="139" t="str">
        <f t="shared" si="31"/>
        <v/>
      </c>
      <c r="GF24" s="139" t="str">
        <f t="shared" si="32"/>
        <v/>
      </c>
      <c r="GI24" s="139" t="str">
        <f t="shared" si="33"/>
        <v/>
      </c>
      <c r="GL24" s="139" t="str">
        <f t="shared" si="34"/>
        <v/>
      </c>
      <c r="GO24" s="139" t="str">
        <f t="shared" si="35"/>
        <v/>
      </c>
      <c r="GR24" s="139" t="str">
        <f t="shared" si="36"/>
        <v/>
      </c>
      <c r="GU24" s="139" t="str">
        <f t="shared" si="37"/>
        <v/>
      </c>
      <c r="GW24" s="123" t="s">
        <v>433</v>
      </c>
      <c r="GX24" s="139">
        <f>MEDIAN(GX8:GX19)</f>
        <v>43248.727272727272</v>
      </c>
      <c r="GY24" s="3"/>
      <c r="GZ24" s="3"/>
      <c r="HA24" s="139" t="str">
        <f t="shared" si="45"/>
        <v/>
      </c>
      <c r="HB24" s="3"/>
      <c r="HC24" s="123"/>
      <c r="HD24" s="139"/>
      <c r="HE24" s="3"/>
      <c r="HF24" s="207"/>
      <c r="HG24" s="212"/>
      <c r="HH24" s="3"/>
      <c r="HI24" s="123" t="s">
        <v>433</v>
      </c>
      <c r="HJ24" s="139">
        <f>MEDIAN(HJ8:HJ19)</f>
        <v>32759.999999999985</v>
      </c>
      <c r="HK24" s="3"/>
      <c r="HL24" s="123" t="s">
        <v>433</v>
      </c>
      <c r="HM24" s="139">
        <f>MEDIAN(HM8:HM20)</f>
        <v>40767.999999999891</v>
      </c>
      <c r="HP24" s="139" t="str">
        <f t="shared" si="38"/>
        <v/>
      </c>
      <c r="HS24" s="139" t="str">
        <f t="shared" si="39"/>
        <v/>
      </c>
      <c r="HV24" s="139" t="str">
        <f t="shared" si="40"/>
        <v/>
      </c>
      <c r="HY24" s="139" t="str">
        <f t="shared" si="41"/>
        <v/>
      </c>
      <c r="IE24" s="206" t="str">
        <f t="shared" si="42"/>
        <v/>
      </c>
      <c r="IF24" s="305" t="str">
        <f t="shared" si="46"/>
        <v/>
      </c>
      <c r="IG24" s="201" t="str">
        <f t="shared" si="43"/>
        <v/>
      </c>
      <c r="IH24" s="202" t="b">
        <f t="shared" si="44"/>
        <v>1</v>
      </c>
    </row>
    <row r="25" spans="1:242" ht="14.45" x14ac:dyDescent="0.3">
      <c r="BN25" s="203" t="str">
        <f t="shared" si="6"/>
        <v/>
      </c>
      <c r="BU25" s="123" t="s">
        <v>433</v>
      </c>
      <c r="BV25" s="124">
        <f>MEDIAN(BV8:BV13,BV15:BV20)</f>
        <v>5821.3454749679076</v>
      </c>
      <c r="CL25" s="123" t="s">
        <v>433</v>
      </c>
      <c r="CM25" s="124">
        <f>MEDIAN(CM8:CM10,CM15:CM18,CM20)</f>
        <v>228.87161830141881</v>
      </c>
      <c r="CP25" s="123" t="s">
        <v>433</v>
      </c>
      <c r="CQ25" s="124">
        <f>MEDIAN(CQ9:CQ10,CQ15:CQ19)</f>
        <v>640</v>
      </c>
      <c r="CZ25" s="123" t="s">
        <v>433</v>
      </c>
      <c r="DA25" s="203" t="str">
        <f t="shared" si="10"/>
        <v/>
      </c>
      <c r="DT25" s="123" t="s">
        <v>433</v>
      </c>
      <c r="DU25" s="145">
        <f>MEDIAN(DU9:DU14,DU17:DU20)</f>
        <v>46778.920644942773</v>
      </c>
      <c r="DV25" s="3"/>
      <c r="DW25" s="123" t="s">
        <v>433</v>
      </c>
      <c r="DX25" s="139">
        <f>MEDIAN(DX8,DX11:DX19)</f>
        <v>50000</v>
      </c>
      <c r="EA25" s="139" t="str">
        <f t="shared" si="13"/>
        <v/>
      </c>
      <c r="ED25" s="139" t="str">
        <f t="shared" si="14"/>
        <v/>
      </c>
      <c r="EG25" s="139" t="str">
        <f t="shared" si="15"/>
        <v/>
      </c>
      <c r="EJ25" s="139" t="str">
        <f t="shared" si="16"/>
        <v/>
      </c>
      <c r="EM25" s="139" t="str">
        <f t="shared" si="17"/>
        <v/>
      </c>
      <c r="EP25" s="139" t="str">
        <f t="shared" si="18"/>
        <v/>
      </c>
      <c r="ES25" s="139" t="str">
        <f t="shared" si="19"/>
        <v/>
      </c>
      <c r="EV25" s="139" t="str">
        <f t="shared" si="20"/>
        <v/>
      </c>
      <c r="EY25" s="139" t="str">
        <f t="shared" si="21"/>
        <v/>
      </c>
      <c r="FB25" s="139" t="str">
        <f t="shared" si="22"/>
        <v/>
      </c>
      <c r="FE25" s="139" t="str">
        <f t="shared" si="23"/>
        <v/>
      </c>
      <c r="FH25" s="139" t="str">
        <f t="shared" si="24"/>
        <v/>
      </c>
      <c r="FK25" s="139" t="str">
        <f t="shared" si="25"/>
        <v/>
      </c>
      <c r="FN25" s="139" t="str">
        <f t="shared" si="26"/>
        <v/>
      </c>
      <c r="FQ25" s="139" t="str">
        <f t="shared" si="27"/>
        <v/>
      </c>
      <c r="FT25" s="139" t="str">
        <f t="shared" si="28"/>
        <v/>
      </c>
      <c r="FW25" s="139" t="str">
        <f t="shared" si="29"/>
        <v/>
      </c>
      <c r="FZ25" s="139" t="str">
        <f t="shared" si="30"/>
        <v/>
      </c>
      <c r="GC25" s="139" t="str">
        <f t="shared" si="31"/>
        <v/>
      </c>
      <c r="GF25" s="139" t="str">
        <f t="shared" si="32"/>
        <v/>
      </c>
      <c r="GI25" s="139" t="str">
        <f t="shared" si="33"/>
        <v/>
      </c>
      <c r="GL25" s="139" t="str">
        <f t="shared" si="34"/>
        <v/>
      </c>
      <c r="GO25" s="139" t="str">
        <f t="shared" si="35"/>
        <v/>
      </c>
      <c r="GR25" s="139" t="str">
        <f t="shared" si="36"/>
        <v/>
      </c>
      <c r="GU25" s="139" t="str">
        <f t="shared" si="37"/>
        <v/>
      </c>
      <c r="GW25" s="3"/>
      <c r="GX25" s="139" t="str">
        <f t="shared" ref="GX25:GX27" si="47">IF(ISERROR(GV25/GW25),"",IF(GV25/GW25&lt;$DW$1,$DW$1,(GV25/GW25)))</f>
        <v/>
      </c>
      <c r="GY25" s="3"/>
      <c r="GZ25" s="3"/>
      <c r="HA25" s="139" t="str">
        <f t="shared" si="45"/>
        <v/>
      </c>
      <c r="HB25" s="3"/>
      <c r="HC25" s="3"/>
      <c r="HD25" s="139"/>
      <c r="HE25" s="3"/>
      <c r="HF25" s="22"/>
      <c r="HG25" s="212"/>
      <c r="HH25" s="3"/>
      <c r="HI25" s="3"/>
      <c r="HJ25" s="139" t="str">
        <f t="shared" ref="HJ25:HJ27" si="48">IF(ISERROR(HH25/HI25),"",IF(HH25/HI25&lt;$DW$1,$DW$1,(HH25/HI25)))</f>
        <v/>
      </c>
      <c r="HK25" s="3"/>
      <c r="HL25" s="3"/>
      <c r="HM25" s="139" t="str">
        <f t="shared" ref="HM25:HM34" si="49">IF(ISERROR(HK25/HL25),"",IF(HK25/HL25&lt;$DW$1,$DW$1,(HK25/HL25)))</f>
        <v/>
      </c>
      <c r="HP25" s="139" t="str">
        <f t="shared" si="38"/>
        <v/>
      </c>
      <c r="HS25" s="139" t="str">
        <f t="shared" si="39"/>
        <v/>
      </c>
      <c r="HV25" s="139" t="str">
        <f t="shared" si="40"/>
        <v/>
      </c>
      <c r="HY25" s="139" t="str">
        <f t="shared" si="41"/>
        <v/>
      </c>
      <c r="IE25" s="206" t="str">
        <f t="shared" si="42"/>
        <v/>
      </c>
      <c r="IF25" s="305" t="str">
        <f t="shared" si="46"/>
        <v/>
      </c>
      <c r="IG25" s="201" t="str">
        <f t="shared" si="43"/>
        <v/>
      </c>
      <c r="IH25" s="202" t="b">
        <f t="shared" si="44"/>
        <v>1</v>
      </c>
    </row>
    <row r="26" spans="1:242" ht="14.45" x14ac:dyDescent="0.3">
      <c r="BN26" s="203" t="str">
        <f t="shared" si="6"/>
        <v/>
      </c>
      <c r="DA26" s="203" t="str">
        <f t="shared" si="10"/>
        <v/>
      </c>
      <c r="DT26" s="3"/>
      <c r="DU26" s="139" t="str">
        <f t="shared" ref="DU26:DU27" si="50">IF(ISERROR(DS26/DT26),"",IF(DS26/DT26&lt;$DW$1,$DW$1,(DS26/DT26)))</f>
        <v/>
      </c>
      <c r="DV26" s="3"/>
      <c r="DW26" s="3"/>
      <c r="DX26" s="139" t="str">
        <f t="shared" ref="DX26:DX28" si="51">IF(ISERROR(DV26/DW26),"",IF(DV26/DW26&lt;$DW$1,$DW$1,(DV26/DW26)))</f>
        <v/>
      </c>
      <c r="EA26" s="139" t="str">
        <f t="shared" si="13"/>
        <v/>
      </c>
      <c r="ED26" s="139" t="str">
        <f t="shared" si="14"/>
        <v/>
      </c>
      <c r="EG26" s="139" t="str">
        <f t="shared" si="15"/>
        <v/>
      </c>
      <c r="EJ26" s="139" t="str">
        <f t="shared" si="16"/>
        <v/>
      </c>
      <c r="EM26" s="139" t="str">
        <f t="shared" si="17"/>
        <v/>
      </c>
      <c r="EP26" s="139" t="str">
        <f t="shared" si="18"/>
        <v/>
      </c>
      <c r="ES26" s="139" t="str">
        <f t="shared" si="19"/>
        <v/>
      </c>
      <c r="EV26" s="139" t="str">
        <f t="shared" si="20"/>
        <v/>
      </c>
      <c r="EY26" s="139" t="str">
        <f t="shared" si="21"/>
        <v/>
      </c>
      <c r="FB26" s="139" t="str">
        <f t="shared" si="22"/>
        <v/>
      </c>
      <c r="FE26" s="139" t="str">
        <f t="shared" si="23"/>
        <v/>
      </c>
      <c r="FH26" s="139" t="str">
        <f t="shared" si="24"/>
        <v/>
      </c>
      <c r="FK26" s="139" t="str">
        <f t="shared" si="25"/>
        <v/>
      </c>
      <c r="FN26" s="139" t="str">
        <f t="shared" si="26"/>
        <v/>
      </c>
      <c r="FQ26" s="139" t="str">
        <f t="shared" si="27"/>
        <v/>
      </c>
      <c r="FT26" s="139" t="str">
        <f t="shared" si="28"/>
        <v/>
      </c>
      <c r="FW26" s="139" t="str">
        <f t="shared" si="29"/>
        <v/>
      </c>
      <c r="FZ26" s="139" t="str">
        <f t="shared" si="30"/>
        <v/>
      </c>
      <c r="GC26" s="139" t="str">
        <f t="shared" si="31"/>
        <v/>
      </c>
      <c r="GF26" s="139" t="str">
        <f t="shared" si="32"/>
        <v/>
      </c>
      <c r="GI26" s="139" t="str">
        <f t="shared" si="33"/>
        <v/>
      </c>
      <c r="GL26" s="139" t="str">
        <f t="shared" si="34"/>
        <v/>
      </c>
      <c r="GO26" s="139" t="str">
        <f t="shared" si="35"/>
        <v/>
      </c>
      <c r="GR26" s="139" t="str">
        <f t="shared" si="36"/>
        <v/>
      </c>
      <c r="GU26" s="139" t="str">
        <f t="shared" si="37"/>
        <v/>
      </c>
      <c r="GW26" s="3"/>
      <c r="GX26" s="139" t="str">
        <f t="shared" si="47"/>
        <v/>
      </c>
      <c r="GY26" s="3"/>
      <c r="GZ26" s="3"/>
      <c r="HA26" s="139" t="str">
        <f t="shared" si="45"/>
        <v/>
      </c>
      <c r="HB26" s="3"/>
      <c r="HC26" s="3"/>
      <c r="HD26" s="139"/>
      <c r="HE26" s="3"/>
      <c r="HF26" s="22"/>
      <c r="HG26" s="212"/>
      <c r="HH26" s="3"/>
      <c r="HI26" s="3"/>
      <c r="HJ26" s="139" t="str">
        <f t="shared" si="48"/>
        <v/>
      </c>
      <c r="HK26" s="3"/>
      <c r="HL26" s="3"/>
      <c r="HM26" s="139" t="str">
        <f t="shared" si="49"/>
        <v/>
      </c>
      <c r="HP26" s="139" t="str">
        <f t="shared" si="38"/>
        <v/>
      </c>
      <c r="HS26" s="139" t="str">
        <f t="shared" si="39"/>
        <v/>
      </c>
      <c r="HV26" s="139" t="str">
        <f t="shared" si="40"/>
        <v/>
      </c>
      <c r="HY26" s="139" t="str">
        <f t="shared" si="41"/>
        <v/>
      </c>
      <c r="IE26" s="206" t="str">
        <f t="shared" si="42"/>
        <v/>
      </c>
      <c r="IF26" s="305" t="str">
        <f t="shared" si="46"/>
        <v/>
      </c>
      <c r="IG26" s="201" t="str">
        <f t="shared" si="43"/>
        <v/>
      </c>
      <c r="IH26" s="202" t="b">
        <f t="shared" si="44"/>
        <v>1</v>
      </c>
    </row>
    <row r="27" spans="1:242" ht="14.45" x14ac:dyDescent="0.3">
      <c r="BN27" s="203" t="str">
        <f t="shared" si="6"/>
        <v/>
      </c>
      <c r="DA27" s="203" t="str">
        <f t="shared" si="10"/>
        <v/>
      </c>
      <c r="DT27" s="3"/>
      <c r="DU27" s="139" t="str">
        <f t="shared" si="50"/>
        <v/>
      </c>
      <c r="DV27" s="3"/>
      <c r="DW27" s="3"/>
      <c r="DX27" s="139" t="str">
        <f t="shared" si="51"/>
        <v/>
      </c>
      <c r="EA27" s="139" t="str">
        <f t="shared" si="13"/>
        <v/>
      </c>
      <c r="ED27" s="139" t="str">
        <f t="shared" si="14"/>
        <v/>
      </c>
      <c r="EG27" s="139" t="str">
        <f t="shared" si="15"/>
        <v/>
      </c>
      <c r="EJ27" s="139" t="str">
        <f t="shared" si="16"/>
        <v/>
      </c>
      <c r="EM27" s="139" t="str">
        <f t="shared" si="17"/>
        <v/>
      </c>
      <c r="EP27" s="139" t="str">
        <f t="shared" si="18"/>
        <v/>
      </c>
      <c r="ES27" s="139" t="str">
        <f t="shared" si="19"/>
        <v/>
      </c>
      <c r="EV27" s="139" t="str">
        <f t="shared" si="20"/>
        <v/>
      </c>
      <c r="EY27" s="139" t="str">
        <f t="shared" si="21"/>
        <v/>
      </c>
      <c r="FB27" s="139" t="str">
        <f t="shared" si="22"/>
        <v/>
      </c>
      <c r="FE27" s="139" t="str">
        <f t="shared" si="23"/>
        <v/>
      </c>
      <c r="FH27" s="139" t="str">
        <f t="shared" si="24"/>
        <v/>
      </c>
      <c r="FK27" s="139" t="str">
        <f t="shared" si="25"/>
        <v/>
      </c>
      <c r="FN27" s="139" t="str">
        <f t="shared" si="26"/>
        <v/>
      </c>
      <c r="FQ27" s="139" t="str">
        <f t="shared" si="27"/>
        <v/>
      </c>
      <c r="FT27" s="139" t="str">
        <f t="shared" si="28"/>
        <v/>
      </c>
      <c r="FW27" s="139" t="str">
        <f t="shared" si="29"/>
        <v/>
      </c>
      <c r="FZ27" s="139" t="str">
        <f t="shared" si="30"/>
        <v/>
      </c>
      <c r="GC27" s="139" t="str">
        <f t="shared" si="31"/>
        <v/>
      </c>
      <c r="GF27" s="139" t="str">
        <f t="shared" si="32"/>
        <v/>
      </c>
      <c r="GI27" s="139" t="str">
        <f t="shared" si="33"/>
        <v/>
      </c>
      <c r="GL27" s="139" t="str">
        <f t="shared" si="34"/>
        <v/>
      </c>
      <c r="GO27" s="139" t="str">
        <f t="shared" si="35"/>
        <v/>
      </c>
      <c r="GR27" s="139" t="str">
        <f t="shared" si="36"/>
        <v/>
      </c>
      <c r="GU27" s="139" t="str">
        <f t="shared" si="37"/>
        <v/>
      </c>
      <c r="GW27" s="3"/>
      <c r="GX27" s="139" t="str">
        <f t="shared" si="47"/>
        <v/>
      </c>
      <c r="GY27" s="3"/>
      <c r="GZ27" s="3"/>
      <c r="HA27" s="139" t="str">
        <f t="shared" si="45"/>
        <v/>
      </c>
      <c r="HB27" s="3"/>
      <c r="HC27" s="3"/>
      <c r="HD27" s="139"/>
      <c r="HE27" s="3"/>
      <c r="HF27" s="22"/>
      <c r="HG27" s="212"/>
      <c r="HH27" s="3"/>
      <c r="HI27" s="3"/>
      <c r="HJ27" s="139" t="str">
        <f t="shared" si="48"/>
        <v/>
      </c>
      <c r="HK27" s="3"/>
      <c r="HL27" s="3"/>
      <c r="HM27" s="139" t="str">
        <f t="shared" si="49"/>
        <v/>
      </c>
      <c r="HP27" s="139" t="str">
        <f t="shared" si="38"/>
        <v/>
      </c>
      <c r="HS27" s="139" t="str">
        <f t="shared" si="39"/>
        <v/>
      </c>
      <c r="HV27" s="139" t="str">
        <f t="shared" si="40"/>
        <v/>
      </c>
      <c r="HY27" s="139" t="str">
        <f t="shared" si="41"/>
        <v/>
      </c>
      <c r="IE27" s="206" t="str">
        <f t="shared" si="42"/>
        <v/>
      </c>
      <c r="IF27" s="305" t="str">
        <f t="shared" si="46"/>
        <v/>
      </c>
      <c r="IG27" s="201" t="str">
        <f t="shared" si="43"/>
        <v/>
      </c>
      <c r="IH27" s="202" t="b">
        <f t="shared" si="44"/>
        <v>1</v>
      </c>
    </row>
    <row r="28" spans="1:242" ht="14.45" x14ac:dyDescent="0.3">
      <c r="BN28" s="203" t="str">
        <f t="shared" si="6"/>
        <v/>
      </c>
      <c r="DA28" s="203" t="str">
        <f t="shared" si="10"/>
        <v/>
      </c>
      <c r="DT28" s="3"/>
      <c r="DU28" s="139"/>
      <c r="DV28" s="3"/>
      <c r="DW28" s="3"/>
      <c r="DX28" s="139" t="str">
        <f t="shared" si="51"/>
        <v/>
      </c>
      <c r="EA28" s="139" t="str">
        <f t="shared" si="13"/>
        <v/>
      </c>
      <c r="ED28" s="139" t="str">
        <f t="shared" si="14"/>
        <v/>
      </c>
      <c r="EG28" s="139" t="str">
        <f t="shared" si="15"/>
        <v/>
      </c>
      <c r="EJ28" s="139" t="str">
        <f t="shared" si="16"/>
        <v/>
      </c>
      <c r="EM28" s="139" t="str">
        <f t="shared" si="17"/>
        <v/>
      </c>
      <c r="EP28" s="139" t="str">
        <f t="shared" si="18"/>
        <v/>
      </c>
      <c r="ES28" s="139" t="str">
        <f t="shared" si="19"/>
        <v/>
      </c>
      <c r="EV28" s="139" t="str">
        <f t="shared" si="20"/>
        <v/>
      </c>
      <c r="EY28" s="139" t="str">
        <f t="shared" si="21"/>
        <v/>
      </c>
      <c r="FB28" s="139" t="str">
        <f t="shared" si="22"/>
        <v/>
      </c>
      <c r="FE28" s="139" t="str">
        <f t="shared" si="23"/>
        <v/>
      </c>
      <c r="FH28" s="139" t="str">
        <f t="shared" si="24"/>
        <v/>
      </c>
      <c r="FK28" s="139" t="str">
        <f t="shared" si="25"/>
        <v/>
      </c>
      <c r="FN28" s="139" t="str">
        <f t="shared" si="26"/>
        <v/>
      </c>
      <c r="FQ28" s="139" t="str">
        <f t="shared" si="27"/>
        <v/>
      </c>
      <c r="FT28" s="139" t="str">
        <f t="shared" si="28"/>
        <v/>
      </c>
      <c r="FW28" s="139" t="str">
        <f t="shared" si="29"/>
        <v/>
      </c>
      <c r="FZ28" s="139" t="str">
        <f t="shared" si="30"/>
        <v/>
      </c>
      <c r="GC28" s="139" t="str">
        <f t="shared" si="31"/>
        <v/>
      </c>
      <c r="GF28" s="139" t="str">
        <f t="shared" si="32"/>
        <v/>
      </c>
      <c r="GI28" s="139" t="str">
        <f t="shared" si="33"/>
        <v/>
      </c>
      <c r="GL28" s="139" t="str">
        <f t="shared" si="34"/>
        <v/>
      </c>
      <c r="GO28" s="139" t="str">
        <f t="shared" si="35"/>
        <v/>
      </c>
      <c r="GR28" s="139" t="str">
        <f t="shared" si="36"/>
        <v/>
      </c>
      <c r="GU28" s="139" t="str">
        <f t="shared" si="37"/>
        <v/>
      </c>
      <c r="GW28" s="146" t="s">
        <v>547</v>
      </c>
      <c r="GX28" s="139"/>
      <c r="GY28" s="3"/>
      <c r="GZ28" s="3"/>
      <c r="HA28" s="139" t="str">
        <f t="shared" si="45"/>
        <v/>
      </c>
      <c r="HB28" s="3"/>
      <c r="HC28" s="146"/>
      <c r="HD28" s="139"/>
      <c r="HE28" s="3"/>
      <c r="HF28" s="208"/>
      <c r="HG28" s="212"/>
      <c r="HH28" s="3"/>
      <c r="HI28" s="146" t="s">
        <v>527</v>
      </c>
      <c r="HJ28" s="139" t="str">
        <f>IF(ISERROR(HI28/#REF!),"",IF(HI28/#REF!&lt;$DW$1,$DW$1,(HI28/#REF!)))</f>
        <v/>
      </c>
      <c r="HK28" s="3"/>
      <c r="HL28" s="3"/>
      <c r="HM28" s="139" t="str">
        <f t="shared" si="49"/>
        <v/>
      </c>
      <c r="HP28" s="139" t="str">
        <f t="shared" si="38"/>
        <v/>
      </c>
      <c r="HS28" s="139" t="str">
        <f t="shared" si="39"/>
        <v/>
      </c>
      <c r="HV28" s="139" t="str">
        <f t="shared" si="40"/>
        <v/>
      </c>
      <c r="HY28" s="139" t="str">
        <f t="shared" si="41"/>
        <v/>
      </c>
      <c r="IE28" s="206" t="str">
        <f t="shared" si="42"/>
        <v/>
      </c>
      <c r="IF28" s="305" t="str">
        <f t="shared" si="46"/>
        <v/>
      </c>
      <c r="IG28" s="201" t="str">
        <f t="shared" si="43"/>
        <v/>
      </c>
      <c r="IH28" s="202" t="b">
        <f t="shared" si="44"/>
        <v>1</v>
      </c>
    </row>
    <row r="29" spans="1:242" ht="14.45" x14ac:dyDescent="0.3">
      <c r="BN29" s="203" t="str">
        <f t="shared" si="6"/>
        <v/>
      </c>
      <c r="DA29" s="203" t="str">
        <f t="shared" si="10"/>
        <v/>
      </c>
      <c r="DT29" s="146" t="s">
        <v>525</v>
      </c>
      <c r="DU29" s="139"/>
      <c r="DV29" s="3"/>
      <c r="DW29" s="146" t="s">
        <v>526</v>
      </c>
      <c r="DX29" s="139"/>
      <c r="EA29" s="139" t="str">
        <f t="shared" si="13"/>
        <v/>
      </c>
      <c r="ED29" s="139" t="str">
        <f t="shared" si="14"/>
        <v/>
      </c>
      <c r="EG29" s="139" t="str">
        <f t="shared" si="15"/>
        <v/>
      </c>
      <c r="EJ29" s="139" t="str">
        <f t="shared" si="16"/>
        <v/>
      </c>
      <c r="EM29" s="139" t="str">
        <f t="shared" si="17"/>
        <v/>
      </c>
      <c r="EP29" s="139" t="str">
        <f t="shared" si="18"/>
        <v/>
      </c>
      <c r="ES29" s="139" t="str">
        <f t="shared" si="19"/>
        <v/>
      </c>
      <c r="EV29" s="139" t="str">
        <f t="shared" si="20"/>
        <v/>
      </c>
      <c r="EY29" s="139" t="str">
        <f t="shared" si="21"/>
        <v/>
      </c>
      <c r="FB29" s="139" t="str">
        <f t="shared" si="22"/>
        <v/>
      </c>
      <c r="FE29" s="139" t="str">
        <f t="shared" si="23"/>
        <v/>
      </c>
      <c r="FH29" s="139" t="str">
        <f t="shared" si="24"/>
        <v/>
      </c>
      <c r="FK29" s="139" t="str">
        <f t="shared" si="25"/>
        <v/>
      </c>
      <c r="FN29" s="139" t="str">
        <f t="shared" si="26"/>
        <v/>
      </c>
      <c r="FQ29" s="139" t="str">
        <f t="shared" si="27"/>
        <v/>
      </c>
      <c r="FT29" s="139" t="str">
        <f t="shared" si="28"/>
        <v/>
      </c>
      <c r="FW29" s="139" t="str">
        <f t="shared" si="29"/>
        <v/>
      </c>
      <c r="FZ29" s="139" t="str">
        <f t="shared" si="30"/>
        <v/>
      </c>
      <c r="GC29" s="139" t="str">
        <f t="shared" si="31"/>
        <v/>
      </c>
      <c r="GF29" s="139" t="str">
        <f t="shared" si="32"/>
        <v/>
      </c>
      <c r="GI29" s="139" t="str">
        <f t="shared" si="33"/>
        <v/>
      </c>
      <c r="GL29" s="139" t="str">
        <f t="shared" si="34"/>
        <v/>
      </c>
      <c r="GO29" s="139" t="str">
        <f t="shared" si="35"/>
        <v/>
      </c>
      <c r="GR29" s="139" t="str">
        <f t="shared" si="36"/>
        <v/>
      </c>
      <c r="GU29" s="139" t="str">
        <f t="shared" si="37"/>
        <v/>
      </c>
      <c r="GW29" s="147" t="s">
        <v>326</v>
      </c>
      <c r="GX29" s="148">
        <f>AVERAGE(GX7:GX19,HD7:HD19,HG7:HG19,HJ7:HJ19,HM7:HM20)</f>
        <v>43410.021600858054</v>
      </c>
      <c r="GY29" s="3"/>
      <c r="GZ29" s="3"/>
      <c r="HA29" s="139" t="str">
        <f t="shared" si="45"/>
        <v/>
      </c>
      <c r="HB29" s="3"/>
      <c r="HC29" s="147"/>
      <c r="HD29" s="139"/>
      <c r="HE29" s="3"/>
      <c r="HF29" s="209"/>
      <c r="HG29" s="213"/>
      <c r="HH29" s="3"/>
      <c r="HI29" s="147" t="s">
        <v>326</v>
      </c>
      <c r="HJ29" s="148">
        <f>AVERAGE(HJ8:HJ19,HM8:HM20)</f>
        <v>43562.074754901936</v>
      </c>
      <c r="HK29" s="3"/>
      <c r="HL29" s="3"/>
      <c r="HM29" s="139" t="str">
        <f t="shared" si="49"/>
        <v/>
      </c>
      <c r="HP29" s="139" t="str">
        <f t="shared" si="38"/>
        <v/>
      </c>
      <c r="HS29" s="139" t="str">
        <f t="shared" si="39"/>
        <v/>
      </c>
      <c r="HV29" s="139" t="str">
        <f t="shared" si="40"/>
        <v/>
      </c>
      <c r="HY29" s="139" t="str">
        <f t="shared" si="41"/>
        <v/>
      </c>
      <c r="IE29" s="206" t="str">
        <f t="shared" si="42"/>
        <v/>
      </c>
      <c r="IF29" s="305" t="str">
        <f t="shared" si="46"/>
        <v/>
      </c>
      <c r="IG29" s="201" t="str">
        <f t="shared" si="43"/>
        <v/>
      </c>
      <c r="IH29" s="202" t="b">
        <f t="shared" si="44"/>
        <v>1</v>
      </c>
    </row>
    <row r="30" spans="1:242" ht="14.45" x14ac:dyDescent="0.3">
      <c r="BN30" s="203" t="str">
        <f t="shared" si="6"/>
        <v/>
      </c>
      <c r="DA30" s="203" t="str">
        <f t="shared" si="10"/>
        <v/>
      </c>
      <c r="DT30" s="147" t="s">
        <v>326</v>
      </c>
      <c r="DU30" s="148">
        <f>AVERAGE(DU8:DU20,DX8:DX20,EA8:EA20)</f>
        <v>54302.881154276191</v>
      </c>
      <c r="DV30" s="3"/>
      <c r="DW30" s="147" t="s">
        <v>326</v>
      </c>
      <c r="DX30" s="139">
        <f>AVERAGE(DU8:DU20,DX8:DX20)</f>
        <v>56747.265423939469</v>
      </c>
      <c r="EA30" s="139" t="str">
        <f t="shared" si="13"/>
        <v/>
      </c>
      <c r="ED30" s="139" t="str">
        <f t="shared" si="14"/>
        <v/>
      </c>
      <c r="EG30" s="139" t="str">
        <f t="shared" si="15"/>
        <v/>
      </c>
      <c r="EJ30" s="139" t="str">
        <f t="shared" si="16"/>
        <v/>
      </c>
      <c r="EM30" s="139" t="str">
        <f t="shared" si="17"/>
        <v/>
      </c>
      <c r="EP30" s="139" t="str">
        <f t="shared" si="18"/>
        <v/>
      </c>
      <c r="ES30" s="139" t="str">
        <f t="shared" si="19"/>
        <v/>
      </c>
      <c r="EV30" s="139" t="str">
        <f t="shared" si="20"/>
        <v/>
      </c>
      <c r="EY30" s="139" t="str">
        <f t="shared" si="21"/>
        <v/>
      </c>
      <c r="FB30" s="139" t="str">
        <f t="shared" si="22"/>
        <v/>
      </c>
      <c r="FE30" s="139" t="str">
        <f t="shared" si="23"/>
        <v/>
      </c>
      <c r="FH30" s="139" t="str">
        <f t="shared" si="24"/>
        <v/>
      </c>
      <c r="FK30" s="139" t="str">
        <f t="shared" si="25"/>
        <v/>
      </c>
      <c r="FN30" s="139" t="str">
        <f t="shared" si="26"/>
        <v/>
      </c>
      <c r="FQ30" s="139" t="str">
        <f t="shared" si="27"/>
        <v/>
      </c>
      <c r="FT30" s="139" t="str">
        <f t="shared" si="28"/>
        <v/>
      </c>
      <c r="FW30" s="139" t="str">
        <f t="shared" si="29"/>
        <v/>
      </c>
      <c r="FZ30" s="139" t="str">
        <f t="shared" si="30"/>
        <v/>
      </c>
      <c r="GC30" s="139" t="str">
        <f t="shared" si="31"/>
        <v/>
      </c>
      <c r="GF30" s="139" t="str">
        <f t="shared" si="32"/>
        <v/>
      </c>
      <c r="GI30" s="139" t="str">
        <f t="shared" si="33"/>
        <v/>
      </c>
      <c r="GL30" s="139" t="str">
        <f t="shared" si="34"/>
        <v/>
      </c>
      <c r="GO30" s="139" t="str">
        <f t="shared" si="35"/>
        <v/>
      </c>
      <c r="GR30" s="139" t="str">
        <f t="shared" si="36"/>
        <v/>
      </c>
      <c r="GU30" s="139" t="str">
        <f t="shared" si="37"/>
        <v/>
      </c>
      <c r="GW30" s="147" t="s">
        <v>328</v>
      </c>
      <c r="GX30" s="148">
        <f>GX29-(2*_xlfn.STDEV.P(GX7:GX19,HD7:HD19,HG7:HG19,HJ7:HJ19,HM7:HM20))</f>
        <v>10711.260004235108</v>
      </c>
      <c r="GY30" s="3"/>
      <c r="GZ30" s="3"/>
      <c r="HA30" s="139" t="str">
        <f t="shared" si="45"/>
        <v/>
      </c>
      <c r="HB30" s="3"/>
      <c r="HC30" s="147"/>
      <c r="HD30" s="139"/>
      <c r="HE30" s="3"/>
      <c r="HF30" s="209"/>
      <c r="HG30" s="213"/>
      <c r="HH30" s="3"/>
      <c r="HI30" s="147" t="s">
        <v>328</v>
      </c>
      <c r="HJ30" s="148">
        <f>HJ29-(2*_xlfn.STDEV.P(HJ7:HJ19,HM7:HM20))</f>
        <v>5888.0470337980441</v>
      </c>
      <c r="HK30" s="3"/>
      <c r="HL30" s="3"/>
      <c r="HM30" s="139" t="str">
        <f t="shared" si="49"/>
        <v/>
      </c>
      <c r="HP30" s="139" t="str">
        <f t="shared" si="38"/>
        <v/>
      </c>
      <c r="HS30" s="139" t="str">
        <f t="shared" si="39"/>
        <v/>
      </c>
      <c r="HV30" s="139" t="str">
        <f t="shared" si="40"/>
        <v/>
      </c>
      <c r="HY30" s="139" t="str">
        <f t="shared" si="41"/>
        <v/>
      </c>
      <c r="IE30" s="206" t="str">
        <f t="shared" si="42"/>
        <v/>
      </c>
      <c r="IF30" s="305" t="str">
        <f t="shared" si="46"/>
        <v/>
      </c>
      <c r="IG30" s="201" t="str">
        <f t="shared" si="43"/>
        <v/>
      </c>
      <c r="IH30" s="202" t="b">
        <f t="shared" si="44"/>
        <v>1</v>
      </c>
    </row>
    <row r="31" spans="1:242" ht="14.45" x14ac:dyDescent="0.3">
      <c r="BN31" s="203" t="str">
        <f t="shared" si="6"/>
        <v/>
      </c>
      <c r="DA31" s="203" t="str">
        <f t="shared" si="10"/>
        <v/>
      </c>
      <c r="DT31" s="147" t="s">
        <v>328</v>
      </c>
      <c r="DU31" s="148">
        <f>DU30-(2*_xlfn.STDEV.P(DU8:DU20,DX8:DX20,EA8:EA20))</f>
        <v>15553.318291815012</v>
      </c>
      <c r="DV31" s="3"/>
      <c r="DW31" s="147" t="s">
        <v>328</v>
      </c>
      <c r="DX31" s="139">
        <f>DX30-(2*_xlfn.STDEV.P(DU8:DU20,DX8:DX20))</f>
        <v>16894.279522752295</v>
      </c>
      <c r="EA31" s="139" t="str">
        <f t="shared" si="13"/>
        <v/>
      </c>
      <c r="ED31" s="139" t="str">
        <f t="shared" si="14"/>
        <v/>
      </c>
      <c r="EG31" s="139" t="str">
        <f t="shared" si="15"/>
        <v/>
      </c>
      <c r="EJ31" s="139" t="str">
        <f t="shared" si="16"/>
        <v/>
      </c>
      <c r="EM31" s="139" t="str">
        <f t="shared" si="17"/>
        <v/>
      </c>
      <c r="EP31" s="139" t="str">
        <f t="shared" si="18"/>
        <v/>
      </c>
      <c r="ES31" s="139" t="str">
        <f t="shared" si="19"/>
        <v/>
      </c>
      <c r="EV31" s="139" t="str">
        <f t="shared" si="20"/>
        <v/>
      </c>
      <c r="EY31" s="139" t="str">
        <f t="shared" si="21"/>
        <v/>
      </c>
      <c r="FB31" s="139" t="str">
        <f t="shared" si="22"/>
        <v/>
      </c>
      <c r="FE31" s="139" t="str">
        <f t="shared" si="23"/>
        <v/>
      </c>
      <c r="FH31" s="139" t="str">
        <f t="shared" si="24"/>
        <v/>
      </c>
      <c r="FK31" s="139" t="str">
        <f t="shared" si="25"/>
        <v/>
      </c>
      <c r="FN31" s="139" t="str">
        <f t="shared" si="26"/>
        <v/>
      </c>
      <c r="FQ31" s="139" t="str">
        <f t="shared" si="27"/>
        <v/>
      </c>
      <c r="FT31" s="139" t="str">
        <f t="shared" si="28"/>
        <v/>
      </c>
      <c r="FW31" s="139" t="str">
        <f t="shared" si="29"/>
        <v/>
      </c>
      <c r="FZ31" s="139" t="str">
        <f t="shared" si="30"/>
        <v/>
      </c>
      <c r="GC31" s="139" t="str">
        <f t="shared" si="31"/>
        <v/>
      </c>
      <c r="GF31" s="139" t="str">
        <f t="shared" si="32"/>
        <v/>
      </c>
      <c r="GI31" s="139" t="str">
        <f t="shared" si="33"/>
        <v/>
      </c>
      <c r="GL31" s="139" t="str">
        <f t="shared" si="34"/>
        <v/>
      </c>
      <c r="GO31" s="139" t="str">
        <f t="shared" si="35"/>
        <v/>
      </c>
      <c r="GR31" s="139" t="str">
        <f t="shared" si="36"/>
        <v/>
      </c>
      <c r="GU31" s="139" t="str">
        <f t="shared" si="37"/>
        <v/>
      </c>
      <c r="GW31" s="149" t="s">
        <v>331</v>
      </c>
      <c r="GX31" s="148">
        <f>GX29+(2*_xlfn.STDEV.P(GX7:GX19,HD7:HD19,HG7:HG19,HJ7:HJ19,HM7:HM20))</f>
        <v>76108.783197480996</v>
      </c>
      <c r="GY31" s="3"/>
      <c r="GZ31" s="3"/>
      <c r="HA31" s="139" t="str">
        <f t="shared" si="45"/>
        <v/>
      </c>
      <c r="HB31" s="3"/>
      <c r="HC31" s="149"/>
      <c r="HD31" s="139"/>
      <c r="HE31" s="3"/>
      <c r="HF31" s="209"/>
      <c r="HG31" s="213"/>
      <c r="HH31" s="3"/>
      <c r="HI31" s="149" t="s">
        <v>331</v>
      </c>
      <c r="HJ31" s="148">
        <f>HJ29+(2*_xlfn.STDEV.P(HJ7:HJ19,HM7:HM20))</f>
        <v>81236.102476005821</v>
      </c>
      <c r="HK31" s="3"/>
      <c r="HL31" s="3"/>
      <c r="HM31" s="139" t="str">
        <f t="shared" si="49"/>
        <v/>
      </c>
      <c r="HP31" s="139" t="str">
        <f t="shared" si="38"/>
        <v/>
      </c>
      <c r="HS31" s="139" t="str">
        <f t="shared" si="39"/>
        <v/>
      </c>
      <c r="HV31" s="139" t="str">
        <f t="shared" si="40"/>
        <v/>
      </c>
      <c r="HY31" s="139" t="str">
        <f t="shared" si="41"/>
        <v/>
      </c>
      <c r="IE31" s="206" t="str">
        <f t="shared" si="42"/>
        <v/>
      </c>
      <c r="IF31" s="305" t="str">
        <f t="shared" si="46"/>
        <v/>
      </c>
      <c r="IG31" s="201" t="str">
        <f t="shared" si="43"/>
        <v/>
      </c>
      <c r="IH31" s="202" t="b">
        <f t="shared" si="44"/>
        <v>1</v>
      </c>
    </row>
    <row r="32" spans="1:242" thickBot="1" x14ac:dyDescent="0.35">
      <c r="BN32" s="203" t="str">
        <f t="shared" si="6"/>
        <v/>
      </c>
      <c r="DA32" s="203" t="str">
        <f t="shared" si="10"/>
        <v/>
      </c>
      <c r="DT32" s="149" t="s">
        <v>331</v>
      </c>
      <c r="DU32" s="148">
        <f>DU30+(2*_xlfn.STDEV.P(DU8:DU20,DX8:DX20,EA8:EA20))</f>
        <v>93052.444016737369</v>
      </c>
      <c r="DV32" s="3"/>
      <c r="DW32" s="149" t="s">
        <v>331</v>
      </c>
      <c r="DX32" s="139">
        <f>DX30+(2*_xlfn.STDEV.P(DU8:DU20,DX8:DX20))</f>
        <v>96600.25132512665</v>
      </c>
      <c r="EA32" s="139" t="str">
        <f t="shared" si="13"/>
        <v/>
      </c>
      <c r="ED32" s="139" t="str">
        <f t="shared" si="14"/>
        <v/>
      </c>
      <c r="EG32" s="139" t="str">
        <f t="shared" si="15"/>
        <v/>
      </c>
      <c r="EJ32" s="139" t="str">
        <f t="shared" si="16"/>
        <v/>
      </c>
      <c r="EM32" s="139" t="str">
        <f t="shared" si="17"/>
        <v/>
      </c>
      <c r="EP32" s="139" t="str">
        <f t="shared" si="18"/>
        <v/>
      </c>
      <c r="ES32" s="139" t="str">
        <f t="shared" si="19"/>
        <v/>
      </c>
      <c r="EV32" s="139" t="str">
        <f t="shared" si="20"/>
        <v/>
      </c>
      <c r="EY32" s="139" t="str">
        <f t="shared" si="21"/>
        <v/>
      </c>
      <c r="FB32" s="139" t="str">
        <f t="shared" si="22"/>
        <v/>
      </c>
      <c r="FE32" s="139" t="str">
        <f t="shared" si="23"/>
        <v/>
      </c>
      <c r="FH32" s="139" t="str">
        <f t="shared" si="24"/>
        <v/>
      </c>
      <c r="FK32" s="139" t="str">
        <f t="shared" si="25"/>
        <v/>
      </c>
      <c r="FN32" s="139" t="str">
        <f t="shared" si="26"/>
        <v/>
      </c>
      <c r="FQ32" s="139" t="str">
        <f t="shared" si="27"/>
        <v/>
      </c>
      <c r="FT32" s="139" t="str">
        <f t="shared" si="28"/>
        <v/>
      </c>
      <c r="FW32" s="139" t="str">
        <f t="shared" si="29"/>
        <v/>
      </c>
      <c r="FZ32" s="139" t="str">
        <f t="shared" si="30"/>
        <v/>
      </c>
      <c r="GC32" s="139" t="str">
        <f t="shared" si="31"/>
        <v/>
      </c>
      <c r="GF32" s="139" t="str">
        <f t="shared" si="32"/>
        <v/>
      </c>
      <c r="GI32" s="139" t="str">
        <f t="shared" si="33"/>
        <v/>
      </c>
      <c r="GL32" s="139" t="str">
        <f t="shared" si="34"/>
        <v/>
      </c>
      <c r="GO32" s="139" t="str">
        <f t="shared" si="35"/>
        <v/>
      </c>
      <c r="GR32" s="139" t="str">
        <f t="shared" si="36"/>
        <v/>
      </c>
      <c r="GU32" s="139" t="str">
        <f t="shared" si="37"/>
        <v/>
      </c>
      <c r="GW32" s="123" t="s">
        <v>326</v>
      </c>
      <c r="GX32" s="139">
        <f>AVERAGE(GX8:GX19,HJ10:HJ17,HM10:HM20)</f>
        <v>43410.021600858054</v>
      </c>
      <c r="GY32" s="3"/>
      <c r="GZ32" s="3"/>
      <c r="HA32" s="139" t="str">
        <f t="shared" si="45"/>
        <v/>
      </c>
      <c r="HB32" s="3"/>
      <c r="HC32" s="123"/>
      <c r="HD32" s="139"/>
      <c r="HE32" s="3"/>
      <c r="HF32" s="207"/>
      <c r="HG32" s="212"/>
      <c r="HH32" s="3"/>
      <c r="HI32" s="123" t="s">
        <v>326</v>
      </c>
      <c r="HJ32" s="139">
        <f>AVERAGE(HJ7:HJ19,HM7:HM20)</f>
        <v>43562.074754901936</v>
      </c>
      <c r="HK32" s="3"/>
      <c r="HL32" s="3"/>
      <c r="HM32" s="139" t="str">
        <f t="shared" si="49"/>
        <v/>
      </c>
      <c r="HP32" s="139" t="str">
        <f t="shared" si="38"/>
        <v/>
      </c>
      <c r="HS32" s="139" t="str">
        <f t="shared" si="39"/>
        <v/>
      </c>
      <c r="HV32" s="139" t="str">
        <f t="shared" si="40"/>
        <v/>
      </c>
      <c r="HY32" s="139" t="str">
        <f t="shared" si="41"/>
        <v/>
      </c>
      <c r="IE32" s="206" t="str">
        <f t="shared" si="42"/>
        <v/>
      </c>
      <c r="IF32" s="305" t="str">
        <f t="shared" si="46"/>
        <v/>
      </c>
      <c r="IG32" s="201" t="str">
        <f t="shared" si="43"/>
        <v/>
      </c>
      <c r="IH32" s="202" t="b">
        <f t="shared" si="44"/>
        <v>1</v>
      </c>
    </row>
    <row r="33" spans="66:242" thickBot="1" x14ac:dyDescent="0.35">
      <c r="BN33" s="203" t="str">
        <f t="shared" si="6"/>
        <v/>
      </c>
      <c r="DA33" s="203" t="str">
        <f t="shared" si="10"/>
        <v/>
      </c>
      <c r="DT33" s="123" t="s">
        <v>326</v>
      </c>
      <c r="DU33" s="139">
        <f>AVERAGE(DU9:DU20,DX8,DX11:DX19,EA10:EA18)</f>
        <v>50437.168280998318</v>
      </c>
      <c r="DV33" s="3"/>
      <c r="DW33" s="123" t="s">
        <v>326</v>
      </c>
      <c r="DX33" s="153">
        <f>AVERAGE(DU9:DU20,DX8,DX11:DX19)</f>
        <v>52227.784382792292</v>
      </c>
      <c r="EA33" s="139" t="str">
        <f t="shared" si="13"/>
        <v/>
      </c>
      <c r="ED33" s="139" t="str">
        <f t="shared" si="14"/>
        <v/>
      </c>
      <c r="EG33" s="139" t="str">
        <f t="shared" si="15"/>
        <v/>
      </c>
      <c r="EJ33" s="139" t="str">
        <f t="shared" si="16"/>
        <v/>
      </c>
      <c r="EM33" s="139" t="str">
        <f t="shared" si="17"/>
        <v/>
      </c>
      <c r="EP33" s="139" t="str">
        <f t="shared" si="18"/>
        <v/>
      </c>
      <c r="ES33" s="139" t="str">
        <f t="shared" si="19"/>
        <v/>
      </c>
      <c r="EV33" s="139" t="str">
        <f t="shared" si="20"/>
        <v/>
      </c>
      <c r="EY33" s="139" t="str">
        <f t="shared" si="21"/>
        <v/>
      </c>
      <c r="FB33" s="139" t="str">
        <f t="shared" si="22"/>
        <v/>
      </c>
      <c r="FE33" s="139" t="str">
        <f t="shared" si="23"/>
        <v/>
      </c>
      <c r="FH33" s="139" t="str">
        <f t="shared" si="24"/>
        <v/>
      </c>
      <c r="FK33" s="139" t="str">
        <f t="shared" si="25"/>
        <v/>
      </c>
      <c r="FN33" s="139" t="str">
        <f t="shared" si="26"/>
        <v/>
      </c>
      <c r="FQ33" s="139" t="str">
        <f t="shared" si="27"/>
        <v/>
      </c>
      <c r="FT33" s="139" t="str">
        <f t="shared" si="28"/>
        <v/>
      </c>
      <c r="FW33" s="139" t="str">
        <f t="shared" si="29"/>
        <v/>
      </c>
      <c r="FZ33" s="139" t="str">
        <f t="shared" si="30"/>
        <v/>
      </c>
      <c r="GC33" s="139" t="str">
        <f t="shared" si="31"/>
        <v/>
      </c>
      <c r="GF33" s="139" t="str">
        <f t="shared" si="32"/>
        <v/>
      </c>
      <c r="GI33" s="139" t="str">
        <f t="shared" si="33"/>
        <v/>
      </c>
      <c r="GL33" s="139" t="str">
        <f t="shared" si="34"/>
        <v/>
      </c>
      <c r="GO33" s="139" t="str">
        <f t="shared" si="35"/>
        <v/>
      </c>
      <c r="GR33" s="139" t="str">
        <f t="shared" si="36"/>
        <v/>
      </c>
      <c r="GU33" s="139" t="str">
        <f t="shared" si="37"/>
        <v/>
      </c>
      <c r="GW33" s="123" t="s">
        <v>432</v>
      </c>
      <c r="GX33" s="139">
        <f>SUM(GV8:GV19,HH10:HH17,HK10:HK20)/SUM(HI10:HI17,HL10:HL20,GW8:GW19)</f>
        <v>39528.289937608148</v>
      </c>
      <c r="GY33" s="3"/>
      <c r="GZ33" s="3"/>
      <c r="HA33" s="139" t="str">
        <f t="shared" si="45"/>
        <v/>
      </c>
      <c r="HB33" s="3"/>
      <c r="HC33" s="123"/>
      <c r="HD33" s="139"/>
      <c r="HE33" s="3"/>
      <c r="HF33" s="207"/>
      <c r="HG33" s="212"/>
      <c r="HH33" s="3"/>
      <c r="HI33" s="123" t="s">
        <v>432</v>
      </c>
      <c r="HJ33" s="139">
        <f>SUM(HH7:HH19,HK7:HK20)/SUM(HI7:HI19,HL7:HL20)</f>
        <v>39202.445867832539</v>
      </c>
      <c r="HK33" s="3"/>
      <c r="HL33" s="3"/>
      <c r="HM33" s="139" t="str">
        <f t="shared" si="49"/>
        <v/>
      </c>
      <c r="HP33" s="139" t="str">
        <f t="shared" si="38"/>
        <v/>
      </c>
      <c r="HS33" s="139" t="str">
        <f t="shared" si="39"/>
        <v/>
      </c>
      <c r="HV33" s="139" t="str">
        <f t="shared" si="40"/>
        <v/>
      </c>
      <c r="HY33" s="139" t="str">
        <f t="shared" si="41"/>
        <v/>
      </c>
      <c r="IE33" s="206" t="str">
        <f t="shared" si="42"/>
        <v/>
      </c>
      <c r="IF33" s="305" t="str">
        <f t="shared" si="46"/>
        <v/>
      </c>
      <c r="IG33" s="201" t="str">
        <f t="shared" si="43"/>
        <v/>
      </c>
      <c r="IH33" s="202" t="b">
        <f t="shared" si="44"/>
        <v>1</v>
      </c>
    </row>
    <row r="34" spans="66:242" ht="14.45" x14ac:dyDescent="0.3">
      <c r="BN34" s="203" t="str">
        <f t="shared" si="6"/>
        <v/>
      </c>
      <c r="DA34" s="203" t="str">
        <f t="shared" si="10"/>
        <v/>
      </c>
      <c r="DT34" s="123" t="s">
        <v>432</v>
      </c>
      <c r="DU34" s="139">
        <f>SUM(DS9:DS20,DV8,DV11:DV19,DY10:DY18)/SUM(DT9:DT20,DW8,DW11:DW19,DZ10:DZ18)</f>
        <v>47193.15393630803</v>
      </c>
      <c r="DV34" s="3"/>
      <c r="DW34" s="123" t="s">
        <v>432</v>
      </c>
      <c r="DX34" s="139">
        <f>SUM(DS9:DS20,DV8,DV11:DV19)/SUM(DT9:DT20,DW8,DW11:DW19)</f>
        <v>48807.654334425664</v>
      </c>
      <c r="EA34" s="139" t="str">
        <f t="shared" si="13"/>
        <v/>
      </c>
      <c r="ED34" s="139" t="str">
        <f t="shared" si="14"/>
        <v/>
      </c>
      <c r="EG34" s="139" t="str">
        <f t="shared" si="15"/>
        <v/>
      </c>
      <c r="EJ34" s="139" t="str">
        <f t="shared" si="16"/>
        <v/>
      </c>
      <c r="EM34" s="139" t="str">
        <f t="shared" si="17"/>
        <v/>
      </c>
      <c r="EP34" s="139" t="str">
        <f t="shared" si="18"/>
        <v/>
      </c>
      <c r="ES34" s="139" t="str">
        <f t="shared" si="19"/>
        <v/>
      </c>
      <c r="EV34" s="139" t="str">
        <f t="shared" si="20"/>
        <v/>
      </c>
      <c r="EY34" s="139" t="str">
        <f t="shared" si="21"/>
        <v/>
      </c>
      <c r="FB34" s="139" t="str">
        <f t="shared" si="22"/>
        <v/>
      </c>
      <c r="FE34" s="139" t="str">
        <f t="shared" si="23"/>
        <v/>
      </c>
      <c r="FH34" s="139" t="str">
        <f t="shared" si="24"/>
        <v/>
      </c>
      <c r="FK34" s="139" t="str">
        <f t="shared" si="25"/>
        <v/>
      </c>
      <c r="FN34" s="139" t="str">
        <f t="shared" si="26"/>
        <v/>
      </c>
      <c r="FQ34" s="139" t="str">
        <f t="shared" si="27"/>
        <v/>
      </c>
      <c r="FT34" s="139" t="str">
        <f t="shared" si="28"/>
        <v/>
      </c>
      <c r="FW34" s="139" t="str">
        <f t="shared" si="29"/>
        <v/>
      </c>
      <c r="FZ34" s="139" t="str">
        <f t="shared" si="30"/>
        <v/>
      </c>
      <c r="GC34" s="139" t="str">
        <f t="shared" si="31"/>
        <v/>
      </c>
      <c r="GF34" s="139" t="str">
        <f t="shared" si="32"/>
        <v/>
      </c>
      <c r="GI34" s="139" t="str">
        <f t="shared" si="33"/>
        <v/>
      </c>
      <c r="GL34" s="139" t="str">
        <f t="shared" si="34"/>
        <v/>
      </c>
      <c r="GO34" s="139" t="str">
        <f t="shared" si="35"/>
        <v/>
      </c>
      <c r="GR34" s="139" t="str">
        <f t="shared" si="36"/>
        <v/>
      </c>
      <c r="GU34" s="139" t="str">
        <f t="shared" si="37"/>
        <v/>
      </c>
      <c r="GW34" s="123" t="s">
        <v>433</v>
      </c>
      <c r="GX34" s="139">
        <f>MEDIAN(GX8:GX19,HJ10:HJ17,HM10:HM20)</f>
        <v>38309.999999999942</v>
      </c>
      <c r="GY34" s="3"/>
      <c r="GZ34" s="3"/>
      <c r="HA34" s="139" t="str">
        <f t="shared" si="45"/>
        <v/>
      </c>
      <c r="HB34" s="3"/>
      <c r="HC34" s="123"/>
      <c r="HD34" s="139"/>
      <c r="HE34" s="3"/>
      <c r="HF34" s="207"/>
      <c r="HG34" s="212"/>
      <c r="HH34" s="3"/>
      <c r="HI34" s="123" t="s">
        <v>433</v>
      </c>
      <c r="HJ34" s="139">
        <f>MEDIAN(HJ7:HJ19,HM7:HM20)</f>
        <v>36763.999999999942</v>
      </c>
      <c r="HK34" s="3"/>
      <c r="HL34" s="3"/>
      <c r="HM34" s="139" t="str">
        <f t="shared" si="49"/>
        <v/>
      </c>
      <c r="HP34" s="139" t="str">
        <f t="shared" si="38"/>
        <v/>
      </c>
      <c r="HS34" s="139" t="str">
        <f t="shared" si="39"/>
        <v/>
      </c>
      <c r="HV34" s="139" t="str">
        <f t="shared" si="40"/>
        <v/>
      </c>
      <c r="HY34" s="139" t="str">
        <f t="shared" si="41"/>
        <v/>
      </c>
      <c r="IE34" s="206" t="str">
        <f t="shared" si="42"/>
        <v/>
      </c>
      <c r="IF34" s="305" t="str">
        <f t="shared" si="46"/>
        <v/>
      </c>
      <c r="IG34" s="201" t="str">
        <f t="shared" si="43"/>
        <v/>
      </c>
      <c r="IH34" s="202" t="b">
        <f t="shared" si="44"/>
        <v>1</v>
      </c>
    </row>
    <row r="35" spans="66:242" ht="14.45" x14ac:dyDescent="0.3">
      <c r="BN35" s="203" t="str">
        <f t="shared" si="6"/>
        <v/>
      </c>
      <c r="DA35" s="203" t="str">
        <f t="shared" si="10"/>
        <v/>
      </c>
      <c r="DT35" s="123" t="s">
        <v>433</v>
      </c>
      <c r="DU35" s="139">
        <f>MEDIAN(DU9:DU20,DX8,DX11:DX19,EA10:EA18)</f>
        <v>47381.174623218874</v>
      </c>
      <c r="DV35" s="3"/>
      <c r="DW35" s="123" t="s">
        <v>433</v>
      </c>
      <c r="DX35" s="139">
        <f>MEDIAN(DU9:DU20,DX8,DX11:DX19)</f>
        <v>47807.253978276101</v>
      </c>
      <c r="EA35" s="139" t="str">
        <f t="shared" si="13"/>
        <v/>
      </c>
      <c r="ED35" s="139" t="str">
        <f t="shared" si="14"/>
        <v/>
      </c>
      <c r="EG35" s="139" t="str">
        <f t="shared" si="15"/>
        <v/>
      </c>
      <c r="EJ35" s="139" t="str">
        <f t="shared" si="16"/>
        <v/>
      </c>
      <c r="EM35" s="139" t="str">
        <f t="shared" si="17"/>
        <v/>
      </c>
      <c r="EP35" s="139" t="str">
        <f t="shared" si="18"/>
        <v/>
      </c>
      <c r="ES35" s="139" t="str">
        <f t="shared" si="19"/>
        <v/>
      </c>
      <c r="EV35" s="139" t="str">
        <f t="shared" si="20"/>
        <v/>
      </c>
      <c r="EY35" s="139" t="str">
        <f t="shared" si="21"/>
        <v/>
      </c>
      <c r="FB35" s="139" t="str">
        <f t="shared" si="22"/>
        <v/>
      </c>
      <c r="FE35" s="139" t="str">
        <f t="shared" si="23"/>
        <v/>
      </c>
      <c r="FH35" s="139" t="str">
        <f t="shared" si="24"/>
        <v/>
      </c>
      <c r="FK35" s="139" t="str">
        <f t="shared" si="25"/>
        <v/>
      </c>
      <c r="FN35" s="139" t="str">
        <f t="shared" si="26"/>
        <v/>
      </c>
      <c r="FQ35" s="139" t="str">
        <f t="shared" si="27"/>
        <v/>
      </c>
      <c r="FT35" s="139" t="str">
        <f t="shared" si="28"/>
        <v/>
      </c>
      <c r="FW35" s="139" t="str">
        <f t="shared" si="29"/>
        <v/>
      </c>
      <c r="FZ35" s="139" t="str">
        <f t="shared" si="30"/>
        <v/>
      </c>
      <c r="GC35" s="139" t="str">
        <f t="shared" si="31"/>
        <v/>
      </c>
      <c r="GF35" s="139" t="str">
        <f t="shared" si="32"/>
        <v/>
      </c>
      <c r="GI35" s="139" t="str">
        <f t="shared" si="33"/>
        <v/>
      </c>
      <c r="GL35" s="139" t="str">
        <f t="shared" si="34"/>
        <v/>
      </c>
      <c r="GO35" s="139" t="str">
        <f t="shared" si="35"/>
        <v/>
      </c>
      <c r="GR35" s="139" t="str">
        <f t="shared" si="36"/>
        <v/>
      </c>
      <c r="GU35" s="139" t="str">
        <f t="shared" si="37"/>
        <v/>
      </c>
      <c r="GX35" s="139" t="str">
        <f t="shared" ref="GX35:GX72" si="52">IF(ISERROR(GV35/GW35),"",IF(GV35/GW35&lt;$DS$1,$DS$1,(GV35/GW35)))</f>
        <v/>
      </c>
      <c r="HA35" s="139" t="str">
        <f t="shared" ref="HA35:HA72" si="53">IF(ISERROR(GY35/GZ35),"",IF(GY35/GZ35&lt;$DS$1,$DS$1,(GY35/GZ35)))</f>
        <v/>
      </c>
      <c r="HD35" s="139" t="str">
        <f t="shared" ref="HD35:HD72" si="54">IF(ISERROR(HB35/HC35),"",IF(HB35/HC35&lt;$DS$1,$DS$1,(HB35/HC35)))</f>
        <v/>
      </c>
      <c r="HF35" s="210"/>
      <c r="HG35" s="212"/>
      <c r="HJ35" s="139" t="str">
        <f t="shared" ref="HJ35:HJ72" si="55">IF(ISERROR(HH35/HI35),"",IF(HH35/HI35&lt;$DS$1,$DS$1,(HH35/HI35)))</f>
        <v/>
      </c>
      <c r="HM35" s="139" t="str">
        <f t="shared" ref="HM35:HM72" si="56">IF(ISERROR(HK35/HL35),"",IF(HK35/HL35&lt;$DS$1,$DS$1,(HK35/HL35)))</f>
        <v/>
      </c>
      <c r="HP35" s="139" t="str">
        <f t="shared" si="38"/>
        <v/>
      </c>
      <c r="HS35" s="139" t="str">
        <f t="shared" si="39"/>
        <v/>
      </c>
      <c r="HV35" s="139" t="str">
        <f t="shared" si="40"/>
        <v/>
      </c>
      <c r="HY35" s="139" t="str">
        <f t="shared" si="41"/>
        <v/>
      </c>
      <c r="IE35" s="206" t="str">
        <f t="shared" si="42"/>
        <v/>
      </c>
      <c r="IF35" s="305" t="str">
        <f t="shared" si="46"/>
        <v/>
      </c>
      <c r="IG35" s="201" t="str">
        <f t="shared" si="43"/>
        <v/>
      </c>
      <c r="IH35" s="202" t="b">
        <f t="shared" si="44"/>
        <v>1</v>
      </c>
    </row>
    <row r="36" spans="66:242" ht="14.45" x14ac:dyDescent="0.3">
      <c r="BN36" s="203" t="str">
        <f t="shared" si="6"/>
        <v/>
      </c>
      <c r="DA36" s="203" t="str">
        <f t="shared" si="10"/>
        <v/>
      </c>
      <c r="DU36" s="139" t="str">
        <f t="shared" si="11"/>
        <v/>
      </c>
      <c r="DX36" s="139" t="str">
        <f t="shared" si="12"/>
        <v/>
      </c>
      <c r="EA36" s="139" t="str">
        <f t="shared" si="13"/>
        <v/>
      </c>
      <c r="ED36" s="139" t="str">
        <f t="shared" si="14"/>
        <v/>
      </c>
      <c r="EG36" s="139" t="str">
        <f t="shared" si="15"/>
        <v/>
      </c>
      <c r="EJ36" s="139" t="str">
        <f t="shared" si="16"/>
        <v/>
      </c>
      <c r="EM36" s="139" t="str">
        <f t="shared" si="17"/>
        <v/>
      </c>
      <c r="EP36" s="139" t="str">
        <f t="shared" si="18"/>
        <v/>
      </c>
      <c r="ES36" s="139" t="str">
        <f t="shared" si="19"/>
        <v/>
      </c>
      <c r="EV36" s="139" t="str">
        <f t="shared" si="20"/>
        <v/>
      </c>
      <c r="EY36" s="139" t="str">
        <f t="shared" si="21"/>
        <v/>
      </c>
      <c r="FB36" s="139" t="str">
        <f t="shared" si="22"/>
        <v/>
      </c>
      <c r="FE36" s="139" t="str">
        <f t="shared" si="23"/>
        <v/>
      </c>
      <c r="FH36" s="139" t="str">
        <f t="shared" si="24"/>
        <v/>
      </c>
      <c r="FK36" s="139" t="str">
        <f t="shared" si="25"/>
        <v/>
      </c>
      <c r="FN36" s="139" t="str">
        <f t="shared" si="26"/>
        <v/>
      </c>
      <c r="FQ36" s="139" t="str">
        <f t="shared" si="27"/>
        <v/>
      </c>
      <c r="FT36" s="139" t="str">
        <f t="shared" si="28"/>
        <v/>
      </c>
      <c r="FW36" s="139" t="str">
        <f t="shared" si="29"/>
        <v/>
      </c>
      <c r="FZ36" s="139" t="str">
        <f t="shared" si="30"/>
        <v/>
      </c>
      <c r="GC36" s="139" t="str">
        <f t="shared" si="31"/>
        <v/>
      </c>
      <c r="GF36" s="139" t="str">
        <f t="shared" si="32"/>
        <v/>
      </c>
      <c r="GI36" s="139" t="str">
        <f t="shared" si="33"/>
        <v/>
      </c>
      <c r="GL36" s="139" t="str">
        <f t="shared" si="34"/>
        <v/>
      </c>
      <c r="GO36" s="139" t="str">
        <f t="shared" si="35"/>
        <v/>
      </c>
      <c r="GR36" s="139" t="str">
        <f t="shared" si="36"/>
        <v/>
      </c>
      <c r="GU36" s="139" t="str">
        <f t="shared" si="37"/>
        <v/>
      </c>
      <c r="GX36" s="139" t="str">
        <f t="shared" si="52"/>
        <v/>
      </c>
      <c r="HA36" s="139" t="str">
        <f t="shared" si="53"/>
        <v/>
      </c>
      <c r="HD36" s="139" t="str">
        <f t="shared" si="54"/>
        <v/>
      </c>
      <c r="HG36" s="211" t="str">
        <f t="shared" ref="HG36:HG72" si="57">IF(ISERROR(HE36/HF36),"",IF(HE36/HF36&lt;$DS$1,$DS$1,(HE36/HF36)))</f>
        <v/>
      </c>
      <c r="HJ36" s="139" t="str">
        <f t="shared" si="55"/>
        <v/>
      </c>
      <c r="HM36" s="139" t="str">
        <f t="shared" si="56"/>
        <v/>
      </c>
      <c r="HP36" s="139" t="str">
        <f t="shared" si="38"/>
        <v/>
      </c>
      <c r="HS36" s="139" t="str">
        <f t="shared" si="39"/>
        <v/>
      </c>
      <c r="HV36" s="139" t="str">
        <f t="shared" si="40"/>
        <v/>
      </c>
      <c r="HY36" s="139" t="str">
        <f t="shared" si="41"/>
        <v/>
      </c>
      <c r="IE36" s="206" t="str">
        <f t="shared" si="42"/>
        <v/>
      </c>
      <c r="IF36" s="305" t="str">
        <f t="shared" si="46"/>
        <v/>
      </c>
      <c r="IG36" s="201" t="str">
        <f t="shared" si="43"/>
        <v/>
      </c>
      <c r="IH36" s="202" t="b">
        <f t="shared" si="44"/>
        <v>1</v>
      </c>
    </row>
    <row r="37" spans="66:242" ht="14.45" x14ac:dyDescent="0.3">
      <c r="BN37" s="203" t="str">
        <f t="shared" si="6"/>
        <v/>
      </c>
      <c r="DA37" s="203" t="str">
        <f t="shared" si="10"/>
        <v/>
      </c>
      <c r="DU37" s="139" t="str">
        <f t="shared" si="11"/>
        <v/>
      </c>
      <c r="DX37" s="139" t="str">
        <f t="shared" si="12"/>
        <v/>
      </c>
      <c r="EA37" s="139" t="str">
        <f t="shared" si="13"/>
        <v/>
      </c>
      <c r="ED37" s="139" t="str">
        <f t="shared" si="14"/>
        <v/>
      </c>
      <c r="EG37" s="139" t="str">
        <f t="shared" si="15"/>
        <v/>
      </c>
      <c r="EJ37" s="139" t="str">
        <f t="shared" si="16"/>
        <v/>
      </c>
      <c r="EM37" s="139" t="str">
        <f t="shared" si="17"/>
        <v/>
      </c>
      <c r="EP37" s="139" t="str">
        <f t="shared" si="18"/>
        <v/>
      </c>
      <c r="ES37" s="139" t="str">
        <f t="shared" si="19"/>
        <v/>
      </c>
      <c r="EV37" s="139" t="str">
        <f t="shared" si="20"/>
        <v/>
      </c>
      <c r="EY37" s="139" t="str">
        <f t="shared" si="21"/>
        <v/>
      </c>
      <c r="FB37" s="139" t="str">
        <f t="shared" si="22"/>
        <v/>
      </c>
      <c r="FE37" s="139" t="str">
        <f t="shared" si="23"/>
        <v/>
      </c>
      <c r="FH37" s="139" t="str">
        <f t="shared" si="24"/>
        <v/>
      </c>
      <c r="FK37" s="139" t="str">
        <f t="shared" si="25"/>
        <v/>
      </c>
      <c r="FN37" s="139" t="str">
        <f t="shared" si="26"/>
        <v/>
      </c>
      <c r="FQ37" s="139" t="str">
        <f t="shared" si="27"/>
        <v/>
      </c>
      <c r="FT37" s="139" t="str">
        <f t="shared" si="28"/>
        <v/>
      </c>
      <c r="FW37" s="139" t="str">
        <f t="shared" si="29"/>
        <v/>
      </c>
      <c r="FZ37" s="139" t="str">
        <f t="shared" si="30"/>
        <v/>
      </c>
      <c r="GC37" s="139" t="str">
        <f t="shared" si="31"/>
        <v/>
      </c>
      <c r="GF37" s="139" t="str">
        <f t="shared" si="32"/>
        <v/>
      </c>
      <c r="GI37" s="139" t="str">
        <f t="shared" si="33"/>
        <v/>
      </c>
      <c r="GL37" s="139" t="str">
        <f t="shared" si="34"/>
        <v/>
      </c>
      <c r="GO37" s="139" t="str">
        <f t="shared" si="35"/>
        <v/>
      </c>
      <c r="GR37" s="139" t="str">
        <f t="shared" si="36"/>
        <v/>
      </c>
      <c r="GU37" s="139" t="str">
        <f t="shared" si="37"/>
        <v/>
      </c>
      <c r="GX37" s="139" t="str">
        <f t="shared" si="52"/>
        <v/>
      </c>
      <c r="HA37" s="139" t="str">
        <f t="shared" si="53"/>
        <v/>
      </c>
      <c r="HD37" s="139" t="str">
        <f t="shared" si="54"/>
        <v/>
      </c>
      <c r="HG37" s="139" t="str">
        <f t="shared" si="57"/>
        <v/>
      </c>
      <c r="HJ37" s="139" t="str">
        <f t="shared" si="55"/>
        <v/>
      </c>
      <c r="HM37" s="139" t="str">
        <f t="shared" si="56"/>
        <v/>
      </c>
      <c r="HP37" s="139" t="str">
        <f t="shared" si="38"/>
        <v/>
      </c>
      <c r="HS37" s="139" t="str">
        <f t="shared" si="39"/>
        <v/>
      </c>
      <c r="HV37" s="139" t="str">
        <f t="shared" si="40"/>
        <v/>
      </c>
      <c r="HY37" s="139" t="str">
        <f t="shared" si="41"/>
        <v/>
      </c>
      <c r="IE37" s="206" t="str">
        <f t="shared" si="42"/>
        <v/>
      </c>
      <c r="IF37" s="305" t="str">
        <f t="shared" si="46"/>
        <v/>
      </c>
      <c r="IG37" s="201" t="str">
        <f t="shared" si="43"/>
        <v/>
      </c>
      <c r="IH37" s="202" t="b">
        <f t="shared" si="44"/>
        <v>1</v>
      </c>
    </row>
    <row r="38" spans="66:242" ht="14.45" x14ac:dyDescent="0.3">
      <c r="BN38" s="203" t="str">
        <f t="shared" si="6"/>
        <v/>
      </c>
      <c r="DA38" s="203" t="str">
        <f t="shared" si="10"/>
        <v/>
      </c>
      <c r="DU38" s="139" t="str">
        <f t="shared" si="11"/>
        <v/>
      </c>
      <c r="DX38" s="139" t="str">
        <f t="shared" si="12"/>
        <v/>
      </c>
      <c r="EA38" s="139" t="str">
        <f t="shared" si="13"/>
        <v/>
      </c>
      <c r="ED38" s="139" t="str">
        <f t="shared" si="14"/>
        <v/>
      </c>
      <c r="EG38" s="139" t="str">
        <f t="shared" si="15"/>
        <v/>
      </c>
      <c r="EJ38" s="139" t="str">
        <f t="shared" si="16"/>
        <v/>
      </c>
      <c r="EM38" s="139" t="str">
        <f t="shared" si="17"/>
        <v/>
      </c>
      <c r="EP38" s="139" t="str">
        <f t="shared" si="18"/>
        <v/>
      </c>
      <c r="ES38" s="139" t="str">
        <f t="shared" si="19"/>
        <v/>
      </c>
      <c r="EV38" s="139" t="str">
        <f t="shared" si="20"/>
        <v/>
      </c>
      <c r="EY38" s="139" t="str">
        <f t="shared" si="21"/>
        <v/>
      </c>
      <c r="FB38" s="139" t="str">
        <f t="shared" si="22"/>
        <v/>
      </c>
      <c r="FE38" s="139" t="str">
        <f t="shared" si="23"/>
        <v/>
      </c>
      <c r="FH38" s="139" t="str">
        <f t="shared" si="24"/>
        <v/>
      </c>
      <c r="FK38" s="139" t="str">
        <f t="shared" si="25"/>
        <v/>
      </c>
      <c r="FN38" s="139" t="str">
        <f t="shared" si="26"/>
        <v/>
      </c>
      <c r="FQ38" s="139" t="str">
        <f t="shared" si="27"/>
        <v/>
      </c>
      <c r="FT38" s="139" t="str">
        <f t="shared" si="28"/>
        <v/>
      </c>
      <c r="FW38" s="139" t="str">
        <f t="shared" si="29"/>
        <v/>
      </c>
      <c r="FZ38" s="139" t="str">
        <f t="shared" si="30"/>
        <v/>
      </c>
      <c r="GC38" s="139" t="str">
        <f t="shared" si="31"/>
        <v/>
      </c>
      <c r="GF38" s="139" t="str">
        <f t="shared" si="32"/>
        <v/>
      </c>
      <c r="GI38" s="139" t="str">
        <f t="shared" si="33"/>
        <v/>
      </c>
      <c r="GL38" s="139" t="str">
        <f t="shared" si="34"/>
        <v/>
      </c>
      <c r="GO38" s="139" t="str">
        <f t="shared" si="35"/>
        <v/>
      </c>
      <c r="GR38" s="139" t="str">
        <f t="shared" si="36"/>
        <v/>
      </c>
      <c r="GU38" s="139" t="str">
        <f t="shared" si="37"/>
        <v/>
      </c>
      <c r="GX38" s="139" t="str">
        <f t="shared" si="52"/>
        <v/>
      </c>
      <c r="HA38" s="139" t="str">
        <f t="shared" si="53"/>
        <v/>
      </c>
      <c r="HD38" s="139" t="str">
        <f t="shared" si="54"/>
        <v/>
      </c>
      <c r="HG38" s="139" t="str">
        <f t="shared" si="57"/>
        <v/>
      </c>
      <c r="HJ38" s="139" t="str">
        <f t="shared" si="55"/>
        <v/>
      </c>
      <c r="HM38" s="139" t="str">
        <f t="shared" si="56"/>
        <v/>
      </c>
      <c r="HP38" s="139" t="str">
        <f t="shared" si="38"/>
        <v/>
      </c>
      <c r="HS38" s="139" t="str">
        <f t="shared" si="39"/>
        <v/>
      </c>
      <c r="HV38" s="139" t="str">
        <f t="shared" si="40"/>
        <v/>
      </c>
      <c r="HY38" s="139" t="str">
        <f t="shared" si="41"/>
        <v/>
      </c>
      <c r="IE38" s="206" t="str">
        <f t="shared" si="42"/>
        <v/>
      </c>
      <c r="IF38" s="305" t="str">
        <f t="shared" si="46"/>
        <v/>
      </c>
      <c r="IG38" s="201" t="str">
        <f t="shared" si="43"/>
        <v/>
      </c>
      <c r="IH38" s="202" t="b">
        <f t="shared" si="44"/>
        <v>1</v>
      </c>
    </row>
    <row r="39" spans="66:242" ht="14.45" x14ac:dyDescent="0.3">
      <c r="BN39" s="203" t="str">
        <f t="shared" si="6"/>
        <v/>
      </c>
      <c r="DA39" s="203" t="str">
        <f t="shared" si="10"/>
        <v/>
      </c>
      <c r="DU39" s="139" t="str">
        <f t="shared" si="11"/>
        <v/>
      </c>
      <c r="DX39" s="139" t="str">
        <f t="shared" si="12"/>
        <v/>
      </c>
      <c r="EA39" s="139" t="str">
        <f t="shared" si="13"/>
        <v/>
      </c>
      <c r="ED39" s="139" t="str">
        <f t="shared" si="14"/>
        <v/>
      </c>
      <c r="EG39" s="139" t="str">
        <f t="shared" si="15"/>
        <v/>
      </c>
      <c r="EJ39" s="139" t="str">
        <f t="shared" si="16"/>
        <v/>
      </c>
      <c r="EM39" s="139" t="str">
        <f t="shared" si="17"/>
        <v/>
      </c>
      <c r="EP39" s="139" t="str">
        <f t="shared" si="18"/>
        <v/>
      </c>
      <c r="ES39" s="139" t="str">
        <f t="shared" si="19"/>
        <v/>
      </c>
      <c r="EV39" s="139" t="str">
        <f t="shared" si="20"/>
        <v/>
      </c>
      <c r="EY39" s="139" t="str">
        <f t="shared" si="21"/>
        <v/>
      </c>
      <c r="FB39" s="139" t="str">
        <f t="shared" si="22"/>
        <v/>
      </c>
      <c r="FE39" s="139" t="str">
        <f t="shared" si="23"/>
        <v/>
      </c>
      <c r="FH39" s="139" t="str">
        <f t="shared" si="24"/>
        <v/>
      </c>
      <c r="FK39" s="139" t="str">
        <f t="shared" si="25"/>
        <v/>
      </c>
      <c r="FN39" s="139" t="str">
        <f t="shared" si="26"/>
        <v/>
      </c>
      <c r="FQ39" s="139" t="str">
        <f t="shared" si="27"/>
        <v/>
      </c>
      <c r="FT39" s="139" t="str">
        <f t="shared" si="28"/>
        <v/>
      </c>
      <c r="FW39" s="139" t="str">
        <f t="shared" si="29"/>
        <v/>
      </c>
      <c r="FZ39" s="139" t="str">
        <f t="shared" si="30"/>
        <v/>
      </c>
      <c r="GC39" s="139" t="str">
        <f t="shared" si="31"/>
        <v/>
      </c>
      <c r="GF39" s="139" t="str">
        <f t="shared" si="32"/>
        <v/>
      </c>
      <c r="GI39" s="139" t="str">
        <f t="shared" si="33"/>
        <v/>
      </c>
      <c r="GL39" s="139" t="str">
        <f t="shared" si="34"/>
        <v/>
      </c>
      <c r="GO39" s="139" t="str">
        <f t="shared" si="35"/>
        <v/>
      </c>
      <c r="GR39" s="139" t="str">
        <f t="shared" si="36"/>
        <v/>
      </c>
      <c r="GU39" s="139" t="str">
        <f t="shared" si="37"/>
        <v/>
      </c>
      <c r="GX39" s="139" t="str">
        <f t="shared" si="52"/>
        <v/>
      </c>
      <c r="HA39" s="139" t="str">
        <f t="shared" si="53"/>
        <v/>
      </c>
      <c r="HD39" s="139" t="str">
        <f t="shared" si="54"/>
        <v/>
      </c>
      <c r="HG39" s="139" t="str">
        <f t="shared" si="57"/>
        <v/>
      </c>
      <c r="HJ39" s="139" t="str">
        <f t="shared" si="55"/>
        <v/>
      </c>
      <c r="HM39" s="139" t="str">
        <f t="shared" si="56"/>
        <v/>
      </c>
      <c r="HP39" s="139" t="str">
        <f t="shared" si="38"/>
        <v/>
      </c>
      <c r="HS39" s="139" t="str">
        <f t="shared" si="39"/>
        <v/>
      </c>
      <c r="HV39" s="139" t="str">
        <f t="shared" si="40"/>
        <v/>
      </c>
      <c r="HY39" s="139" t="str">
        <f t="shared" si="41"/>
        <v/>
      </c>
      <c r="IE39" s="206" t="str">
        <f t="shared" si="42"/>
        <v/>
      </c>
      <c r="IF39" s="305" t="str">
        <f t="shared" si="46"/>
        <v/>
      </c>
      <c r="IG39" s="201" t="str">
        <f t="shared" si="43"/>
        <v/>
      </c>
      <c r="IH39" s="202" t="b">
        <f t="shared" si="44"/>
        <v>1</v>
      </c>
    </row>
    <row r="40" spans="66:242" ht="14.45" x14ac:dyDescent="0.3">
      <c r="BN40" s="203" t="str">
        <f t="shared" si="6"/>
        <v/>
      </c>
      <c r="DA40" s="203" t="str">
        <f t="shared" si="10"/>
        <v/>
      </c>
      <c r="DU40" s="139" t="str">
        <f t="shared" si="11"/>
        <v/>
      </c>
      <c r="DX40" s="139" t="str">
        <f t="shared" si="12"/>
        <v/>
      </c>
      <c r="EA40" s="139" t="str">
        <f t="shared" si="13"/>
        <v/>
      </c>
      <c r="ED40" s="139" t="str">
        <f t="shared" si="14"/>
        <v/>
      </c>
      <c r="EG40" s="139" t="str">
        <f t="shared" si="15"/>
        <v/>
      </c>
      <c r="EJ40" s="139" t="str">
        <f t="shared" si="16"/>
        <v/>
      </c>
      <c r="EM40" s="139" t="str">
        <f t="shared" si="17"/>
        <v/>
      </c>
      <c r="EP40" s="139" t="str">
        <f t="shared" si="18"/>
        <v/>
      </c>
      <c r="ES40" s="139" t="str">
        <f t="shared" si="19"/>
        <v/>
      </c>
      <c r="EV40" s="139" t="str">
        <f t="shared" si="20"/>
        <v/>
      </c>
      <c r="EY40" s="139" t="str">
        <f t="shared" si="21"/>
        <v/>
      </c>
      <c r="FB40" s="139" t="str">
        <f t="shared" si="22"/>
        <v/>
      </c>
      <c r="FE40" s="139" t="str">
        <f t="shared" si="23"/>
        <v/>
      </c>
      <c r="FH40" s="139" t="str">
        <f t="shared" si="24"/>
        <v/>
      </c>
      <c r="FK40" s="139" t="str">
        <f t="shared" si="25"/>
        <v/>
      </c>
      <c r="FN40" s="139" t="str">
        <f t="shared" si="26"/>
        <v/>
      </c>
      <c r="FQ40" s="139" t="str">
        <f t="shared" si="27"/>
        <v/>
      </c>
      <c r="FT40" s="139" t="str">
        <f t="shared" si="28"/>
        <v/>
      </c>
      <c r="FW40" s="139" t="str">
        <f t="shared" si="29"/>
        <v/>
      </c>
      <c r="FZ40" s="139" t="str">
        <f t="shared" si="30"/>
        <v/>
      </c>
      <c r="GC40" s="139" t="str">
        <f t="shared" si="31"/>
        <v/>
      </c>
      <c r="GF40" s="139" t="str">
        <f t="shared" si="32"/>
        <v/>
      </c>
      <c r="GI40" s="139" t="str">
        <f t="shared" si="33"/>
        <v/>
      </c>
      <c r="GL40" s="139" t="str">
        <f t="shared" si="34"/>
        <v/>
      </c>
      <c r="GO40" s="139" t="str">
        <f t="shared" si="35"/>
        <v/>
      </c>
      <c r="GR40" s="139" t="str">
        <f t="shared" si="36"/>
        <v/>
      </c>
      <c r="GU40" s="139" t="str">
        <f t="shared" si="37"/>
        <v/>
      </c>
      <c r="GW40" s="197"/>
      <c r="GX40" s="139"/>
      <c r="HA40" s="139" t="str">
        <f t="shared" si="53"/>
        <v/>
      </c>
      <c r="HD40" s="139" t="str">
        <f t="shared" si="54"/>
        <v/>
      </c>
      <c r="HG40" s="139" t="str">
        <f t="shared" si="57"/>
        <v/>
      </c>
      <c r="HJ40" s="139" t="str">
        <f t="shared" si="55"/>
        <v/>
      </c>
      <c r="HM40" s="139" t="str">
        <f t="shared" si="56"/>
        <v/>
      </c>
      <c r="HP40" s="139" t="str">
        <f t="shared" si="38"/>
        <v/>
      </c>
      <c r="HS40" s="139" t="str">
        <f t="shared" si="39"/>
        <v/>
      </c>
      <c r="HV40" s="139" t="str">
        <f t="shared" si="40"/>
        <v/>
      </c>
      <c r="HY40" s="139" t="str">
        <f t="shared" si="41"/>
        <v/>
      </c>
      <c r="IE40" s="206" t="str">
        <f t="shared" si="42"/>
        <v/>
      </c>
      <c r="IF40" s="305" t="str">
        <f t="shared" si="46"/>
        <v/>
      </c>
      <c r="IG40" s="201" t="str">
        <f t="shared" si="43"/>
        <v/>
      </c>
      <c r="IH40" s="202" t="b">
        <f t="shared" si="44"/>
        <v>1</v>
      </c>
    </row>
    <row r="41" spans="66:242" ht="14.45" x14ac:dyDescent="0.3">
      <c r="BN41" s="203" t="str">
        <f t="shared" si="6"/>
        <v/>
      </c>
      <c r="DA41" s="203" t="str">
        <f t="shared" si="10"/>
        <v/>
      </c>
      <c r="DU41" s="139" t="str">
        <f t="shared" si="11"/>
        <v/>
      </c>
      <c r="DX41" s="139" t="str">
        <f t="shared" si="12"/>
        <v/>
      </c>
      <c r="EA41" s="139" t="str">
        <f t="shared" si="13"/>
        <v/>
      </c>
      <c r="ED41" s="139" t="str">
        <f t="shared" si="14"/>
        <v/>
      </c>
      <c r="EG41" s="139" t="str">
        <f t="shared" si="15"/>
        <v/>
      </c>
      <c r="EJ41" s="139" t="str">
        <f t="shared" si="16"/>
        <v/>
      </c>
      <c r="EM41" s="139" t="str">
        <f t="shared" si="17"/>
        <v/>
      </c>
      <c r="EP41" s="139" t="str">
        <f t="shared" si="18"/>
        <v/>
      </c>
      <c r="ES41" s="139" t="str">
        <f t="shared" si="19"/>
        <v/>
      </c>
      <c r="EV41" s="139" t="str">
        <f t="shared" si="20"/>
        <v/>
      </c>
      <c r="EY41" s="139" t="str">
        <f t="shared" si="21"/>
        <v/>
      </c>
      <c r="FB41" s="139" t="str">
        <f t="shared" si="22"/>
        <v/>
      </c>
      <c r="FE41" s="139" t="str">
        <f t="shared" si="23"/>
        <v/>
      </c>
      <c r="FH41" s="139" t="str">
        <f t="shared" si="24"/>
        <v/>
      </c>
      <c r="FK41" s="139" t="str">
        <f t="shared" si="25"/>
        <v/>
      </c>
      <c r="FN41" s="139" t="str">
        <f t="shared" si="26"/>
        <v/>
      </c>
      <c r="FQ41" s="139" t="str">
        <f t="shared" si="27"/>
        <v/>
      </c>
      <c r="FT41" s="139" t="str">
        <f t="shared" si="28"/>
        <v/>
      </c>
      <c r="FW41" s="139" t="str">
        <f t="shared" si="29"/>
        <v/>
      </c>
      <c r="FZ41" s="139" t="str">
        <f t="shared" si="30"/>
        <v/>
      </c>
      <c r="GC41" s="139" t="str">
        <f t="shared" si="31"/>
        <v/>
      </c>
      <c r="GF41" s="139" t="str">
        <f t="shared" si="32"/>
        <v/>
      </c>
      <c r="GI41" s="139" t="str">
        <f t="shared" si="33"/>
        <v/>
      </c>
      <c r="GL41" s="139" t="str">
        <f t="shared" si="34"/>
        <v/>
      </c>
      <c r="GO41" s="139" t="str">
        <f t="shared" si="35"/>
        <v/>
      </c>
      <c r="GR41" s="139" t="str">
        <f t="shared" si="36"/>
        <v/>
      </c>
      <c r="GU41" s="139" t="str">
        <f t="shared" si="37"/>
        <v/>
      </c>
      <c r="GX41" s="139" t="str">
        <f t="shared" si="52"/>
        <v/>
      </c>
      <c r="HA41" s="139" t="str">
        <f t="shared" si="53"/>
        <v/>
      </c>
      <c r="HD41" s="139" t="str">
        <f t="shared" si="54"/>
        <v/>
      </c>
      <c r="HG41" s="139" t="str">
        <f t="shared" si="57"/>
        <v/>
      </c>
      <c r="HJ41" s="139" t="str">
        <f t="shared" si="55"/>
        <v/>
      </c>
      <c r="HM41" s="139" t="str">
        <f t="shared" si="56"/>
        <v/>
      </c>
      <c r="HP41" s="139" t="str">
        <f t="shared" si="38"/>
        <v/>
      </c>
      <c r="HS41" s="139" t="str">
        <f t="shared" si="39"/>
        <v/>
      </c>
      <c r="HV41" s="139" t="str">
        <f t="shared" si="40"/>
        <v/>
      </c>
      <c r="HY41" s="139" t="str">
        <f t="shared" si="41"/>
        <v/>
      </c>
      <c r="IE41" s="206" t="str">
        <f t="shared" si="42"/>
        <v/>
      </c>
      <c r="IF41" s="305" t="str">
        <f t="shared" si="46"/>
        <v/>
      </c>
      <c r="IG41" s="201" t="str">
        <f t="shared" si="43"/>
        <v/>
      </c>
      <c r="IH41" s="202" t="b">
        <f t="shared" si="44"/>
        <v>1</v>
      </c>
    </row>
    <row r="42" spans="66:242" ht="14.45" x14ac:dyDescent="0.3">
      <c r="BN42" s="203" t="str">
        <f t="shared" si="6"/>
        <v/>
      </c>
      <c r="DA42" s="203" t="str">
        <f t="shared" si="10"/>
        <v/>
      </c>
      <c r="DU42" s="139" t="str">
        <f t="shared" si="11"/>
        <v/>
      </c>
      <c r="DX42" s="139" t="str">
        <f t="shared" si="12"/>
        <v/>
      </c>
      <c r="EA42" s="139" t="str">
        <f t="shared" si="13"/>
        <v/>
      </c>
      <c r="ED42" s="139" t="str">
        <f t="shared" si="14"/>
        <v/>
      </c>
      <c r="EG42" s="139" t="str">
        <f t="shared" si="15"/>
        <v/>
      </c>
      <c r="EJ42" s="139" t="str">
        <f t="shared" si="16"/>
        <v/>
      </c>
      <c r="EM42" s="139" t="str">
        <f t="shared" si="17"/>
        <v/>
      </c>
      <c r="EP42" s="139" t="str">
        <f t="shared" si="18"/>
        <v/>
      </c>
      <c r="ES42" s="139" t="str">
        <f t="shared" si="19"/>
        <v/>
      </c>
      <c r="EV42" s="139" t="str">
        <f t="shared" si="20"/>
        <v/>
      </c>
      <c r="EY42" s="139" t="str">
        <f t="shared" si="21"/>
        <v/>
      </c>
      <c r="FB42" s="139" t="str">
        <f t="shared" si="22"/>
        <v/>
      </c>
      <c r="FE42" s="139" t="str">
        <f t="shared" si="23"/>
        <v/>
      </c>
      <c r="FH42" s="139" t="str">
        <f t="shared" si="24"/>
        <v/>
      </c>
      <c r="FK42" s="139" t="str">
        <f t="shared" si="25"/>
        <v/>
      </c>
      <c r="FN42" s="139" t="str">
        <f t="shared" si="26"/>
        <v/>
      </c>
      <c r="FQ42" s="139" t="str">
        <f t="shared" si="27"/>
        <v/>
      </c>
      <c r="FT42" s="139" t="str">
        <f t="shared" si="28"/>
        <v/>
      </c>
      <c r="FW42" s="139" t="str">
        <f t="shared" si="29"/>
        <v/>
      </c>
      <c r="FZ42" s="139" t="str">
        <f t="shared" si="30"/>
        <v/>
      </c>
      <c r="GC42" s="139" t="str">
        <f t="shared" si="31"/>
        <v/>
      </c>
      <c r="GF42" s="139" t="str">
        <f t="shared" si="32"/>
        <v/>
      </c>
      <c r="GI42" s="139" t="str">
        <f t="shared" si="33"/>
        <v/>
      </c>
      <c r="GL42" s="139" t="str">
        <f t="shared" si="34"/>
        <v/>
      </c>
      <c r="GO42" s="139" t="str">
        <f t="shared" si="35"/>
        <v/>
      </c>
      <c r="GR42" s="139" t="str">
        <f t="shared" si="36"/>
        <v/>
      </c>
      <c r="GU42" s="139" t="str">
        <f t="shared" si="37"/>
        <v/>
      </c>
      <c r="GX42" s="139" t="str">
        <f t="shared" si="52"/>
        <v/>
      </c>
      <c r="HA42" s="139" t="str">
        <f t="shared" si="53"/>
        <v/>
      </c>
      <c r="HD42" s="139" t="str">
        <f t="shared" si="54"/>
        <v/>
      </c>
      <c r="HG42" s="139" t="str">
        <f t="shared" si="57"/>
        <v/>
      </c>
      <c r="HJ42" s="139" t="str">
        <f t="shared" si="55"/>
        <v/>
      </c>
      <c r="HM42" s="139" t="str">
        <f t="shared" si="56"/>
        <v/>
      </c>
      <c r="HP42" s="139" t="str">
        <f t="shared" si="38"/>
        <v/>
      </c>
      <c r="HS42" s="139" t="str">
        <f t="shared" si="39"/>
        <v/>
      </c>
      <c r="HV42" s="139" t="str">
        <f t="shared" si="40"/>
        <v/>
      </c>
      <c r="HY42" s="139" t="str">
        <f t="shared" si="41"/>
        <v/>
      </c>
      <c r="IE42" s="206" t="str">
        <f t="shared" si="42"/>
        <v/>
      </c>
      <c r="IF42" s="305" t="str">
        <f t="shared" si="46"/>
        <v/>
      </c>
      <c r="IG42" s="201" t="str">
        <f t="shared" si="43"/>
        <v/>
      </c>
      <c r="IH42" s="202" t="b">
        <f t="shared" si="44"/>
        <v>1</v>
      </c>
    </row>
    <row r="43" spans="66:242" ht="14.45" x14ac:dyDescent="0.3">
      <c r="BN43" s="203" t="str">
        <f t="shared" si="6"/>
        <v/>
      </c>
      <c r="DA43" s="203" t="str">
        <f t="shared" si="10"/>
        <v/>
      </c>
      <c r="DU43" s="139" t="str">
        <f t="shared" si="11"/>
        <v/>
      </c>
      <c r="DX43" s="139" t="str">
        <f t="shared" si="12"/>
        <v/>
      </c>
      <c r="EA43" s="139" t="str">
        <f t="shared" si="13"/>
        <v/>
      </c>
      <c r="ED43" s="139" t="str">
        <f t="shared" si="14"/>
        <v/>
      </c>
      <c r="EG43" s="139" t="str">
        <f t="shared" si="15"/>
        <v/>
      </c>
      <c r="EJ43" s="139" t="str">
        <f t="shared" si="16"/>
        <v/>
      </c>
      <c r="EM43" s="139" t="str">
        <f t="shared" si="17"/>
        <v/>
      </c>
      <c r="EP43" s="139" t="str">
        <f t="shared" si="18"/>
        <v/>
      </c>
      <c r="ES43" s="139" t="str">
        <f t="shared" si="19"/>
        <v/>
      </c>
      <c r="EV43" s="139" t="str">
        <f t="shared" si="20"/>
        <v/>
      </c>
      <c r="EY43" s="139" t="str">
        <f t="shared" si="21"/>
        <v/>
      </c>
      <c r="FB43" s="139" t="str">
        <f t="shared" si="22"/>
        <v/>
      </c>
      <c r="FE43" s="139" t="str">
        <f t="shared" si="23"/>
        <v/>
      </c>
      <c r="FH43" s="139" t="str">
        <f t="shared" si="24"/>
        <v/>
      </c>
      <c r="FK43" s="139" t="str">
        <f t="shared" si="25"/>
        <v/>
      </c>
      <c r="FN43" s="139" t="str">
        <f t="shared" si="26"/>
        <v/>
      </c>
      <c r="FQ43" s="139" t="str">
        <f t="shared" si="27"/>
        <v/>
      </c>
      <c r="FT43" s="139" t="str">
        <f t="shared" si="28"/>
        <v/>
      </c>
      <c r="FW43" s="139" t="str">
        <f t="shared" si="29"/>
        <v/>
      </c>
      <c r="FZ43" s="139" t="str">
        <f t="shared" si="30"/>
        <v/>
      </c>
      <c r="GC43" s="139" t="str">
        <f t="shared" si="31"/>
        <v/>
      </c>
      <c r="GF43" s="139" t="str">
        <f t="shared" si="32"/>
        <v/>
      </c>
      <c r="GI43" s="139" t="str">
        <f t="shared" si="33"/>
        <v/>
      </c>
      <c r="GL43" s="139" t="str">
        <f t="shared" si="34"/>
        <v/>
      </c>
      <c r="GO43" s="139" t="str">
        <f t="shared" si="35"/>
        <v/>
      </c>
      <c r="GR43" s="139" t="str">
        <f t="shared" si="36"/>
        <v/>
      </c>
      <c r="GU43" s="139" t="str">
        <f t="shared" si="37"/>
        <v/>
      </c>
      <c r="GX43" s="139" t="str">
        <f t="shared" si="52"/>
        <v/>
      </c>
      <c r="HA43" s="139" t="str">
        <f t="shared" si="53"/>
        <v/>
      </c>
      <c r="HD43" s="139" t="str">
        <f t="shared" si="54"/>
        <v/>
      </c>
      <c r="HG43" s="139" t="str">
        <f t="shared" si="57"/>
        <v/>
      </c>
      <c r="HJ43" s="139" t="str">
        <f t="shared" si="55"/>
        <v/>
      </c>
      <c r="HM43" s="139" t="str">
        <f t="shared" si="56"/>
        <v/>
      </c>
      <c r="HP43" s="139" t="str">
        <f t="shared" si="38"/>
        <v/>
      </c>
      <c r="HS43" s="139" t="str">
        <f t="shared" si="39"/>
        <v/>
      </c>
      <c r="HV43" s="139" t="str">
        <f t="shared" si="40"/>
        <v/>
      </c>
      <c r="HY43" s="139" t="str">
        <f t="shared" si="41"/>
        <v/>
      </c>
      <c r="IE43" s="206" t="str">
        <f t="shared" si="42"/>
        <v/>
      </c>
      <c r="IF43" s="305" t="str">
        <f t="shared" si="46"/>
        <v/>
      </c>
      <c r="IG43" s="201" t="str">
        <f t="shared" si="43"/>
        <v/>
      </c>
      <c r="IH43" s="202" t="b">
        <f t="shared" si="44"/>
        <v>1</v>
      </c>
    </row>
    <row r="44" spans="66:242" ht="14.45" x14ac:dyDescent="0.3">
      <c r="BN44" s="203" t="str">
        <f t="shared" si="6"/>
        <v/>
      </c>
      <c r="DA44" s="203" t="str">
        <f t="shared" si="10"/>
        <v/>
      </c>
      <c r="DU44" s="139" t="str">
        <f t="shared" si="11"/>
        <v/>
      </c>
      <c r="DX44" s="139" t="str">
        <f t="shared" si="12"/>
        <v/>
      </c>
      <c r="EA44" s="139" t="str">
        <f t="shared" si="13"/>
        <v/>
      </c>
      <c r="ED44" s="139" t="str">
        <f t="shared" si="14"/>
        <v/>
      </c>
      <c r="EG44" s="139" t="str">
        <f t="shared" si="15"/>
        <v/>
      </c>
      <c r="EJ44" s="139" t="str">
        <f t="shared" si="16"/>
        <v/>
      </c>
      <c r="EM44" s="139" t="str">
        <f t="shared" si="17"/>
        <v/>
      </c>
      <c r="EP44" s="139" t="str">
        <f t="shared" si="18"/>
        <v/>
      </c>
      <c r="ES44" s="139" t="str">
        <f t="shared" si="19"/>
        <v/>
      </c>
      <c r="EV44" s="139" t="str">
        <f t="shared" si="20"/>
        <v/>
      </c>
      <c r="EY44" s="139" t="str">
        <f t="shared" si="21"/>
        <v/>
      </c>
      <c r="FB44" s="139" t="str">
        <f t="shared" si="22"/>
        <v/>
      </c>
      <c r="FE44" s="139" t="str">
        <f t="shared" si="23"/>
        <v/>
      </c>
      <c r="FH44" s="139" t="str">
        <f t="shared" si="24"/>
        <v/>
      </c>
      <c r="FK44" s="139" t="str">
        <f t="shared" si="25"/>
        <v/>
      </c>
      <c r="FN44" s="139" t="str">
        <f t="shared" si="26"/>
        <v/>
      </c>
      <c r="FQ44" s="139" t="str">
        <f t="shared" si="27"/>
        <v/>
      </c>
      <c r="FT44" s="139" t="str">
        <f t="shared" si="28"/>
        <v/>
      </c>
      <c r="FW44" s="139" t="str">
        <f t="shared" si="29"/>
        <v/>
      </c>
      <c r="FZ44" s="139" t="str">
        <f t="shared" si="30"/>
        <v/>
      </c>
      <c r="GC44" s="139" t="str">
        <f t="shared" si="31"/>
        <v/>
      </c>
      <c r="GF44" s="139" t="str">
        <f t="shared" si="32"/>
        <v/>
      </c>
      <c r="GI44" s="139" t="str">
        <f t="shared" si="33"/>
        <v/>
      </c>
      <c r="GL44" s="139" t="str">
        <f t="shared" si="34"/>
        <v/>
      </c>
      <c r="GO44" s="139" t="str">
        <f t="shared" si="35"/>
        <v/>
      </c>
      <c r="GR44" s="139" t="str">
        <f t="shared" si="36"/>
        <v/>
      </c>
      <c r="GU44" s="139" t="str">
        <f t="shared" si="37"/>
        <v/>
      </c>
      <c r="GX44" s="139" t="str">
        <f t="shared" si="52"/>
        <v/>
      </c>
      <c r="HA44" s="139" t="str">
        <f t="shared" si="53"/>
        <v/>
      </c>
      <c r="HD44" s="139" t="str">
        <f t="shared" si="54"/>
        <v/>
      </c>
      <c r="HG44" s="139" t="str">
        <f t="shared" si="57"/>
        <v/>
      </c>
      <c r="HJ44" s="139" t="str">
        <f t="shared" si="55"/>
        <v/>
      </c>
      <c r="HM44" s="139" t="str">
        <f t="shared" si="56"/>
        <v/>
      </c>
      <c r="HP44" s="139" t="str">
        <f t="shared" si="38"/>
        <v/>
      </c>
      <c r="HS44" s="139" t="str">
        <f t="shared" si="39"/>
        <v/>
      </c>
      <c r="HV44" s="139" t="str">
        <f t="shared" si="40"/>
        <v/>
      </c>
      <c r="HY44" s="139" t="str">
        <f t="shared" si="41"/>
        <v/>
      </c>
      <c r="IE44" s="206" t="str">
        <f t="shared" si="42"/>
        <v/>
      </c>
      <c r="IF44" s="305" t="str">
        <f t="shared" si="46"/>
        <v/>
      </c>
      <c r="IG44" s="201" t="str">
        <f t="shared" si="43"/>
        <v/>
      </c>
      <c r="IH44" s="202" t="b">
        <f t="shared" si="44"/>
        <v>1</v>
      </c>
    </row>
    <row r="45" spans="66:242" ht="14.45" x14ac:dyDescent="0.3">
      <c r="BN45" s="203" t="str">
        <f t="shared" si="6"/>
        <v/>
      </c>
      <c r="DA45" s="203" t="str">
        <f t="shared" si="10"/>
        <v/>
      </c>
      <c r="DU45" s="139" t="str">
        <f t="shared" si="11"/>
        <v/>
      </c>
      <c r="DX45" s="139" t="str">
        <f t="shared" si="12"/>
        <v/>
      </c>
      <c r="EA45" s="139" t="str">
        <f t="shared" si="13"/>
        <v/>
      </c>
      <c r="ED45" s="139" t="str">
        <f t="shared" si="14"/>
        <v/>
      </c>
      <c r="EG45" s="139" t="str">
        <f t="shared" si="15"/>
        <v/>
      </c>
      <c r="EJ45" s="139" t="str">
        <f t="shared" si="16"/>
        <v/>
      </c>
      <c r="EM45" s="139" t="str">
        <f t="shared" si="17"/>
        <v/>
      </c>
      <c r="EP45" s="139" t="str">
        <f t="shared" si="18"/>
        <v/>
      </c>
      <c r="ES45" s="139" t="str">
        <f t="shared" si="19"/>
        <v/>
      </c>
      <c r="EV45" s="139" t="str">
        <f t="shared" si="20"/>
        <v/>
      </c>
      <c r="EY45" s="139" t="str">
        <f t="shared" si="21"/>
        <v/>
      </c>
      <c r="FB45" s="139" t="str">
        <f t="shared" si="22"/>
        <v/>
      </c>
      <c r="FE45" s="139" t="str">
        <f t="shared" si="23"/>
        <v/>
      </c>
      <c r="FH45" s="139" t="str">
        <f t="shared" si="24"/>
        <v/>
      </c>
      <c r="FK45" s="139" t="str">
        <f t="shared" si="25"/>
        <v/>
      </c>
      <c r="FN45" s="139" t="str">
        <f t="shared" si="26"/>
        <v/>
      </c>
      <c r="FQ45" s="139" t="str">
        <f t="shared" si="27"/>
        <v/>
      </c>
      <c r="FT45" s="139" t="str">
        <f t="shared" si="28"/>
        <v/>
      </c>
      <c r="FW45" s="139" t="str">
        <f t="shared" si="29"/>
        <v/>
      </c>
      <c r="FZ45" s="139" t="str">
        <f t="shared" si="30"/>
        <v/>
      </c>
      <c r="GC45" s="139" t="str">
        <f t="shared" si="31"/>
        <v/>
      </c>
      <c r="GF45" s="139" t="str">
        <f t="shared" si="32"/>
        <v/>
      </c>
      <c r="GI45" s="139" t="str">
        <f t="shared" si="33"/>
        <v/>
      </c>
      <c r="GL45" s="139" t="str">
        <f t="shared" si="34"/>
        <v/>
      </c>
      <c r="GO45" s="139" t="str">
        <f t="shared" si="35"/>
        <v/>
      </c>
      <c r="GR45" s="139" t="str">
        <f t="shared" si="36"/>
        <v/>
      </c>
      <c r="GU45" s="139" t="str">
        <f t="shared" si="37"/>
        <v/>
      </c>
      <c r="GX45" s="139" t="str">
        <f t="shared" si="52"/>
        <v/>
      </c>
      <c r="HA45" s="139" t="str">
        <f t="shared" si="53"/>
        <v/>
      </c>
      <c r="HD45" s="139" t="str">
        <f t="shared" si="54"/>
        <v/>
      </c>
      <c r="HG45" s="139" t="str">
        <f t="shared" si="57"/>
        <v/>
      </c>
      <c r="HJ45" s="139" t="str">
        <f t="shared" si="55"/>
        <v/>
      </c>
      <c r="HM45" s="139" t="str">
        <f t="shared" si="56"/>
        <v/>
      </c>
      <c r="HP45" s="139" t="str">
        <f t="shared" si="38"/>
        <v/>
      </c>
      <c r="HS45" s="139" t="str">
        <f t="shared" si="39"/>
        <v/>
      </c>
      <c r="HV45" s="139" t="str">
        <f t="shared" si="40"/>
        <v/>
      </c>
      <c r="HY45" s="139" t="str">
        <f t="shared" si="41"/>
        <v/>
      </c>
      <c r="IE45" s="206" t="str">
        <f t="shared" si="42"/>
        <v/>
      </c>
      <c r="IF45" s="305" t="str">
        <f t="shared" si="46"/>
        <v/>
      </c>
      <c r="IG45" s="201" t="str">
        <f t="shared" si="43"/>
        <v/>
      </c>
      <c r="IH45" s="202" t="b">
        <f t="shared" si="44"/>
        <v>1</v>
      </c>
    </row>
    <row r="46" spans="66:242" ht="14.45" x14ac:dyDescent="0.3">
      <c r="BN46" s="203" t="str">
        <f t="shared" si="6"/>
        <v/>
      </c>
      <c r="DA46" s="203" t="str">
        <f t="shared" si="10"/>
        <v/>
      </c>
      <c r="DU46" s="139" t="str">
        <f t="shared" si="11"/>
        <v/>
      </c>
      <c r="DX46" s="139" t="str">
        <f t="shared" si="12"/>
        <v/>
      </c>
      <c r="EA46" s="139" t="str">
        <f t="shared" si="13"/>
        <v/>
      </c>
      <c r="ED46" s="139" t="str">
        <f t="shared" si="14"/>
        <v/>
      </c>
      <c r="EG46" s="139" t="str">
        <f t="shared" si="15"/>
        <v/>
      </c>
      <c r="EJ46" s="139" t="str">
        <f t="shared" si="16"/>
        <v/>
      </c>
      <c r="EM46" s="139" t="str">
        <f t="shared" si="17"/>
        <v/>
      </c>
      <c r="EP46" s="139" t="str">
        <f t="shared" si="18"/>
        <v/>
      </c>
      <c r="ES46" s="139" t="str">
        <f t="shared" si="19"/>
        <v/>
      </c>
      <c r="EV46" s="139" t="str">
        <f t="shared" si="20"/>
        <v/>
      </c>
      <c r="EY46" s="139" t="str">
        <f t="shared" si="21"/>
        <v/>
      </c>
      <c r="FB46" s="139" t="str">
        <f t="shared" si="22"/>
        <v/>
      </c>
      <c r="FE46" s="139" t="str">
        <f t="shared" si="23"/>
        <v/>
      </c>
      <c r="FH46" s="139" t="str">
        <f t="shared" si="24"/>
        <v/>
      </c>
      <c r="FK46" s="139" t="str">
        <f t="shared" si="25"/>
        <v/>
      </c>
      <c r="FN46" s="139" t="str">
        <f t="shared" si="26"/>
        <v/>
      </c>
      <c r="FQ46" s="139" t="str">
        <f t="shared" si="27"/>
        <v/>
      </c>
      <c r="FT46" s="139" t="str">
        <f t="shared" si="28"/>
        <v/>
      </c>
      <c r="FW46" s="139" t="str">
        <f t="shared" si="29"/>
        <v/>
      </c>
      <c r="FZ46" s="139" t="str">
        <f t="shared" si="30"/>
        <v/>
      </c>
      <c r="GC46" s="139" t="str">
        <f t="shared" si="31"/>
        <v/>
      </c>
      <c r="GF46" s="139" t="str">
        <f t="shared" si="32"/>
        <v/>
      </c>
      <c r="GI46" s="139" t="str">
        <f t="shared" si="33"/>
        <v/>
      </c>
      <c r="GL46" s="139" t="str">
        <f t="shared" si="34"/>
        <v/>
      </c>
      <c r="GO46" s="139" t="str">
        <f t="shared" si="35"/>
        <v/>
      </c>
      <c r="GR46" s="139" t="str">
        <f t="shared" si="36"/>
        <v/>
      </c>
      <c r="GU46" s="139" t="str">
        <f t="shared" si="37"/>
        <v/>
      </c>
      <c r="GX46" s="139" t="str">
        <f t="shared" si="52"/>
        <v/>
      </c>
      <c r="HA46" s="139" t="str">
        <f t="shared" si="53"/>
        <v/>
      </c>
      <c r="HD46" s="139" t="str">
        <f t="shared" si="54"/>
        <v/>
      </c>
      <c r="HG46" s="139" t="str">
        <f t="shared" si="57"/>
        <v/>
      </c>
      <c r="HJ46" s="139" t="str">
        <f t="shared" si="55"/>
        <v/>
      </c>
      <c r="HM46" s="139" t="str">
        <f t="shared" si="56"/>
        <v/>
      </c>
      <c r="HP46" s="139" t="str">
        <f t="shared" si="38"/>
        <v/>
      </c>
      <c r="HS46" s="139" t="str">
        <f t="shared" si="39"/>
        <v/>
      </c>
      <c r="HV46" s="139" t="str">
        <f t="shared" si="40"/>
        <v/>
      </c>
      <c r="HY46" s="139" t="str">
        <f t="shared" si="41"/>
        <v/>
      </c>
      <c r="IE46" s="206" t="str">
        <f t="shared" si="42"/>
        <v/>
      </c>
      <c r="IF46" s="305" t="str">
        <f t="shared" si="46"/>
        <v/>
      </c>
      <c r="IG46" s="201" t="str">
        <f t="shared" si="43"/>
        <v/>
      </c>
      <c r="IH46" s="202" t="b">
        <f t="shared" si="44"/>
        <v>1</v>
      </c>
    </row>
    <row r="47" spans="66:242" ht="14.45" x14ac:dyDescent="0.3">
      <c r="BN47" s="203" t="str">
        <f t="shared" si="6"/>
        <v/>
      </c>
      <c r="DA47" s="203" t="str">
        <f t="shared" si="10"/>
        <v/>
      </c>
      <c r="DU47" s="139" t="str">
        <f t="shared" si="11"/>
        <v/>
      </c>
      <c r="DX47" s="139" t="str">
        <f t="shared" si="12"/>
        <v/>
      </c>
      <c r="EA47" s="139" t="str">
        <f t="shared" si="13"/>
        <v/>
      </c>
      <c r="ED47" s="139" t="str">
        <f t="shared" si="14"/>
        <v/>
      </c>
      <c r="EG47" s="139" t="str">
        <f t="shared" si="15"/>
        <v/>
      </c>
      <c r="EJ47" s="139" t="str">
        <f t="shared" si="16"/>
        <v/>
      </c>
      <c r="EM47" s="139" t="str">
        <f t="shared" si="17"/>
        <v/>
      </c>
      <c r="EP47" s="139" t="str">
        <f t="shared" si="18"/>
        <v/>
      </c>
      <c r="ES47" s="139" t="str">
        <f t="shared" si="19"/>
        <v/>
      </c>
      <c r="EV47" s="139" t="str">
        <f t="shared" si="20"/>
        <v/>
      </c>
      <c r="EY47" s="139" t="str">
        <f t="shared" si="21"/>
        <v/>
      </c>
      <c r="FB47" s="139" t="str">
        <f t="shared" si="22"/>
        <v/>
      </c>
      <c r="FE47" s="139" t="str">
        <f t="shared" si="23"/>
        <v/>
      </c>
      <c r="FH47" s="139" t="str">
        <f t="shared" si="24"/>
        <v/>
      </c>
      <c r="FK47" s="139" t="str">
        <f t="shared" si="25"/>
        <v/>
      </c>
      <c r="FN47" s="139" t="str">
        <f t="shared" si="26"/>
        <v/>
      </c>
      <c r="FQ47" s="139" t="str">
        <f t="shared" si="27"/>
        <v/>
      </c>
      <c r="FT47" s="139" t="str">
        <f t="shared" si="28"/>
        <v/>
      </c>
      <c r="FW47" s="139" t="str">
        <f t="shared" si="29"/>
        <v/>
      </c>
      <c r="FZ47" s="139" t="str">
        <f t="shared" si="30"/>
        <v/>
      </c>
      <c r="GC47" s="139" t="str">
        <f t="shared" si="31"/>
        <v/>
      </c>
      <c r="GF47" s="139" t="str">
        <f t="shared" si="32"/>
        <v/>
      </c>
      <c r="GI47" s="139" t="str">
        <f t="shared" si="33"/>
        <v/>
      </c>
      <c r="GL47" s="139" t="str">
        <f t="shared" si="34"/>
        <v/>
      </c>
      <c r="GO47" s="139" t="str">
        <f t="shared" si="35"/>
        <v/>
      </c>
      <c r="GR47" s="139" t="str">
        <f t="shared" si="36"/>
        <v/>
      </c>
      <c r="GU47" s="139" t="str">
        <f t="shared" si="37"/>
        <v/>
      </c>
      <c r="GX47" s="139" t="str">
        <f t="shared" si="52"/>
        <v/>
      </c>
      <c r="HA47" s="139" t="str">
        <f t="shared" si="53"/>
        <v/>
      </c>
      <c r="HD47" s="139" t="str">
        <f t="shared" si="54"/>
        <v/>
      </c>
      <c r="HG47" s="139" t="str">
        <f t="shared" si="57"/>
        <v/>
      </c>
      <c r="HJ47" s="139" t="str">
        <f t="shared" si="55"/>
        <v/>
      </c>
      <c r="HM47" s="139" t="str">
        <f t="shared" si="56"/>
        <v/>
      </c>
      <c r="HP47" s="139" t="str">
        <f t="shared" si="38"/>
        <v/>
      </c>
      <c r="HS47" s="139" t="str">
        <f t="shared" si="39"/>
        <v/>
      </c>
      <c r="HV47" s="139" t="str">
        <f t="shared" si="40"/>
        <v/>
      </c>
      <c r="HY47" s="139" t="str">
        <f t="shared" si="41"/>
        <v/>
      </c>
      <c r="IE47" s="206" t="str">
        <f t="shared" si="42"/>
        <v/>
      </c>
      <c r="IF47" s="305" t="str">
        <f t="shared" si="46"/>
        <v/>
      </c>
      <c r="IG47" s="201" t="str">
        <f t="shared" si="43"/>
        <v/>
      </c>
      <c r="IH47" s="202" t="b">
        <f t="shared" si="44"/>
        <v>1</v>
      </c>
    </row>
    <row r="48" spans="66:242" ht="14.45" x14ac:dyDescent="0.3">
      <c r="BN48" s="203" t="str">
        <f t="shared" si="6"/>
        <v/>
      </c>
      <c r="DA48" s="203" t="str">
        <f t="shared" si="10"/>
        <v/>
      </c>
      <c r="DU48" s="139" t="str">
        <f t="shared" si="11"/>
        <v/>
      </c>
      <c r="DX48" s="139" t="str">
        <f t="shared" si="12"/>
        <v/>
      </c>
      <c r="EA48" s="139" t="str">
        <f t="shared" si="13"/>
        <v/>
      </c>
      <c r="ED48" s="139" t="str">
        <f t="shared" si="14"/>
        <v/>
      </c>
      <c r="EG48" s="139" t="str">
        <f t="shared" si="15"/>
        <v/>
      </c>
      <c r="EJ48" s="139" t="str">
        <f t="shared" si="16"/>
        <v/>
      </c>
      <c r="EM48" s="139" t="str">
        <f t="shared" si="17"/>
        <v/>
      </c>
      <c r="EP48" s="139" t="str">
        <f t="shared" si="18"/>
        <v/>
      </c>
      <c r="ES48" s="139" t="str">
        <f t="shared" si="19"/>
        <v/>
      </c>
      <c r="EV48" s="139" t="str">
        <f t="shared" si="20"/>
        <v/>
      </c>
      <c r="EY48" s="139" t="str">
        <f t="shared" si="21"/>
        <v/>
      </c>
      <c r="FB48" s="139" t="str">
        <f t="shared" si="22"/>
        <v/>
      </c>
      <c r="FE48" s="139" t="str">
        <f t="shared" si="23"/>
        <v/>
      </c>
      <c r="FH48" s="139" t="str">
        <f t="shared" si="24"/>
        <v/>
      </c>
      <c r="FK48" s="139" t="str">
        <f t="shared" si="25"/>
        <v/>
      </c>
      <c r="FN48" s="139" t="str">
        <f t="shared" si="26"/>
        <v/>
      </c>
      <c r="FQ48" s="139" t="str">
        <f t="shared" si="27"/>
        <v/>
      </c>
      <c r="FT48" s="139" t="str">
        <f t="shared" si="28"/>
        <v/>
      </c>
      <c r="FW48" s="139" t="str">
        <f t="shared" si="29"/>
        <v/>
      </c>
      <c r="FZ48" s="139" t="str">
        <f t="shared" si="30"/>
        <v/>
      </c>
      <c r="GC48" s="139" t="str">
        <f t="shared" si="31"/>
        <v/>
      </c>
      <c r="GF48" s="139" t="str">
        <f t="shared" si="32"/>
        <v/>
      </c>
      <c r="GI48" s="139" t="str">
        <f t="shared" si="33"/>
        <v/>
      </c>
      <c r="GL48" s="139" t="str">
        <f t="shared" si="34"/>
        <v/>
      </c>
      <c r="GO48" s="139" t="str">
        <f t="shared" si="35"/>
        <v/>
      </c>
      <c r="GR48" s="139" t="str">
        <f t="shared" si="36"/>
        <v/>
      </c>
      <c r="GU48" s="139" t="str">
        <f t="shared" si="37"/>
        <v/>
      </c>
      <c r="GX48" s="139" t="str">
        <f t="shared" si="52"/>
        <v/>
      </c>
      <c r="HA48" s="139" t="str">
        <f t="shared" si="53"/>
        <v/>
      </c>
      <c r="HD48" s="139" t="str">
        <f t="shared" si="54"/>
        <v/>
      </c>
      <c r="HG48" s="139" t="str">
        <f t="shared" si="57"/>
        <v/>
      </c>
      <c r="HJ48" s="139" t="str">
        <f t="shared" si="55"/>
        <v/>
      </c>
      <c r="HM48" s="139" t="str">
        <f t="shared" si="56"/>
        <v/>
      </c>
      <c r="HP48" s="139" t="str">
        <f t="shared" si="38"/>
        <v/>
      </c>
      <c r="HS48" s="139" t="str">
        <f t="shared" si="39"/>
        <v/>
      </c>
      <c r="HV48" s="139" t="str">
        <f t="shared" si="40"/>
        <v/>
      </c>
      <c r="HY48" s="139" t="str">
        <f t="shared" si="41"/>
        <v/>
      </c>
      <c r="IE48" s="206" t="str">
        <f t="shared" si="42"/>
        <v/>
      </c>
      <c r="IF48" s="305" t="str">
        <f t="shared" si="46"/>
        <v/>
      </c>
      <c r="IG48" s="201" t="str">
        <f t="shared" si="43"/>
        <v/>
      </c>
      <c r="IH48" s="202" t="b">
        <f t="shared" si="44"/>
        <v>1</v>
      </c>
    </row>
    <row r="49" spans="66:242" ht="14.45" x14ac:dyDescent="0.3">
      <c r="BN49" s="203" t="str">
        <f t="shared" si="6"/>
        <v/>
      </c>
      <c r="DA49" s="203" t="str">
        <f t="shared" si="10"/>
        <v/>
      </c>
      <c r="DU49" s="139" t="str">
        <f t="shared" si="11"/>
        <v/>
      </c>
      <c r="DX49" s="139" t="str">
        <f t="shared" si="12"/>
        <v/>
      </c>
      <c r="EA49" s="139" t="str">
        <f t="shared" si="13"/>
        <v/>
      </c>
      <c r="ED49" s="139" t="str">
        <f t="shared" si="14"/>
        <v/>
      </c>
      <c r="EG49" s="139" t="str">
        <f t="shared" si="15"/>
        <v/>
      </c>
      <c r="EJ49" s="139" t="str">
        <f t="shared" si="16"/>
        <v/>
      </c>
      <c r="EM49" s="139" t="str">
        <f t="shared" si="17"/>
        <v/>
      </c>
      <c r="EP49" s="139" t="str">
        <f t="shared" si="18"/>
        <v/>
      </c>
      <c r="ES49" s="139" t="str">
        <f t="shared" si="19"/>
        <v/>
      </c>
      <c r="EV49" s="139" t="str">
        <f t="shared" si="20"/>
        <v/>
      </c>
      <c r="EY49" s="139" t="str">
        <f t="shared" si="21"/>
        <v/>
      </c>
      <c r="FB49" s="139" t="str">
        <f t="shared" si="22"/>
        <v/>
      </c>
      <c r="FE49" s="139" t="str">
        <f t="shared" si="23"/>
        <v/>
      </c>
      <c r="FH49" s="139" t="str">
        <f t="shared" si="24"/>
        <v/>
      </c>
      <c r="FK49" s="139" t="str">
        <f t="shared" si="25"/>
        <v/>
      </c>
      <c r="FN49" s="139" t="str">
        <f t="shared" si="26"/>
        <v/>
      </c>
      <c r="FQ49" s="139" t="str">
        <f t="shared" si="27"/>
        <v/>
      </c>
      <c r="FT49" s="139" t="str">
        <f t="shared" si="28"/>
        <v/>
      </c>
      <c r="FW49" s="139" t="str">
        <f t="shared" si="29"/>
        <v/>
      </c>
      <c r="FZ49" s="139" t="str">
        <f t="shared" si="30"/>
        <v/>
      </c>
      <c r="GC49" s="139" t="str">
        <f t="shared" si="31"/>
        <v/>
      </c>
      <c r="GF49" s="139" t="str">
        <f t="shared" si="32"/>
        <v/>
      </c>
      <c r="GI49" s="139" t="str">
        <f t="shared" si="33"/>
        <v/>
      </c>
      <c r="GL49" s="139" t="str">
        <f t="shared" si="34"/>
        <v/>
      </c>
      <c r="GO49" s="139" t="str">
        <f t="shared" si="35"/>
        <v/>
      </c>
      <c r="GR49" s="139" t="str">
        <f t="shared" si="36"/>
        <v/>
      </c>
      <c r="GU49" s="139" t="str">
        <f t="shared" si="37"/>
        <v/>
      </c>
      <c r="GX49" s="139" t="str">
        <f t="shared" si="52"/>
        <v/>
      </c>
      <c r="HA49" s="139" t="str">
        <f t="shared" si="53"/>
        <v/>
      </c>
      <c r="HD49" s="139" t="str">
        <f t="shared" si="54"/>
        <v/>
      </c>
      <c r="HG49" s="139" t="str">
        <f t="shared" si="57"/>
        <v/>
      </c>
      <c r="HJ49" s="139" t="str">
        <f t="shared" si="55"/>
        <v/>
      </c>
      <c r="HM49" s="139" t="str">
        <f t="shared" si="56"/>
        <v/>
      </c>
      <c r="HP49" s="139" t="str">
        <f t="shared" si="38"/>
        <v/>
      </c>
      <c r="HS49" s="139" t="str">
        <f t="shared" si="39"/>
        <v/>
      </c>
      <c r="HV49" s="139" t="str">
        <f t="shared" si="40"/>
        <v/>
      </c>
      <c r="HY49" s="139" t="str">
        <f t="shared" si="41"/>
        <v/>
      </c>
      <c r="IE49" s="206" t="str">
        <f t="shared" si="42"/>
        <v/>
      </c>
      <c r="IF49" s="305" t="str">
        <f t="shared" si="46"/>
        <v/>
      </c>
      <c r="IG49" s="201" t="str">
        <f t="shared" si="43"/>
        <v/>
      </c>
      <c r="IH49" s="202" t="b">
        <f t="shared" si="44"/>
        <v>1</v>
      </c>
    </row>
    <row r="50" spans="66:242" ht="14.45" x14ac:dyDescent="0.3">
      <c r="BN50" s="203" t="str">
        <f t="shared" si="6"/>
        <v/>
      </c>
      <c r="DA50" s="203" t="str">
        <f t="shared" si="10"/>
        <v/>
      </c>
      <c r="DU50" s="139" t="str">
        <f t="shared" si="11"/>
        <v/>
      </c>
      <c r="DX50" s="139" t="str">
        <f t="shared" si="12"/>
        <v/>
      </c>
      <c r="EA50" s="139" t="str">
        <f t="shared" si="13"/>
        <v/>
      </c>
      <c r="ED50" s="139" t="str">
        <f t="shared" si="14"/>
        <v/>
      </c>
      <c r="EG50" s="139" t="str">
        <f t="shared" si="15"/>
        <v/>
      </c>
      <c r="EJ50" s="139" t="str">
        <f t="shared" si="16"/>
        <v/>
      </c>
      <c r="EM50" s="139" t="str">
        <f t="shared" si="17"/>
        <v/>
      </c>
      <c r="EP50" s="139" t="str">
        <f t="shared" si="18"/>
        <v/>
      </c>
      <c r="ES50" s="139" t="str">
        <f t="shared" si="19"/>
        <v/>
      </c>
      <c r="EV50" s="139" t="str">
        <f t="shared" si="20"/>
        <v/>
      </c>
      <c r="EY50" s="139" t="str">
        <f t="shared" si="21"/>
        <v/>
      </c>
      <c r="FB50" s="139" t="str">
        <f t="shared" si="22"/>
        <v/>
      </c>
      <c r="FE50" s="139" t="str">
        <f t="shared" si="23"/>
        <v/>
      </c>
      <c r="FH50" s="139" t="str">
        <f t="shared" si="24"/>
        <v/>
      </c>
      <c r="FK50" s="139" t="str">
        <f t="shared" si="25"/>
        <v/>
      </c>
      <c r="FN50" s="139" t="str">
        <f t="shared" si="26"/>
        <v/>
      </c>
      <c r="FQ50" s="139" t="str">
        <f t="shared" si="27"/>
        <v/>
      </c>
      <c r="FT50" s="139" t="str">
        <f t="shared" si="28"/>
        <v/>
      </c>
      <c r="FW50" s="139" t="str">
        <f t="shared" si="29"/>
        <v/>
      </c>
      <c r="FZ50" s="139" t="str">
        <f t="shared" si="30"/>
        <v/>
      </c>
      <c r="GC50" s="139" t="str">
        <f t="shared" si="31"/>
        <v/>
      </c>
      <c r="GF50" s="139" t="str">
        <f t="shared" si="32"/>
        <v/>
      </c>
      <c r="GI50" s="139" t="str">
        <f t="shared" si="33"/>
        <v/>
      </c>
      <c r="GL50" s="139" t="str">
        <f t="shared" si="34"/>
        <v/>
      </c>
      <c r="GO50" s="139" t="str">
        <f t="shared" si="35"/>
        <v/>
      </c>
      <c r="GR50" s="139" t="str">
        <f t="shared" si="36"/>
        <v/>
      </c>
      <c r="GU50" s="139" t="str">
        <f t="shared" si="37"/>
        <v/>
      </c>
      <c r="GX50" s="139" t="str">
        <f t="shared" si="52"/>
        <v/>
      </c>
      <c r="HA50" s="139" t="str">
        <f t="shared" si="53"/>
        <v/>
      </c>
      <c r="HD50" s="139" t="str">
        <f t="shared" si="54"/>
        <v/>
      </c>
      <c r="HG50" s="139" t="str">
        <f t="shared" si="57"/>
        <v/>
      </c>
      <c r="HJ50" s="139" t="str">
        <f t="shared" si="55"/>
        <v/>
      </c>
      <c r="HM50" s="139" t="str">
        <f t="shared" si="56"/>
        <v/>
      </c>
      <c r="HP50" s="139" t="str">
        <f t="shared" si="38"/>
        <v/>
      </c>
      <c r="HS50" s="139" t="str">
        <f t="shared" si="39"/>
        <v/>
      </c>
      <c r="HV50" s="139" t="str">
        <f t="shared" si="40"/>
        <v/>
      </c>
      <c r="HY50" s="139" t="str">
        <f t="shared" si="41"/>
        <v/>
      </c>
      <c r="IE50" s="206" t="str">
        <f t="shared" si="42"/>
        <v/>
      </c>
      <c r="IF50" s="305" t="str">
        <f t="shared" si="46"/>
        <v/>
      </c>
      <c r="IG50" s="201" t="str">
        <f t="shared" si="43"/>
        <v/>
      </c>
      <c r="IH50" s="202" t="b">
        <f t="shared" si="44"/>
        <v>1</v>
      </c>
    </row>
    <row r="51" spans="66:242" ht="14.45" x14ac:dyDescent="0.3">
      <c r="BN51" s="203" t="str">
        <f t="shared" si="6"/>
        <v/>
      </c>
      <c r="DA51" s="203" t="str">
        <f t="shared" si="10"/>
        <v/>
      </c>
      <c r="DU51" s="139" t="str">
        <f t="shared" si="11"/>
        <v/>
      </c>
      <c r="DX51" s="139" t="str">
        <f t="shared" si="12"/>
        <v/>
      </c>
      <c r="EA51" s="139" t="str">
        <f t="shared" si="13"/>
        <v/>
      </c>
      <c r="ED51" s="139" t="str">
        <f t="shared" si="14"/>
        <v/>
      </c>
      <c r="EG51" s="139" t="str">
        <f t="shared" si="15"/>
        <v/>
      </c>
      <c r="EJ51" s="139" t="str">
        <f t="shared" si="16"/>
        <v/>
      </c>
      <c r="EM51" s="139" t="str">
        <f t="shared" si="17"/>
        <v/>
      </c>
      <c r="EP51" s="139" t="str">
        <f t="shared" si="18"/>
        <v/>
      </c>
      <c r="ES51" s="139" t="str">
        <f t="shared" si="19"/>
        <v/>
      </c>
      <c r="EV51" s="139" t="str">
        <f t="shared" si="20"/>
        <v/>
      </c>
      <c r="EY51" s="139" t="str">
        <f t="shared" si="21"/>
        <v/>
      </c>
      <c r="FB51" s="139" t="str">
        <f t="shared" si="22"/>
        <v/>
      </c>
      <c r="FE51" s="139" t="str">
        <f t="shared" si="23"/>
        <v/>
      </c>
      <c r="FH51" s="139" t="str">
        <f t="shared" si="24"/>
        <v/>
      </c>
      <c r="FK51" s="139" t="str">
        <f t="shared" si="25"/>
        <v/>
      </c>
      <c r="FN51" s="139" t="str">
        <f t="shared" si="26"/>
        <v/>
      </c>
      <c r="FQ51" s="139" t="str">
        <f t="shared" si="27"/>
        <v/>
      </c>
      <c r="FT51" s="139" t="str">
        <f t="shared" si="28"/>
        <v/>
      </c>
      <c r="FW51" s="139" t="str">
        <f t="shared" si="29"/>
        <v/>
      </c>
      <c r="FZ51" s="139" t="str">
        <f t="shared" si="30"/>
        <v/>
      </c>
      <c r="GC51" s="139" t="str">
        <f t="shared" si="31"/>
        <v/>
      </c>
      <c r="GF51" s="139" t="str">
        <f t="shared" si="32"/>
        <v/>
      </c>
      <c r="GI51" s="139" t="str">
        <f t="shared" si="33"/>
        <v/>
      </c>
      <c r="GL51" s="139" t="str">
        <f t="shared" si="34"/>
        <v/>
      </c>
      <c r="GO51" s="139" t="str">
        <f t="shared" si="35"/>
        <v/>
      </c>
      <c r="GR51" s="139" t="str">
        <f t="shared" si="36"/>
        <v/>
      </c>
      <c r="GU51" s="139" t="str">
        <f t="shared" si="37"/>
        <v/>
      </c>
      <c r="GX51" s="139" t="str">
        <f t="shared" si="52"/>
        <v/>
      </c>
      <c r="HA51" s="139" t="str">
        <f t="shared" si="53"/>
        <v/>
      </c>
      <c r="HD51" s="139" t="str">
        <f t="shared" si="54"/>
        <v/>
      </c>
      <c r="HG51" s="139" t="str">
        <f t="shared" si="57"/>
        <v/>
      </c>
      <c r="HJ51" s="139" t="str">
        <f t="shared" si="55"/>
        <v/>
      </c>
      <c r="HM51" s="139" t="str">
        <f t="shared" si="56"/>
        <v/>
      </c>
      <c r="HP51" s="139" t="str">
        <f t="shared" si="38"/>
        <v/>
      </c>
      <c r="HS51" s="139" t="str">
        <f t="shared" si="39"/>
        <v/>
      </c>
      <c r="HV51" s="139" t="str">
        <f t="shared" si="40"/>
        <v/>
      </c>
      <c r="HY51" s="139" t="str">
        <f t="shared" si="41"/>
        <v/>
      </c>
      <c r="IE51" s="206" t="str">
        <f t="shared" si="42"/>
        <v/>
      </c>
      <c r="IF51" s="305" t="str">
        <f t="shared" si="46"/>
        <v/>
      </c>
      <c r="IG51" s="201" t="str">
        <f t="shared" si="43"/>
        <v/>
      </c>
      <c r="IH51" s="202" t="b">
        <f t="shared" si="44"/>
        <v>1</v>
      </c>
    </row>
    <row r="52" spans="66:242" ht="14.45" x14ac:dyDescent="0.3">
      <c r="BN52" s="203" t="str">
        <f t="shared" si="6"/>
        <v/>
      </c>
      <c r="DA52" s="203" t="str">
        <f t="shared" si="10"/>
        <v/>
      </c>
      <c r="DU52" s="139" t="str">
        <f t="shared" si="11"/>
        <v/>
      </c>
      <c r="DX52" s="139" t="str">
        <f t="shared" si="12"/>
        <v/>
      </c>
      <c r="EA52" s="139" t="str">
        <f t="shared" si="13"/>
        <v/>
      </c>
      <c r="ED52" s="139" t="str">
        <f t="shared" si="14"/>
        <v/>
      </c>
      <c r="EG52" s="139" t="str">
        <f t="shared" si="15"/>
        <v/>
      </c>
      <c r="EJ52" s="139" t="str">
        <f t="shared" si="16"/>
        <v/>
      </c>
      <c r="EM52" s="139" t="str">
        <f t="shared" si="17"/>
        <v/>
      </c>
      <c r="EP52" s="139" t="str">
        <f t="shared" si="18"/>
        <v/>
      </c>
      <c r="ES52" s="139" t="str">
        <f t="shared" si="19"/>
        <v/>
      </c>
      <c r="EV52" s="139" t="str">
        <f t="shared" si="20"/>
        <v/>
      </c>
      <c r="EY52" s="139" t="str">
        <f t="shared" si="21"/>
        <v/>
      </c>
      <c r="FB52" s="139" t="str">
        <f t="shared" si="22"/>
        <v/>
      </c>
      <c r="FE52" s="139" t="str">
        <f t="shared" si="23"/>
        <v/>
      </c>
      <c r="FH52" s="139" t="str">
        <f t="shared" si="24"/>
        <v/>
      </c>
      <c r="FK52" s="139" t="str">
        <f t="shared" si="25"/>
        <v/>
      </c>
      <c r="FN52" s="139" t="str">
        <f t="shared" si="26"/>
        <v/>
      </c>
      <c r="FQ52" s="139" t="str">
        <f t="shared" si="27"/>
        <v/>
      </c>
      <c r="FT52" s="139" t="str">
        <f t="shared" si="28"/>
        <v/>
      </c>
      <c r="FW52" s="139" t="str">
        <f t="shared" si="29"/>
        <v/>
      </c>
      <c r="FZ52" s="139" t="str">
        <f t="shared" si="30"/>
        <v/>
      </c>
      <c r="GC52" s="139" t="str">
        <f t="shared" si="31"/>
        <v/>
      </c>
      <c r="GF52" s="139" t="str">
        <f t="shared" si="32"/>
        <v/>
      </c>
      <c r="GI52" s="139" t="str">
        <f t="shared" si="33"/>
        <v/>
      </c>
      <c r="GL52" s="139" t="str">
        <f t="shared" si="34"/>
        <v/>
      </c>
      <c r="GO52" s="139" t="str">
        <f t="shared" si="35"/>
        <v/>
      </c>
      <c r="GR52" s="139" t="str">
        <f t="shared" si="36"/>
        <v/>
      </c>
      <c r="GU52" s="139" t="str">
        <f t="shared" si="37"/>
        <v/>
      </c>
      <c r="GX52" s="139" t="str">
        <f t="shared" si="52"/>
        <v/>
      </c>
      <c r="HA52" s="139" t="str">
        <f t="shared" si="53"/>
        <v/>
      </c>
      <c r="HD52" s="139" t="str">
        <f t="shared" si="54"/>
        <v/>
      </c>
      <c r="HG52" s="139" t="str">
        <f t="shared" si="57"/>
        <v/>
      </c>
      <c r="HJ52" s="139" t="str">
        <f t="shared" si="55"/>
        <v/>
      </c>
      <c r="HM52" s="139" t="str">
        <f t="shared" si="56"/>
        <v/>
      </c>
      <c r="HP52" s="139" t="str">
        <f t="shared" si="38"/>
        <v/>
      </c>
      <c r="HS52" s="139" t="str">
        <f t="shared" si="39"/>
        <v/>
      </c>
      <c r="HV52" s="139" t="str">
        <f t="shared" si="40"/>
        <v/>
      </c>
      <c r="HY52" s="139" t="str">
        <f t="shared" si="41"/>
        <v/>
      </c>
      <c r="IE52" s="206" t="str">
        <f t="shared" si="42"/>
        <v/>
      </c>
      <c r="IF52" s="305" t="str">
        <f t="shared" si="46"/>
        <v/>
      </c>
      <c r="IG52" s="201" t="str">
        <f t="shared" si="43"/>
        <v/>
      </c>
      <c r="IH52" s="202" t="b">
        <f t="shared" si="44"/>
        <v>1</v>
      </c>
    </row>
    <row r="53" spans="66:242" x14ac:dyDescent="0.25">
      <c r="BN53" s="203" t="str">
        <f t="shared" si="6"/>
        <v/>
      </c>
      <c r="DA53" s="203" t="str">
        <f t="shared" si="10"/>
        <v/>
      </c>
      <c r="DU53" s="139" t="str">
        <f t="shared" si="11"/>
        <v/>
      </c>
      <c r="DX53" s="139" t="str">
        <f t="shared" si="12"/>
        <v/>
      </c>
      <c r="EA53" s="139" t="str">
        <f t="shared" si="13"/>
        <v/>
      </c>
      <c r="ED53" s="139" t="str">
        <f t="shared" si="14"/>
        <v/>
      </c>
      <c r="EG53" s="139" t="str">
        <f t="shared" si="15"/>
        <v/>
      </c>
      <c r="EJ53" s="139" t="str">
        <f t="shared" si="16"/>
        <v/>
      </c>
      <c r="EM53" s="139" t="str">
        <f t="shared" si="17"/>
        <v/>
      </c>
      <c r="EP53" s="139" t="str">
        <f t="shared" si="18"/>
        <v/>
      </c>
      <c r="ES53" s="139" t="str">
        <f t="shared" si="19"/>
        <v/>
      </c>
      <c r="EV53" s="139" t="str">
        <f t="shared" si="20"/>
        <v/>
      </c>
      <c r="EY53" s="139" t="str">
        <f t="shared" si="21"/>
        <v/>
      </c>
      <c r="FB53" s="139" t="str">
        <f t="shared" si="22"/>
        <v/>
      </c>
      <c r="FE53" s="139" t="str">
        <f t="shared" si="23"/>
        <v/>
      </c>
      <c r="FH53" s="139" t="str">
        <f t="shared" si="24"/>
        <v/>
      </c>
      <c r="FK53" s="139" t="str">
        <f t="shared" si="25"/>
        <v/>
      </c>
      <c r="FN53" s="139" t="str">
        <f t="shared" si="26"/>
        <v/>
      </c>
      <c r="FQ53" s="139" t="str">
        <f t="shared" si="27"/>
        <v/>
      </c>
      <c r="FT53" s="139" t="str">
        <f t="shared" si="28"/>
        <v/>
      </c>
      <c r="FW53" s="139" t="str">
        <f t="shared" si="29"/>
        <v/>
      </c>
      <c r="FZ53" s="139" t="str">
        <f t="shared" si="30"/>
        <v/>
      </c>
      <c r="GC53" s="139" t="str">
        <f t="shared" si="31"/>
        <v/>
      </c>
      <c r="GF53" s="139" t="str">
        <f t="shared" si="32"/>
        <v/>
      </c>
      <c r="GI53" s="139" t="str">
        <f t="shared" si="33"/>
        <v/>
      </c>
      <c r="GL53" s="139" t="str">
        <f t="shared" si="34"/>
        <v/>
      </c>
      <c r="GO53" s="139" t="str">
        <f t="shared" si="35"/>
        <v/>
      </c>
      <c r="GR53" s="139" t="str">
        <f t="shared" si="36"/>
        <v/>
      </c>
      <c r="GU53" s="139" t="str">
        <f t="shared" si="37"/>
        <v/>
      </c>
      <c r="GX53" s="139" t="str">
        <f t="shared" si="52"/>
        <v/>
      </c>
      <c r="HA53" s="139" t="str">
        <f t="shared" si="53"/>
        <v/>
      </c>
      <c r="HD53" s="139" t="str">
        <f t="shared" si="54"/>
        <v/>
      </c>
      <c r="HG53" s="139" t="str">
        <f t="shared" si="57"/>
        <v/>
      </c>
      <c r="HJ53" s="139" t="str">
        <f t="shared" si="55"/>
        <v/>
      </c>
      <c r="HM53" s="139" t="str">
        <f t="shared" si="56"/>
        <v/>
      </c>
      <c r="HP53" s="139" t="str">
        <f t="shared" si="38"/>
        <v/>
      </c>
      <c r="HS53" s="139" t="str">
        <f t="shared" si="39"/>
        <v/>
      </c>
      <c r="HV53" s="139" t="str">
        <f t="shared" si="40"/>
        <v/>
      </c>
      <c r="HY53" s="139" t="str">
        <f t="shared" si="41"/>
        <v/>
      </c>
      <c r="IE53" s="206" t="str">
        <f t="shared" si="42"/>
        <v/>
      </c>
      <c r="IF53" s="305" t="str">
        <f t="shared" si="46"/>
        <v/>
      </c>
      <c r="IG53" s="201" t="str">
        <f t="shared" si="43"/>
        <v/>
      </c>
      <c r="IH53" s="202" t="b">
        <f t="shared" si="44"/>
        <v>1</v>
      </c>
    </row>
    <row r="54" spans="66:242" x14ac:dyDescent="0.25">
      <c r="BN54" s="203" t="str">
        <f t="shared" si="6"/>
        <v/>
      </c>
      <c r="DA54" s="203" t="str">
        <f t="shared" si="10"/>
        <v/>
      </c>
      <c r="DU54" s="139" t="str">
        <f t="shared" si="11"/>
        <v/>
      </c>
      <c r="DX54" s="139" t="str">
        <f t="shared" si="12"/>
        <v/>
      </c>
      <c r="EA54" s="139" t="str">
        <f t="shared" si="13"/>
        <v/>
      </c>
      <c r="ED54" s="139" t="str">
        <f t="shared" si="14"/>
        <v/>
      </c>
      <c r="EG54" s="139" t="str">
        <f t="shared" si="15"/>
        <v/>
      </c>
      <c r="EJ54" s="139" t="str">
        <f t="shared" si="16"/>
        <v/>
      </c>
      <c r="EM54" s="139" t="str">
        <f t="shared" si="17"/>
        <v/>
      </c>
      <c r="EP54" s="139" t="str">
        <f t="shared" si="18"/>
        <v/>
      </c>
      <c r="ES54" s="139" t="str">
        <f t="shared" si="19"/>
        <v/>
      </c>
      <c r="EV54" s="139" t="str">
        <f t="shared" si="20"/>
        <v/>
      </c>
      <c r="EY54" s="139" t="str">
        <f t="shared" si="21"/>
        <v/>
      </c>
      <c r="FB54" s="139" t="str">
        <f t="shared" si="22"/>
        <v/>
      </c>
      <c r="FE54" s="139" t="str">
        <f t="shared" si="23"/>
        <v/>
      </c>
      <c r="FH54" s="139" t="str">
        <f t="shared" si="24"/>
        <v/>
      </c>
      <c r="FK54" s="139" t="str">
        <f t="shared" si="25"/>
        <v/>
      </c>
      <c r="FN54" s="139" t="str">
        <f t="shared" si="26"/>
        <v/>
      </c>
      <c r="FQ54" s="139" t="str">
        <f t="shared" si="27"/>
        <v/>
      </c>
      <c r="FT54" s="139" t="str">
        <f t="shared" si="28"/>
        <v/>
      </c>
      <c r="FW54" s="139" t="str">
        <f t="shared" si="29"/>
        <v/>
      </c>
      <c r="FZ54" s="139" t="str">
        <f t="shared" si="30"/>
        <v/>
      </c>
      <c r="GC54" s="139" t="str">
        <f t="shared" si="31"/>
        <v/>
      </c>
      <c r="GF54" s="139" t="str">
        <f t="shared" si="32"/>
        <v/>
      </c>
      <c r="GI54" s="139" t="str">
        <f t="shared" si="33"/>
        <v/>
      </c>
      <c r="GL54" s="139" t="str">
        <f t="shared" si="34"/>
        <v/>
      </c>
      <c r="GO54" s="139" t="str">
        <f t="shared" si="35"/>
        <v/>
      </c>
      <c r="GR54" s="139" t="str">
        <f t="shared" si="36"/>
        <v/>
      </c>
      <c r="GU54" s="139" t="str">
        <f t="shared" si="37"/>
        <v/>
      </c>
      <c r="GX54" s="139" t="str">
        <f t="shared" si="52"/>
        <v/>
      </c>
      <c r="HA54" s="139" t="str">
        <f t="shared" si="53"/>
        <v/>
      </c>
      <c r="HD54" s="139" t="str">
        <f t="shared" si="54"/>
        <v/>
      </c>
      <c r="HG54" s="139" t="str">
        <f t="shared" si="57"/>
        <v/>
      </c>
      <c r="HJ54" s="139" t="str">
        <f t="shared" si="55"/>
        <v/>
      </c>
      <c r="HM54" s="139" t="str">
        <f t="shared" si="56"/>
        <v/>
      </c>
      <c r="HP54" s="139" t="str">
        <f t="shared" si="38"/>
        <v/>
      </c>
      <c r="HS54" s="139" t="str">
        <f t="shared" si="39"/>
        <v/>
      </c>
      <c r="HV54" s="139" t="str">
        <f t="shared" si="40"/>
        <v/>
      </c>
      <c r="HY54" s="139" t="str">
        <f t="shared" si="41"/>
        <v/>
      </c>
      <c r="IE54" s="206" t="str">
        <f t="shared" si="42"/>
        <v/>
      </c>
      <c r="IF54" s="305" t="str">
        <f t="shared" si="46"/>
        <v/>
      </c>
      <c r="IG54" s="201" t="str">
        <f t="shared" si="43"/>
        <v/>
      </c>
      <c r="IH54" s="202" t="b">
        <f t="shared" si="44"/>
        <v>1</v>
      </c>
    </row>
    <row r="55" spans="66:242" x14ac:dyDescent="0.25">
      <c r="BN55" s="203" t="str">
        <f t="shared" si="6"/>
        <v/>
      </c>
      <c r="DA55" s="203" t="str">
        <f t="shared" si="10"/>
        <v/>
      </c>
      <c r="DU55" s="139" t="str">
        <f t="shared" si="11"/>
        <v/>
      </c>
      <c r="DX55" s="139" t="str">
        <f t="shared" si="12"/>
        <v/>
      </c>
      <c r="EA55" s="139" t="str">
        <f t="shared" si="13"/>
        <v/>
      </c>
      <c r="ED55" s="139" t="str">
        <f t="shared" si="14"/>
        <v/>
      </c>
      <c r="EG55" s="139" t="str">
        <f t="shared" si="15"/>
        <v/>
      </c>
      <c r="EJ55" s="139" t="str">
        <f t="shared" si="16"/>
        <v/>
      </c>
      <c r="EM55" s="139" t="str">
        <f t="shared" si="17"/>
        <v/>
      </c>
      <c r="EP55" s="139" t="str">
        <f t="shared" si="18"/>
        <v/>
      </c>
      <c r="ES55" s="139" t="str">
        <f t="shared" si="19"/>
        <v/>
      </c>
      <c r="EV55" s="139" t="str">
        <f t="shared" si="20"/>
        <v/>
      </c>
      <c r="EY55" s="139" t="str">
        <f t="shared" si="21"/>
        <v/>
      </c>
      <c r="FB55" s="139" t="str">
        <f t="shared" si="22"/>
        <v/>
      </c>
      <c r="FE55" s="139" t="str">
        <f t="shared" si="23"/>
        <v/>
      </c>
      <c r="FH55" s="139" t="str">
        <f t="shared" si="24"/>
        <v/>
      </c>
      <c r="FK55" s="139" t="str">
        <f t="shared" si="25"/>
        <v/>
      </c>
      <c r="FN55" s="139" t="str">
        <f t="shared" si="26"/>
        <v/>
      </c>
      <c r="FQ55" s="139" t="str">
        <f t="shared" si="27"/>
        <v/>
      </c>
      <c r="FT55" s="139" t="str">
        <f t="shared" si="28"/>
        <v/>
      </c>
      <c r="FW55" s="139" t="str">
        <f t="shared" si="29"/>
        <v/>
      </c>
      <c r="FZ55" s="139" t="str">
        <f t="shared" si="30"/>
        <v/>
      </c>
      <c r="GC55" s="139" t="str">
        <f t="shared" si="31"/>
        <v/>
      </c>
      <c r="GF55" s="139" t="str">
        <f t="shared" si="32"/>
        <v/>
      </c>
      <c r="GI55" s="139" t="str">
        <f t="shared" si="33"/>
        <v/>
      </c>
      <c r="GL55" s="139" t="str">
        <f t="shared" si="34"/>
        <v/>
      </c>
      <c r="GO55" s="139" t="str">
        <f t="shared" si="35"/>
        <v/>
      </c>
      <c r="GR55" s="139" t="str">
        <f t="shared" si="36"/>
        <v/>
      </c>
      <c r="GU55" s="139" t="str">
        <f t="shared" si="37"/>
        <v/>
      </c>
      <c r="GX55" s="139" t="str">
        <f t="shared" si="52"/>
        <v/>
      </c>
      <c r="HA55" s="139" t="str">
        <f t="shared" si="53"/>
        <v/>
      </c>
      <c r="HD55" s="139" t="str">
        <f t="shared" si="54"/>
        <v/>
      </c>
      <c r="HG55" s="139" t="str">
        <f t="shared" si="57"/>
        <v/>
      </c>
      <c r="HJ55" s="139" t="str">
        <f t="shared" si="55"/>
        <v/>
      </c>
      <c r="HM55" s="139" t="str">
        <f t="shared" si="56"/>
        <v/>
      </c>
      <c r="HP55" s="139" t="str">
        <f t="shared" si="38"/>
        <v/>
      </c>
      <c r="HS55" s="139" t="str">
        <f t="shared" si="39"/>
        <v/>
      </c>
      <c r="HV55" s="139" t="str">
        <f t="shared" si="40"/>
        <v/>
      </c>
      <c r="HY55" s="139" t="str">
        <f t="shared" si="41"/>
        <v/>
      </c>
      <c r="IE55" s="206" t="str">
        <f t="shared" si="42"/>
        <v/>
      </c>
      <c r="IF55" s="305" t="str">
        <f t="shared" si="46"/>
        <v/>
      </c>
      <c r="IG55" s="201" t="str">
        <f t="shared" si="43"/>
        <v/>
      </c>
      <c r="IH55" s="202" t="b">
        <f t="shared" si="44"/>
        <v>1</v>
      </c>
    </row>
    <row r="56" spans="66:242" x14ac:dyDescent="0.25">
      <c r="BN56" s="203" t="str">
        <f t="shared" si="6"/>
        <v/>
      </c>
      <c r="DA56" s="203" t="str">
        <f t="shared" si="10"/>
        <v/>
      </c>
      <c r="DU56" s="139" t="str">
        <f t="shared" si="11"/>
        <v/>
      </c>
      <c r="DX56" s="139" t="str">
        <f t="shared" si="12"/>
        <v/>
      </c>
      <c r="EA56" s="139" t="str">
        <f t="shared" si="13"/>
        <v/>
      </c>
      <c r="ED56" s="139" t="str">
        <f t="shared" si="14"/>
        <v/>
      </c>
      <c r="EG56" s="139" t="str">
        <f t="shared" si="15"/>
        <v/>
      </c>
      <c r="EJ56" s="139" t="str">
        <f t="shared" si="16"/>
        <v/>
      </c>
      <c r="EM56" s="139" t="str">
        <f t="shared" si="17"/>
        <v/>
      </c>
      <c r="EP56" s="139" t="str">
        <f t="shared" si="18"/>
        <v/>
      </c>
      <c r="ES56" s="139" t="str">
        <f t="shared" si="19"/>
        <v/>
      </c>
      <c r="EV56" s="139" t="str">
        <f t="shared" si="20"/>
        <v/>
      </c>
      <c r="EY56" s="139" t="str">
        <f t="shared" si="21"/>
        <v/>
      </c>
      <c r="FB56" s="139" t="str">
        <f t="shared" si="22"/>
        <v/>
      </c>
      <c r="FE56" s="139" t="str">
        <f t="shared" si="23"/>
        <v/>
      </c>
      <c r="FH56" s="139" t="str">
        <f t="shared" si="24"/>
        <v/>
      </c>
      <c r="FK56" s="139" t="str">
        <f t="shared" si="25"/>
        <v/>
      </c>
      <c r="FN56" s="139" t="str">
        <f t="shared" si="26"/>
        <v/>
      </c>
      <c r="FQ56" s="139" t="str">
        <f t="shared" si="27"/>
        <v/>
      </c>
      <c r="FT56" s="139" t="str">
        <f t="shared" si="28"/>
        <v/>
      </c>
      <c r="FW56" s="139" t="str">
        <f t="shared" si="29"/>
        <v/>
      </c>
      <c r="FZ56" s="139" t="str">
        <f t="shared" si="30"/>
        <v/>
      </c>
      <c r="GC56" s="139" t="str">
        <f t="shared" si="31"/>
        <v/>
      </c>
      <c r="GF56" s="139" t="str">
        <f t="shared" si="32"/>
        <v/>
      </c>
      <c r="GI56" s="139" t="str">
        <f t="shared" si="33"/>
        <v/>
      </c>
      <c r="GL56" s="139" t="str">
        <f t="shared" si="34"/>
        <v/>
      </c>
      <c r="GO56" s="139" t="str">
        <f t="shared" si="35"/>
        <v/>
      </c>
      <c r="GR56" s="139" t="str">
        <f t="shared" si="36"/>
        <v/>
      </c>
      <c r="GU56" s="139" t="str">
        <f t="shared" si="37"/>
        <v/>
      </c>
      <c r="GX56" s="139" t="str">
        <f t="shared" si="52"/>
        <v/>
      </c>
      <c r="HA56" s="139" t="str">
        <f t="shared" si="53"/>
        <v/>
      </c>
      <c r="HD56" s="139" t="str">
        <f t="shared" si="54"/>
        <v/>
      </c>
      <c r="HG56" s="139" t="str">
        <f t="shared" si="57"/>
        <v/>
      </c>
      <c r="HJ56" s="139" t="str">
        <f t="shared" si="55"/>
        <v/>
      </c>
      <c r="HM56" s="139" t="str">
        <f t="shared" si="56"/>
        <v/>
      </c>
      <c r="HP56" s="139" t="str">
        <f t="shared" si="38"/>
        <v/>
      </c>
      <c r="HS56" s="139" t="str">
        <f t="shared" si="39"/>
        <v/>
      </c>
      <c r="HV56" s="139" t="str">
        <f t="shared" si="40"/>
        <v/>
      </c>
      <c r="HY56" s="139" t="str">
        <f t="shared" si="41"/>
        <v/>
      </c>
      <c r="IE56" s="206" t="str">
        <f t="shared" si="42"/>
        <v/>
      </c>
      <c r="IF56" s="305" t="str">
        <f t="shared" si="46"/>
        <v/>
      </c>
      <c r="IG56" s="201" t="str">
        <f t="shared" si="43"/>
        <v/>
      </c>
      <c r="IH56" s="202" t="b">
        <f t="shared" si="44"/>
        <v>1</v>
      </c>
    </row>
    <row r="57" spans="66:242" x14ac:dyDescent="0.25">
      <c r="BN57" s="203" t="str">
        <f t="shared" si="6"/>
        <v/>
      </c>
      <c r="DA57" s="203" t="str">
        <f t="shared" si="10"/>
        <v/>
      </c>
      <c r="DU57" s="139" t="str">
        <f t="shared" si="11"/>
        <v/>
      </c>
      <c r="DX57" s="139" t="str">
        <f t="shared" si="12"/>
        <v/>
      </c>
      <c r="EA57" s="139" t="str">
        <f t="shared" si="13"/>
        <v/>
      </c>
      <c r="ED57" s="139" t="str">
        <f t="shared" si="14"/>
        <v/>
      </c>
      <c r="EG57" s="139" t="str">
        <f t="shared" si="15"/>
        <v/>
      </c>
      <c r="EJ57" s="139" t="str">
        <f t="shared" si="16"/>
        <v/>
      </c>
      <c r="EM57" s="139" t="str">
        <f t="shared" si="17"/>
        <v/>
      </c>
      <c r="EP57" s="139" t="str">
        <f t="shared" si="18"/>
        <v/>
      </c>
      <c r="ES57" s="139" t="str">
        <f t="shared" si="19"/>
        <v/>
      </c>
      <c r="EV57" s="139" t="str">
        <f t="shared" si="20"/>
        <v/>
      </c>
      <c r="EY57" s="139" t="str">
        <f t="shared" si="21"/>
        <v/>
      </c>
      <c r="FB57" s="139" t="str">
        <f t="shared" si="22"/>
        <v/>
      </c>
      <c r="FE57" s="139" t="str">
        <f t="shared" si="23"/>
        <v/>
      </c>
      <c r="FH57" s="139" t="str">
        <f t="shared" si="24"/>
        <v/>
      </c>
      <c r="FK57" s="139" t="str">
        <f t="shared" si="25"/>
        <v/>
      </c>
      <c r="FN57" s="139" t="str">
        <f t="shared" si="26"/>
        <v/>
      </c>
      <c r="FQ57" s="139" t="str">
        <f t="shared" si="27"/>
        <v/>
      </c>
      <c r="FT57" s="139" t="str">
        <f t="shared" si="28"/>
        <v/>
      </c>
      <c r="FW57" s="139" t="str">
        <f t="shared" si="29"/>
        <v/>
      </c>
      <c r="FZ57" s="139" t="str">
        <f t="shared" si="30"/>
        <v/>
      </c>
      <c r="GC57" s="139" t="str">
        <f t="shared" si="31"/>
        <v/>
      </c>
      <c r="GF57" s="139" t="str">
        <f t="shared" si="32"/>
        <v/>
      </c>
      <c r="GI57" s="139" t="str">
        <f t="shared" si="33"/>
        <v/>
      </c>
      <c r="GL57" s="139" t="str">
        <f t="shared" si="34"/>
        <v/>
      </c>
      <c r="GO57" s="139" t="str">
        <f t="shared" si="35"/>
        <v/>
      </c>
      <c r="GR57" s="139" t="str">
        <f t="shared" si="36"/>
        <v/>
      </c>
      <c r="GU57" s="139" t="str">
        <f t="shared" si="37"/>
        <v/>
      </c>
      <c r="GX57" s="139" t="str">
        <f t="shared" si="52"/>
        <v/>
      </c>
      <c r="HA57" s="139" t="str">
        <f t="shared" si="53"/>
        <v/>
      </c>
      <c r="HD57" s="139" t="str">
        <f t="shared" si="54"/>
        <v/>
      </c>
      <c r="HG57" s="139" t="str">
        <f t="shared" si="57"/>
        <v/>
      </c>
      <c r="HJ57" s="139" t="str">
        <f t="shared" si="55"/>
        <v/>
      </c>
      <c r="HM57" s="139" t="str">
        <f t="shared" si="56"/>
        <v/>
      </c>
      <c r="HP57" s="139" t="str">
        <f t="shared" si="38"/>
        <v/>
      </c>
      <c r="HS57" s="139" t="str">
        <f t="shared" si="39"/>
        <v/>
      </c>
      <c r="HV57" s="139" t="str">
        <f t="shared" si="40"/>
        <v/>
      </c>
      <c r="HY57" s="139" t="str">
        <f t="shared" si="41"/>
        <v/>
      </c>
      <c r="IE57" s="206" t="str">
        <f t="shared" si="42"/>
        <v/>
      </c>
      <c r="IF57" s="305" t="str">
        <f t="shared" si="46"/>
        <v/>
      </c>
      <c r="IG57" s="201" t="str">
        <f t="shared" si="43"/>
        <v/>
      </c>
      <c r="IH57" s="202" t="b">
        <f t="shared" si="44"/>
        <v>1</v>
      </c>
    </row>
    <row r="58" spans="66:242" x14ac:dyDescent="0.25">
      <c r="BN58" s="203" t="str">
        <f t="shared" si="6"/>
        <v/>
      </c>
      <c r="DA58" s="203" t="str">
        <f t="shared" si="10"/>
        <v/>
      </c>
      <c r="DU58" s="139" t="str">
        <f t="shared" si="11"/>
        <v/>
      </c>
      <c r="DX58" s="139" t="str">
        <f t="shared" si="12"/>
        <v/>
      </c>
      <c r="EA58" s="139" t="str">
        <f t="shared" si="13"/>
        <v/>
      </c>
      <c r="ED58" s="139" t="str">
        <f t="shared" si="14"/>
        <v/>
      </c>
      <c r="EG58" s="139" t="str">
        <f t="shared" si="15"/>
        <v/>
      </c>
      <c r="EJ58" s="139" t="str">
        <f t="shared" si="16"/>
        <v/>
      </c>
      <c r="EM58" s="139" t="str">
        <f t="shared" si="17"/>
        <v/>
      </c>
      <c r="EP58" s="139" t="str">
        <f t="shared" si="18"/>
        <v/>
      </c>
      <c r="ES58" s="139" t="str">
        <f t="shared" si="19"/>
        <v/>
      </c>
      <c r="EV58" s="139" t="str">
        <f t="shared" si="20"/>
        <v/>
      </c>
      <c r="EY58" s="139" t="str">
        <f t="shared" si="21"/>
        <v/>
      </c>
      <c r="FB58" s="139" t="str">
        <f t="shared" si="22"/>
        <v/>
      </c>
      <c r="FE58" s="139" t="str">
        <f t="shared" si="23"/>
        <v/>
      </c>
      <c r="FH58" s="139" t="str">
        <f t="shared" si="24"/>
        <v/>
      </c>
      <c r="FK58" s="139" t="str">
        <f t="shared" si="25"/>
        <v/>
      </c>
      <c r="FN58" s="139" t="str">
        <f t="shared" si="26"/>
        <v/>
      </c>
      <c r="FQ58" s="139" t="str">
        <f t="shared" si="27"/>
        <v/>
      </c>
      <c r="FT58" s="139" t="str">
        <f t="shared" si="28"/>
        <v/>
      </c>
      <c r="FW58" s="139" t="str">
        <f t="shared" si="29"/>
        <v/>
      </c>
      <c r="FZ58" s="139" t="str">
        <f t="shared" si="30"/>
        <v/>
      </c>
      <c r="GC58" s="139" t="str">
        <f t="shared" si="31"/>
        <v/>
      </c>
      <c r="GF58" s="139" t="str">
        <f t="shared" si="32"/>
        <v/>
      </c>
      <c r="GI58" s="139" t="str">
        <f t="shared" si="33"/>
        <v/>
      </c>
      <c r="GL58" s="139" t="str">
        <f t="shared" si="34"/>
        <v/>
      </c>
      <c r="GO58" s="139" t="str">
        <f t="shared" si="35"/>
        <v/>
      </c>
      <c r="GR58" s="139" t="str">
        <f t="shared" si="36"/>
        <v/>
      </c>
      <c r="GU58" s="139" t="str">
        <f t="shared" si="37"/>
        <v/>
      </c>
      <c r="GX58" s="139" t="str">
        <f t="shared" si="52"/>
        <v/>
      </c>
      <c r="HA58" s="139" t="str">
        <f t="shared" si="53"/>
        <v/>
      </c>
      <c r="HD58" s="139" t="str">
        <f t="shared" si="54"/>
        <v/>
      </c>
      <c r="HG58" s="139" t="str">
        <f t="shared" si="57"/>
        <v/>
      </c>
      <c r="HJ58" s="139" t="str">
        <f t="shared" si="55"/>
        <v/>
      </c>
      <c r="HM58" s="139" t="str">
        <f t="shared" si="56"/>
        <v/>
      </c>
      <c r="HP58" s="139" t="str">
        <f t="shared" si="38"/>
        <v/>
      </c>
      <c r="HS58" s="139" t="str">
        <f t="shared" si="39"/>
        <v/>
      </c>
      <c r="HV58" s="139" t="str">
        <f t="shared" si="40"/>
        <v/>
      </c>
      <c r="HY58" s="139" t="str">
        <f t="shared" si="41"/>
        <v/>
      </c>
      <c r="IE58" s="206" t="str">
        <f t="shared" si="42"/>
        <v/>
      </c>
      <c r="IF58" s="305" t="str">
        <f t="shared" si="46"/>
        <v/>
      </c>
      <c r="IG58" s="201" t="str">
        <f t="shared" si="43"/>
        <v/>
      </c>
      <c r="IH58" s="202" t="b">
        <f t="shared" si="44"/>
        <v>1</v>
      </c>
    </row>
    <row r="59" spans="66:242" x14ac:dyDescent="0.25">
      <c r="BN59" s="203" t="str">
        <f t="shared" si="6"/>
        <v/>
      </c>
      <c r="DA59" s="203" t="str">
        <f t="shared" si="10"/>
        <v/>
      </c>
      <c r="DU59" s="139" t="str">
        <f t="shared" si="11"/>
        <v/>
      </c>
      <c r="DX59" s="139" t="str">
        <f t="shared" si="12"/>
        <v/>
      </c>
      <c r="EA59" s="139" t="str">
        <f t="shared" si="13"/>
        <v/>
      </c>
      <c r="ED59" s="139" t="str">
        <f t="shared" si="14"/>
        <v/>
      </c>
      <c r="EG59" s="139" t="str">
        <f t="shared" si="15"/>
        <v/>
      </c>
      <c r="EJ59" s="139" t="str">
        <f t="shared" si="16"/>
        <v/>
      </c>
      <c r="EM59" s="139" t="str">
        <f t="shared" si="17"/>
        <v/>
      </c>
      <c r="EP59" s="139" t="str">
        <f t="shared" si="18"/>
        <v/>
      </c>
      <c r="ES59" s="139" t="str">
        <f t="shared" si="19"/>
        <v/>
      </c>
      <c r="EV59" s="139" t="str">
        <f t="shared" si="20"/>
        <v/>
      </c>
      <c r="EY59" s="139" t="str">
        <f t="shared" si="21"/>
        <v/>
      </c>
      <c r="FB59" s="139" t="str">
        <f t="shared" si="22"/>
        <v/>
      </c>
      <c r="FE59" s="139" t="str">
        <f t="shared" si="23"/>
        <v/>
      </c>
      <c r="FH59" s="139" t="str">
        <f t="shared" si="24"/>
        <v/>
      </c>
      <c r="FK59" s="139" t="str">
        <f t="shared" si="25"/>
        <v/>
      </c>
      <c r="FN59" s="139" t="str">
        <f t="shared" si="26"/>
        <v/>
      </c>
      <c r="FQ59" s="139" t="str">
        <f t="shared" si="27"/>
        <v/>
      </c>
      <c r="FT59" s="139" t="str">
        <f t="shared" si="28"/>
        <v/>
      </c>
      <c r="FW59" s="139" t="str">
        <f t="shared" si="29"/>
        <v/>
      </c>
      <c r="FZ59" s="139" t="str">
        <f t="shared" si="30"/>
        <v/>
      </c>
      <c r="GC59" s="139" t="str">
        <f t="shared" si="31"/>
        <v/>
      </c>
      <c r="GF59" s="139" t="str">
        <f t="shared" si="32"/>
        <v/>
      </c>
      <c r="GI59" s="139" t="str">
        <f t="shared" si="33"/>
        <v/>
      </c>
      <c r="GL59" s="139" t="str">
        <f t="shared" si="34"/>
        <v/>
      </c>
      <c r="GO59" s="139" t="str">
        <f t="shared" si="35"/>
        <v/>
      </c>
      <c r="GR59" s="139" t="str">
        <f t="shared" si="36"/>
        <v/>
      </c>
      <c r="GU59" s="139" t="str">
        <f t="shared" si="37"/>
        <v/>
      </c>
      <c r="GX59" s="139" t="str">
        <f t="shared" si="52"/>
        <v/>
      </c>
      <c r="HA59" s="139" t="str">
        <f t="shared" si="53"/>
        <v/>
      </c>
      <c r="HD59" s="139" t="str">
        <f t="shared" si="54"/>
        <v/>
      </c>
      <c r="HG59" s="139" t="str">
        <f t="shared" si="57"/>
        <v/>
      </c>
      <c r="HJ59" s="139" t="str">
        <f t="shared" si="55"/>
        <v/>
      </c>
      <c r="HM59" s="139" t="str">
        <f t="shared" si="56"/>
        <v/>
      </c>
      <c r="HP59" s="139" t="str">
        <f t="shared" si="38"/>
        <v/>
      </c>
      <c r="HS59" s="139" t="str">
        <f t="shared" si="39"/>
        <v/>
      </c>
      <c r="HV59" s="139" t="str">
        <f t="shared" si="40"/>
        <v/>
      </c>
      <c r="HY59" s="139" t="str">
        <f t="shared" si="41"/>
        <v/>
      </c>
      <c r="IE59" s="206" t="str">
        <f t="shared" si="42"/>
        <v/>
      </c>
      <c r="IF59" s="305" t="str">
        <f t="shared" si="46"/>
        <v/>
      </c>
      <c r="IG59" s="201" t="str">
        <f t="shared" si="43"/>
        <v/>
      </c>
      <c r="IH59" s="202" t="b">
        <f t="shared" si="44"/>
        <v>1</v>
      </c>
    </row>
    <row r="60" spans="66:242" x14ac:dyDescent="0.25">
      <c r="BN60" s="203" t="str">
        <f t="shared" si="6"/>
        <v/>
      </c>
      <c r="DA60" s="203" t="str">
        <f t="shared" si="10"/>
        <v/>
      </c>
      <c r="DU60" s="139" t="str">
        <f t="shared" si="11"/>
        <v/>
      </c>
      <c r="DX60" s="139" t="str">
        <f t="shared" si="12"/>
        <v/>
      </c>
      <c r="EA60" s="139" t="str">
        <f t="shared" si="13"/>
        <v/>
      </c>
      <c r="ED60" s="139" t="str">
        <f t="shared" si="14"/>
        <v/>
      </c>
      <c r="EG60" s="139" t="str">
        <f t="shared" si="15"/>
        <v/>
      </c>
      <c r="EJ60" s="139" t="str">
        <f t="shared" si="16"/>
        <v/>
      </c>
      <c r="EM60" s="139" t="str">
        <f t="shared" si="17"/>
        <v/>
      </c>
      <c r="EP60" s="139" t="str">
        <f t="shared" si="18"/>
        <v/>
      </c>
      <c r="ES60" s="139" t="str">
        <f t="shared" si="19"/>
        <v/>
      </c>
      <c r="EV60" s="139" t="str">
        <f t="shared" si="20"/>
        <v/>
      </c>
      <c r="EY60" s="139" t="str">
        <f t="shared" si="21"/>
        <v/>
      </c>
      <c r="FB60" s="139" t="str">
        <f t="shared" si="22"/>
        <v/>
      </c>
      <c r="FE60" s="139" t="str">
        <f t="shared" si="23"/>
        <v/>
      </c>
      <c r="FH60" s="139" t="str">
        <f t="shared" si="24"/>
        <v/>
      </c>
      <c r="FK60" s="139" t="str">
        <f t="shared" si="25"/>
        <v/>
      </c>
      <c r="FN60" s="139" t="str">
        <f t="shared" si="26"/>
        <v/>
      </c>
      <c r="FQ60" s="139" t="str">
        <f t="shared" si="27"/>
        <v/>
      </c>
      <c r="FT60" s="139" t="str">
        <f t="shared" si="28"/>
        <v/>
      </c>
      <c r="FW60" s="139" t="str">
        <f t="shared" si="29"/>
        <v/>
      </c>
      <c r="FZ60" s="139" t="str">
        <f t="shared" si="30"/>
        <v/>
      </c>
      <c r="GC60" s="139" t="str">
        <f t="shared" si="31"/>
        <v/>
      </c>
      <c r="GF60" s="139" t="str">
        <f t="shared" si="32"/>
        <v/>
      </c>
      <c r="GI60" s="139" t="str">
        <f t="shared" si="33"/>
        <v/>
      </c>
      <c r="GL60" s="139" t="str">
        <f t="shared" si="34"/>
        <v/>
      </c>
      <c r="GO60" s="139" t="str">
        <f t="shared" si="35"/>
        <v/>
      </c>
      <c r="GR60" s="139" t="str">
        <f t="shared" si="36"/>
        <v/>
      </c>
      <c r="GU60" s="139" t="str">
        <f t="shared" si="37"/>
        <v/>
      </c>
      <c r="GX60" s="139" t="str">
        <f t="shared" si="52"/>
        <v/>
      </c>
      <c r="HA60" s="139" t="str">
        <f t="shared" si="53"/>
        <v/>
      </c>
      <c r="HD60" s="139" t="str">
        <f t="shared" si="54"/>
        <v/>
      </c>
      <c r="HG60" s="139" t="str">
        <f t="shared" si="57"/>
        <v/>
      </c>
      <c r="HJ60" s="139" t="str">
        <f t="shared" si="55"/>
        <v/>
      </c>
      <c r="HM60" s="139" t="str">
        <f t="shared" si="56"/>
        <v/>
      </c>
      <c r="HP60" s="139" t="str">
        <f t="shared" si="38"/>
        <v/>
      </c>
      <c r="HS60" s="139" t="str">
        <f t="shared" si="39"/>
        <v/>
      </c>
      <c r="HV60" s="139" t="str">
        <f t="shared" si="40"/>
        <v/>
      </c>
      <c r="HY60" s="139" t="str">
        <f t="shared" si="41"/>
        <v/>
      </c>
      <c r="IE60" s="206" t="str">
        <f t="shared" si="42"/>
        <v/>
      </c>
      <c r="IF60" s="305" t="str">
        <f t="shared" si="46"/>
        <v/>
      </c>
      <c r="IG60" s="201" t="str">
        <f t="shared" si="43"/>
        <v/>
      </c>
      <c r="IH60" s="202" t="b">
        <f t="shared" si="44"/>
        <v>1</v>
      </c>
    </row>
    <row r="61" spans="66:242" x14ac:dyDescent="0.25">
      <c r="BN61" s="203" t="str">
        <f t="shared" si="6"/>
        <v/>
      </c>
      <c r="DA61" s="203" t="str">
        <f t="shared" si="10"/>
        <v/>
      </c>
      <c r="DU61" s="139" t="str">
        <f t="shared" si="11"/>
        <v/>
      </c>
      <c r="DX61" s="139" t="str">
        <f t="shared" si="12"/>
        <v/>
      </c>
      <c r="EA61" s="139" t="str">
        <f t="shared" si="13"/>
        <v/>
      </c>
      <c r="ED61" s="139" t="str">
        <f t="shared" si="14"/>
        <v/>
      </c>
      <c r="EG61" s="139" t="str">
        <f t="shared" si="15"/>
        <v/>
      </c>
      <c r="EJ61" s="139" t="str">
        <f t="shared" si="16"/>
        <v/>
      </c>
      <c r="EM61" s="139" t="str">
        <f t="shared" si="17"/>
        <v/>
      </c>
      <c r="EP61" s="139" t="str">
        <f t="shared" si="18"/>
        <v/>
      </c>
      <c r="ES61" s="139" t="str">
        <f t="shared" si="19"/>
        <v/>
      </c>
      <c r="EV61" s="139" t="str">
        <f t="shared" si="20"/>
        <v/>
      </c>
      <c r="EY61" s="139" t="str">
        <f t="shared" si="21"/>
        <v/>
      </c>
      <c r="FB61" s="139" t="str">
        <f t="shared" si="22"/>
        <v/>
      </c>
      <c r="FE61" s="139" t="str">
        <f t="shared" si="23"/>
        <v/>
      </c>
      <c r="FH61" s="139" t="str">
        <f t="shared" si="24"/>
        <v/>
      </c>
      <c r="FK61" s="139" t="str">
        <f t="shared" si="25"/>
        <v/>
      </c>
      <c r="FN61" s="139" t="str">
        <f t="shared" si="26"/>
        <v/>
      </c>
      <c r="FQ61" s="139" t="str">
        <f t="shared" si="27"/>
        <v/>
      </c>
      <c r="FT61" s="139" t="str">
        <f t="shared" si="28"/>
        <v/>
      </c>
      <c r="FW61" s="139" t="str">
        <f t="shared" si="29"/>
        <v/>
      </c>
      <c r="FZ61" s="139" t="str">
        <f t="shared" si="30"/>
        <v/>
      </c>
      <c r="GC61" s="139" t="str">
        <f t="shared" si="31"/>
        <v/>
      </c>
      <c r="GF61" s="139" t="str">
        <f t="shared" si="32"/>
        <v/>
      </c>
      <c r="GI61" s="139" t="str">
        <f t="shared" si="33"/>
        <v/>
      </c>
      <c r="GL61" s="139" t="str">
        <f t="shared" si="34"/>
        <v/>
      </c>
      <c r="GO61" s="139" t="str">
        <f t="shared" si="35"/>
        <v/>
      </c>
      <c r="GR61" s="139" t="str">
        <f t="shared" si="36"/>
        <v/>
      </c>
      <c r="GU61" s="139" t="str">
        <f t="shared" si="37"/>
        <v/>
      </c>
      <c r="GX61" s="139" t="str">
        <f t="shared" si="52"/>
        <v/>
      </c>
      <c r="HA61" s="139" t="str">
        <f t="shared" si="53"/>
        <v/>
      </c>
      <c r="HD61" s="139" t="str">
        <f t="shared" si="54"/>
        <v/>
      </c>
      <c r="HG61" s="139" t="str">
        <f t="shared" si="57"/>
        <v/>
      </c>
      <c r="HJ61" s="139" t="str">
        <f t="shared" si="55"/>
        <v/>
      </c>
      <c r="HM61" s="139" t="str">
        <f t="shared" si="56"/>
        <v/>
      </c>
      <c r="HP61" s="139" t="str">
        <f t="shared" si="38"/>
        <v/>
      </c>
      <c r="HS61" s="139" t="str">
        <f t="shared" si="39"/>
        <v/>
      </c>
      <c r="HV61" s="139" t="str">
        <f t="shared" si="40"/>
        <v/>
      </c>
      <c r="HY61" s="139" t="str">
        <f t="shared" si="41"/>
        <v/>
      </c>
      <c r="IE61" s="206" t="str">
        <f t="shared" si="42"/>
        <v/>
      </c>
      <c r="IF61" s="305" t="str">
        <f t="shared" si="46"/>
        <v/>
      </c>
      <c r="IG61" s="201" t="str">
        <f t="shared" si="43"/>
        <v/>
      </c>
      <c r="IH61" s="202" t="b">
        <f t="shared" si="44"/>
        <v>1</v>
      </c>
    </row>
    <row r="62" spans="66:242" x14ac:dyDescent="0.25">
      <c r="BN62" s="203" t="str">
        <f t="shared" si="6"/>
        <v/>
      </c>
      <c r="DA62" s="203" t="str">
        <f t="shared" si="10"/>
        <v/>
      </c>
      <c r="DU62" s="139" t="str">
        <f t="shared" si="11"/>
        <v/>
      </c>
      <c r="DX62" s="139" t="str">
        <f t="shared" si="12"/>
        <v/>
      </c>
      <c r="EA62" s="139" t="str">
        <f t="shared" si="13"/>
        <v/>
      </c>
      <c r="ED62" s="139" t="str">
        <f t="shared" si="14"/>
        <v/>
      </c>
      <c r="EG62" s="139" t="str">
        <f t="shared" si="15"/>
        <v/>
      </c>
      <c r="EJ62" s="139" t="str">
        <f t="shared" si="16"/>
        <v/>
      </c>
      <c r="EM62" s="139" t="str">
        <f t="shared" si="17"/>
        <v/>
      </c>
      <c r="EP62" s="139" t="str">
        <f t="shared" si="18"/>
        <v/>
      </c>
      <c r="ES62" s="139" t="str">
        <f t="shared" si="19"/>
        <v/>
      </c>
      <c r="EV62" s="139" t="str">
        <f t="shared" si="20"/>
        <v/>
      </c>
      <c r="EY62" s="139" t="str">
        <f t="shared" si="21"/>
        <v/>
      </c>
      <c r="FB62" s="139" t="str">
        <f t="shared" si="22"/>
        <v/>
      </c>
      <c r="FE62" s="139" t="str">
        <f t="shared" si="23"/>
        <v/>
      </c>
      <c r="FH62" s="139" t="str">
        <f t="shared" si="24"/>
        <v/>
      </c>
      <c r="FK62" s="139" t="str">
        <f t="shared" si="25"/>
        <v/>
      </c>
      <c r="FN62" s="139" t="str">
        <f t="shared" si="26"/>
        <v/>
      </c>
      <c r="FQ62" s="139" t="str">
        <f t="shared" si="27"/>
        <v/>
      </c>
      <c r="FT62" s="139" t="str">
        <f t="shared" si="28"/>
        <v/>
      </c>
      <c r="FW62" s="139" t="str">
        <f t="shared" si="29"/>
        <v/>
      </c>
      <c r="FZ62" s="139" t="str">
        <f t="shared" si="30"/>
        <v/>
      </c>
      <c r="GC62" s="139" t="str">
        <f t="shared" si="31"/>
        <v/>
      </c>
      <c r="GF62" s="139" t="str">
        <f t="shared" si="32"/>
        <v/>
      </c>
      <c r="GI62" s="139" t="str">
        <f t="shared" si="33"/>
        <v/>
      </c>
      <c r="GL62" s="139" t="str">
        <f t="shared" si="34"/>
        <v/>
      </c>
      <c r="GO62" s="139" t="str">
        <f t="shared" si="35"/>
        <v/>
      </c>
      <c r="GR62" s="139" t="str">
        <f t="shared" si="36"/>
        <v/>
      </c>
      <c r="GU62" s="139" t="str">
        <f t="shared" si="37"/>
        <v/>
      </c>
      <c r="GX62" s="139" t="str">
        <f t="shared" si="52"/>
        <v/>
      </c>
      <c r="HA62" s="139" t="str">
        <f t="shared" si="53"/>
        <v/>
      </c>
      <c r="HD62" s="139" t="str">
        <f t="shared" si="54"/>
        <v/>
      </c>
      <c r="HG62" s="139" t="str">
        <f t="shared" si="57"/>
        <v/>
      </c>
      <c r="HJ62" s="139" t="str">
        <f t="shared" si="55"/>
        <v/>
      </c>
      <c r="HM62" s="139" t="str">
        <f t="shared" si="56"/>
        <v/>
      </c>
      <c r="HP62" s="139" t="str">
        <f t="shared" si="38"/>
        <v/>
      </c>
      <c r="HS62" s="139" t="str">
        <f t="shared" si="39"/>
        <v/>
      </c>
      <c r="HV62" s="139" t="str">
        <f t="shared" si="40"/>
        <v/>
      </c>
      <c r="HY62" s="139" t="str">
        <f t="shared" si="41"/>
        <v/>
      </c>
      <c r="IE62" s="206" t="str">
        <f t="shared" si="42"/>
        <v/>
      </c>
      <c r="IF62" s="305" t="str">
        <f t="shared" si="46"/>
        <v/>
      </c>
      <c r="IG62" s="201" t="str">
        <f t="shared" si="43"/>
        <v/>
      </c>
      <c r="IH62" s="202" t="b">
        <f t="shared" si="44"/>
        <v>1</v>
      </c>
    </row>
    <row r="63" spans="66:242" x14ac:dyDescent="0.25">
      <c r="BN63" s="203" t="str">
        <f t="shared" si="6"/>
        <v/>
      </c>
      <c r="DA63" s="203" t="str">
        <f t="shared" si="10"/>
        <v/>
      </c>
      <c r="DU63" s="139" t="str">
        <f t="shared" si="11"/>
        <v/>
      </c>
      <c r="DX63" s="139" t="str">
        <f t="shared" si="12"/>
        <v/>
      </c>
      <c r="EA63" s="139" t="str">
        <f t="shared" si="13"/>
        <v/>
      </c>
      <c r="ED63" s="139" t="str">
        <f t="shared" si="14"/>
        <v/>
      </c>
      <c r="EG63" s="139" t="str">
        <f t="shared" si="15"/>
        <v/>
      </c>
      <c r="EJ63" s="139" t="str">
        <f t="shared" si="16"/>
        <v/>
      </c>
      <c r="EM63" s="139" t="str">
        <f t="shared" si="17"/>
        <v/>
      </c>
      <c r="EP63" s="139" t="str">
        <f t="shared" si="18"/>
        <v/>
      </c>
      <c r="ES63" s="139" t="str">
        <f t="shared" si="19"/>
        <v/>
      </c>
      <c r="EV63" s="139" t="str">
        <f t="shared" si="20"/>
        <v/>
      </c>
      <c r="EY63" s="139" t="str">
        <f t="shared" si="21"/>
        <v/>
      </c>
      <c r="FB63" s="139" t="str">
        <f t="shared" si="22"/>
        <v/>
      </c>
      <c r="FE63" s="139" t="str">
        <f t="shared" si="23"/>
        <v/>
      </c>
      <c r="FH63" s="139" t="str">
        <f t="shared" si="24"/>
        <v/>
      </c>
      <c r="FK63" s="139" t="str">
        <f t="shared" si="25"/>
        <v/>
      </c>
      <c r="FN63" s="139" t="str">
        <f t="shared" si="26"/>
        <v/>
      </c>
      <c r="FQ63" s="139" t="str">
        <f t="shared" si="27"/>
        <v/>
      </c>
      <c r="FT63" s="139" t="str">
        <f t="shared" si="28"/>
        <v/>
      </c>
      <c r="FW63" s="139" t="str">
        <f t="shared" si="29"/>
        <v/>
      </c>
      <c r="FZ63" s="139" t="str">
        <f t="shared" si="30"/>
        <v/>
      </c>
      <c r="GC63" s="139" t="str">
        <f t="shared" si="31"/>
        <v/>
      </c>
      <c r="GF63" s="139" t="str">
        <f t="shared" si="32"/>
        <v/>
      </c>
      <c r="GI63" s="139" t="str">
        <f t="shared" si="33"/>
        <v/>
      </c>
      <c r="GL63" s="139" t="str">
        <f t="shared" si="34"/>
        <v/>
      </c>
      <c r="GO63" s="139" t="str">
        <f t="shared" si="35"/>
        <v/>
      </c>
      <c r="GR63" s="139" t="str">
        <f t="shared" si="36"/>
        <v/>
      </c>
      <c r="GU63" s="139" t="str">
        <f t="shared" si="37"/>
        <v/>
      </c>
      <c r="GX63" s="139" t="str">
        <f t="shared" si="52"/>
        <v/>
      </c>
      <c r="HA63" s="139" t="str">
        <f t="shared" si="53"/>
        <v/>
      </c>
      <c r="HD63" s="139" t="str">
        <f t="shared" si="54"/>
        <v/>
      </c>
      <c r="HG63" s="139" t="str">
        <f t="shared" si="57"/>
        <v/>
      </c>
      <c r="HJ63" s="139" t="str">
        <f t="shared" si="55"/>
        <v/>
      </c>
      <c r="HM63" s="139" t="str">
        <f t="shared" si="56"/>
        <v/>
      </c>
      <c r="HP63" s="139" t="str">
        <f t="shared" si="38"/>
        <v/>
      </c>
      <c r="HS63" s="139" t="str">
        <f t="shared" si="39"/>
        <v/>
      </c>
      <c r="HV63" s="139" t="str">
        <f t="shared" si="40"/>
        <v/>
      </c>
      <c r="HY63" s="139" t="str">
        <f t="shared" si="41"/>
        <v/>
      </c>
      <c r="IE63" s="206" t="str">
        <f t="shared" si="42"/>
        <v/>
      </c>
      <c r="IF63" s="305" t="str">
        <f t="shared" si="46"/>
        <v/>
      </c>
      <c r="IG63" s="201" t="str">
        <f t="shared" si="43"/>
        <v/>
      </c>
      <c r="IH63" s="202" t="b">
        <f t="shared" si="44"/>
        <v>1</v>
      </c>
    </row>
    <row r="64" spans="66:242" x14ac:dyDescent="0.25">
      <c r="BN64" s="203" t="str">
        <f t="shared" si="6"/>
        <v/>
      </c>
      <c r="DA64" s="203" t="str">
        <f t="shared" si="10"/>
        <v/>
      </c>
      <c r="DU64" s="139" t="str">
        <f t="shared" si="11"/>
        <v/>
      </c>
      <c r="DX64" s="139" t="str">
        <f t="shared" si="12"/>
        <v/>
      </c>
      <c r="EA64" s="139" t="str">
        <f t="shared" si="13"/>
        <v/>
      </c>
      <c r="ED64" s="139" t="str">
        <f t="shared" si="14"/>
        <v/>
      </c>
      <c r="EG64" s="139" t="str">
        <f t="shared" si="15"/>
        <v/>
      </c>
      <c r="EJ64" s="139" t="str">
        <f t="shared" si="16"/>
        <v/>
      </c>
      <c r="EM64" s="139" t="str">
        <f t="shared" si="17"/>
        <v/>
      </c>
      <c r="EP64" s="139" t="str">
        <f t="shared" si="18"/>
        <v/>
      </c>
      <c r="ES64" s="139" t="str">
        <f t="shared" si="19"/>
        <v/>
      </c>
      <c r="EV64" s="139" t="str">
        <f t="shared" si="20"/>
        <v/>
      </c>
      <c r="EY64" s="139" t="str">
        <f t="shared" si="21"/>
        <v/>
      </c>
      <c r="FB64" s="139" t="str">
        <f t="shared" si="22"/>
        <v/>
      </c>
      <c r="FE64" s="139" t="str">
        <f t="shared" si="23"/>
        <v/>
      </c>
      <c r="FH64" s="139" t="str">
        <f t="shared" si="24"/>
        <v/>
      </c>
      <c r="FK64" s="139" t="str">
        <f t="shared" si="25"/>
        <v/>
      </c>
      <c r="FN64" s="139" t="str">
        <f t="shared" si="26"/>
        <v/>
      </c>
      <c r="FQ64" s="139" t="str">
        <f t="shared" si="27"/>
        <v/>
      </c>
      <c r="FT64" s="139" t="str">
        <f t="shared" si="28"/>
        <v/>
      </c>
      <c r="FW64" s="139" t="str">
        <f t="shared" si="29"/>
        <v/>
      </c>
      <c r="FZ64" s="139" t="str">
        <f t="shared" si="30"/>
        <v/>
      </c>
      <c r="GC64" s="139" t="str">
        <f t="shared" si="31"/>
        <v/>
      </c>
      <c r="GF64" s="139" t="str">
        <f t="shared" si="32"/>
        <v/>
      </c>
      <c r="GI64" s="139" t="str">
        <f t="shared" si="33"/>
        <v/>
      </c>
      <c r="GL64" s="139" t="str">
        <f t="shared" si="34"/>
        <v/>
      </c>
      <c r="GO64" s="139" t="str">
        <f t="shared" si="35"/>
        <v/>
      </c>
      <c r="GR64" s="139" t="str">
        <f t="shared" si="36"/>
        <v/>
      </c>
      <c r="GU64" s="139" t="str">
        <f t="shared" si="37"/>
        <v/>
      </c>
      <c r="GX64" s="139" t="str">
        <f t="shared" si="52"/>
        <v/>
      </c>
      <c r="HA64" s="139" t="str">
        <f t="shared" si="53"/>
        <v/>
      </c>
      <c r="HD64" s="139" t="str">
        <f t="shared" si="54"/>
        <v/>
      </c>
      <c r="HG64" s="139" t="str">
        <f t="shared" si="57"/>
        <v/>
      </c>
      <c r="HJ64" s="139" t="str">
        <f t="shared" si="55"/>
        <v/>
      </c>
      <c r="HM64" s="139" t="str">
        <f t="shared" si="56"/>
        <v/>
      </c>
      <c r="HP64" s="139" t="str">
        <f t="shared" si="38"/>
        <v/>
      </c>
      <c r="HS64" s="139" t="str">
        <f t="shared" si="39"/>
        <v/>
      </c>
      <c r="HV64" s="139" t="str">
        <f t="shared" si="40"/>
        <v/>
      </c>
      <c r="HY64" s="139" t="str">
        <f t="shared" si="41"/>
        <v/>
      </c>
      <c r="IE64" s="206" t="str">
        <f t="shared" si="42"/>
        <v/>
      </c>
      <c r="IF64" s="305" t="str">
        <f t="shared" si="46"/>
        <v/>
      </c>
      <c r="IG64" s="201" t="str">
        <f t="shared" si="43"/>
        <v/>
      </c>
      <c r="IH64" s="202" t="b">
        <f t="shared" si="44"/>
        <v>1</v>
      </c>
    </row>
    <row r="65" spans="66:242" x14ac:dyDescent="0.25">
      <c r="BN65" s="203" t="str">
        <f t="shared" si="6"/>
        <v/>
      </c>
      <c r="DA65" s="203" t="str">
        <f t="shared" si="10"/>
        <v/>
      </c>
      <c r="DU65" s="139" t="str">
        <f t="shared" si="11"/>
        <v/>
      </c>
      <c r="DX65" s="139" t="str">
        <f t="shared" si="12"/>
        <v/>
      </c>
      <c r="EA65" s="139" t="str">
        <f t="shared" si="13"/>
        <v/>
      </c>
      <c r="ED65" s="139" t="str">
        <f t="shared" si="14"/>
        <v/>
      </c>
      <c r="EG65" s="139" t="str">
        <f t="shared" si="15"/>
        <v/>
      </c>
      <c r="EJ65" s="139" t="str">
        <f t="shared" si="16"/>
        <v/>
      </c>
      <c r="EM65" s="139" t="str">
        <f t="shared" si="17"/>
        <v/>
      </c>
      <c r="EP65" s="139" t="str">
        <f t="shared" si="18"/>
        <v/>
      </c>
      <c r="ES65" s="139" t="str">
        <f t="shared" si="19"/>
        <v/>
      </c>
      <c r="EV65" s="139" t="str">
        <f t="shared" si="20"/>
        <v/>
      </c>
      <c r="EY65" s="139" t="str">
        <f t="shared" si="21"/>
        <v/>
      </c>
      <c r="FB65" s="139" t="str">
        <f t="shared" si="22"/>
        <v/>
      </c>
      <c r="FE65" s="139" t="str">
        <f t="shared" si="23"/>
        <v/>
      </c>
      <c r="FH65" s="139" t="str">
        <f t="shared" si="24"/>
        <v/>
      </c>
      <c r="FK65" s="139" t="str">
        <f t="shared" si="25"/>
        <v/>
      </c>
      <c r="FN65" s="139" t="str">
        <f t="shared" si="26"/>
        <v/>
      </c>
      <c r="FQ65" s="139" t="str">
        <f t="shared" si="27"/>
        <v/>
      </c>
      <c r="FT65" s="139" t="str">
        <f t="shared" si="28"/>
        <v/>
      </c>
      <c r="FW65" s="139" t="str">
        <f t="shared" si="29"/>
        <v/>
      </c>
      <c r="FZ65" s="139" t="str">
        <f t="shared" si="30"/>
        <v/>
      </c>
      <c r="GC65" s="139" t="str">
        <f t="shared" si="31"/>
        <v/>
      </c>
      <c r="GF65" s="139" t="str">
        <f t="shared" si="32"/>
        <v/>
      </c>
      <c r="GI65" s="139" t="str">
        <f t="shared" si="33"/>
        <v/>
      </c>
      <c r="GL65" s="139" t="str">
        <f t="shared" si="34"/>
        <v/>
      </c>
      <c r="GO65" s="139" t="str">
        <f t="shared" si="35"/>
        <v/>
      </c>
      <c r="GR65" s="139" t="str">
        <f t="shared" si="36"/>
        <v/>
      </c>
      <c r="GU65" s="139" t="str">
        <f t="shared" si="37"/>
        <v/>
      </c>
      <c r="GX65" s="139" t="str">
        <f t="shared" si="52"/>
        <v/>
      </c>
      <c r="HA65" s="139" t="str">
        <f t="shared" si="53"/>
        <v/>
      </c>
      <c r="HD65" s="139" t="str">
        <f t="shared" si="54"/>
        <v/>
      </c>
      <c r="HG65" s="139" t="str">
        <f t="shared" si="57"/>
        <v/>
      </c>
      <c r="HJ65" s="139" t="str">
        <f t="shared" si="55"/>
        <v/>
      </c>
      <c r="HM65" s="139" t="str">
        <f t="shared" si="56"/>
        <v/>
      </c>
      <c r="HP65" s="139" t="str">
        <f t="shared" si="38"/>
        <v/>
      </c>
      <c r="HS65" s="139" t="str">
        <f t="shared" si="39"/>
        <v/>
      </c>
      <c r="HV65" s="139" t="str">
        <f t="shared" si="40"/>
        <v/>
      </c>
      <c r="HY65" s="139" t="str">
        <f t="shared" si="41"/>
        <v/>
      </c>
      <c r="IE65" s="206" t="str">
        <f t="shared" si="42"/>
        <v/>
      </c>
      <c r="IF65" s="305" t="str">
        <f t="shared" si="46"/>
        <v/>
      </c>
      <c r="IG65" s="201" t="str">
        <f t="shared" si="43"/>
        <v/>
      </c>
      <c r="IH65" s="202" t="b">
        <f t="shared" si="44"/>
        <v>1</v>
      </c>
    </row>
    <row r="66" spans="66:242" x14ac:dyDescent="0.25">
      <c r="BN66" s="203" t="str">
        <f t="shared" si="6"/>
        <v/>
      </c>
      <c r="DA66" s="203" t="str">
        <f t="shared" si="10"/>
        <v/>
      </c>
      <c r="DU66" s="139" t="str">
        <f t="shared" si="11"/>
        <v/>
      </c>
      <c r="DX66" s="139" t="str">
        <f t="shared" si="12"/>
        <v/>
      </c>
      <c r="EA66" s="139" t="str">
        <f t="shared" si="13"/>
        <v/>
      </c>
      <c r="ED66" s="139" t="str">
        <f t="shared" si="14"/>
        <v/>
      </c>
      <c r="EG66" s="139" t="str">
        <f t="shared" si="15"/>
        <v/>
      </c>
      <c r="EJ66" s="139" t="str">
        <f t="shared" si="16"/>
        <v/>
      </c>
      <c r="EM66" s="139" t="str">
        <f t="shared" si="17"/>
        <v/>
      </c>
      <c r="EP66" s="139" t="str">
        <f t="shared" si="18"/>
        <v/>
      </c>
      <c r="ES66" s="139" t="str">
        <f t="shared" si="19"/>
        <v/>
      </c>
      <c r="EV66" s="139" t="str">
        <f t="shared" si="20"/>
        <v/>
      </c>
      <c r="EY66" s="139" t="str">
        <f t="shared" si="21"/>
        <v/>
      </c>
      <c r="FB66" s="139" t="str">
        <f t="shared" si="22"/>
        <v/>
      </c>
      <c r="FE66" s="139" t="str">
        <f t="shared" si="23"/>
        <v/>
      </c>
      <c r="FH66" s="139" t="str">
        <f t="shared" si="24"/>
        <v/>
      </c>
      <c r="FK66" s="139" t="str">
        <f t="shared" si="25"/>
        <v/>
      </c>
      <c r="FN66" s="139" t="str">
        <f t="shared" si="26"/>
        <v/>
      </c>
      <c r="FQ66" s="139" t="str">
        <f t="shared" si="27"/>
        <v/>
      </c>
      <c r="FT66" s="139" t="str">
        <f t="shared" si="28"/>
        <v/>
      </c>
      <c r="FW66" s="139" t="str">
        <f t="shared" si="29"/>
        <v/>
      </c>
      <c r="FZ66" s="139" t="str">
        <f t="shared" si="30"/>
        <v/>
      </c>
      <c r="GC66" s="139" t="str">
        <f t="shared" si="31"/>
        <v/>
      </c>
      <c r="GF66" s="139" t="str">
        <f t="shared" si="32"/>
        <v/>
      </c>
      <c r="GI66" s="139" t="str">
        <f t="shared" si="33"/>
        <v/>
      </c>
      <c r="GL66" s="139" t="str">
        <f t="shared" si="34"/>
        <v/>
      </c>
      <c r="GO66" s="139" t="str">
        <f t="shared" si="35"/>
        <v/>
      </c>
      <c r="GR66" s="139" t="str">
        <f t="shared" si="36"/>
        <v/>
      </c>
      <c r="GU66" s="139" t="str">
        <f t="shared" si="37"/>
        <v/>
      </c>
      <c r="GX66" s="139" t="str">
        <f t="shared" si="52"/>
        <v/>
      </c>
      <c r="HA66" s="139" t="str">
        <f t="shared" si="53"/>
        <v/>
      </c>
      <c r="HD66" s="139" t="str">
        <f t="shared" si="54"/>
        <v/>
      </c>
      <c r="HG66" s="139" t="str">
        <f t="shared" si="57"/>
        <v/>
      </c>
      <c r="HJ66" s="139" t="str">
        <f t="shared" si="55"/>
        <v/>
      </c>
      <c r="HM66" s="139" t="str">
        <f t="shared" si="56"/>
        <v/>
      </c>
      <c r="HP66" s="139" t="str">
        <f t="shared" si="38"/>
        <v/>
      </c>
      <c r="HS66" s="139" t="str">
        <f t="shared" si="39"/>
        <v/>
      </c>
      <c r="HV66" s="139" t="str">
        <f t="shared" si="40"/>
        <v/>
      </c>
      <c r="HY66" s="139" t="str">
        <f t="shared" si="41"/>
        <v/>
      </c>
      <c r="IE66" s="206" t="str">
        <f t="shared" si="42"/>
        <v/>
      </c>
      <c r="IF66" s="305" t="str">
        <f t="shared" si="46"/>
        <v/>
      </c>
      <c r="IG66" s="201" t="str">
        <f t="shared" si="43"/>
        <v/>
      </c>
      <c r="IH66" s="202" t="b">
        <f t="shared" si="44"/>
        <v>1</v>
      </c>
    </row>
    <row r="67" spans="66:242" x14ac:dyDescent="0.25">
      <c r="BN67" s="203" t="str">
        <f t="shared" si="6"/>
        <v/>
      </c>
      <c r="DA67" s="203" t="str">
        <f t="shared" si="10"/>
        <v/>
      </c>
      <c r="DU67" s="139" t="str">
        <f t="shared" si="11"/>
        <v/>
      </c>
      <c r="DX67" s="139" t="str">
        <f t="shared" si="12"/>
        <v/>
      </c>
      <c r="EA67" s="139" t="str">
        <f t="shared" si="13"/>
        <v/>
      </c>
      <c r="ED67" s="139" t="str">
        <f t="shared" si="14"/>
        <v/>
      </c>
      <c r="EG67" s="139" t="str">
        <f t="shared" si="15"/>
        <v/>
      </c>
      <c r="EJ67" s="139" t="str">
        <f t="shared" si="16"/>
        <v/>
      </c>
      <c r="EM67" s="139" t="str">
        <f t="shared" si="17"/>
        <v/>
      </c>
      <c r="EP67" s="139" t="str">
        <f t="shared" si="18"/>
        <v/>
      </c>
      <c r="ES67" s="139" t="str">
        <f t="shared" si="19"/>
        <v/>
      </c>
      <c r="EV67" s="139" t="str">
        <f t="shared" si="20"/>
        <v/>
      </c>
      <c r="EY67" s="139" t="str">
        <f t="shared" si="21"/>
        <v/>
      </c>
      <c r="FB67" s="139" t="str">
        <f t="shared" si="22"/>
        <v/>
      </c>
      <c r="FE67" s="139" t="str">
        <f t="shared" si="23"/>
        <v/>
      </c>
      <c r="FH67" s="139" t="str">
        <f t="shared" si="24"/>
        <v/>
      </c>
      <c r="FK67" s="139" t="str">
        <f t="shared" si="25"/>
        <v/>
      </c>
      <c r="FN67" s="139" t="str">
        <f t="shared" si="26"/>
        <v/>
      </c>
      <c r="FQ67" s="139" t="str">
        <f t="shared" si="27"/>
        <v/>
      </c>
      <c r="FT67" s="139" t="str">
        <f t="shared" si="28"/>
        <v/>
      </c>
      <c r="FW67" s="139" t="str">
        <f t="shared" si="29"/>
        <v/>
      </c>
      <c r="FZ67" s="139" t="str">
        <f t="shared" si="30"/>
        <v/>
      </c>
      <c r="GC67" s="139" t="str">
        <f t="shared" si="31"/>
        <v/>
      </c>
      <c r="GF67" s="139" t="str">
        <f t="shared" si="32"/>
        <v/>
      </c>
      <c r="GI67" s="139" t="str">
        <f t="shared" si="33"/>
        <v/>
      </c>
      <c r="GL67" s="139" t="str">
        <f t="shared" si="34"/>
        <v/>
      </c>
      <c r="GO67" s="139" t="str">
        <f t="shared" si="35"/>
        <v/>
      </c>
      <c r="GR67" s="139" t="str">
        <f t="shared" si="36"/>
        <v/>
      </c>
      <c r="GU67" s="139" t="str">
        <f t="shared" si="37"/>
        <v/>
      </c>
      <c r="GX67" s="139" t="str">
        <f t="shared" si="52"/>
        <v/>
      </c>
      <c r="HA67" s="139" t="str">
        <f t="shared" si="53"/>
        <v/>
      </c>
      <c r="HD67" s="139" t="str">
        <f t="shared" si="54"/>
        <v/>
      </c>
      <c r="HG67" s="139" t="str">
        <f t="shared" si="57"/>
        <v/>
      </c>
      <c r="HJ67" s="139" t="str">
        <f t="shared" si="55"/>
        <v/>
      </c>
      <c r="HM67" s="139" t="str">
        <f t="shared" si="56"/>
        <v/>
      </c>
      <c r="HP67" s="139" t="str">
        <f t="shared" si="38"/>
        <v/>
      </c>
      <c r="HS67" s="139" t="str">
        <f t="shared" si="39"/>
        <v/>
      </c>
      <c r="HV67" s="139" t="str">
        <f t="shared" si="40"/>
        <v/>
      </c>
      <c r="HY67" s="139" t="str">
        <f t="shared" si="41"/>
        <v/>
      </c>
      <c r="IE67" s="206" t="str">
        <f t="shared" si="42"/>
        <v/>
      </c>
      <c r="IF67" s="305" t="str">
        <f t="shared" si="46"/>
        <v/>
      </c>
      <c r="IG67" s="201" t="str">
        <f t="shared" si="43"/>
        <v/>
      </c>
      <c r="IH67" s="202" t="b">
        <f t="shared" si="44"/>
        <v>1</v>
      </c>
    </row>
    <row r="68" spans="66:242" x14ac:dyDescent="0.25">
      <c r="BN68" s="203" t="str">
        <f t="shared" si="6"/>
        <v/>
      </c>
      <c r="DA68" s="203" t="str">
        <f t="shared" si="10"/>
        <v/>
      </c>
      <c r="DU68" s="139" t="str">
        <f t="shared" si="11"/>
        <v/>
      </c>
      <c r="DX68" s="139" t="str">
        <f t="shared" si="12"/>
        <v/>
      </c>
      <c r="EA68" s="139" t="str">
        <f t="shared" si="13"/>
        <v/>
      </c>
      <c r="ED68" s="139" t="str">
        <f t="shared" si="14"/>
        <v/>
      </c>
      <c r="EG68" s="139" t="str">
        <f t="shared" si="15"/>
        <v/>
      </c>
      <c r="EJ68" s="139" t="str">
        <f t="shared" si="16"/>
        <v/>
      </c>
      <c r="EM68" s="139" t="str">
        <f t="shared" si="17"/>
        <v/>
      </c>
      <c r="EP68" s="139" t="str">
        <f t="shared" si="18"/>
        <v/>
      </c>
      <c r="ES68" s="139" t="str">
        <f t="shared" si="19"/>
        <v/>
      </c>
      <c r="EV68" s="139" t="str">
        <f t="shared" si="20"/>
        <v/>
      </c>
      <c r="EY68" s="139" t="str">
        <f t="shared" si="21"/>
        <v/>
      </c>
      <c r="FB68" s="139" t="str">
        <f t="shared" si="22"/>
        <v/>
      </c>
      <c r="FE68" s="139" t="str">
        <f t="shared" si="23"/>
        <v/>
      </c>
      <c r="FH68" s="139" t="str">
        <f t="shared" si="24"/>
        <v/>
      </c>
      <c r="FK68" s="139" t="str">
        <f t="shared" si="25"/>
        <v/>
      </c>
      <c r="FN68" s="139" t="str">
        <f t="shared" si="26"/>
        <v/>
      </c>
      <c r="FQ68" s="139" t="str">
        <f t="shared" si="27"/>
        <v/>
      </c>
      <c r="FT68" s="139" t="str">
        <f t="shared" si="28"/>
        <v/>
      </c>
      <c r="FW68" s="139" t="str">
        <f t="shared" si="29"/>
        <v/>
      </c>
      <c r="FZ68" s="139" t="str">
        <f t="shared" si="30"/>
        <v/>
      </c>
      <c r="GC68" s="139" t="str">
        <f t="shared" si="31"/>
        <v/>
      </c>
      <c r="GF68" s="139" t="str">
        <f t="shared" si="32"/>
        <v/>
      </c>
      <c r="GI68" s="139" t="str">
        <f t="shared" si="33"/>
        <v/>
      </c>
      <c r="GL68" s="139" t="str">
        <f t="shared" si="34"/>
        <v/>
      </c>
      <c r="GO68" s="139" t="str">
        <f t="shared" si="35"/>
        <v/>
      </c>
      <c r="GR68" s="139" t="str">
        <f t="shared" si="36"/>
        <v/>
      </c>
      <c r="GU68" s="139" t="str">
        <f t="shared" si="37"/>
        <v/>
      </c>
      <c r="GX68" s="139" t="str">
        <f t="shared" si="52"/>
        <v/>
      </c>
      <c r="HA68" s="139" t="str">
        <f t="shared" si="53"/>
        <v/>
      </c>
      <c r="HD68" s="139" t="str">
        <f t="shared" si="54"/>
        <v/>
      </c>
      <c r="HG68" s="139" t="str">
        <f t="shared" si="57"/>
        <v/>
      </c>
      <c r="HJ68" s="139" t="str">
        <f t="shared" si="55"/>
        <v/>
      </c>
      <c r="HM68" s="139" t="str">
        <f t="shared" si="56"/>
        <v/>
      </c>
      <c r="HP68" s="139" t="str">
        <f t="shared" si="38"/>
        <v/>
      </c>
      <c r="HS68" s="139" t="str">
        <f t="shared" si="39"/>
        <v/>
      </c>
      <c r="HV68" s="139" t="str">
        <f t="shared" si="40"/>
        <v/>
      </c>
      <c r="HY68" s="139" t="str">
        <f t="shared" si="41"/>
        <v/>
      </c>
      <c r="IE68" s="206" t="str">
        <f t="shared" si="42"/>
        <v/>
      </c>
      <c r="IF68" s="305" t="str">
        <f t="shared" si="46"/>
        <v/>
      </c>
      <c r="IG68" s="201" t="str">
        <f t="shared" si="43"/>
        <v/>
      </c>
      <c r="IH68" s="202" t="b">
        <f t="shared" si="44"/>
        <v>1</v>
      </c>
    </row>
    <row r="69" spans="66:242" x14ac:dyDescent="0.25">
      <c r="BN69" s="203" t="str">
        <f t="shared" si="6"/>
        <v/>
      </c>
      <c r="DA69" s="203" t="str">
        <f t="shared" si="10"/>
        <v/>
      </c>
      <c r="DU69" s="139" t="str">
        <f t="shared" si="11"/>
        <v/>
      </c>
      <c r="DX69" s="139" t="str">
        <f t="shared" si="12"/>
        <v/>
      </c>
      <c r="EA69" s="139" t="str">
        <f t="shared" si="13"/>
        <v/>
      </c>
      <c r="ED69" s="139" t="str">
        <f t="shared" si="14"/>
        <v/>
      </c>
      <c r="EG69" s="139" t="str">
        <f t="shared" si="15"/>
        <v/>
      </c>
      <c r="EJ69" s="139" t="str">
        <f t="shared" si="16"/>
        <v/>
      </c>
      <c r="EM69" s="139" t="str">
        <f t="shared" si="17"/>
        <v/>
      </c>
      <c r="EP69" s="139" t="str">
        <f t="shared" si="18"/>
        <v/>
      </c>
      <c r="ES69" s="139" t="str">
        <f t="shared" si="19"/>
        <v/>
      </c>
      <c r="EV69" s="139" t="str">
        <f t="shared" si="20"/>
        <v/>
      </c>
      <c r="EY69" s="139" t="str">
        <f t="shared" si="21"/>
        <v/>
      </c>
      <c r="FB69" s="139" t="str">
        <f t="shared" si="22"/>
        <v/>
      </c>
      <c r="FE69" s="139" t="str">
        <f t="shared" si="23"/>
        <v/>
      </c>
      <c r="FH69" s="139" t="str">
        <f t="shared" si="24"/>
        <v/>
      </c>
      <c r="FK69" s="139" t="str">
        <f t="shared" si="25"/>
        <v/>
      </c>
      <c r="FN69" s="139" t="str">
        <f t="shared" si="26"/>
        <v/>
      </c>
      <c r="FQ69" s="139" t="str">
        <f t="shared" si="27"/>
        <v/>
      </c>
      <c r="FT69" s="139" t="str">
        <f t="shared" si="28"/>
        <v/>
      </c>
      <c r="FW69" s="139" t="str">
        <f t="shared" si="29"/>
        <v/>
      </c>
      <c r="FZ69" s="139" t="str">
        <f t="shared" si="30"/>
        <v/>
      </c>
      <c r="GC69" s="139" t="str">
        <f t="shared" si="31"/>
        <v/>
      </c>
      <c r="GF69" s="139" t="str">
        <f t="shared" si="32"/>
        <v/>
      </c>
      <c r="GI69" s="139" t="str">
        <f t="shared" si="33"/>
        <v/>
      </c>
      <c r="GL69" s="139" t="str">
        <f t="shared" si="34"/>
        <v/>
      </c>
      <c r="GO69" s="139" t="str">
        <f t="shared" si="35"/>
        <v/>
      </c>
      <c r="GR69" s="139" t="str">
        <f t="shared" si="36"/>
        <v/>
      </c>
      <c r="GU69" s="139" t="str">
        <f t="shared" si="37"/>
        <v/>
      </c>
      <c r="GX69" s="139" t="str">
        <f t="shared" si="52"/>
        <v/>
      </c>
      <c r="HA69" s="139" t="str">
        <f t="shared" si="53"/>
        <v/>
      </c>
      <c r="HD69" s="139" t="str">
        <f t="shared" si="54"/>
        <v/>
      </c>
      <c r="HG69" s="139" t="str">
        <f t="shared" si="57"/>
        <v/>
      </c>
      <c r="HJ69" s="139" t="str">
        <f t="shared" si="55"/>
        <v/>
      </c>
      <c r="HM69" s="139" t="str">
        <f t="shared" si="56"/>
        <v/>
      </c>
      <c r="HP69" s="139" t="str">
        <f t="shared" si="38"/>
        <v/>
      </c>
      <c r="HS69" s="139" t="str">
        <f t="shared" si="39"/>
        <v/>
      </c>
      <c r="HV69" s="139" t="str">
        <f t="shared" si="40"/>
        <v/>
      </c>
      <c r="HY69" s="139" t="str">
        <f t="shared" si="41"/>
        <v/>
      </c>
      <c r="IE69" s="206" t="str">
        <f t="shared" si="42"/>
        <v/>
      </c>
      <c r="IF69" s="305" t="str">
        <f t="shared" si="46"/>
        <v/>
      </c>
      <c r="IG69" s="201" t="str">
        <f t="shared" si="43"/>
        <v/>
      </c>
      <c r="IH69" s="202" t="b">
        <f t="shared" si="44"/>
        <v>1</v>
      </c>
    </row>
    <row r="70" spans="66:242" x14ac:dyDescent="0.25">
      <c r="BN70" s="203" t="str">
        <f t="shared" si="6"/>
        <v/>
      </c>
      <c r="DA70" s="203" t="str">
        <f t="shared" si="10"/>
        <v/>
      </c>
      <c r="DU70" s="139" t="str">
        <f t="shared" si="11"/>
        <v/>
      </c>
      <c r="DX70" s="139" t="str">
        <f t="shared" si="12"/>
        <v/>
      </c>
      <c r="EA70" s="139" t="str">
        <f t="shared" si="13"/>
        <v/>
      </c>
      <c r="ED70" s="139" t="str">
        <f t="shared" si="14"/>
        <v/>
      </c>
      <c r="EG70" s="139" t="str">
        <f t="shared" si="15"/>
        <v/>
      </c>
      <c r="EJ70" s="139" t="str">
        <f t="shared" si="16"/>
        <v/>
      </c>
      <c r="EM70" s="139" t="str">
        <f t="shared" si="17"/>
        <v/>
      </c>
      <c r="EP70" s="139" t="str">
        <f t="shared" si="18"/>
        <v/>
      </c>
      <c r="ES70" s="139" t="str">
        <f t="shared" si="19"/>
        <v/>
      </c>
      <c r="EV70" s="139" t="str">
        <f t="shared" si="20"/>
        <v/>
      </c>
      <c r="EY70" s="139" t="str">
        <f t="shared" si="21"/>
        <v/>
      </c>
      <c r="FB70" s="139" t="str">
        <f t="shared" si="22"/>
        <v/>
      </c>
      <c r="FE70" s="139" t="str">
        <f t="shared" si="23"/>
        <v/>
      </c>
      <c r="FH70" s="139" t="str">
        <f t="shared" si="24"/>
        <v/>
      </c>
      <c r="FK70" s="139" t="str">
        <f t="shared" si="25"/>
        <v/>
      </c>
      <c r="FN70" s="139" t="str">
        <f t="shared" si="26"/>
        <v/>
      </c>
      <c r="FQ70" s="139" t="str">
        <f t="shared" si="27"/>
        <v/>
      </c>
      <c r="FT70" s="139" t="str">
        <f t="shared" si="28"/>
        <v/>
      </c>
      <c r="FW70" s="139" t="str">
        <f t="shared" si="29"/>
        <v/>
      </c>
      <c r="FZ70" s="139" t="str">
        <f t="shared" si="30"/>
        <v/>
      </c>
      <c r="GC70" s="139" t="str">
        <f t="shared" si="31"/>
        <v/>
      </c>
      <c r="GF70" s="139" t="str">
        <f t="shared" si="32"/>
        <v/>
      </c>
      <c r="GI70" s="139" t="str">
        <f t="shared" si="33"/>
        <v/>
      </c>
      <c r="GL70" s="139" t="str">
        <f t="shared" si="34"/>
        <v/>
      </c>
      <c r="GO70" s="139" t="str">
        <f t="shared" si="35"/>
        <v/>
      </c>
      <c r="GR70" s="139" t="str">
        <f t="shared" si="36"/>
        <v/>
      </c>
      <c r="GU70" s="139" t="str">
        <f t="shared" si="37"/>
        <v/>
      </c>
      <c r="GX70" s="139" t="str">
        <f t="shared" si="52"/>
        <v/>
      </c>
      <c r="HA70" s="139" t="str">
        <f t="shared" si="53"/>
        <v/>
      </c>
      <c r="HD70" s="139" t="str">
        <f t="shared" si="54"/>
        <v/>
      </c>
      <c r="HG70" s="139" t="str">
        <f t="shared" si="57"/>
        <v/>
      </c>
      <c r="HJ70" s="139" t="str">
        <f t="shared" si="55"/>
        <v/>
      </c>
      <c r="HM70" s="139" t="str">
        <f t="shared" si="56"/>
        <v/>
      </c>
      <c r="HP70" s="139" t="str">
        <f t="shared" si="38"/>
        <v/>
      </c>
      <c r="HS70" s="139" t="str">
        <f t="shared" si="39"/>
        <v/>
      </c>
      <c r="HV70" s="139" t="str">
        <f t="shared" si="40"/>
        <v/>
      </c>
      <c r="HY70" s="139" t="str">
        <f t="shared" si="41"/>
        <v/>
      </c>
      <c r="IE70" s="206" t="str">
        <f t="shared" si="42"/>
        <v/>
      </c>
      <c r="IF70" s="305" t="str">
        <f t="shared" si="46"/>
        <v/>
      </c>
      <c r="IG70" s="201" t="str">
        <f t="shared" si="43"/>
        <v/>
      </c>
      <c r="IH70" s="202" t="b">
        <f t="shared" si="44"/>
        <v>1</v>
      </c>
    </row>
    <row r="71" spans="66:242" x14ac:dyDescent="0.25">
      <c r="BN71" s="203" t="str">
        <f t="shared" si="6"/>
        <v/>
      </c>
      <c r="DA71" s="203" t="str">
        <f t="shared" si="10"/>
        <v/>
      </c>
      <c r="DU71" s="139" t="str">
        <f t="shared" si="11"/>
        <v/>
      </c>
      <c r="DX71" s="139" t="str">
        <f t="shared" si="12"/>
        <v/>
      </c>
      <c r="EA71" s="139" t="str">
        <f t="shared" si="13"/>
        <v/>
      </c>
      <c r="ED71" s="139" t="str">
        <f t="shared" si="14"/>
        <v/>
      </c>
      <c r="EG71" s="139" t="str">
        <f t="shared" si="15"/>
        <v/>
      </c>
      <c r="EJ71" s="139" t="str">
        <f t="shared" si="16"/>
        <v/>
      </c>
      <c r="EM71" s="139" t="str">
        <f t="shared" si="17"/>
        <v/>
      </c>
      <c r="EP71" s="139" t="str">
        <f t="shared" si="18"/>
        <v/>
      </c>
      <c r="ES71" s="139" t="str">
        <f t="shared" si="19"/>
        <v/>
      </c>
      <c r="EV71" s="139" t="str">
        <f t="shared" si="20"/>
        <v/>
      </c>
      <c r="EY71" s="139" t="str">
        <f t="shared" si="21"/>
        <v/>
      </c>
      <c r="FB71" s="139" t="str">
        <f t="shared" si="22"/>
        <v/>
      </c>
      <c r="FE71" s="139" t="str">
        <f t="shared" si="23"/>
        <v/>
      </c>
      <c r="FH71" s="139" t="str">
        <f t="shared" si="24"/>
        <v/>
      </c>
      <c r="FK71" s="139" t="str">
        <f t="shared" si="25"/>
        <v/>
      </c>
      <c r="FN71" s="139" t="str">
        <f t="shared" si="26"/>
        <v/>
      </c>
      <c r="FQ71" s="139" t="str">
        <f t="shared" si="27"/>
        <v/>
      </c>
      <c r="FT71" s="139" t="str">
        <f t="shared" si="28"/>
        <v/>
      </c>
      <c r="FW71" s="139" t="str">
        <f t="shared" si="29"/>
        <v/>
      </c>
      <c r="FZ71" s="139" t="str">
        <f t="shared" si="30"/>
        <v/>
      </c>
      <c r="GC71" s="139" t="str">
        <f t="shared" si="31"/>
        <v/>
      </c>
      <c r="GF71" s="139" t="str">
        <f t="shared" si="32"/>
        <v/>
      </c>
      <c r="GI71" s="139" t="str">
        <f t="shared" si="33"/>
        <v/>
      </c>
      <c r="GL71" s="139" t="str">
        <f t="shared" si="34"/>
        <v/>
      </c>
      <c r="GO71" s="139" t="str">
        <f t="shared" si="35"/>
        <v/>
      </c>
      <c r="GR71" s="139" t="str">
        <f t="shared" si="36"/>
        <v/>
      </c>
      <c r="GU71" s="139" t="str">
        <f t="shared" si="37"/>
        <v/>
      </c>
      <c r="GX71" s="139" t="str">
        <f t="shared" si="52"/>
        <v/>
      </c>
      <c r="HA71" s="139" t="str">
        <f t="shared" si="53"/>
        <v/>
      </c>
      <c r="HD71" s="139" t="str">
        <f t="shared" si="54"/>
        <v/>
      </c>
      <c r="HG71" s="139" t="str">
        <f t="shared" si="57"/>
        <v/>
      </c>
      <c r="HJ71" s="139" t="str">
        <f t="shared" si="55"/>
        <v/>
      </c>
      <c r="HM71" s="139" t="str">
        <f t="shared" si="56"/>
        <v/>
      </c>
      <c r="HP71" s="139" t="str">
        <f t="shared" si="38"/>
        <v/>
      </c>
      <c r="HS71" s="139" t="str">
        <f t="shared" si="39"/>
        <v/>
      </c>
      <c r="HV71" s="139" t="str">
        <f t="shared" si="40"/>
        <v/>
      </c>
      <c r="HY71" s="139" t="str">
        <f t="shared" si="41"/>
        <v/>
      </c>
      <c r="IE71" s="206" t="str">
        <f t="shared" si="42"/>
        <v/>
      </c>
      <c r="IF71" s="305" t="str">
        <f t="shared" si="46"/>
        <v/>
      </c>
      <c r="IG71" s="201" t="str">
        <f t="shared" si="43"/>
        <v/>
      </c>
      <c r="IH71" s="202" t="b">
        <f t="shared" si="44"/>
        <v>1</v>
      </c>
    </row>
    <row r="72" spans="66:242" x14ac:dyDescent="0.25">
      <c r="BN72" s="203" t="str">
        <f t="shared" si="6"/>
        <v/>
      </c>
      <c r="DA72" s="203" t="str">
        <f t="shared" si="10"/>
        <v/>
      </c>
      <c r="DU72" s="139" t="str">
        <f t="shared" si="11"/>
        <v/>
      </c>
      <c r="DX72" s="139" t="str">
        <f t="shared" si="12"/>
        <v/>
      </c>
      <c r="EA72" s="139" t="str">
        <f t="shared" si="13"/>
        <v/>
      </c>
      <c r="ED72" s="139" t="str">
        <f t="shared" si="14"/>
        <v/>
      </c>
      <c r="EG72" s="139" t="str">
        <f t="shared" si="15"/>
        <v/>
      </c>
      <c r="EJ72" s="139" t="str">
        <f t="shared" si="16"/>
        <v/>
      </c>
      <c r="EM72" s="139" t="str">
        <f t="shared" si="17"/>
        <v/>
      </c>
      <c r="EP72" s="139" t="str">
        <f t="shared" si="18"/>
        <v/>
      </c>
      <c r="ES72" s="139" t="str">
        <f t="shared" si="19"/>
        <v/>
      </c>
      <c r="EV72" s="139" t="str">
        <f t="shared" si="20"/>
        <v/>
      </c>
      <c r="EY72" s="139" t="str">
        <f t="shared" si="21"/>
        <v/>
      </c>
      <c r="FB72" s="139" t="str">
        <f t="shared" si="22"/>
        <v/>
      </c>
      <c r="FE72" s="139" t="str">
        <f t="shared" si="23"/>
        <v/>
      </c>
      <c r="FH72" s="139" t="str">
        <f t="shared" si="24"/>
        <v/>
      </c>
      <c r="FK72" s="139" t="str">
        <f t="shared" si="25"/>
        <v/>
      </c>
      <c r="FN72" s="139" t="str">
        <f t="shared" si="26"/>
        <v/>
      </c>
      <c r="FQ72" s="139" t="str">
        <f t="shared" si="27"/>
        <v/>
      </c>
      <c r="FT72" s="139" t="str">
        <f t="shared" si="28"/>
        <v/>
      </c>
      <c r="FW72" s="139" t="str">
        <f t="shared" si="29"/>
        <v/>
      </c>
      <c r="FZ72" s="139" t="str">
        <f t="shared" si="30"/>
        <v/>
      </c>
      <c r="GC72" s="139" t="str">
        <f t="shared" si="31"/>
        <v/>
      </c>
      <c r="GF72" s="139" t="str">
        <f t="shared" si="32"/>
        <v/>
      </c>
      <c r="GI72" s="139" t="str">
        <f t="shared" si="33"/>
        <v/>
      </c>
      <c r="GL72" s="139" t="str">
        <f t="shared" si="34"/>
        <v/>
      </c>
      <c r="GO72" s="139" t="str">
        <f t="shared" si="35"/>
        <v/>
      </c>
      <c r="GR72" s="139" t="str">
        <f t="shared" si="36"/>
        <v/>
      </c>
      <c r="GU72" s="139" t="str">
        <f t="shared" si="37"/>
        <v/>
      </c>
      <c r="GX72" s="139" t="str">
        <f t="shared" si="52"/>
        <v/>
      </c>
      <c r="HA72" s="139" t="str">
        <f t="shared" si="53"/>
        <v/>
      </c>
      <c r="HD72" s="139" t="str">
        <f t="shared" si="54"/>
        <v/>
      </c>
      <c r="HG72" s="139" t="str">
        <f t="shared" si="57"/>
        <v/>
      </c>
      <c r="HJ72" s="139" t="str">
        <f t="shared" si="55"/>
        <v/>
      </c>
      <c r="HM72" s="139" t="str">
        <f t="shared" si="56"/>
        <v/>
      </c>
      <c r="HP72" s="139" t="str">
        <f t="shared" si="38"/>
        <v/>
      </c>
      <c r="HS72" s="139" t="str">
        <f t="shared" si="39"/>
        <v/>
      </c>
      <c r="HV72" s="139" t="str">
        <f t="shared" si="40"/>
        <v/>
      </c>
      <c r="HY72" s="139" t="str">
        <f t="shared" si="41"/>
        <v/>
      </c>
      <c r="IE72" s="206" t="str">
        <f t="shared" si="42"/>
        <v/>
      </c>
      <c r="IF72" s="305" t="str">
        <f t="shared" si="46"/>
        <v/>
      </c>
      <c r="IG72" s="201" t="str">
        <f t="shared" si="43"/>
        <v/>
      </c>
      <c r="IH72" s="202" t="b">
        <f t="shared" si="44"/>
        <v>1</v>
      </c>
    </row>
    <row r="73" spans="66:242" x14ac:dyDescent="0.25">
      <c r="BN73" s="203" t="str">
        <f t="shared" ref="BN73:BN136" si="58">IF(ISERROR(SUM(BL73:BM73)/BK73),"",SUM(BL73:BM73)/BK73)</f>
        <v/>
      </c>
      <c r="DA73" s="203" t="str">
        <f t="shared" ref="DA73:DA136" si="59">IF(ISERROR((BI73+(BN73*BI73)+CY73)/(BP73+BU73+CP73+CX73-(BI73+(BN73*BI73)))),"",(BI73+(BN73*BI73)+CY73)/(BP73+BU73+CP73+CX73-(BI73+(BN73*BI73))))</f>
        <v/>
      </c>
      <c r="DU73" s="139" t="str">
        <f t="shared" ref="DU73:DU136" si="60">IF(ISERROR(DS73/DT73),"",IF(DS73/DT73&lt;$DS$1,$DS$1,(DS73/DT73)))</f>
        <v/>
      </c>
      <c r="DX73" s="139" t="str">
        <f t="shared" ref="DX73:DX136" si="61">IF(ISERROR(DV73/DW73),"",IF(DV73/DW73&lt;$DS$1,$DS$1,(DV73/DW73)))</f>
        <v/>
      </c>
      <c r="EA73" s="139" t="str">
        <f t="shared" ref="EA73:EA136" si="62">IF(ISERROR(DY73/DZ73),"",IF(DY73/DZ73&lt;$DS$1,$DS$1,(DY73/DZ73)))</f>
        <v/>
      </c>
      <c r="ED73" s="139" t="str">
        <f t="shared" ref="ED73:ED136" si="63">IF(ISERROR(EB73/EC73),"",IF(EB73/EC73&lt;$DS$1,$DS$1,(EB73/EC73)))</f>
        <v/>
      </c>
      <c r="EG73" s="139" t="str">
        <f t="shared" ref="EG73:EG136" si="64">IF(ISERROR(EE73/EF73),"",IF(EE73/EF73&lt;$DS$1,$DS$1,(EE73/EF73)))</f>
        <v/>
      </c>
      <c r="EJ73" s="139" t="str">
        <f t="shared" ref="EJ73:EJ136" si="65">IF(ISERROR(EH73/EI73),"",IF(EH73/EI73&lt;$DS$1,$DS$1,(EH73/EI73)))</f>
        <v/>
      </c>
      <c r="EM73" s="139" t="str">
        <f t="shared" ref="EM73:EM136" si="66">IF(ISERROR(EK73/EL73),"",IF(EK73/EL73&lt;$DS$1,$DS$1,(EK73/EL73)))</f>
        <v/>
      </c>
      <c r="EP73" s="139" t="str">
        <f t="shared" ref="EP73:EP136" si="67">IF(ISERROR(EN73/EO73),"",IF(EN73/EO73&lt;$DS$1,$DS$1,(EN73/EO73)))</f>
        <v/>
      </c>
      <c r="ES73" s="139" t="str">
        <f t="shared" ref="ES73:ES136" si="68">IF(ISERROR(EQ73/ER73),"",IF(EQ73/ER73&lt;$DS$1,$DS$1,(EQ73/ER73)))</f>
        <v/>
      </c>
      <c r="EV73" s="139" t="str">
        <f t="shared" ref="EV73:EV136" si="69">IF(ISERROR(ET73/EU73),"",IF(ET73/EU73&lt;$DS$1,$DS$1,(ET73/EU73)))</f>
        <v/>
      </c>
      <c r="EY73" s="139" t="str">
        <f t="shared" ref="EY73:EY136" si="70">IF(ISERROR(EW73/EX73),"",IF(EW73/EX73&lt;$DS$1,$DS$1,(EW73/EX73)))</f>
        <v/>
      </c>
      <c r="FB73" s="139" t="str">
        <f t="shared" ref="FB73:FB136" si="71">IF(ISERROR(EZ73/FA73),"",IF(EZ73/FA73&lt;$DS$1,$DS$1,(EZ73/FA73)))</f>
        <v/>
      </c>
      <c r="FE73" s="139" t="str">
        <f t="shared" ref="FE73:FE136" si="72">IF(ISERROR(FC73/FD73),"",IF(FC73/FD73&lt;$DS$1,$DS$1,(FC73/FD73)))</f>
        <v/>
      </c>
      <c r="FH73" s="139" t="str">
        <f t="shared" ref="FH73:FH136" si="73">IF(ISERROR(FF73/FG73),"",IF(FF73/FG73&lt;$DS$1,$DS$1,(FF73/FG73)))</f>
        <v/>
      </c>
      <c r="FK73" s="139" t="str">
        <f t="shared" ref="FK73:FK136" si="74">IF(ISERROR(FI73/FJ73),"",IF(FI73/FJ73&lt;$DS$1,$DS$1,(FI73/FJ73)))</f>
        <v/>
      </c>
      <c r="FN73" s="139" t="str">
        <f t="shared" ref="FN73:FN136" si="75">IF(ISERROR(FL73/FM73),"",IF(FL73/FM73&lt;$DS$1,$DS$1,(FL73/FM73)))</f>
        <v/>
      </c>
      <c r="FQ73" s="139" t="str">
        <f t="shared" ref="FQ73:FQ136" si="76">IF(ISERROR(FO73/FP73),"",IF(FO73/FP73&lt;$DS$1,$DS$1,(FO73/FP73)))</f>
        <v/>
      </c>
      <c r="FT73" s="139" t="str">
        <f t="shared" ref="FT73:FT136" si="77">IF(ISERROR(FR73/FS73),"",IF(FR73/FS73&lt;$DS$1,$DS$1,(FR73/FS73)))</f>
        <v/>
      </c>
      <c r="FW73" s="139" t="str">
        <f t="shared" ref="FW73:FW136" si="78">IF(ISERROR(FU73/FV73),"",IF(FU73/FV73&lt;$DS$1,$DS$1,(FU73/FV73)))</f>
        <v/>
      </c>
      <c r="FZ73" s="139" t="str">
        <f t="shared" ref="FZ73:FZ136" si="79">IF(ISERROR(FX73/FY73),"",IF(FX73/FY73&lt;$DS$1,$DS$1,(FX73/FY73)))</f>
        <v/>
      </c>
      <c r="GC73" s="139" t="str">
        <f t="shared" ref="GC73:GC136" si="80">IF(ISERROR(GA73/GB73),"",IF(GA73/GB73&lt;$DS$1,$DS$1,(GA73/GB73)))</f>
        <v/>
      </c>
      <c r="GF73" s="139" t="str">
        <f t="shared" ref="GF73:GF136" si="81">IF(ISERROR(GD73/GE73),"",IF(GD73/GE73&lt;$DS$1,$DS$1,(GD73/GE73)))</f>
        <v/>
      </c>
      <c r="GI73" s="139" t="str">
        <f t="shared" ref="GI73:GI136" si="82">IF(ISERROR(GG73/GH73),"",IF(GG73/GH73&lt;$DS$1,$DS$1,(GG73/GH73)))</f>
        <v/>
      </c>
      <c r="GL73" s="139" t="str">
        <f t="shared" ref="GL73:GL136" si="83">IF(ISERROR(GJ73/GK73),"",IF(GJ73/GK73&lt;$DS$1,$DS$1,(GJ73/GK73)))</f>
        <v/>
      </c>
      <c r="GO73" s="139" t="str">
        <f t="shared" ref="GO73:GO136" si="84">IF(ISERROR(GM73/GN73),"",IF(GM73/GN73&lt;$DS$1,$DS$1,(GM73/GN73)))</f>
        <v/>
      </c>
      <c r="GR73" s="139" t="str">
        <f t="shared" ref="GR73:GR136" si="85">IF(ISERROR(GP73/GQ73),"",IF(GP73/GQ73&lt;$DS$1,$DS$1,(GP73/GQ73)))</f>
        <v/>
      </c>
      <c r="GU73" s="139" t="str">
        <f t="shared" ref="GU73:GU136" si="86">IF(ISERROR(GS73/GT73),"",IF(GS73/GT73&lt;$DS$1,$DS$1,(GS73/GT73)))</f>
        <v/>
      </c>
      <c r="GX73" s="139" t="str">
        <f t="shared" ref="GX73:GX136" si="87">IF(ISERROR(GV73/GW73),"",IF(GV73/GW73&lt;$DS$1,$DS$1,(GV73/GW73)))</f>
        <v/>
      </c>
      <c r="HA73" s="139" t="str">
        <f t="shared" ref="HA73:HA136" si="88">IF(ISERROR(GY73/GZ73),"",IF(GY73/GZ73&lt;$DS$1,$DS$1,(GY73/GZ73)))</f>
        <v/>
      </c>
      <c r="HD73" s="139" t="str">
        <f t="shared" ref="HD73:HD136" si="89">IF(ISERROR(HB73/HC73),"",IF(HB73/HC73&lt;$DS$1,$DS$1,(HB73/HC73)))</f>
        <v/>
      </c>
      <c r="HG73" s="139" t="str">
        <f t="shared" ref="HG73:HG136" si="90">IF(ISERROR(HE73/HF73),"",IF(HE73/HF73&lt;$DS$1,$DS$1,(HE73/HF73)))</f>
        <v/>
      </c>
      <c r="HJ73" s="139" t="str">
        <f t="shared" ref="HJ73:HJ136" si="91">IF(ISERROR(HH73/HI73),"",IF(HH73/HI73&lt;$DS$1,$DS$1,(HH73/HI73)))</f>
        <v/>
      </c>
      <c r="HM73" s="139" t="str">
        <f t="shared" ref="HM73:HM136" si="92">IF(ISERROR(HK73/HL73),"",IF(HK73/HL73&lt;$DS$1,$DS$1,(HK73/HL73)))</f>
        <v/>
      </c>
      <c r="HP73" s="139" t="str">
        <f t="shared" ref="HP73:HP136" si="93">IF(ISERROR(HN73/HO73),"",IF(HN73/HO73&lt;$DS$1,$DS$1,(HN73/HO73)))</f>
        <v/>
      </c>
      <c r="HS73" s="139" t="str">
        <f t="shared" ref="HS73:HS136" si="94">IF(ISERROR(HQ73/HR73),"",IF(HQ73/HR73&lt;$DS$1,$DS$1,(HQ73/HR73)))</f>
        <v/>
      </c>
      <c r="HV73" s="139" t="str">
        <f t="shared" ref="HV73:HV136" si="95">IF(ISERROR(HT73/HU73),"",IF(HT73/HU73&lt;$DS$1,$DS$1,(HT73/HU73)))</f>
        <v/>
      </c>
      <c r="HY73" s="139" t="str">
        <f t="shared" ref="HY73:HY136" si="96">IF(ISERROR(HW73/HX73),"",IF(HW73/HX73&lt;$DS$1,$DS$1,(HW73/HX73)))</f>
        <v/>
      </c>
      <c r="IE73" s="206" t="str">
        <f t="shared" ref="IE73:IE136" si="97">IF(ISERROR(BI73+(BI73*BN73)+CY73),"",BI73+(BI73*BN73)+CY73)</f>
        <v/>
      </c>
      <c r="IF73" s="305" t="str">
        <f t="shared" ref="IF73:IF136" si="98">IF(ISERROR(BP73+BU73+CP73+CX73-BI73-(BI73*BN73)),"",BP73+BU73+CP73+CX73-BI73-(BI73*BN73))</f>
        <v/>
      </c>
      <c r="IG73" s="201" t="str">
        <f t="shared" ref="IG73:IG136" si="99">IF(ISERROR(IE73/IF73),"",IE73/IF73)</f>
        <v/>
      </c>
      <c r="IH73" s="202" t="b">
        <f t="shared" ref="IH73:IH136" si="100">EXACT(DA73,IG73)</f>
        <v>1</v>
      </c>
    </row>
    <row r="74" spans="66:242" x14ac:dyDescent="0.25">
      <c r="BN74" s="203" t="str">
        <f t="shared" si="58"/>
        <v/>
      </c>
      <c r="DA74" s="203" t="str">
        <f t="shared" si="59"/>
        <v/>
      </c>
      <c r="DU74" s="139" t="str">
        <f t="shared" si="60"/>
        <v/>
      </c>
      <c r="DX74" s="139" t="str">
        <f t="shared" si="61"/>
        <v/>
      </c>
      <c r="EA74" s="139" t="str">
        <f t="shared" si="62"/>
        <v/>
      </c>
      <c r="ED74" s="139" t="str">
        <f t="shared" si="63"/>
        <v/>
      </c>
      <c r="EG74" s="139" t="str">
        <f t="shared" si="64"/>
        <v/>
      </c>
      <c r="EJ74" s="139" t="str">
        <f t="shared" si="65"/>
        <v/>
      </c>
      <c r="EM74" s="139" t="str">
        <f t="shared" si="66"/>
        <v/>
      </c>
      <c r="EP74" s="139" t="str">
        <f t="shared" si="67"/>
        <v/>
      </c>
      <c r="ES74" s="139" t="str">
        <f t="shared" si="68"/>
        <v/>
      </c>
      <c r="EV74" s="139" t="str">
        <f t="shared" si="69"/>
        <v/>
      </c>
      <c r="EY74" s="139" t="str">
        <f t="shared" si="70"/>
        <v/>
      </c>
      <c r="FB74" s="139" t="str">
        <f t="shared" si="71"/>
        <v/>
      </c>
      <c r="FE74" s="139" t="str">
        <f t="shared" si="72"/>
        <v/>
      </c>
      <c r="FH74" s="139" t="str">
        <f t="shared" si="73"/>
        <v/>
      </c>
      <c r="FK74" s="139" t="str">
        <f t="shared" si="74"/>
        <v/>
      </c>
      <c r="FN74" s="139" t="str">
        <f t="shared" si="75"/>
        <v/>
      </c>
      <c r="FQ74" s="139" t="str">
        <f t="shared" si="76"/>
        <v/>
      </c>
      <c r="FT74" s="139" t="str">
        <f t="shared" si="77"/>
        <v/>
      </c>
      <c r="FW74" s="139" t="str">
        <f t="shared" si="78"/>
        <v/>
      </c>
      <c r="FZ74" s="139" t="str">
        <f t="shared" si="79"/>
        <v/>
      </c>
      <c r="GC74" s="139" t="str">
        <f t="shared" si="80"/>
        <v/>
      </c>
      <c r="GF74" s="139" t="str">
        <f t="shared" si="81"/>
        <v/>
      </c>
      <c r="GI74" s="139" t="str">
        <f t="shared" si="82"/>
        <v/>
      </c>
      <c r="GL74" s="139" t="str">
        <f t="shared" si="83"/>
        <v/>
      </c>
      <c r="GO74" s="139" t="str">
        <f t="shared" si="84"/>
        <v/>
      </c>
      <c r="GR74" s="139" t="str">
        <f t="shared" si="85"/>
        <v/>
      </c>
      <c r="GU74" s="139" t="str">
        <f t="shared" si="86"/>
        <v/>
      </c>
      <c r="GX74" s="139" t="str">
        <f t="shared" si="87"/>
        <v/>
      </c>
      <c r="HA74" s="139" t="str">
        <f t="shared" si="88"/>
        <v/>
      </c>
      <c r="HD74" s="139" t="str">
        <f t="shared" si="89"/>
        <v/>
      </c>
      <c r="HG74" s="139" t="str">
        <f t="shared" si="90"/>
        <v/>
      </c>
      <c r="HJ74" s="139" t="str">
        <f t="shared" si="91"/>
        <v/>
      </c>
      <c r="HM74" s="139" t="str">
        <f t="shared" si="92"/>
        <v/>
      </c>
      <c r="HP74" s="139" t="str">
        <f t="shared" si="93"/>
        <v/>
      </c>
      <c r="HS74" s="139" t="str">
        <f t="shared" si="94"/>
        <v/>
      </c>
      <c r="HV74" s="139" t="str">
        <f t="shared" si="95"/>
        <v/>
      </c>
      <c r="HY74" s="139" t="str">
        <f t="shared" si="96"/>
        <v/>
      </c>
      <c r="IE74" s="206" t="str">
        <f t="shared" si="97"/>
        <v/>
      </c>
      <c r="IF74" s="305" t="str">
        <f t="shared" si="98"/>
        <v/>
      </c>
      <c r="IG74" s="201" t="str">
        <f t="shared" si="99"/>
        <v/>
      </c>
      <c r="IH74" s="202" t="b">
        <f t="shared" si="100"/>
        <v>1</v>
      </c>
    </row>
    <row r="75" spans="66:242" x14ac:dyDescent="0.25">
      <c r="BN75" s="203" t="str">
        <f t="shared" si="58"/>
        <v/>
      </c>
      <c r="DA75" s="203" t="str">
        <f t="shared" si="59"/>
        <v/>
      </c>
      <c r="DU75" s="139" t="str">
        <f t="shared" si="60"/>
        <v/>
      </c>
      <c r="DX75" s="139" t="str">
        <f t="shared" si="61"/>
        <v/>
      </c>
      <c r="EA75" s="139" t="str">
        <f t="shared" si="62"/>
        <v/>
      </c>
      <c r="ED75" s="139" t="str">
        <f t="shared" si="63"/>
        <v/>
      </c>
      <c r="EG75" s="139" t="str">
        <f t="shared" si="64"/>
        <v/>
      </c>
      <c r="EJ75" s="139" t="str">
        <f t="shared" si="65"/>
        <v/>
      </c>
      <c r="EM75" s="139" t="str">
        <f t="shared" si="66"/>
        <v/>
      </c>
      <c r="EP75" s="139" t="str">
        <f t="shared" si="67"/>
        <v/>
      </c>
      <c r="ES75" s="139" t="str">
        <f t="shared" si="68"/>
        <v/>
      </c>
      <c r="EV75" s="139" t="str">
        <f t="shared" si="69"/>
        <v/>
      </c>
      <c r="EY75" s="139" t="str">
        <f t="shared" si="70"/>
        <v/>
      </c>
      <c r="FB75" s="139" t="str">
        <f t="shared" si="71"/>
        <v/>
      </c>
      <c r="FE75" s="139" t="str">
        <f t="shared" si="72"/>
        <v/>
      </c>
      <c r="FH75" s="139" t="str">
        <f t="shared" si="73"/>
        <v/>
      </c>
      <c r="FK75" s="139" t="str">
        <f t="shared" si="74"/>
        <v/>
      </c>
      <c r="FN75" s="139" t="str">
        <f t="shared" si="75"/>
        <v/>
      </c>
      <c r="FQ75" s="139" t="str">
        <f t="shared" si="76"/>
        <v/>
      </c>
      <c r="FT75" s="139" t="str">
        <f t="shared" si="77"/>
        <v/>
      </c>
      <c r="FW75" s="139" t="str">
        <f t="shared" si="78"/>
        <v/>
      </c>
      <c r="FZ75" s="139" t="str">
        <f t="shared" si="79"/>
        <v/>
      </c>
      <c r="GC75" s="139" t="str">
        <f t="shared" si="80"/>
        <v/>
      </c>
      <c r="GF75" s="139" t="str">
        <f t="shared" si="81"/>
        <v/>
      </c>
      <c r="GI75" s="139" t="str">
        <f t="shared" si="82"/>
        <v/>
      </c>
      <c r="GL75" s="139" t="str">
        <f t="shared" si="83"/>
        <v/>
      </c>
      <c r="GO75" s="139" t="str">
        <f t="shared" si="84"/>
        <v/>
      </c>
      <c r="GR75" s="139" t="str">
        <f t="shared" si="85"/>
        <v/>
      </c>
      <c r="GU75" s="139" t="str">
        <f t="shared" si="86"/>
        <v/>
      </c>
      <c r="GX75" s="139" t="str">
        <f t="shared" si="87"/>
        <v/>
      </c>
      <c r="HA75" s="139" t="str">
        <f t="shared" si="88"/>
        <v/>
      </c>
      <c r="HD75" s="139" t="str">
        <f t="shared" si="89"/>
        <v/>
      </c>
      <c r="HG75" s="139" t="str">
        <f t="shared" si="90"/>
        <v/>
      </c>
      <c r="HJ75" s="139" t="str">
        <f t="shared" si="91"/>
        <v/>
      </c>
      <c r="HM75" s="139" t="str">
        <f t="shared" si="92"/>
        <v/>
      </c>
      <c r="HP75" s="139" t="str">
        <f t="shared" si="93"/>
        <v/>
      </c>
      <c r="HS75" s="139" t="str">
        <f t="shared" si="94"/>
        <v/>
      </c>
      <c r="HV75" s="139" t="str">
        <f t="shared" si="95"/>
        <v/>
      </c>
      <c r="HY75" s="139" t="str">
        <f t="shared" si="96"/>
        <v/>
      </c>
      <c r="IE75" s="206" t="str">
        <f t="shared" si="97"/>
        <v/>
      </c>
      <c r="IF75" s="305" t="str">
        <f t="shared" si="98"/>
        <v/>
      </c>
      <c r="IG75" s="201" t="str">
        <f t="shared" si="99"/>
        <v/>
      </c>
      <c r="IH75" s="202" t="b">
        <f t="shared" si="100"/>
        <v>1</v>
      </c>
    </row>
    <row r="76" spans="66:242" x14ac:dyDescent="0.25">
      <c r="BN76" s="203" t="str">
        <f t="shared" si="58"/>
        <v/>
      </c>
      <c r="DA76" s="203" t="str">
        <f t="shared" si="59"/>
        <v/>
      </c>
      <c r="DU76" s="139" t="str">
        <f t="shared" si="60"/>
        <v/>
      </c>
      <c r="DX76" s="139" t="str">
        <f t="shared" si="61"/>
        <v/>
      </c>
      <c r="EA76" s="139" t="str">
        <f t="shared" si="62"/>
        <v/>
      </c>
      <c r="ED76" s="139" t="str">
        <f t="shared" si="63"/>
        <v/>
      </c>
      <c r="EG76" s="139" t="str">
        <f t="shared" si="64"/>
        <v/>
      </c>
      <c r="EJ76" s="139" t="str">
        <f t="shared" si="65"/>
        <v/>
      </c>
      <c r="EM76" s="139" t="str">
        <f t="shared" si="66"/>
        <v/>
      </c>
      <c r="EP76" s="139" t="str">
        <f t="shared" si="67"/>
        <v/>
      </c>
      <c r="ES76" s="139" t="str">
        <f t="shared" si="68"/>
        <v/>
      </c>
      <c r="EV76" s="139" t="str">
        <f t="shared" si="69"/>
        <v/>
      </c>
      <c r="EY76" s="139" t="str">
        <f t="shared" si="70"/>
        <v/>
      </c>
      <c r="FB76" s="139" t="str">
        <f t="shared" si="71"/>
        <v/>
      </c>
      <c r="FE76" s="139" t="str">
        <f t="shared" si="72"/>
        <v/>
      </c>
      <c r="FH76" s="139" t="str">
        <f t="shared" si="73"/>
        <v/>
      </c>
      <c r="FK76" s="139" t="str">
        <f t="shared" si="74"/>
        <v/>
      </c>
      <c r="FN76" s="139" t="str">
        <f t="shared" si="75"/>
        <v/>
      </c>
      <c r="FQ76" s="139" t="str">
        <f t="shared" si="76"/>
        <v/>
      </c>
      <c r="FT76" s="139" t="str">
        <f t="shared" si="77"/>
        <v/>
      </c>
      <c r="FW76" s="139" t="str">
        <f t="shared" si="78"/>
        <v/>
      </c>
      <c r="FZ76" s="139" t="str">
        <f t="shared" si="79"/>
        <v/>
      </c>
      <c r="GC76" s="139" t="str">
        <f t="shared" si="80"/>
        <v/>
      </c>
      <c r="GF76" s="139" t="str">
        <f t="shared" si="81"/>
        <v/>
      </c>
      <c r="GI76" s="139" t="str">
        <f t="shared" si="82"/>
        <v/>
      </c>
      <c r="GL76" s="139" t="str">
        <f t="shared" si="83"/>
        <v/>
      </c>
      <c r="GO76" s="139" t="str">
        <f t="shared" si="84"/>
        <v/>
      </c>
      <c r="GR76" s="139" t="str">
        <f t="shared" si="85"/>
        <v/>
      </c>
      <c r="GU76" s="139" t="str">
        <f t="shared" si="86"/>
        <v/>
      </c>
      <c r="GX76" s="139" t="str">
        <f t="shared" si="87"/>
        <v/>
      </c>
      <c r="HA76" s="139" t="str">
        <f t="shared" si="88"/>
        <v/>
      </c>
      <c r="HD76" s="139" t="str">
        <f t="shared" si="89"/>
        <v/>
      </c>
      <c r="HG76" s="139" t="str">
        <f t="shared" si="90"/>
        <v/>
      </c>
      <c r="HJ76" s="139" t="str">
        <f t="shared" si="91"/>
        <v/>
      </c>
      <c r="HM76" s="139" t="str">
        <f t="shared" si="92"/>
        <v/>
      </c>
      <c r="HP76" s="139" t="str">
        <f t="shared" si="93"/>
        <v/>
      </c>
      <c r="HS76" s="139" t="str">
        <f t="shared" si="94"/>
        <v/>
      </c>
      <c r="HV76" s="139" t="str">
        <f t="shared" si="95"/>
        <v/>
      </c>
      <c r="HY76" s="139" t="str">
        <f t="shared" si="96"/>
        <v/>
      </c>
      <c r="IE76" s="206" t="str">
        <f t="shared" si="97"/>
        <v/>
      </c>
      <c r="IF76" s="305" t="str">
        <f t="shared" si="98"/>
        <v/>
      </c>
      <c r="IG76" s="201" t="str">
        <f t="shared" si="99"/>
        <v/>
      </c>
      <c r="IH76" s="202" t="b">
        <f t="shared" si="100"/>
        <v>1</v>
      </c>
    </row>
    <row r="77" spans="66:242" x14ac:dyDescent="0.25">
      <c r="BN77" s="203" t="str">
        <f t="shared" si="58"/>
        <v/>
      </c>
      <c r="DA77" s="203" t="str">
        <f t="shared" si="59"/>
        <v/>
      </c>
      <c r="DU77" s="139" t="str">
        <f t="shared" si="60"/>
        <v/>
      </c>
      <c r="DX77" s="139" t="str">
        <f t="shared" si="61"/>
        <v/>
      </c>
      <c r="EA77" s="139" t="str">
        <f t="shared" si="62"/>
        <v/>
      </c>
      <c r="ED77" s="139" t="str">
        <f t="shared" si="63"/>
        <v/>
      </c>
      <c r="EG77" s="139" t="str">
        <f t="shared" si="64"/>
        <v/>
      </c>
      <c r="EJ77" s="139" t="str">
        <f t="shared" si="65"/>
        <v/>
      </c>
      <c r="EM77" s="139" t="str">
        <f t="shared" si="66"/>
        <v/>
      </c>
      <c r="EP77" s="139" t="str">
        <f t="shared" si="67"/>
        <v/>
      </c>
      <c r="ES77" s="139" t="str">
        <f t="shared" si="68"/>
        <v/>
      </c>
      <c r="EV77" s="139" t="str">
        <f t="shared" si="69"/>
        <v/>
      </c>
      <c r="EY77" s="139" t="str">
        <f t="shared" si="70"/>
        <v/>
      </c>
      <c r="FB77" s="139" t="str">
        <f t="shared" si="71"/>
        <v/>
      </c>
      <c r="FE77" s="139" t="str">
        <f t="shared" si="72"/>
        <v/>
      </c>
      <c r="FH77" s="139" t="str">
        <f t="shared" si="73"/>
        <v/>
      </c>
      <c r="FK77" s="139" t="str">
        <f t="shared" si="74"/>
        <v/>
      </c>
      <c r="FN77" s="139" t="str">
        <f t="shared" si="75"/>
        <v/>
      </c>
      <c r="FQ77" s="139" t="str">
        <f t="shared" si="76"/>
        <v/>
      </c>
      <c r="FT77" s="139" t="str">
        <f t="shared" si="77"/>
        <v/>
      </c>
      <c r="FW77" s="139" t="str">
        <f t="shared" si="78"/>
        <v/>
      </c>
      <c r="FZ77" s="139" t="str">
        <f t="shared" si="79"/>
        <v/>
      </c>
      <c r="GC77" s="139" t="str">
        <f t="shared" si="80"/>
        <v/>
      </c>
      <c r="GF77" s="139" t="str">
        <f t="shared" si="81"/>
        <v/>
      </c>
      <c r="GI77" s="139" t="str">
        <f t="shared" si="82"/>
        <v/>
      </c>
      <c r="GL77" s="139" t="str">
        <f t="shared" si="83"/>
        <v/>
      </c>
      <c r="GO77" s="139" t="str">
        <f t="shared" si="84"/>
        <v/>
      </c>
      <c r="GR77" s="139" t="str">
        <f t="shared" si="85"/>
        <v/>
      </c>
      <c r="GU77" s="139" t="str">
        <f t="shared" si="86"/>
        <v/>
      </c>
      <c r="GX77" s="139" t="str">
        <f t="shared" si="87"/>
        <v/>
      </c>
      <c r="HA77" s="139" t="str">
        <f t="shared" si="88"/>
        <v/>
      </c>
      <c r="HD77" s="139" t="str">
        <f t="shared" si="89"/>
        <v/>
      </c>
      <c r="HG77" s="139" t="str">
        <f t="shared" si="90"/>
        <v/>
      </c>
      <c r="HJ77" s="139" t="str">
        <f t="shared" si="91"/>
        <v/>
      </c>
      <c r="HM77" s="139" t="str">
        <f t="shared" si="92"/>
        <v/>
      </c>
      <c r="HP77" s="139" t="str">
        <f t="shared" si="93"/>
        <v/>
      </c>
      <c r="HS77" s="139" t="str">
        <f t="shared" si="94"/>
        <v/>
      </c>
      <c r="HV77" s="139" t="str">
        <f t="shared" si="95"/>
        <v/>
      </c>
      <c r="HY77" s="139" t="str">
        <f t="shared" si="96"/>
        <v/>
      </c>
      <c r="IE77" s="206" t="str">
        <f t="shared" si="97"/>
        <v/>
      </c>
      <c r="IF77" s="305" t="str">
        <f t="shared" si="98"/>
        <v/>
      </c>
      <c r="IG77" s="201" t="str">
        <f t="shared" si="99"/>
        <v/>
      </c>
      <c r="IH77" s="202" t="b">
        <f t="shared" si="100"/>
        <v>1</v>
      </c>
    </row>
    <row r="78" spans="66:242" x14ac:dyDescent="0.25">
      <c r="BN78" s="203" t="str">
        <f t="shared" si="58"/>
        <v/>
      </c>
      <c r="DA78" s="203" t="str">
        <f t="shared" si="59"/>
        <v/>
      </c>
      <c r="DU78" s="139" t="str">
        <f t="shared" si="60"/>
        <v/>
      </c>
      <c r="DX78" s="139" t="str">
        <f t="shared" si="61"/>
        <v/>
      </c>
      <c r="EA78" s="139" t="str">
        <f t="shared" si="62"/>
        <v/>
      </c>
      <c r="ED78" s="139" t="str">
        <f t="shared" si="63"/>
        <v/>
      </c>
      <c r="EG78" s="139" t="str">
        <f t="shared" si="64"/>
        <v/>
      </c>
      <c r="EJ78" s="139" t="str">
        <f t="shared" si="65"/>
        <v/>
      </c>
      <c r="EM78" s="139" t="str">
        <f t="shared" si="66"/>
        <v/>
      </c>
      <c r="EP78" s="139" t="str">
        <f t="shared" si="67"/>
        <v/>
      </c>
      <c r="ES78" s="139" t="str">
        <f t="shared" si="68"/>
        <v/>
      </c>
      <c r="EV78" s="139" t="str">
        <f t="shared" si="69"/>
        <v/>
      </c>
      <c r="EY78" s="139" t="str">
        <f t="shared" si="70"/>
        <v/>
      </c>
      <c r="FB78" s="139" t="str">
        <f t="shared" si="71"/>
        <v/>
      </c>
      <c r="FE78" s="139" t="str">
        <f t="shared" si="72"/>
        <v/>
      </c>
      <c r="FH78" s="139" t="str">
        <f t="shared" si="73"/>
        <v/>
      </c>
      <c r="FK78" s="139" t="str">
        <f t="shared" si="74"/>
        <v/>
      </c>
      <c r="FN78" s="139" t="str">
        <f t="shared" si="75"/>
        <v/>
      </c>
      <c r="FQ78" s="139" t="str">
        <f t="shared" si="76"/>
        <v/>
      </c>
      <c r="FT78" s="139" t="str">
        <f t="shared" si="77"/>
        <v/>
      </c>
      <c r="FW78" s="139" t="str">
        <f t="shared" si="78"/>
        <v/>
      </c>
      <c r="FZ78" s="139" t="str">
        <f t="shared" si="79"/>
        <v/>
      </c>
      <c r="GC78" s="139" t="str">
        <f t="shared" si="80"/>
        <v/>
      </c>
      <c r="GF78" s="139" t="str">
        <f t="shared" si="81"/>
        <v/>
      </c>
      <c r="GI78" s="139" t="str">
        <f t="shared" si="82"/>
        <v/>
      </c>
      <c r="GL78" s="139" t="str">
        <f t="shared" si="83"/>
        <v/>
      </c>
      <c r="GO78" s="139" t="str">
        <f t="shared" si="84"/>
        <v/>
      </c>
      <c r="GR78" s="139" t="str">
        <f t="shared" si="85"/>
        <v/>
      </c>
      <c r="GU78" s="139" t="str">
        <f t="shared" si="86"/>
        <v/>
      </c>
      <c r="GX78" s="139" t="str">
        <f t="shared" si="87"/>
        <v/>
      </c>
      <c r="HA78" s="139" t="str">
        <f t="shared" si="88"/>
        <v/>
      </c>
      <c r="HD78" s="139" t="str">
        <f t="shared" si="89"/>
        <v/>
      </c>
      <c r="HG78" s="139" t="str">
        <f t="shared" si="90"/>
        <v/>
      </c>
      <c r="HJ78" s="139" t="str">
        <f t="shared" si="91"/>
        <v/>
      </c>
      <c r="HM78" s="139" t="str">
        <f t="shared" si="92"/>
        <v/>
      </c>
      <c r="HP78" s="139" t="str">
        <f t="shared" si="93"/>
        <v/>
      </c>
      <c r="HS78" s="139" t="str">
        <f t="shared" si="94"/>
        <v/>
      </c>
      <c r="HV78" s="139" t="str">
        <f t="shared" si="95"/>
        <v/>
      </c>
      <c r="HY78" s="139" t="str">
        <f t="shared" si="96"/>
        <v/>
      </c>
      <c r="IE78" s="206" t="str">
        <f t="shared" si="97"/>
        <v/>
      </c>
      <c r="IF78" s="305" t="str">
        <f t="shared" si="98"/>
        <v/>
      </c>
      <c r="IG78" s="201" t="str">
        <f t="shared" si="99"/>
        <v/>
      </c>
      <c r="IH78" s="202" t="b">
        <f t="shared" si="100"/>
        <v>1</v>
      </c>
    </row>
    <row r="79" spans="66:242" x14ac:dyDescent="0.25">
      <c r="BN79" s="203" t="str">
        <f t="shared" si="58"/>
        <v/>
      </c>
      <c r="DA79" s="203" t="str">
        <f t="shared" si="59"/>
        <v/>
      </c>
      <c r="DU79" s="139" t="str">
        <f t="shared" si="60"/>
        <v/>
      </c>
      <c r="DX79" s="139" t="str">
        <f t="shared" si="61"/>
        <v/>
      </c>
      <c r="EA79" s="139" t="str">
        <f t="shared" si="62"/>
        <v/>
      </c>
      <c r="ED79" s="139" t="str">
        <f t="shared" si="63"/>
        <v/>
      </c>
      <c r="EG79" s="139" t="str">
        <f t="shared" si="64"/>
        <v/>
      </c>
      <c r="EJ79" s="139" t="str">
        <f t="shared" si="65"/>
        <v/>
      </c>
      <c r="EM79" s="139" t="str">
        <f t="shared" si="66"/>
        <v/>
      </c>
      <c r="EP79" s="139" t="str">
        <f t="shared" si="67"/>
        <v/>
      </c>
      <c r="ES79" s="139" t="str">
        <f t="shared" si="68"/>
        <v/>
      </c>
      <c r="EV79" s="139" t="str">
        <f t="shared" si="69"/>
        <v/>
      </c>
      <c r="EY79" s="139" t="str">
        <f t="shared" si="70"/>
        <v/>
      </c>
      <c r="FB79" s="139" t="str">
        <f t="shared" si="71"/>
        <v/>
      </c>
      <c r="FE79" s="139" t="str">
        <f t="shared" si="72"/>
        <v/>
      </c>
      <c r="FH79" s="139" t="str">
        <f t="shared" si="73"/>
        <v/>
      </c>
      <c r="FK79" s="139" t="str">
        <f t="shared" si="74"/>
        <v/>
      </c>
      <c r="FN79" s="139" t="str">
        <f t="shared" si="75"/>
        <v/>
      </c>
      <c r="FQ79" s="139" t="str">
        <f t="shared" si="76"/>
        <v/>
      </c>
      <c r="FT79" s="139" t="str">
        <f t="shared" si="77"/>
        <v/>
      </c>
      <c r="FW79" s="139" t="str">
        <f t="shared" si="78"/>
        <v/>
      </c>
      <c r="FZ79" s="139" t="str">
        <f t="shared" si="79"/>
        <v/>
      </c>
      <c r="GC79" s="139" t="str">
        <f t="shared" si="80"/>
        <v/>
      </c>
      <c r="GF79" s="139" t="str">
        <f t="shared" si="81"/>
        <v/>
      </c>
      <c r="GI79" s="139" t="str">
        <f t="shared" si="82"/>
        <v/>
      </c>
      <c r="GL79" s="139" t="str">
        <f t="shared" si="83"/>
        <v/>
      </c>
      <c r="GO79" s="139" t="str">
        <f t="shared" si="84"/>
        <v/>
      </c>
      <c r="GR79" s="139" t="str">
        <f t="shared" si="85"/>
        <v/>
      </c>
      <c r="GU79" s="139" t="str">
        <f t="shared" si="86"/>
        <v/>
      </c>
      <c r="GX79" s="139" t="str">
        <f t="shared" si="87"/>
        <v/>
      </c>
      <c r="HA79" s="139" t="str">
        <f t="shared" si="88"/>
        <v/>
      </c>
      <c r="HD79" s="139" t="str">
        <f t="shared" si="89"/>
        <v/>
      </c>
      <c r="HG79" s="139" t="str">
        <f t="shared" si="90"/>
        <v/>
      </c>
      <c r="HJ79" s="139" t="str">
        <f t="shared" si="91"/>
        <v/>
      </c>
      <c r="HM79" s="139" t="str">
        <f t="shared" si="92"/>
        <v/>
      </c>
      <c r="HP79" s="139" t="str">
        <f t="shared" si="93"/>
        <v/>
      </c>
      <c r="HS79" s="139" t="str">
        <f t="shared" si="94"/>
        <v/>
      </c>
      <c r="HV79" s="139" t="str">
        <f t="shared" si="95"/>
        <v/>
      </c>
      <c r="HY79" s="139" t="str">
        <f t="shared" si="96"/>
        <v/>
      </c>
      <c r="IE79" s="206" t="str">
        <f t="shared" si="97"/>
        <v/>
      </c>
      <c r="IF79" s="305" t="str">
        <f t="shared" si="98"/>
        <v/>
      </c>
      <c r="IG79" s="201" t="str">
        <f t="shared" si="99"/>
        <v/>
      </c>
      <c r="IH79" s="202" t="b">
        <f t="shared" si="100"/>
        <v>1</v>
      </c>
    </row>
    <row r="80" spans="66:242" x14ac:dyDescent="0.25">
      <c r="BN80" s="203" t="str">
        <f t="shared" si="58"/>
        <v/>
      </c>
      <c r="DA80" s="203" t="str">
        <f t="shared" si="59"/>
        <v/>
      </c>
      <c r="DU80" s="139" t="str">
        <f t="shared" si="60"/>
        <v/>
      </c>
      <c r="DX80" s="139" t="str">
        <f t="shared" si="61"/>
        <v/>
      </c>
      <c r="EA80" s="139" t="str">
        <f t="shared" si="62"/>
        <v/>
      </c>
      <c r="ED80" s="139" t="str">
        <f t="shared" si="63"/>
        <v/>
      </c>
      <c r="EG80" s="139" t="str">
        <f t="shared" si="64"/>
        <v/>
      </c>
      <c r="EJ80" s="139" t="str">
        <f t="shared" si="65"/>
        <v/>
      </c>
      <c r="EM80" s="139" t="str">
        <f t="shared" si="66"/>
        <v/>
      </c>
      <c r="EP80" s="139" t="str">
        <f t="shared" si="67"/>
        <v/>
      </c>
      <c r="ES80" s="139" t="str">
        <f t="shared" si="68"/>
        <v/>
      </c>
      <c r="EV80" s="139" t="str">
        <f t="shared" si="69"/>
        <v/>
      </c>
      <c r="EY80" s="139" t="str">
        <f t="shared" si="70"/>
        <v/>
      </c>
      <c r="FB80" s="139" t="str">
        <f t="shared" si="71"/>
        <v/>
      </c>
      <c r="FE80" s="139" t="str">
        <f t="shared" si="72"/>
        <v/>
      </c>
      <c r="FH80" s="139" t="str">
        <f t="shared" si="73"/>
        <v/>
      </c>
      <c r="FK80" s="139" t="str">
        <f t="shared" si="74"/>
        <v/>
      </c>
      <c r="FN80" s="139" t="str">
        <f t="shared" si="75"/>
        <v/>
      </c>
      <c r="FQ80" s="139" t="str">
        <f t="shared" si="76"/>
        <v/>
      </c>
      <c r="FT80" s="139" t="str">
        <f t="shared" si="77"/>
        <v/>
      </c>
      <c r="FW80" s="139" t="str">
        <f t="shared" si="78"/>
        <v/>
      </c>
      <c r="FZ80" s="139" t="str">
        <f t="shared" si="79"/>
        <v/>
      </c>
      <c r="GC80" s="139" t="str">
        <f t="shared" si="80"/>
        <v/>
      </c>
      <c r="GF80" s="139" t="str">
        <f t="shared" si="81"/>
        <v/>
      </c>
      <c r="GI80" s="139" t="str">
        <f t="shared" si="82"/>
        <v/>
      </c>
      <c r="GL80" s="139" t="str">
        <f t="shared" si="83"/>
        <v/>
      </c>
      <c r="GO80" s="139" t="str">
        <f t="shared" si="84"/>
        <v/>
      </c>
      <c r="GR80" s="139" t="str">
        <f t="shared" si="85"/>
        <v/>
      </c>
      <c r="GU80" s="139" t="str">
        <f t="shared" si="86"/>
        <v/>
      </c>
      <c r="GX80" s="139" t="str">
        <f t="shared" si="87"/>
        <v/>
      </c>
      <c r="HA80" s="139" t="str">
        <f t="shared" si="88"/>
        <v/>
      </c>
      <c r="HD80" s="139" t="str">
        <f t="shared" si="89"/>
        <v/>
      </c>
      <c r="HG80" s="139" t="str">
        <f t="shared" si="90"/>
        <v/>
      </c>
      <c r="HJ80" s="139" t="str">
        <f t="shared" si="91"/>
        <v/>
      </c>
      <c r="HM80" s="139" t="str">
        <f t="shared" si="92"/>
        <v/>
      </c>
      <c r="HP80" s="139" t="str">
        <f t="shared" si="93"/>
        <v/>
      </c>
      <c r="HS80" s="139" t="str">
        <f t="shared" si="94"/>
        <v/>
      </c>
      <c r="HV80" s="139" t="str">
        <f t="shared" si="95"/>
        <v/>
      </c>
      <c r="HY80" s="139" t="str">
        <f t="shared" si="96"/>
        <v/>
      </c>
      <c r="IE80" s="206" t="str">
        <f t="shared" si="97"/>
        <v/>
      </c>
      <c r="IF80" s="305" t="str">
        <f t="shared" si="98"/>
        <v/>
      </c>
      <c r="IG80" s="201" t="str">
        <f t="shared" si="99"/>
        <v/>
      </c>
      <c r="IH80" s="202" t="b">
        <f t="shared" si="100"/>
        <v>1</v>
      </c>
    </row>
    <row r="81" spans="66:242" x14ac:dyDescent="0.25">
      <c r="BN81" s="203" t="str">
        <f t="shared" si="58"/>
        <v/>
      </c>
      <c r="DA81" s="203" t="str">
        <f t="shared" si="59"/>
        <v/>
      </c>
      <c r="DU81" s="139" t="str">
        <f t="shared" si="60"/>
        <v/>
      </c>
      <c r="DX81" s="139" t="str">
        <f t="shared" si="61"/>
        <v/>
      </c>
      <c r="EA81" s="139" t="str">
        <f t="shared" si="62"/>
        <v/>
      </c>
      <c r="ED81" s="139" t="str">
        <f t="shared" si="63"/>
        <v/>
      </c>
      <c r="EG81" s="139" t="str">
        <f t="shared" si="64"/>
        <v/>
      </c>
      <c r="EJ81" s="139" t="str">
        <f t="shared" si="65"/>
        <v/>
      </c>
      <c r="EM81" s="139" t="str">
        <f t="shared" si="66"/>
        <v/>
      </c>
      <c r="EP81" s="139" t="str">
        <f t="shared" si="67"/>
        <v/>
      </c>
      <c r="ES81" s="139" t="str">
        <f t="shared" si="68"/>
        <v/>
      </c>
      <c r="EV81" s="139" t="str">
        <f t="shared" si="69"/>
        <v/>
      </c>
      <c r="EY81" s="139" t="str">
        <f t="shared" si="70"/>
        <v/>
      </c>
      <c r="FB81" s="139" t="str">
        <f t="shared" si="71"/>
        <v/>
      </c>
      <c r="FE81" s="139" t="str">
        <f t="shared" si="72"/>
        <v/>
      </c>
      <c r="FH81" s="139" t="str">
        <f t="shared" si="73"/>
        <v/>
      </c>
      <c r="FK81" s="139" t="str">
        <f t="shared" si="74"/>
        <v/>
      </c>
      <c r="FN81" s="139" t="str">
        <f t="shared" si="75"/>
        <v/>
      </c>
      <c r="FQ81" s="139" t="str">
        <f t="shared" si="76"/>
        <v/>
      </c>
      <c r="FT81" s="139" t="str">
        <f t="shared" si="77"/>
        <v/>
      </c>
      <c r="FW81" s="139" t="str">
        <f t="shared" si="78"/>
        <v/>
      </c>
      <c r="FZ81" s="139" t="str">
        <f t="shared" si="79"/>
        <v/>
      </c>
      <c r="GC81" s="139" t="str">
        <f t="shared" si="80"/>
        <v/>
      </c>
      <c r="GF81" s="139" t="str">
        <f t="shared" si="81"/>
        <v/>
      </c>
      <c r="GI81" s="139" t="str">
        <f t="shared" si="82"/>
        <v/>
      </c>
      <c r="GL81" s="139" t="str">
        <f t="shared" si="83"/>
        <v/>
      </c>
      <c r="GO81" s="139" t="str">
        <f t="shared" si="84"/>
        <v/>
      </c>
      <c r="GR81" s="139" t="str">
        <f t="shared" si="85"/>
        <v/>
      </c>
      <c r="GU81" s="139" t="str">
        <f t="shared" si="86"/>
        <v/>
      </c>
      <c r="GX81" s="139" t="str">
        <f t="shared" si="87"/>
        <v/>
      </c>
      <c r="HA81" s="139" t="str">
        <f t="shared" si="88"/>
        <v/>
      </c>
      <c r="HD81" s="139" t="str">
        <f t="shared" si="89"/>
        <v/>
      </c>
      <c r="HG81" s="139" t="str">
        <f t="shared" si="90"/>
        <v/>
      </c>
      <c r="HJ81" s="139" t="str">
        <f t="shared" si="91"/>
        <v/>
      </c>
      <c r="HM81" s="139" t="str">
        <f t="shared" si="92"/>
        <v/>
      </c>
      <c r="HP81" s="139" t="str">
        <f t="shared" si="93"/>
        <v/>
      </c>
      <c r="HS81" s="139" t="str">
        <f t="shared" si="94"/>
        <v/>
      </c>
      <c r="HV81" s="139" t="str">
        <f t="shared" si="95"/>
        <v/>
      </c>
      <c r="HY81" s="139" t="str">
        <f t="shared" si="96"/>
        <v/>
      </c>
      <c r="IE81" s="206" t="str">
        <f t="shared" si="97"/>
        <v/>
      </c>
      <c r="IF81" s="305" t="str">
        <f t="shared" si="98"/>
        <v/>
      </c>
      <c r="IG81" s="201" t="str">
        <f t="shared" si="99"/>
        <v/>
      </c>
      <c r="IH81" s="202" t="b">
        <f t="shared" si="100"/>
        <v>1</v>
      </c>
    </row>
    <row r="82" spans="66:242" x14ac:dyDescent="0.25">
      <c r="BN82" s="203" t="str">
        <f t="shared" si="58"/>
        <v/>
      </c>
      <c r="DA82" s="203" t="str">
        <f t="shared" si="59"/>
        <v/>
      </c>
      <c r="DU82" s="139" t="str">
        <f t="shared" si="60"/>
        <v/>
      </c>
      <c r="DX82" s="139" t="str">
        <f t="shared" si="61"/>
        <v/>
      </c>
      <c r="EA82" s="139" t="str">
        <f t="shared" si="62"/>
        <v/>
      </c>
      <c r="ED82" s="139" t="str">
        <f t="shared" si="63"/>
        <v/>
      </c>
      <c r="EG82" s="139" t="str">
        <f t="shared" si="64"/>
        <v/>
      </c>
      <c r="EJ82" s="139" t="str">
        <f t="shared" si="65"/>
        <v/>
      </c>
      <c r="EM82" s="139" t="str">
        <f t="shared" si="66"/>
        <v/>
      </c>
      <c r="EP82" s="139" t="str">
        <f t="shared" si="67"/>
        <v/>
      </c>
      <c r="ES82" s="139" t="str">
        <f t="shared" si="68"/>
        <v/>
      </c>
      <c r="EV82" s="139" t="str">
        <f t="shared" si="69"/>
        <v/>
      </c>
      <c r="EY82" s="139" t="str">
        <f t="shared" si="70"/>
        <v/>
      </c>
      <c r="FB82" s="139" t="str">
        <f t="shared" si="71"/>
        <v/>
      </c>
      <c r="FE82" s="139" t="str">
        <f t="shared" si="72"/>
        <v/>
      </c>
      <c r="FH82" s="139" t="str">
        <f t="shared" si="73"/>
        <v/>
      </c>
      <c r="FK82" s="139" t="str">
        <f t="shared" si="74"/>
        <v/>
      </c>
      <c r="FN82" s="139" t="str">
        <f t="shared" si="75"/>
        <v/>
      </c>
      <c r="FQ82" s="139" t="str">
        <f t="shared" si="76"/>
        <v/>
      </c>
      <c r="FT82" s="139" t="str">
        <f t="shared" si="77"/>
        <v/>
      </c>
      <c r="FW82" s="139" t="str">
        <f t="shared" si="78"/>
        <v/>
      </c>
      <c r="FZ82" s="139" t="str">
        <f t="shared" si="79"/>
        <v/>
      </c>
      <c r="GC82" s="139" t="str">
        <f t="shared" si="80"/>
        <v/>
      </c>
      <c r="GF82" s="139" t="str">
        <f t="shared" si="81"/>
        <v/>
      </c>
      <c r="GI82" s="139" t="str">
        <f t="shared" si="82"/>
        <v/>
      </c>
      <c r="GL82" s="139" t="str">
        <f t="shared" si="83"/>
        <v/>
      </c>
      <c r="GO82" s="139" t="str">
        <f t="shared" si="84"/>
        <v/>
      </c>
      <c r="GR82" s="139" t="str">
        <f t="shared" si="85"/>
        <v/>
      </c>
      <c r="GU82" s="139" t="str">
        <f t="shared" si="86"/>
        <v/>
      </c>
      <c r="GX82" s="139" t="str">
        <f t="shared" si="87"/>
        <v/>
      </c>
      <c r="HA82" s="139" t="str">
        <f t="shared" si="88"/>
        <v/>
      </c>
      <c r="HD82" s="139" t="str">
        <f t="shared" si="89"/>
        <v/>
      </c>
      <c r="HG82" s="139" t="str">
        <f t="shared" si="90"/>
        <v/>
      </c>
      <c r="HJ82" s="139" t="str">
        <f t="shared" si="91"/>
        <v/>
      </c>
      <c r="HM82" s="139" t="str">
        <f t="shared" si="92"/>
        <v/>
      </c>
      <c r="HP82" s="139" t="str">
        <f t="shared" si="93"/>
        <v/>
      </c>
      <c r="HS82" s="139" t="str">
        <f t="shared" si="94"/>
        <v/>
      </c>
      <c r="HV82" s="139" t="str">
        <f t="shared" si="95"/>
        <v/>
      </c>
      <c r="HY82" s="139" t="str">
        <f t="shared" si="96"/>
        <v/>
      </c>
      <c r="IE82" s="206" t="str">
        <f t="shared" si="97"/>
        <v/>
      </c>
      <c r="IF82" s="305" t="str">
        <f t="shared" si="98"/>
        <v/>
      </c>
      <c r="IG82" s="201" t="str">
        <f t="shared" si="99"/>
        <v/>
      </c>
      <c r="IH82" s="202" t="b">
        <f t="shared" si="100"/>
        <v>1</v>
      </c>
    </row>
    <row r="83" spans="66:242" x14ac:dyDescent="0.25">
      <c r="BN83" s="203" t="str">
        <f t="shared" si="58"/>
        <v/>
      </c>
      <c r="DA83" s="203" t="str">
        <f t="shared" si="59"/>
        <v/>
      </c>
      <c r="DU83" s="139" t="str">
        <f t="shared" si="60"/>
        <v/>
      </c>
      <c r="DX83" s="139" t="str">
        <f t="shared" si="61"/>
        <v/>
      </c>
      <c r="EA83" s="139" t="str">
        <f t="shared" si="62"/>
        <v/>
      </c>
      <c r="ED83" s="139" t="str">
        <f t="shared" si="63"/>
        <v/>
      </c>
      <c r="EG83" s="139" t="str">
        <f t="shared" si="64"/>
        <v/>
      </c>
      <c r="EJ83" s="139" t="str">
        <f t="shared" si="65"/>
        <v/>
      </c>
      <c r="EM83" s="139" t="str">
        <f t="shared" si="66"/>
        <v/>
      </c>
      <c r="EP83" s="139" t="str">
        <f t="shared" si="67"/>
        <v/>
      </c>
      <c r="ES83" s="139" t="str">
        <f t="shared" si="68"/>
        <v/>
      </c>
      <c r="EV83" s="139" t="str">
        <f t="shared" si="69"/>
        <v/>
      </c>
      <c r="EY83" s="139" t="str">
        <f t="shared" si="70"/>
        <v/>
      </c>
      <c r="FB83" s="139" t="str">
        <f t="shared" si="71"/>
        <v/>
      </c>
      <c r="FE83" s="139" t="str">
        <f t="shared" si="72"/>
        <v/>
      </c>
      <c r="FH83" s="139" t="str">
        <f t="shared" si="73"/>
        <v/>
      </c>
      <c r="FK83" s="139" t="str">
        <f t="shared" si="74"/>
        <v/>
      </c>
      <c r="FN83" s="139" t="str">
        <f t="shared" si="75"/>
        <v/>
      </c>
      <c r="FQ83" s="139" t="str">
        <f t="shared" si="76"/>
        <v/>
      </c>
      <c r="FT83" s="139" t="str">
        <f t="shared" si="77"/>
        <v/>
      </c>
      <c r="FW83" s="139" t="str">
        <f t="shared" si="78"/>
        <v/>
      </c>
      <c r="FZ83" s="139" t="str">
        <f t="shared" si="79"/>
        <v/>
      </c>
      <c r="GC83" s="139" t="str">
        <f t="shared" si="80"/>
        <v/>
      </c>
      <c r="GF83" s="139" t="str">
        <f t="shared" si="81"/>
        <v/>
      </c>
      <c r="GI83" s="139" t="str">
        <f t="shared" si="82"/>
        <v/>
      </c>
      <c r="GL83" s="139" t="str">
        <f t="shared" si="83"/>
        <v/>
      </c>
      <c r="GO83" s="139" t="str">
        <f t="shared" si="84"/>
        <v/>
      </c>
      <c r="GR83" s="139" t="str">
        <f t="shared" si="85"/>
        <v/>
      </c>
      <c r="GU83" s="139" t="str">
        <f t="shared" si="86"/>
        <v/>
      </c>
      <c r="GX83" s="139" t="str">
        <f t="shared" si="87"/>
        <v/>
      </c>
      <c r="HA83" s="139" t="str">
        <f t="shared" si="88"/>
        <v/>
      </c>
      <c r="HD83" s="139" t="str">
        <f t="shared" si="89"/>
        <v/>
      </c>
      <c r="HG83" s="139" t="str">
        <f t="shared" si="90"/>
        <v/>
      </c>
      <c r="HJ83" s="139" t="str">
        <f t="shared" si="91"/>
        <v/>
      </c>
      <c r="HM83" s="139" t="str">
        <f t="shared" si="92"/>
        <v/>
      </c>
      <c r="HP83" s="139" t="str">
        <f t="shared" si="93"/>
        <v/>
      </c>
      <c r="HS83" s="139" t="str">
        <f t="shared" si="94"/>
        <v/>
      </c>
      <c r="HV83" s="139" t="str">
        <f t="shared" si="95"/>
        <v/>
      </c>
      <c r="HY83" s="139" t="str">
        <f t="shared" si="96"/>
        <v/>
      </c>
      <c r="IE83" s="206" t="str">
        <f t="shared" si="97"/>
        <v/>
      </c>
      <c r="IF83" s="305" t="str">
        <f t="shared" si="98"/>
        <v/>
      </c>
      <c r="IG83" s="201" t="str">
        <f t="shared" si="99"/>
        <v/>
      </c>
      <c r="IH83" s="202" t="b">
        <f t="shared" si="100"/>
        <v>1</v>
      </c>
    </row>
    <row r="84" spans="66:242" x14ac:dyDescent="0.25">
      <c r="BN84" s="203" t="str">
        <f t="shared" si="58"/>
        <v/>
      </c>
      <c r="DA84" s="203" t="str">
        <f t="shared" si="59"/>
        <v/>
      </c>
      <c r="DU84" s="139" t="str">
        <f t="shared" si="60"/>
        <v/>
      </c>
      <c r="DX84" s="139" t="str">
        <f t="shared" si="61"/>
        <v/>
      </c>
      <c r="EA84" s="139" t="str">
        <f t="shared" si="62"/>
        <v/>
      </c>
      <c r="ED84" s="139" t="str">
        <f t="shared" si="63"/>
        <v/>
      </c>
      <c r="EG84" s="139" t="str">
        <f t="shared" si="64"/>
        <v/>
      </c>
      <c r="EJ84" s="139" t="str">
        <f t="shared" si="65"/>
        <v/>
      </c>
      <c r="EM84" s="139" t="str">
        <f t="shared" si="66"/>
        <v/>
      </c>
      <c r="EP84" s="139" t="str">
        <f t="shared" si="67"/>
        <v/>
      </c>
      <c r="ES84" s="139" t="str">
        <f t="shared" si="68"/>
        <v/>
      </c>
      <c r="EV84" s="139" t="str">
        <f t="shared" si="69"/>
        <v/>
      </c>
      <c r="EY84" s="139" t="str">
        <f t="shared" si="70"/>
        <v/>
      </c>
      <c r="FB84" s="139" t="str">
        <f t="shared" si="71"/>
        <v/>
      </c>
      <c r="FE84" s="139" t="str">
        <f t="shared" si="72"/>
        <v/>
      </c>
      <c r="FH84" s="139" t="str">
        <f t="shared" si="73"/>
        <v/>
      </c>
      <c r="FK84" s="139" t="str">
        <f t="shared" si="74"/>
        <v/>
      </c>
      <c r="FN84" s="139" t="str">
        <f t="shared" si="75"/>
        <v/>
      </c>
      <c r="FQ84" s="139" t="str">
        <f t="shared" si="76"/>
        <v/>
      </c>
      <c r="FT84" s="139" t="str">
        <f t="shared" si="77"/>
        <v/>
      </c>
      <c r="FW84" s="139" t="str">
        <f t="shared" si="78"/>
        <v/>
      </c>
      <c r="FZ84" s="139" t="str">
        <f t="shared" si="79"/>
        <v/>
      </c>
      <c r="GC84" s="139" t="str">
        <f t="shared" si="80"/>
        <v/>
      </c>
      <c r="GF84" s="139" t="str">
        <f t="shared" si="81"/>
        <v/>
      </c>
      <c r="GI84" s="139" t="str">
        <f t="shared" si="82"/>
        <v/>
      </c>
      <c r="GL84" s="139" t="str">
        <f t="shared" si="83"/>
        <v/>
      </c>
      <c r="GO84" s="139" t="str">
        <f t="shared" si="84"/>
        <v/>
      </c>
      <c r="GR84" s="139" t="str">
        <f t="shared" si="85"/>
        <v/>
      </c>
      <c r="GU84" s="139" t="str">
        <f t="shared" si="86"/>
        <v/>
      </c>
      <c r="GX84" s="139" t="str">
        <f t="shared" si="87"/>
        <v/>
      </c>
      <c r="HA84" s="139" t="str">
        <f t="shared" si="88"/>
        <v/>
      </c>
      <c r="HD84" s="139" t="str">
        <f t="shared" si="89"/>
        <v/>
      </c>
      <c r="HG84" s="139" t="str">
        <f t="shared" si="90"/>
        <v/>
      </c>
      <c r="HJ84" s="139" t="str">
        <f t="shared" si="91"/>
        <v/>
      </c>
      <c r="HM84" s="139" t="str">
        <f t="shared" si="92"/>
        <v/>
      </c>
      <c r="HP84" s="139" t="str">
        <f t="shared" si="93"/>
        <v/>
      </c>
      <c r="HS84" s="139" t="str">
        <f t="shared" si="94"/>
        <v/>
      </c>
      <c r="HV84" s="139" t="str">
        <f t="shared" si="95"/>
        <v/>
      </c>
      <c r="HY84" s="139" t="str">
        <f t="shared" si="96"/>
        <v/>
      </c>
      <c r="IE84" s="206" t="str">
        <f t="shared" si="97"/>
        <v/>
      </c>
      <c r="IF84" s="305" t="str">
        <f t="shared" si="98"/>
        <v/>
      </c>
      <c r="IG84" s="201" t="str">
        <f t="shared" si="99"/>
        <v/>
      </c>
      <c r="IH84" s="202" t="b">
        <f t="shared" si="100"/>
        <v>1</v>
      </c>
    </row>
    <row r="85" spans="66:242" x14ac:dyDescent="0.25">
      <c r="BN85" s="203" t="str">
        <f t="shared" si="58"/>
        <v/>
      </c>
      <c r="DA85" s="203" t="str">
        <f t="shared" si="59"/>
        <v/>
      </c>
      <c r="DU85" s="139" t="str">
        <f t="shared" si="60"/>
        <v/>
      </c>
      <c r="DX85" s="139" t="str">
        <f t="shared" si="61"/>
        <v/>
      </c>
      <c r="EA85" s="139" t="str">
        <f t="shared" si="62"/>
        <v/>
      </c>
      <c r="ED85" s="139" t="str">
        <f t="shared" si="63"/>
        <v/>
      </c>
      <c r="EG85" s="139" t="str">
        <f t="shared" si="64"/>
        <v/>
      </c>
      <c r="EJ85" s="139" t="str">
        <f t="shared" si="65"/>
        <v/>
      </c>
      <c r="EM85" s="139" t="str">
        <f t="shared" si="66"/>
        <v/>
      </c>
      <c r="EP85" s="139" t="str">
        <f t="shared" si="67"/>
        <v/>
      </c>
      <c r="ES85" s="139" t="str">
        <f t="shared" si="68"/>
        <v/>
      </c>
      <c r="EV85" s="139" t="str">
        <f t="shared" si="69"/>
        <v/>
      </c>
      <c r="EY85" s="139" t="str">
        <f t="shared" si="70"/>
        <v/>
      </c>
      <c r="FB85" s="139" t="str">
        <f t="shared" si="71"/>
        <v/>
      </c>
      <c r="FE85" s="139" t="str">
        <f t="shared" si="72"/>
        <v/>
      </c>
      <c r="FH85" s="139" t="str">
        <f t="shared" si="73"/>
        <v/>
      </c>
      <c r="FK85" s="139" t="str">
        <f t="shared" si="74"/>
        <v/>
      </c>
      <c r="FN85" s="139" t="str">
        <f t="shared" si="75"/>
        <v/>
      </c>
      <c r="FQ85" s="139" t="str">
        <f t="shared" si="76"/>
        <v/>
      </c>
      <c r="FT85" s="139" t="str">
        <f t="shared" si="77"/>
        <v/>
      </c>
      <c r="FW85" s="139" t="str">
        <f t="shared" si="78"/>
        <v/>
      </c>
      <c r="FZ85" s="139" t="str">
        <f t="shared" si="79"/>
        <v/>
      </c>
      <c r="GC85" s="139" t="str">
        <f t="shared" si="80"/>
        <v/>
      </c>
      <c r="GF85" s="139" t="str">
        <f t="shared" si="81"/>
        <v/>
      </c>
      <c r="GI85" s="139" t="str">
        <f t="shared" si="82"/>
        <v/>
      </c>
      <c r="GL85" s="139" t="str">
        <f t="shared" si="83"/>
        <v/>
      </c>
      <c r="GO85" s="139" t="str">
        <f t="shared" si="84"/>
        <v/>
      </c>
      <c r="GR85" s="139" t="str">
        <f t="shared" si="85"/>
        <v/>
      </c>
      <c r="GU85" s="139" t="str">
        <f t="shared" si="86"/>
        <v/>
      </c>
      <c r="GX85" s="139" t="str">
        <f t="shared" si="87"/>
        <v/>
      </c>
      <c r="HA85" s="139" t="str">
        <f t="shared" si="88"/>
        <v/>
      </c>
      <c r="HD85" s="139" t="str">
        <f t="shared" si="89"/>
        <v/>
      </c>
      <c r="HG85" s="139" t="str">
        <f t="shared" si="90"/>
        <v/>
      </c>
      <c r="HJ85" s="139" t="str">
        <f t="shared" si="91"/>
        <v/>
      </c>
      <c r="HM85" s="139" t="str">
        <f t="shared" si="92"/>
        <v/>
      </c>
      <c r="HP85" s="139" t="str">
        <f t="shared" si="93"/>
        <v/>
      </c>
      <c r="HS85" s="139" t="str">
        <f t="shared" si="94"/>
        <v/>
      </c>
      <c r="HV85" s="139" t="str">
        <f t="shared" si="95"/>
        <v/>
      </c>
      <c r="HY85" s="139" t="str">
        <f t="shared" si="96"/>
        <v/>
      </c>
      <c r="IE85" s="206" t="str">
        <f t="shared" si="97"/>
        <v/>
      </c>
      <c r="IF85" s="305" t="str">
        <f t="shared" si="98"/>
        <v/>
      </c>
      <c r="IG85" s="201" t="str">
        <f t="shared" si="99"/>
        <v/>
      </c>
      <c r="IH85" s="202" t="b">
        <f t="shared" si="100"/>
        <v>1</v>
      </c>
    </row>
    <row r="86" spans="66:242" x14ac:dyDescent="0.25">
      <c r="BN86" s="203" t="str">
        <f t="shared" si="58"/>
        <v/>
      </c>
      <c r="DA86" s="203" t="str">
        <f t="shared" si="59"/>
        <v/>
      </c>
      <c r="DU86" s="139" t="str">
        <f t="shared" si="60"/>
        <v/>
      </c>
      <c r="DX86" s="139" t="str">
        <f t="shared" si="61"/>
        <v/>
      </c>
      <c r="EA86" s="139" t="str">
        <f t="shared" si="62"/>
        <v/>
      </c>
      <c r="ED86" s="139" t="str">
        <f t="shared" si="63"/>
        <v/>
      </c>
      <c r="EG86" s="139" t="str">
        <f t="shared" si="64"/>
        <v/>
      </c>
      <c r="EJ86" s="139" t="str">
        <f t="shared" si="65"/>
        <v/>
      </c>
      <c r="EM86" s="139" t="str">
        <f t="shared" si="66"/>
        <v/>
      </c>
      <c r="EP86" s="139" t="str">
        <f t="shared" si="67"/>
        <v/>
      </c>
      <c r="ES86" s="139" t="str">
        <f t="shared" si="68"/>
        <v/>
      </c>
      <c r="EV86" s="139" t="str">
        <f t="shared" si="69"/>
        <v/>
      </c>
      <c r="EY86" s="139" t="str">
        <f t="shared" si="70"/>
        <v/>
      </c>
      <c r="FB86" s="139" t="str">
        <f t="shared" si="71"/>
        <v/>
      </c>
      <c r="FE86" s="139" t="str">
        <f t="shared" si="72"/>
        <v/>
      </c>
      <c r="FH86" s="139" t="str">
        <f t="shared" si="73"/>
        <v/>
      </c>
      <c r="FK86" s="139" t="str">
        <f t="shared" si="74"/>
        <v/>
      </c>
      <c r="FN86" s="139" t="str">
        <f t="shared" si="75"/>
        <v/>
      </c>
      <c r="FQ86" s="139" t="str">
        <f t="shared" si="76"/>
        <v/>
      </c>
      <c r="FT86" s="139" t="str">
        <f t="shared" si="77"/>
        <v/>
      </c>
      <c r="FW86" s="139" t="str">
        <f t="shared" si="78"/>
        <v/>
      </c>
      <c r="FZ86" s="139" t="str">
        <f t="shared" si="79"/>
        <v/>
      </c>
      <c r="GC86" s="139" t="str">
        <f t="shared" si="80"/>
        <v/>
      </c>
      <c r="GF86" s="139" t="str">
        <f t="shared" si="81"/>
        <v/>
      </c>
      <c r="GI86" s="139" t="str">
        <f t="shared" si="82"/>
        <v/>
      </c>
      <c r="GL86" s="139" t="str">
        <f t="shared" si="83"/>
        <v/>
      </c>
      <c r="GO86" s="139" t="str">
        <f t="shared" si="84"/>
        <v/>
      </c>
      <c r="GR86" s="139" t="str">
        <f t="shared" si="85"/>
        <v/>
      </c>
      <c r="GU86" s="139" t="str">
        <f t="shared" si="86"/>
        <v/>
      </c>
      <c r="GX86" s="139" t="str">
        <f t="shared" si="87"/>
        <v/>
      </c>
      <c r="HA86" s="139" t="str">
        <f t="shared" si="88"/>
        <v/>
      </c>
      <c r="HD86" s="139" t="str">
        <f t="shared" si="89"/>
        <v/>
      </c>
      <c r="HG86" s="139" t="str">
        <f t="shared" si="90"/>
        <v/>
      </c>
      <c r="HJ86" s="139" t="str">
        <f t="shared" si="91"/>
        <v/>
      </c>
      <c r="HM86" s="139" t="str">
        <f t="shared" si="92"/>
        <v/>
      </c>
      <c r="HP86" s="139" t="str">
        <f t="shared" si="93"/>
        <v/>
      </c>
      <c r="HS86" s="139" t="str">
        <f t="shared" si="94"/>
        <v/>
      </c>
      <c r="HV86" s="139" t="str">
        <f t="shared" si="95"/>
        <v/>
      </c>
      <c r="HY86" s="139" t="str">
        <f t="shared" si="96"/>
        <v/>
      </c>
      <c r="IE86" s="206" t="str">
        <f t="shared" si="97"/>
        <v/>
      </c>
      <c r="IF86" s="305" t="str">
        <f t="shared" si="98"/>
        <v/>
      </c>
      <c r="IG86" s="201" t="str">
        <f t="shared" si="99"/>
        <v/>
      </c>
      <c r="IH86" s="202" t="b">
        <f t="shared" si="100"/>
        <v>1</v>
      </c>
    </row>
    <row r="87" spans="66:242" x14ac:dyDescent="0.25">
      <c r="BN87" s="203" t="str">
        <f t="shared" si="58"/>
        <v/>
      </c>
      <c r="DA87" s="203" t="str">
        <f t="shared" si="59"/>
        <v/>
      </c>
      <c r="DU87" s="139" t="str">
        <f t="shared" si="60"/>
        <v/>
      </c>
      <c r="DX87" s="139" t="str">
        <f t="shared" si="61"/>
        <v/>
      </c>
      <c r="EA87" s="139" t="str">
        <f t="shared" si="62"/>
        <v/>
      </c>
      <c r="ED87" s="139" t="str">
        <f t="shared" si="63"/>
        <v/>
      </c>
      <c r="EG87" s="139" t="str">
        <f t="shared" si="64"/>
        <v/>
      </c>
      <c r="EJ87" s="139" t="str">
        <f t="shared" si="65"/>
        <v/>
      </c>
      <c r="EM87" s="139" t="str">
        <f t="shared" si="66"/>
        <v/>
      </c>
      <c r="EP87" s="139" t="str">
        <f t="shared" si="67"/>
        <v/>
      </c>
      <c r="ES87" s="139" t="str">
        <f t="shared" si="68"/>
        <v/>
      </c>
      <c r="EV87" s="139" t="str">
        <f t="shared" si="69"/>
        <v/>
      </c>
      <c r="EY87" s="139" t="str">
        <f t="shared" si="70"/>
        <v/>
      </c>
      <c r="FB87" s="139" t="str">
        <f t="shared" si="71"/>
        <v/>
      </c>
      <c r="FE87" s="139" t="str">
        <f t="shared" si="72"/>
        <v/>
      </c>
      <c r="FH87" s="139" t="str">
        <f t="shared" si="73"/>
        <v/>
      </c>
      <c r="FK87" s="139" t="str">
        <f t="shared" si="74"/>
        <v/>
      </c>
      <c r="FN87" s="139" t="str">
        <f t="shared" si="75"/>
        <v/>
      </c>
      <c r="FQ87" s="139" t="str">
        <f t="shared" si="76"/>
        <v/>
      </c>
      <c r="FT87" s="139" t="str">
        <f t="shared" si="77"/>
        <v/>
      </c>
      <c r="FW87" s="139" t="str">
        <f t="shared" si="78"/>
        <v/>
      </c>
      <c r="FZ87" s="139" t="str">
        <f t="shared" si="79"/>
        <v/>
      </c>
      <c r="GC87" s="139" t="str">
        <f t="shared" si="80"/>
        <v/>
      </c>
      <c r="GF87" s="139" t="str">
        <f t="shared" si="81"/>
        <v/>
      </c>
      <c r="GI87" s="139" t="str">
        <f t="shared" si="82"/>
        <v/>
      </c>
      <c r="GL87" s="139" t="str">
        <f t="shared" si="83"/>
        <v/>
      </c>
      <c r="GO87" s="139" t="str">
        <f t="shared" si="84"/>
        <v/>
      </c>
      <c r="GR87" s="139" t="str">
        <f t="shared" si="85"/>
        <v/>
      </c>
      <c r="GU87" s="139" t="str">
        <f t="shared" si="86"/>
        <v/>
      </c>
      <c r="GX87" s="139" t="str">
        <f t="shared" si="87"/>
        <v/>
      </c>
      <c r="HA87" s="139" t="str">
        <f t="shared" si="88"/>
        <v/>
      </c>
      <c r="HD87" s="139" t="str">
        <f t="shared" si="89"/>
        <v/>
      </c>
      <c r="HG87" s="139" t="str">
        <f t="shared" si="90"/>
        <v/>
      </c>
      <c r="HJ87" s="139" t="str">
        <f t="shared" si="91"/>
        <v/>
      </c>
      <c r="HM87" s="139" t="str">
        <f t="shared" si="92"/>
        <v/>
      </c>
      <c r="HP87" s="139" t="str">
        <f t="shared" si="93"/>
        <v/>
      </c>
      <c r="HS87" s="139" t="str">
        <f t="shared" si="94"/>
        <v/>
      </c>
      <c r="HV87" s="139" t="str">
        <f t="shared" si="95"/>
        <v/>
      </c>
      <c r="HY87" s="139" t="str">
        <f t="shared" si="96"/>
        <v/>
      </c>
      <c r="IE87" s="206" t="str">
        <f t="shared" si="97"/>
        <v/>
      </c>
      <c r="IF87" s="305" t="str">
        <f t="shared" si="98"/>
        <v/>
      </c>
      <c r="IG87" s="201" t="str">
        <f t="shared" si="99"/>
        <v/>
      </c>
      <c r="IH87" s="202" t="b">
        <f t="shared" si="100"/>
        <v>1</v>
      </c>
    </row>
    <row r="88" spans="66:242" x14ac:dyDescent="0.25">
      <c r="BN88" s="203" t="str">
        <f t="shared" si="58"/>
        <v/>
      </c>
      <c r="DA88" s="203" t="str">
        <f t="shared" si="59"/>
        <v/>
      </c>
      <c r="DU88" s="139" t="str">
        <f t="shared" si="60"/>
        <v/>
      </c>
      <c r="DX88" s="139" t="str">
        <f t="shared" si="61"/>
        <v/>
      </c>
      <c r="EA88" s="139" t="str">
        <f t="shared" si="62"/>
        <v/>
      </c>
      <c r="ED88" s="139" t="str">
        <f t="shared" si="63"/>
        <v/>
      </c>
      <c r="EG88" s="139" t="str">
        <f t="shared" si="64"/>
        <v/>
      </c>
      <c r="EJ88" s="139" t="str">
        <f t="shared" si="65"/>
        <v/>
      </c>
      <c r="EM88" s="139" t="str">
        <f t="shared" si="66"/>
        <v/>
      </c>
      <c r="EP88" s="139" t="str">
        <f t="shared" si="67"/>
        <v/>
      </c>
      <c r="ES88" s="139" t="str">
        <f t="shared" si="68"/>
        <v/>
      </c>
      <c r="EV88" s="139" t="str">
        <f t="shared" si="69"/>
        <v/>
      </c>
      <c r="EY88" s="139" t="str">
        <f t="shared" si="70"/>
        <v/>
      </c>
      <c r="FB88" s="139" t="str">
        <f t="shared" si="71"/>
        <v/>
      </c>
      <c r="FE88" s="139" t="str">
        <f t="shared" si="72"/>
        <v/>
      </c>
      <c r="FH88" s="139" t="str">
        <f t="shared" si="73"/>
        <v/>
      </c>
      <c r="FK88" s="139" t="str">
        <f t="shared" si="74"/>
        <v/>
      </c>
      <c r="FN88" s="139" t="str">
        <f t="shared" si="75"/>
        <v/>
      </c>
      <c r="FQ88" s="139" t="str">
        <f t="shared" si="76"/>
        <v/>
      </c>
      <c r="FT88" s="139" t="str">
        <f t="shared" si="77"/>
        <v/>
      </c>
      <c r="FW88" s="139" t="str">
        <f t="shared" si="78"/>
        <v/>
      </c>
      <c r="FZ88" s="139" t="str">
        <f t="shared" si="79"/>
        <v/>
      </c>
      <c r="GC88" s="139" t="str">
        <f t="shared" si="80"/>
        <v/>
      </c>
      <c r="GF88" s="139" t="str">
        <f t="shared" si="81"/>
        <v/>
      </c>
      <c r="GI88" s="139" t="str">
        <f t="shared" si="82"/>
        <v/>
      </c>
      <c r="GL88" s="139" t="str">
        <f t="shared" si="83"/>
        <v/>
      </c>
      <c r="GO88" s="139" t="str">
        <f t="shared" si="84"/>
        <v/>
      </c>
      <c r="GR88" s="139" t="str">
        <f t="shared" si="85"/>
        <v/>
      </c>
      <c r="GU88" s="139" t="str">
        <f t="shared" si="86"/>
        <v/>
      </c>
      <c r="GX88" s="139" t="str">
        <f t="shared" si="87"/>
        <v/>
      </c>
      <c r="HA88" s="139" t="str">
        <f t="shared" si="88"/>
        <v/>
      </c>
      <c r="HD88" s="139" t="str">
        <f t="shared" si="89"/>
        <v/>
      </c>
      <c r="HG88" s="139" t="str">
        <f t="shared" si="90"/>
        <v/>
      </c>
      <c r="HJ88" s="139" t="str">
        <f t="shared" si="91"/>
        <v/>
      </c>
      <c r="HM88" s="139" t="str">
        <f t="shared" si="92"/>
        <v/>
      </c>
      <c r="HP88" s="139" t="str">
        <f t="shared" si="93"/>
        <v/>
      </c>
      <c r="HS88" s="139" t="str">
        <f t="shared" si="94"/>
        <v/>
      </c>
      <c r="HV88" s="139" t="str">
        <f t="shared" si="95"/>
        <v/>
      </c>
      <c r="HY88" s="139" t="str">
        <f t="shared" si="96"/>
        <v/>
      </c>
      <c r="IE88" s="206" t="str">
        <f t="shared" si="97"/>
        <v/>
      </c>
      <c r="IF88" s="305" t="str">
        <f t="shared" si="98"/>
        <v/>
      </c>
      <c r="IG88" s="201" t="str">
        <f t="shared" si="99"/>
        <v/>
      </c>
      <c r="IH88" s="202" t="b">
        <f t="shared" si="100"/>
        <v>1</v>
      </c>
    </row>
    <row r="89" spans="66:242" x14ac:dyDescent="0.25">
      <c r="BN89" s="203" t="str">
        <f t="shared" si="58"/>
        <v/>
      </c>
      <c r="DA89" s="203" t="str">
        <f t="shared" si="59"/>
        <v/>
      </c>
      <c r="DU89" s="139" t="str">
        <f t="shared" si="60"/>
        <v/>
      </c>
      <c r="DX89" s="139" t="str">
        <f t="shared" si="61"/>
        <v/>
      </c>
      <c r="EA89" s="139" t="str">
        <f t="shared" si="62"/>
        <v/>
      </c>
      <c r="ED89" s="139" t="str">
        <f t="shared" si="63"/>
        <v/>
      </c>
      <c r="EG89" s="139" t="str">
        <f t="shared" si="64"/>
        <v/>
      </c>
      <c r="EJ89" s="139" t="str">
        <f t="shared" si="65"/>
        <v/>
      </c>
      <c r="EM89" s="139" t="str">
        <f t="shared" si="66"/>
        <v/>
      </c>
      <c r="EP89" s="139" t="str">
        <f t="shared" si="67"/>
        <v/>
      </c>
      <c r="ES89" s="139" t="str">
        <f t="shared" si="68"/>
        <v/>
      </c>
      <c r="EV89" s="139" t="str">
        <f t="shared" si="69"/>
        <v/>
      </c>
      <c r="EY89" s="139" t="str">
        <f t="shared" si="70"/>
        <v/>
      </c>
      <c r="FB89" s="139" t="str">
        <f t="shared" si="71"/>
        <v/>
      </c>
      <c r="FE89" s="139" t="str">
        <f t="shared" si="72"/>
        <v/>
      </c>
      <c r="FH89" s="139" t="str">
        <f t="shared" si="73"/>
        <v/>
      </c>
      <c r="FK89" s="139" t="str">
        <f t="shared" si="74"/>
        <v/>
      </c>
      <c r="FN89" s="139" t="str">
        <f t="shared" si="75"/>
        <v/>
      </c>
      <c r="FQ89" s="139" t="str">
        <f t="shared" si="76"/>
        <v/>
      </c>
      <c r="FT89" s="139" t="str">
        <f t="shared" si="77"/>
        <v/>
      </c>
      <c r="FW89" s="139" t="str">
        <f t="shared" si="78"/>
        <v/>
      </c>
      <c r="FZ89" s="139" t="str">
        <f t="shared" si="79"/>
        <v/>
      </c>
      <c r="GC89" s="139" t="str">
        <f t="shared" si="80"/>
        <v/>
      </c>
      <c r="GF89" s="139" t="str">
        <f t="shared" si="81"/>
        <v/>
      </c>
      <c r="GI89" s="139" t="str">
        <f t="shared" si="82"/>
        <v/>
      </c>
      <c r="GL89" s="139" t="str">
        <f t="shared" si="83"/>
        <v/>
      </c>
      <c r="GO89" s="139" t="str">
        <f t="shared" si="84"/>
        <v/>
      </c>
      <c r="GR89" s="139" t="str">
        <f t="shared" si="85"/>
        <v/>
      </c>
      <c r="GU89" s="139" t="str">
        <f t="shared" si="86"/>
        <v/>
      </c>
      <c r="GX89" s="139" t="str">
        <f t="shared" si="87"/>
        <v/>
      </c>
      <c r="HA89" s="139" t="str">
        <f t="shared" si="88"/>
        <v/>
      </c>
      <c r="HD89" s="139" t="str">
        <f t="shared" si="89"/>
        <v/>
      </c>
      <c r="HG89" s="139" t="str">
        <f t="shared" si="90"/>
        <v/>
      </c>
      <c r="HJ89" s="139" t="str">
        <f t="shared" si="91"/>
        <v/>
      </c>
      <c r="HM89" s="139" t="str">
        <f t="shared" si="92"/>
        <v/>
      </c>
      <c r="HP89" s="139" t="str">
        <f t="shared" si="93"/>
        <v/>
      </c>
      <c r="HS89" s="139" t="str">
        <f t="shared" si="94"/>
        <v/>
      </c>
      <c r="HV89" s="139" t="str">
        <f t="shared" si="95"/>
        <v/>
      </c>
      <c r="HY89" s="139" t="str">
        <f t="shared" si="96"/>
        <v/>
      </c>
      <c r="IE89" s="206" t="str">
        <f t="shared" si="97"/>
        <v/>
      </c>
      <c r="IF89" s="305" t="str">
        <f t="shared" si="98"/>
        <v/>
      </c>
      <c r="IG89" s="201" t="str">
        <f t="shared" si="99"/>
        <v/>
      </c>
      <c r="IH89" s="202" t="b">
        <f t="shared" si="100"/>
        <v>1</v>
      </c>
    </row>
    <row r="90" spans="66:242" x14ac:dyDescent="0.25">
      <c r="BN90" s="203" t="str">
        <f t="shared" si="58"/>
        <v/>
      </c>
      <c r="DA90" s="203" t="str">
        <f t="shared" si="59"/>
        <v/>
      </c>
      <c r="DU90" s="139" t="str">
        <f t="shared" si="60"/>
        <v/>
      </c>
      <c r="DX90" s="139" t="str">
        <f t="shared" si="61"/>
        <v/>
      </c>
      <c r="EA90" s="139" t="str">
        <f t="shared" si="62"/>
        <v/>
      </c>
      <c r="ED90" s="139" t="str">
        <f t="shared" si="63"/>
        <v/>
      </c>
      <c r="EG90" s="139" t="str">
        <f t="shared" si="64"/>
        <v/>
      </c>
      <c r="EJ90" s="139" t="str">
        <f t="shared" si="65"/>
        <v/>
      </c>
      <c r="EM90" s="139" t="str">
        <f t="shared" si="66"/>
        <v/>
      </c>
      <c r="EP90" s="139" t="str">
        <f t="shared" si="67"/>
        <v/>
      </c>
      <c r="ES90" s="139" t="str">
        <f t="shared" si="68"/>
        <v/>
      </c>
      <c r="EV90" s="139" t="str">
        <f t="shared" si="69"/>
        <v/>
      </c>
      <c r="EY90" s="139" t="str">
        <f t="shared" si="70"/>
        <v/>
      </c>
      <c r="FB90" s="139" t="str">
        <f t="shared" si="71"/>
        <v/>
      </c>
      <c r="FE90" s="139" t="str">
        <f t="shared" si="72"/>
        <v/>
      </c>
      <c r="FH90" s="139" t="str">
        <f t="shared" si="73"/>
        <v/>
      </c>
      <c r="FK90" s="139" t="str">
        <f t="shared" si="74"/>
        <v/>
      </c>
      <c r="FN90" s="139" t="str">
        <f t="shared" si="75"/>
        <v/>
      </c>
      <c r="FQ90" s="139" t="str">
        <f t="shared" si="76"/>
        <v/>
      </c>
      <c r="FT90" s="139" t="str">
        <f t="shared" si="77"/>
        <v/>
      </c>
      <c r="FW90" s="139" t="str">
        <f t="shared" si="78"/>
        <v/>
      </c>
      <c r="FZ90" s="139" t="str">
        <f t="shared" si="79"/>
        <v/>
      </c>
      <c r="GC90" s="139" t="str">
        <f t="shared" si="80"/>
        <v/>
      </c>
      <c r="GF90" s="139" t="str">
        <f t="shared" si="81"/>
        <v/>
      </c>
      <c r="GI90" s="139" t="str">
        <f t="shared" si="82"/>
        <v/>
      </c>
      <c r="GL90" s="139" t="str">
        <f t="shared" si="83"/>
        <v/>
      </c>
      <c r="GO90" s="139" t="str">
        <f t="shared" si="84"/>
        <v/>
      </c>
      <c r="GR90" s="139" t="str">
        <f t="shared" si="85"/>
        <v/>
      </c>
      <c r="GU90" s="139" t="str">
        <f t="shared" si="86"/>
        <v/>
      </c>
      <c r="GX90" s="139" t="str">
        <f t="shared" si="87"/>
        <v/>
      </c>
      <c r="HA90" s="139" t="str">
        <f t="shared" si="88"/>
        <v/>
      </c>
      <c r="HD90" s="139" t="str">
        <f t="shared" si="89"/>
        <v/>
      </c>
      <c r="HG90" s="139" t="str">
        <f t="shared" si="90"/>
        <v/>
      </c>
      <c r="HJ90" s="139" t="str">
        <f t="shared" si="91"/>
        <v/>
      </c>
      <c r="HM90" s="139" t="str">
        <f t="shared" si="92"/>
        <v/>
      </c>
      <c r="HP90" s="139" t="str">
        <f t="shared" si="93"/>
        <v/>
      </c>
      <c r="HS90" s="139" t="str">
        <f t="shared" si="94"/>
        <v/>
      </c>
      <c r="HV90" s="139" t="str">
        <f t="shared" si="95"/>
        <v/>
      </c>
      <c r="HY90" s="139" t="str">
        <f t="shared" si="96"/>
        <v/>
      </c>
      <c r="IE90" s="206" t="str">
        <f t="shared" si="97"/>
        <v/>
      </c>
      <c r="IF90" s="305" t="str">
        <f t="shared" si="98"/>
        <v/>
      </c>
      <c r="IG90" s="201" t="str">
        <f t="shared" si="99"/>
        <v/>
      </c>
      <c r="IH90" s="202" t="b">
        <f t="shared" si="100"/>
        <v>1</v>
      </c>
    </row>
    <row r="91" spans="66:242" x14ac:dyDescent="0.25">
      <c r="BN91" s="203" t="str">
        <f t="shared" si="58"/>
        <v/>
      </c>
      <c r="DA91" s="203" t="str">
        <f t="shared" si="59"/>
        <v/>
      </c>
      <c r="DU91" s="139" t="str">
        <f t="shared" si="60"/>
        <v/>
      </c>
      <c r="DX91" s="139" t="str">
        <f t="shared" si="61"/>
        <v/>
      </c>
      <c r="EA91" s="139" t="str">
        <f t="shared" si="62"/>
        <v/>
      </c>
      <c r="ED91" s="139" t="str">
        <f t="shared" si="63"/>
        <v/>
      </c>
      <c r="EG91" s="139" t="str">
        <f t="shared" si="64"/>
        <v/>
      </c>
      <c r="EJ91" s="139" t="str">
        <f t="shared" si="65"/>
        <v/>
      </c>
      <c r="EM91" s="139" t="str">
        <f t="shared" si="66"/>
        <v/>
      </c>
      <c r="EP91" s="139" t="str">
        <f t="shared" si="67"/>
        <v/>
      </c>
      <c r="ES91" s="139" t="str">
        <f t="shared" si="68"/>
        <v/>
      </c>
      <c r="EV91" s="139" t="str">
        <f t="shared" si="69"/>
        <v/>
      </c>
      <c r="EY91" s="139" t="str">
        <f t="shared" si="70"/>
        <v/>
      </c>
      <c r="FB91" s="139" t="str">
        <f t="shared" si="71"/>
        <v/>
      </c>
      <c r="FE91" s="139" t="str">
        <f t="shared" si="72"/>
        <v/>
      </c>
      <c r="FH91" s="139" t="str">
        <f t="shared" si="73"/>
        <v/>
      </c>
      <c r="FK91" s="139" t="str">
        <f t="shared" si="74"/>
        <v/>
      </c>
      <c r="FN91" s="139" t="str">
        <f t="shared" si="75"/>
        <v/>
      </c>
      <c r="FQ91" s="139" t="str">
        <f t="shared" si="76"/>
        <v/>
      </c>
      <c r="FT91" s="139" t="str">
        <f t="shared" si="77"/>
        <v/>
      </c>
      <c r="FW91" s="139" t="str">
        <f t="shared" si="78"/>
        <v/>
      </c>
      <c r="FZ91" s="139" t="str">
        <f t="shared" si="79"/>
        <v/>
      </c>
      <c r="GC91" s="139" t="str">
        <f t="shared" si="80"/>
        <v/>
      </c>
      <c r="GF91" s="139" t="str">
        <f t="shared" si="81"/>
        <v/>
      </c>
      <c r="GI91" s="139" t="str">
        <f t="shared" si="82"/>
        <v/>
      </c>
      <c r="GL91" s="139" t="str">
        <f t="shared" si="83"/>
        <v/>
      </c>
      <c r="GO91" s="139" t="str">
        <f t="shared" si="84"/>
        <v/>
      </c>
      <c r="GR91" s="139" t="str">
        <f t="shared" si="85"/>
        <v/>
      </c>
      <c r="GU91" s="139" t="str">
        <f t="shared" si="86"/>
        <v/>
      </c>
      <c r="GX91" s="139" t="str">
        <f t="shared" si="87"/>
        <v/>
      </c>
      <c r="HA91" s="139" t="str">
        <f t="shared" si="88"/>
        <v/>
      </c>
      <c r="HD91" s="139" t="str">
        <f t="shared" si="89"/>
        <v/>
      </c>
      <c r="HG91" s="139" t="str">
        <f t="shared" si="90"/>
        <v/>
      </c>
      <c r="HJ91" s="139" t="str">
        <f t="shared" si="91"/>
        <v/>
      </c>
      <c r="HM91" s="139" t="str">
        <f t="shared" si="92"/>
        <v/>
      </c>
      <c r="HP91" s="139" t="str">
        <f t="shared" si="93"/>
        <v/>
      </c>
      <c r="HS91" s="139" t="str">
        <f t="shared" si="94"/>
        <v/>
      </c>
      <c r="HV91" s="139" t="str">
        <f t="shared" si="95"/>
        <v/>
      </c>
      <c r="HY91" s="139" t="str">
        <f t="shared" si="96"/>
        <v/>
      </c>
      <c r="IE91" s="206" t="str">
        <f t="shared" si="97"/>
        <v/>
      </c>
      <c r="IF91" s="305" t="str">
        <f t="shared" si="98"/>
        <v/>
      </c>
      <c r="IG91" s="201" t="str">
        <f t="shared" si="99"/>
        <v/>
      </c>
      <c r="IH91" s="202" t="b">
        <f t="shared" si="100"/>
        <v>1</v>
      </c>
    </row>
    <row r="92" spans="66:242" x14ac:dyDescent="0.25">
      <c r="BN92" s="203" t="str">
        <f t="shared" si="58"/>
        <v/>
      </c>
      <c r="DA92" s="203" t="str">
        <f t="shared" si="59"/>
        <v/>
      </c>
      <c r="DU92" s="139" t="str">
        <f t="shared" si="60"/>
        <v/>
      </c>
      <c r="DX92" s="139" t="str">
        <f t="shared" si="61"/>
        <v/>
      </c>
      <c r="EA92" s="139" t="str">
        <f t="shared" si="62"/>
        <v/>
      </c>
      <c r="ED92" s="139" t="str">
        <f t="shared" si="63"/>
        <v/>
      </c>
      <c r="EG92" s="139" t="str">
        <f t="shared" si="64"/>
        <v/>
      </c>
      <c r="EJ92" s="139" t="str">
        <f t="shared" si="65"/>
        <v/>
      </c>
      <c r="EM92" s="139" t="str">
        <f t="shared" si="66"/>
        <v/>
      </c>
      <c r="EP92" s="139" t="str">
        <f t="shared" si="67"/>
        <v/>
      </c>
      <c r="ES92" s="139" t="str">
        <f t="shared" si="68"/>
        <v/>
      </c>
      <c r="EV92" s="139" t="str">
        <f t="shared" si="69"/>
        <v/>
      </c>
      <c r="EY92" s="139" t="str">
        <f t="shared" si="70"/>
        <v/>
      </c>
      <c r="FB92" s="139" t="str">
        <f t="shared" si="71"/>
        <v/>
      </c>
      <c r="FE92" s="139" t="str">
        <f t="shared" si="72"/>
        <v/>
      </c>
      <c r="FH92" s="139" t="str">
        <f t="shared" si="73"/>
        <v/>
      </c>
      <c r="FK92" s="139" t="str">
        <f t="shared" si="74"/>
        <v/>
      </c>
      <c r="FN92" s="139" t="str">
        <f t="shared" si="75"/>
        <v/>
      </c>
      <c r="FQ92" s="139" t="str">
        <f t="shared" si="76"/>
        <v/>
      </c>
      <c r="FT92" s="139" t="str">
        <f t="shared" si="77"/>
        <v/>
      </c>
      <c r="FW92" s="139" t="str">
        <f t="shared" si="78"/>
        <v/>
      </c>
      <c r="FZ92" s="139" t="str">
        <f t="shared" si="79"/>
        <v/>
      </c>
      <c r="GC92" s="139" t="str">
        <f t="shared" si="80"/>
        <v/>
      </c>
      <c r="GF92" s="139" t="str">
        <f t="shared" si="81"/>
        <v/>
      </c>
      <c r="GI92" s="139" t="str">
        <f t="shared" si="82"/>
        <v/>
      </c>
      <c r="GL92" s="139" t="str">
        <f t="shared" si="83"/>
        <v/>
      </c>
      <c r="GO92" s="139" t="str">
        <f t="shared" si="84"/>
        <v/>
      </c>
      <c r="GR92" s="139" t="str">
        <f t="shared" si="85"/>
        <v/>
      </c>
      <c r="GU92" s="139" t="str">
        <f t="shared" si="86"/>
        <v/>
      </c>
      <c r="GX92" s="139" t="str">
        <f t="shared" si="87"/>
        <v/>
      </c>
      <c r="HA92" s="139" t="str">
        <f t="shared" si="88"/>
        <v/>
      </c>
      <c r="HD92" s="139" t="str">
        <f t="shared" si="89"/>
        <v/>
      </c>
      <c r="HG92" s="139" t="str">
        <f t="shared" si="90"/>
        <v/>
      </c>
      <c r="HJ92" s="139" t="str">
        <f t="shared" si="91"/>
        <v/>
      </c>
      <c r="HM92" s="139" t="str">
        <f t="shared" si="92"/>
        <v/>
      </c>
      <c r="HP92" s="139" t="str">
        <f t="shared" si="93"/>
        <v/>
      </c>
      <c r="HS92" s="139" t="str">
        <f t="shared" si="94"/>
        <v/>
      </c>
      <c r="HV92" s="139" t="str">
        <f t="shared" si="95"/>
        <v/>
      </c>
      <c r="HY92" s="139" t="str">
        <f t="shared" si="96"/>
        <v/>
      </c>
      <c r="IE92" s="206" t="str">
        <f t="shared" si="97"/>
        <v/>
      </c>
      <c r="IF92" s="305" t="str">
        <f t="shared" si="98"/>
        <v/>
      </c>
      <c r="IG92" s="201" t="str">
        <f t="shared" si="99"/>
        <v/>
      </c>
      <c r="IH92" s="202" t="b">
        <f t="shared" si="100"/>
        <v>1</v>
      </c>
    </row>
    <row r="93" spans="66:242" x14ac:dyDescent="0.25">
      <c r="BN93" s="203" t="str">
        <f t="shared" si="58"/>
        <v/>
      </c>
      <c r="DA93" s="203" t="str">
        <f t="shared" si="59"/>
        <v/>
      </c>
      <c r="DU93" s="139" t="str">
        <f t="shared" si="60"/>
        <v/>
      </c>
      <c r="DX93" s="139" t="str">
        <f t="shared" si="61"/>
        <v/>
      </c>
      <c r="EA93" s="139" t="str">
        <f t="shared" si="62"/>
        <v/>
      </c>
      <c r="ED93" s="139" t="str">
        <f t="shared" si="63"/>
        <v/>
      </c>
      <c r="EG93" s="139" t="str">
        <f t="shared" si="64"/>
        <v/>
      </c>
      <c r="EJ93" s="139" t="str">
        <f t="shared" si="65"/>
        <v/>
      </c>
      <c r="EM93" s="139" t="str">
        <f t="shared" si="66"/>
        <v/>
      </c>
      <c r="EP93" s="139" t="str">
        <f t="shared" si="67"/>
        <v/>
      </c>
      <c r="ES93" s="139" t="str">
        <f t="shared" si="68"/>
        <v/>
      </c>
      <c r="EV93" s="139" t="str">
        <f t="shared" si="69"/>
        <v/>
      </c>
      <c r="EY93" s="139" t="str">
        <f t="shared" si="70"/>
        <v/>
      </c>
      <c r="FB93" s="139" t="str">
        <f t="shared" si="71"/>
        <v/>
      </c>
      <c r="FE93" s="139" t="str">
        <f t="shared" si="72"/>
        <v/>
      </c>
      <c r="FH93" s="139" t="str">
        <f t="shared" si="73"/>
        <v/>
      </c>
      <c r="FK93" s="139" t="str">
        <f t="shared" si="74"/>
        <v/>
      </c>
      <c r="FN93" s="139" t="str">
        <f t="shared" si="75"/>
        <v/>
      </c>
      <c r="FQ93" s="139" t="str">
        <f t="shared" si="76"/>
        <v/>
      </c>
      <c r="FT93" s="139" t="str">
        <f t="shared" si="77"/>
        <v/>
      </c>
      <c r="FW93" s="139" t="str">
        <f t="shared" si="78"/>
        <v/>
      </c>
      <c r="FZ93" s="139" t="str">
        <f t="shared" si="79"/>
        <v/>
      </c>
      <c r="GC93" s="139" t="str">
        <f t="shared" si="80"/>
        <v/>
      </c>
      <c r="GF93" s="139" t="str">
        <f t="shared" si="81"/>
        <v/>
      </c>
      <c r="GI93" s="139" t="str">
        <f t="shared" si="82"/>
        <v/>
      </c>
      <c r="GL93" s="139" t="str">
        <f t="shared" si="83"/>
        <v/>
      </c>
      <c r="GO93" s="139" t="str">
        <f t="shared" si="84"/>
        <v/>
      </c>
      <c r="GR93" s="139" t="str">
        <f t="shared" si="85"/>
        <v/>
      </c>
      <c r="GU93" s="139" t="str">
        <f t="shared" si="86"/>
        <v/>
      </c>
      <c r="GX93" s="139" t="str">
        <f t="shared" si="87"/>
        <v/>
      </c>
      <c r="HA93" s="139" t="str">
        <f t="shared" si="88"/>
        <v/>
      </c>
      <c r="HD93" s="139" t="str">
        <f t="shared" si="89"/>
        <v/>
      </c>
      <c r="HG93" s="139" t="str">
        <f t="shared" si="90"/>
        <v/>
      </c>
      <c r="HJ93" s="139" t="str">
        <f t="shared" si="91"/>
        <v/>
      </c>
      <c r="HM93" s="139" t="str">
        <f t="shared" si="92"/>
        <v/>
      </c>
      <c r="HP93" s="139" t="str">
        <f t="shared" si="93"/>
        <v/>
      </c>
      <c r="HS93" s="139" t="str">
        <f t="shared" si="94"/>
        <v/>
      </c>
      <c r="HV93" s="139" t="str">
        <f t="shared" si="95"/>
        <v/>
      </c>
      <c r="HY93" s="139" t="str">
        <f t="shared" si="96"/>
        <v/>
      </c>
      <c r="IE93" s="206" t="str">
        <f t="shared" si="97"/>
        <v/>
      </c>
      <c r="IF93" s="305" t="str">
        <f t="shared" si="98"/>
        <v/>
      </c>
      <c r="IG93" s="201" t="str">
        <f t="shared" si="99"/>
        <v/>
      </c>
      <c r="IH93" s="202" t="b">
        <f t="shared" si="100"/>
        <v>1</v>
      </c>
    </row>
    <row r="94" spans="66:242" x14ac:dyDescent="0.25">
      <c r="BN94" s="203" t="str">
        <f t="shared" si="58"/>
        <v/>
      </c>
      <c r="DA94" s="203" t="str">
        <f t="shared" si="59"/>
        <v/>
      </c>
      <c r="DU94" s="139" t="str">
        <f t="shared" si="60"/>
        <v/>
      </c>
      <c r="DX94" s="139" t="str">
        <f t="shared" si="61"/>
        <v/>
      </c>
      <c r="EA94" s="139" t="str">
        <f t="shared" si="62"/>
        <v/>
      </c>
      <c r="ED94" s="139" t="str">
        <f t="shared" si="63"/>
        <v/>
      </c>
      <c r="EG94" s="139" t="str">
        <f t="shared" si="64"/>
        <v/>
      </c>
      <c r="EJ94" s="139" t="str">
        <f t="shared" si="65"/>
        <v/>
      </c>
      <c r="EM94" s="139" t="str">
        <f t="shared" si="66"/>
        <v/>
      </c>
      <c r="EP94" s="139" t="str">
        <f t="shared" si="67"/>
        <v/>
      </c>
      <c r="ES94" s="139" t="str">
        <f t="shared" si="68"/>
        <v/>
      </c>
      <c r="EV94" s="139" t="str">
        <f t="shared" si="69"/>
        <v/>
      </c>
      <c r="EY94" s="139" t="str">
        <f t="shared" si="70"/>
        <v/>
      </c>
      <c r="FB94" s="139" t="str">
        <f t="shared" si="71"/>
        <v/>
      </c>
      <c r="FE94" s="139" t="str">
        <f t="shared" si="72"/>
        <v/>
      </c>
      <c r="FH94" s="139" t="str">
        <f t="shared" si="73"/>
        <v/>
      </c>
      <c r="FK94" s="139" t="str">
        <f t="shared" si="74"/>
        <v/>
      </c>
      <c r="FN94" s="139" t="str">
        <f t="shared" si="75"/>
        <v/>
      </c>
      <c r="FQ94" s="139" t="str">
        <f t="shared" si="76"/>
        <v/>
      </c>
      <c r="FT94" s="139" t="str">
        <f t="shared" si="77"/>
        <v/>
      </c>
      <c r="FW94" s="139" t="str">
        <f t="shared" si="78"/>
        <v/>
      </c>
      <c r="FZ94" s="139" t="str">
        <f t="shared" si="79"/>
        <v/>
      </c>
      <c r="GC94" s="139" t="str">
        <f t="shared" si="80"/>
        <v/>
      </c>
      <c r="GF94" s="139" t="str">
        <f t="shared" si="81"/>
        <v/>
      </c>
      <c r="GI94" s="139" t="str">
        <f t="shared" si="82"/>
        <v/>
      </c>
      <c r="GL94" s="139" t="str">
        <f t="shared" si="83"/>
        <v/>
      </c>
      <c r="GO94" s="139" t="str">
        <f t="shared" si="84"/>
        <v/>
      </c>
      <c r="GR94" s="139" t="str">
        <f t="shared" si="85"/>
        <v/>
      </c>
      <c r="GU94" s="139" t="str">
        <f t="shared" si="86"/>
        <v/>
      </c>
      <c r="GX94" s="139" t="str">
        <f t="shared" si="87"/>
        <v/>
      </c>
      <c r="HA94" s="139" t="str">
        <f t="shared" si="88"/>
        <v/>
      </c>
      <c r="HD94" s="139" t="str">
        <f t="shared" si="89"/>
        <v/>
      </c>
      <c r="HG94" s="139" t="str">
        <f t="shared" si="90"/>
        <v/>
      </c>
      <c r="HJ94" s="139" t="str">
        <f t="shared" si="91"/>
        <v/>
      </c>
      <c r="HM94" s="139" t="str">
        <f t="shared" si="92"/>
        <v/>
      </c>
      <c r="HP94" s="139" t="str">
        <f t="shared" si="93"/>
        <v/>
      </c>
      <c r="HS94" s="139" t="str">
        <f t="shared" si="94"/>
        <v/>
      </c>
      <c r="HV94" s="139" t="str">
        <f t="shared" si="95"/>
        <v/>
      </c>
      <c r="HY94" s="139" t="str">
        <f t="shared" si="96"/>
        <v/>
      </c>
      <c r="IE94" s="206" t="str">
        <f t="shared" si="97"/>
        <v/>
      </c>
      <c r="IF94" s="305" t="str">
        <f t="shared" si="98"/>
        <v/>
      </c>
      <c r="IG94" s="201" t="str">
        <f t="shared" si="99"/>
        <v/>
      </c>
      <c r="IH94" s="202" t="b">
        <f t="shared" si="100"/>
        <v>1</v>
      </c>
    </row>
    <row r="95" spans="66:242" x14ac:dyDescent="0.25">
      <c r="BN95" s="203" t="str">
        <f t="shared" si="58"/>
        <v/>
      </c>
      <c r="DA95" s="203" t="str">
        <f t="shared" si="59"/>
        <v/>
      </c>
      <c r="DU95" s="139" t="str">
        <f t="shared" si="60"/>
        <v/>
      </c>
      <c r="DX95" s="139" t="str">
        <f t="shared" si="61"/>
        <v/>
      </c>
      <c r="EA95" s="139" t="str">
        <f t="shared" si="62"/>
        <v/>
      </c>
      <c r="ED95" s="139" t="str">
        <f t="shared" si="63"/>
        <v/>
      </c>
      <c r="EG95" s="139" t="str">
        <f t="shared" si="64"/>
        <v/>
      </c>
      <c r="EJ95" s="139" t="str">
        <f t="shared" si="65"/>
        <v/>
      </c>
      <c r="EM95" s="139" t="str">
        <f t="shared" si="66"/>
        <v/>
      </c>
      <c r="EP95" s="139" t="str">
        <f t="shared" si="67"/>
        <v/>
      </c>
      <c r="ES95" s="139" t="str">
        <f t="shared" si="68"/>
        <v/>
      </c>
      <c r="EV95" s="139" t="str">
        <f t="shared" si="69"/>
        <v/>
      </c>
      <c r="EY95" s="139" t="str">
        <f t="shared" si="70"/>
        <v/>
      </c>
      <c r="FB95" s="139" t="str">
        <f t="shared" si="71"/>
        <v/>
      </c>
      <c r="FE95" s="139" t="str">
        <f t="shared" si="72"/>
        <v/>
      </c>
      <c r="FH95" s="139" t="str">
        <f t="shared" si="73"/>
        <v/>
      </c>
      <c r="FK95" s="139" t="str">
        <f t="shared" si="74"/>
        <v/>
      </c>
      <c r="FN95" s="139" t="str">
        <f t="shared" si="75"/>
        <v/>
      </c>
      <c r="FQ95" s="139" t="str">
        <f t="shared" si="76"/>
        <v/>
      </c>
      <c r="FT95" s="139" t="str">
        <f t="shared" si="77"/>
        <v/>
      </c>
      <c r="FW95" s="139" t="str">
        <f t="shared" si="78"/>
        <v/>
      </c>
      <c r="FZ95" s="139" t="str">
        <f t="shared" si="79"/>
        <v/>
      </c>
      <c r="GC95" s="139" t="str">
        <f t="shared" si="80"/>
        <v/>
      </c>
      <c r="GF95" s="139" t="str">
        <f t="shared" si="81"/>
        <v/>
      </c>
      <c r="GI95" s="139" t="str">
        <f t="shared" si="82"/>
        <v/>
      </c>
      <c r="GL95" s="139" t="str">
        <f t="shared" si="83"/>
        <v/>
      </c>
      <c r="GO95" s="139" t="str">
        <f t="shared" si="84"/>
        <v/>
      </c>
      <c r="GR95" s="139" t="str">
        <f t="shared" si="85"/>
        <v/>
      </c>
      <c r="GU95" s="139" t="str">
        <f t="shared" si="86"/>
        <v/>
      </c>
      <c r="GX95" s="139" t="str">
        <f t="shared" si="87"/>
        <v/>
      </c>
      <c r="HA95" s="139" t="str">
        <f t="shared" si="88"/>
        <v/>
      </c>
      <c r="HD95" s="139" t="str">
        <f t="shared" si="89"/>
        <v/>
      </c>
      <c r="HG95" s="139" t="str">
        <f t="shared" si="90"/>
        <v/>
      </c>
      <c r="HJ95" s="139" t="str">
        <f t="shared" si="91"/>
        <v/>
      </c>
      <c r="HM95" s="139" t="str">
        <f t="shared" si="92"/>
        <v/>
      </c>
      <c r="HP95" s="139" t="str">
        <f t="shared" si="93"/>
        <v/>
      </c>
      <c r="HS95" s="139" t="str">
        <f t="shared" si="94"/>
        <v/>
      </c>
      <c r="HV95" s="139" t="str">
        <f t="shared" si="95"/>
        <v/>
      </c>
      <c r="HY95" s="139" t="str">
        <f t="shared" si="96"/>
        <v/>
      </c>
      <c r="IE95" s="206" t="str">
        <f t="shared" si="97"/>
        <v/>
      </c>
      <c r="IF95" s="305" t="str">
        <f t="shared" si="98"/>
        <v/>
      </c>
      <c r="IG95" s="201" t="str">
        <f t="shared" si="99"/>
        <v/>
      </c>
      <c r="IH95" s="202" t="b">
        <f t="shared" si="100"/>
        <v>1</v>
      </c>
    </row>
    <row r="96" spans="66:242" x14ac:dyDescent="0.25">
      <c r="BN96" s="203" t="str">
        <f t="shared" si="58"/>
        <v/>
      </c>
      <c r="DA96" s="203" t="str">
        <f t="shared" si="59"/>
        <v/>
      </c>
      <c r="DU96" s="139" t="str">
        <f t="shared" si="60"/>
        <v/>
      </c>
      <c r="DX96" s="139" t="str">
        <f t="shared" si="61"/>
        <v/>
      </c>
      <c r="EA96" s="139" t="str">
        <f t="shared" si="62"/>
        <v/>
      </c>
      <c r="ED96" s="139" t="str">
        <f t="shared" si="63"/>
        <v/>
      </c>
      <c r="EG96" s="139" t="str">
        <f t="shared" si="64"/>
        <v/>
      </c>
      <c r="EJ96" s="139" t="str">
        <f t="shared" si="65"/>
        <v/>
      </c>
      <c r="EM96" s="139" t="str">
        <f t="shared" si="66"/>
        <v/>
      </c>
      <c r="EP96" s="139" t="str">
        <f t="shared" si="67"/>
        <v/>
      </c>
      <c r="ES96" s="139" t="str">
        <f t="shared" si="68"/>
        <v/>
      </c>
      <c r="EV96" s="139" t="str">
        <f t="shared" si="69"/>
        <v/>
      </c>
      <c r="EY96" s="139" t="str">
        <f t="shared" si="70"/>
        <v/>
      </c>
      <c r="FB96" s="139" t="str">
        <f t="shared" si="71"/>
        <v/>
      </c>
      <c r="FE96" s="139" t="str">
        <f t="shared" si="72"/>
        <v/>
      </c>
      <c r="FH96" s="139" t="str">
        <f t="shared" si="73"/>
        <v/>
      </c>
      <c r="FK96" s="139" t="str">
        <f t="shared" si="74"/>
        <v/>
      </c>
      <c r="FN96" s="139" t="str">
        <f t="shared" si="75"/>
        <v/>
      </c>
      <c r="FQ96" s="139" t="str">
        <f t="shared" si="76"/>
        <v/>
      </c>
      <c r="FT96" s="139" t="str">
        <f t="shared" si="77"/>
        <v/>
      </c>
      <c r="FW96" s="139" t="str">
        <f t="shared" si="78"/>
        <v/>
      </c>
      <c r="FZ96" s="139" t="str">
        <f t="shared" si="79"/>
        <v/>
      </c>
      <c r="GC96" s="139" t="str">
        <f t="shared" si="80"/>
        <v/>
      </c>
      <c r="GF96" s="139" t="str">
        <f t="shared" si="81"/>
        <v/>
      </c>
      <c r="GI96" s="139" t="str">
        <f t="shared" si="82"/>
        <v/>
      </c>
      <c r="GL96" s="139" t="str">
        <f t="shared" si="83"/>
        <v/>
      </c>
      <c r="GO96" s="139" t="str">
        <f t="shared" si="84"/>
        <v/>
      </c>
      <c r="GR96" s="139" t="str">
        <f t="shared" si="85"/>
        <v/>
      </c>
      <c r="GU96" s="139" t="str">
        <f t="shared" si="86"/>
        <v/>
      </c>
      <c r="GX96" s="139" t="str">
        <f t="shared" si="87"/>
        <v/>
      </c>
      <c r="HA96" s="139" t="str">
        <f t="shared" si="88"/>
        <v/>
      </c>
      <c r="HD96" s="139" t="str">
        <f t="shared" si="89"/>
        <v/>
      </c>
      <c r="HG96" s="139" t="str">
        <f t="shared" si="90"/>
        <v/>
      </c>
      <c r="HJ96" s="139" t="str">
        <f t="shared" si="91"/>
        <v/>
      </c>
      <c r="HM96" s="139" t="str">
        <f t="shared" si="92"/>
        <v/>
      </c>
      <c r="HP96" s="139" t="str">
        <f t="shared" si="93"/>
        <v/>
      </c>
      <c r="HS96" s="139" t="str">
        <f t="shared" si="94"/>
        <v/>
      </c>
      <c r="HV96" s="139" t="str">
        <f t="shared" si="95"/>
        <v/>
      </c>
      <c r="HY96" s="139" t="str">
        <f t="shared" si="96"/>
        <v/>
      </c>
      <c r="IE96" s="206" t="str">
        <f t="shared" si="97"/>
        <v/>
      </c>
      <c r="IF96" s="305" t="str">
        <f t="shared" si="98"/>
        <v/>
      </c>
      <c r="IG96" s="201" t="str">
        <f t="shared" si="99"/>
        <v/>
      </c>
      <c r="IH96" s="202" t="b">
        <f t="shared" si="100"/>
        <v>1</v>
      </c>
    </row>
    <row r="97" spans="66:242" x14ac:dyDescent="0.25">
      <c r="BN97" s="203" t="str">
        <f t="shared" si="58"/>
        <v/>
      </c>
      <c r="DA97" s="203" t="str">
        <f t="shared" si="59"/>
        <v/>
      </c>
      <c r="DU97" s="139" t="str">
        <f t="shared" si="60"/>
        <v/>
      </c>
      <c r="DX97" s="139" t="str">
        <f t="shared" si="61"/>
        <v/>
      </c>
      <c r="EA97" s="139" t="str">
        <f t="shared" si="62"/>
        <v/>
      </c>
      <c r="ED97" s="139" t="str">
        <f t="shared" si="63"/>
        <v/>
      </c>
      <c r="EG97" s="139" t="str">
        <f t="shared" si="64"/>
        <v/>
      </c>
      <c r="EJ97" s="139" t="str">
        <f t="shared" si="65"/>
        <v/>
      </c>
      <c r="EM97" s="139" t="str">
        <f t="shared" si="66"/>
        <v/>
      </c>
      <c r="EP97" s="139" t="str">
        <f t="shared" si="67"/>
        <v/>
      </c>
      <c r="ES97" s="139" t="str">
        <f t="shared" si="68"/>
        <v/>
      </c>
      <c r="EV97" s="139" t="str">
        <f t="shared" si="69"/>
        <v/>
      </c>
      <c r="EY97" s="139" t="str">
        <f t="shared" si="70"/>
        <v/>
      </c>
      <c r="FB97" s="139" t="str">
        <f t="shared" si="71"/>
        <v/>
      </c>
      <c r="FE97" s="139" t="str">
        <f t="shared" si="72"/>
        <v/>
      </c>
      <c r="FH97" s="139" t="str">
        <f t="shared" si="73"/>
        <v/>
      </c>
      <c r="FK97" s="139" t="str">
        <f t="shared" si="74"/>
        <v/>
      </c>
      <c r="FN97" s="139" t="str">
        <f t="shared" si="75"/>
        <v/>
      </c>
      <c r="FQ97" s="139" t="str">
        <f t="shared" si="76"/>
        <v/>
      </c>
      <c r="FT97" s="139" t="str">
        <f t="shared" si="77"/>
        <v/>
      </c>
      <c r="FW97" s="139" t="str">
        <f t="shared" si="78"/>
        <v/>
      </c>
      <c r="FZ97" s="139" t="str">
        <f t="shared" si="79"/>
        <v/>
      </c>
      <c r="GC97" s="139" t="str">
        <f t="shared" si="80"/>
        <v/>
      </c>
      <c r="GF97" s="139" t="str">
        <f t="shared" si="81"/>
        <v/>
      </c>
      <c r="GI97" s="139" t="str">
        <f t="shared" si="82"/>
        <v/>
      </c>
      <c r="GL97" s="139" t="str">
        <f t="shared" si="83"/>
        <v/>
      </c>
      <c r="GO97" s="139" t="str">
        <f t="shared" si="84"/>
        <v/>
      </c>
      <c r="GR97" s="139" t="str">
        <f t="shared" si="85"/>
        <v/>
      </c>
      <c r="GU97" s="139" t="str">
        <f t="shared" si="86"/>
        <v/>
      </c>
      <c r="GX97" s="139" t="str">
        <f t="shared" si="87"/>
        <v/>
      </c>
      <c r="HA97" s="139" t="str">
        <f t="shared" si="88"/>
        <v/>
      </c>
      <c r="HD97" s="139" t="str">
        <f t="shared" si="89"/>
        <v/>
      </c>
      <c r="HG97" s="139" t="str">
        <f t="shared" si="90"/>
        <v/>
      </c>
      <c r="HJ97" s="139" t="str">
        <f t="shared" si="91"/>
        <v/>
      </c>
      <c r="HM97" s="139" t="str">
        <f t="shared" si="92"/>
        <v/>
      </c>
      <c r="HP97" s="139" t="str">
        <f t="shared" si="93"/>
        <v/>
      </c>
      <c r="HS97" s="139" t="str">
        <f t="shared" si="94"/>
        <v/>
      </c>
      <c r="HV97" s="139" t="str">
        <f t="shared" si="95"/>
        <v/>
      </c>
      <c r="HY97" s="139" t="str">
        <f t="shared" si="96"/>
        <v/>
      </c>
      <c r="IE97" s="206" t="str">
        <f t="shared" si="97"/>
        <v/>
      </c>
      <c r="IF97" s="305" t="str">
        <f t="shared" si="98"/>
        <v/>
      </c>
      <c r="IG97" s="201" t="str">
        <f t="shared" si="99"/>
        <v/>
      </c>
      <c r="IH97" s="202" t="b">
        <f t="shared" si="100"/>
        <v>1</v>
      </c>
    </row>
    <row r="98" spans="66:242" x14ac:dyDescent="0.25">
      <c r="BN98" s="203" t="str">
        <f t="shared" si="58"/>
        <v/>
      </c>
      <c r="DA98" s="203" t="str">
        <f t="shared" si="59"/>
        <v/>
      </c>
      <c r="DU98" s="139" t="str">
        <f t="shared" si="60"/>
        <v/>
      </c>
      <c r="DX98" s="139" t="str">
        <f t="shared" si="61"/>
        <v/>
      </c>
      <c r="EA98" s="139" t="str">
        <f t="shared" si="62"/>
        <v/>
      </c>
      <c r="ED98" s="139" t="str">
        <f t="shared" si="63"/>
        <v/>
      </c>
      <c r="EG98" s="139" t="str">
        <f t="shared" si="64"/>
        <v/>
      </c>
      <c r="EJ98" s="139" t="str">
        <f t="shared" si="65"/>
        <v/>
      </c>
      <c r="EM98" s="139" t="str">
        <f t="shared" si="66"/>
        <v/>
      </c>
      <c r="EP98" s="139" t="str">
        <f t="shared" si="67"/>
        <v/>
      </c>
      <c r="ES98" s="139" t="str">
        <f t="shared" si="68"/>
        <v/>
      </c>
      <c r="EV98" s="139" t="str">
        <f t="shared" si="69"/>
        <v/>
      </c>
      <c r="EY98" s="139" t="str">
        <f t="shared" si="70"/>
        <v/>
      </c>
      <c r="FB98" s="139" t="str">
        <f t="shared" si="71"/>
        <v/>
      </c>
      <c r="FE98" s="139" t="str">
        <f t="shared" si="72"/>
        <v/>
      </c>
      <c r="FH98" s="139" t="str">
        <f t="shared" si="73"/>
        <v/>
      </c>
      <c r="FK98" s="139" t="str">
        <f t="shared" si="74"/>
        <v/>
      </c>
      <c r="FN98" s="139" t="str">
        <f t="shared" si="75"/>
        <v/>
      </c>
      <c r="FQ98" s="139" t="str">
        <f t="shared" si="76"/>
        <v/>
      </c>
      <c r="FT98" s="139" t="str">
        <f t="shared" si="77"/>
        <v/>
      </c>
      <c r="FW98" s="139" t="str">
        <f t="shared" si="78"/>
        <v/>
      </c>
      <c r="FZ98" s="139" t="str">
        <f t="shared" si="79"/>
        <v/>
      </c>
      <c r="GC98" s="139" t="str">
        <f t="shared" si="80"/>
        <v/>
      </c>
      <c r="GF98" s="139" t="str">
        <f t="shared" si="81"/>
        <v/>
      </c>
      <c r="GI98" s="139" t="str">
        <f t="shared" si="82"/>
        <v/>
      </c>
      <c r="GL98" s="139" t="str">
        <f t="shared" si="83"/>
        <v/>
      </c>
      <c r="GO98" s="139" t="str">
        <f t="shared" si="84"/>
        <v/>
      </c>
      <c r="GR98" s="139" t="str">
        <f t="shared" si="85"/>
        <v/>
      </c>
      <c r="GU98" s="139" t="str">
        <f t="shared" si="86"/>
        <v/>
      </c>
      <c r="GX98" s="139" t="str">
        <f t="shared" si="87"/>
        <v/>
      </c>
      <c r="HA98" s="139" t="str">
        <f t="shared" si="88"/>
        <v/>
      </c>
      <c r="HD98" s="139" t="str">
        <f t="shared" si="89"/>
        <v/>
      </c>
      <c r="HG98" s="139" t="str">
        <f t="shared" si="90"/>
        <v/>
      </c>
      <c r="HJ98" s="139" t="str">
        <f t="shared" si="91"/>
        <v/>
      </c>
      <c r="HM98" s="139" t="str">
        <f t="shared" si="92"/>
        <v/>
      </c>
      <c r="HP98" s="139" t="str">
        <f t="shared" si="93"/>
        <v/>
      </c>
      <c r="HS98" s="139" t="str">
        <f t="shared" si="94"/>
        <v/>
      </c>
      <c r="HV98" s="139" t="str">
        <f t="shared" si="95"/>
        <v/>
      </c>
      <c r="HY98" s="139" t="str">
        <f t="shared" si="96"/>
        <v/>
      </c>
      <c r="IE98" s="206" t="str">
        <f t="shared" si="97"/>
        <v/>
      </c>
      <c r="IF98" s="305" t="str">
        <f t="shared" si="98"/>
        <v/>
      </c>
      <c r="IG98" s="201" t="str">
        <f t="shared" si="99"/>
        <v/>
      </c>
      <c r="IH98" s="202" t="b">
        <f t="shared" si="100"/>
        <v>1</v>
      </c>
    </row>
    <row r="99" spans="66:242" x14ac:dyDescent="0.25">
      <c r="BN99" s="203" t="str">
        <f t="shared" si="58"/>
        <v/>
      </c>
      <c r="DA99" s="203" t="str">
        <f t="shared" si="59"/>
        <v/>
      </c>
      <c r="DU99" s="139" t="str">
        <f t="shared" si="60"/>
        <v/>
      </c>
      <c r="DX99" s="139" t="str">
        <f t="shared" si="61"/>
        <v/>
      </c>
      <c r="EA99" s="139" t="str">
        <f t="shared" si="62"/>
        <v/>
      </c>
      <c r="ED99" s="139" t="str">
        <f t="shared" si="63"/>
        <v/>
      </c>
      <c r="EG99" s="139" t="str">
        <f t="shared" si="64"/>
        <v/>
      </c>
      <c r="EJ99" s="139" t="str">
        <f t="shared" si="65"/>
        <v/>
      </c>
      <c r="EM99" s="139" t="str">
        <f t="shared" si="66"/>
        <v/>
      </c>
      <c r="EP99" s="139" t="str">
        <f t="shared" si="67"/>
        <v/>
      </c>
      <c r="ES99" s="139" t="str">
        <f t="shared" si="68"/>
        <v/>
      </c>
      <c r="EV99" s="139" t="str">
        <f t="shared" si="69"/>
        <v/>
      </c>
      <c r="EY99" s="139" t="str">
        <f t="shared" si="70"/>
        <v/>
      </c>
      <c r="FB99" s="139" t="str">
        <f t="shared" si="71"/>
        <v/>
      </c>
      <c r="FE99" s="139" t="str">
        <f t="shared" si="72"/>
        <v/>
      </c>
      <c r="FH99" s="139" t="str">
        <f t="shared" si="73"/>
        <v/>
      </c>
      <c r="FK99" s="139" t="str">
        <f t="shared" si="74"/>
        <v/>
      </c>
      <c r="FN99" s="139" t="str">
        <f t="shared" si="75"/>
        <v/>
      </c>
      <c r="FQ99" s="139" t="str">
        <f t="shared" si="76"/>
        <v/>
      </c>
      <c r="FT99" s="139" t="str">
        <f t="shared" si="77"/>
        <v/>
      </c>
      <c r="FW99" s="139" t="str">
        <f t="shared" si="78"/>
        <v/>
      </c>
      <c r="FZ99" s="139" t="str">
        <f t="shared" si="79"/>
        <v/>
      </c>
      <c r="GC99" s="139" t="str">
        <f t="shared" si="80"/>
        <v/>
      </c>
      <c r="GF99" s="139" t="str">
        <f t="shared" si="81"/>
        <v/>
      </c>
      <c r="GI99" s="139" t="str">
        <f t="shared" si="82"/>
        <v/>
      </c>
      <c r="GL99" s="139" t="str">
        <f t="shared" si="83"/>
        <v/>
      </c>
      <c r="GO99" s="139" t="str">
        <f t="shared" si="84"/>
        <v/>
      </c>
      <c r="GR99" s="139" t="str">
        <f t="shared" si="85"/>
        <v/>
      </c>
      <c r="GU99" s="139" t="str">
        <f t="shared" si="86"/>
        <v/>
      </c>
      <c r="GX99" s="139" t="str">
        <f t="shared" si="87"/>
        <v/>
      </c>
      <c r="HA99" s="139" t="str">
        <f t="shared" si="88"/>
        <v/>
      </c>
      <c r="HD99" s="139" t="str">
        <f t="shared" si="89"/>
        <v/>
      </c>
      <c r="HG99" s="139" t="str">
        <f t="shared" si="90"/>
        <v/>
      </c>
      <c r="HJ99" s="139" t="str">
        <f t="shared" si="91"/>
        <v/>
      </c>
      <c r="HM99" s="139" t="str">
        <f t="shared" si="92"/>
        <v/>
      </c>
      <c r="HP99" s="139" t="str">
        <f t="shared" si="93"/>
        <v/>
      </c>
      <c r="HS99" s="139" t="str">
        <f t="shared" si="94"/>
        <v/>
      </c>
      <c r="HV99" s="139" t="str">
        <f t="shared" si="95"/>
        <v/>
      </c>
      <c r="HY99" s="139" t="str">
        <f t="shared" si="96"/>
        <v/>
      </c>
      <c r="IE99" s="206" t="str">
        <f t="shared" si="97"/>
        <v/>
      </c>
      <c r="IF99" s="305" t="str">
        <f t="shared" si="98"/>
        <v/>
      </c>
      <c r="IG99" s="201" t="str">
        <f t="shared" si="99"/>
        <v/>
      </c>
      <c r="IH99" s="202" t="b">
        <f t="shared" si="100"/>
        <v>1</v>
      </c>
    </row>
    <row r="100" spans="66:242" x14ac:dyDescent="0.25">
      <c r="BN100" s="203" t="str">
        <f t="shared" si="58"/>
        <v/>
      </c>
      <c r="DA100" s="203" t="str">
        <f t="shared" si="59"/>
        <v/>
      </c>
      <c r="DU100" s="139" t="str">
        <f t="shared" si="60"/>
        <v/>
      </c>
      <c r="DX100" s="139" t="str">
        <f t="shared" si="61"/>
        <v/>
      </c>
      <c r="EA100" s="139" t="str">
        <f t="shared" si="62"/>
        <v/>
      </c>
      <c r="ED100" s="139" t="str">
        <f t="shared" si="63"/>
        <v/>
      </c>
      <c r="EG100" s="139" t="str">
        <f t="shared" si="64"/>
        <v/>
      </c>
      <c r="EJ100" s="139" t="str">
        <f t="shared" si="65"/>
        <v/>
      </c>
      <c r="EM100" s="139" t="str">
        <f t="shared" si="66"/>
        <v/>
      </c>
      <c r="EP100" s="139" t="str">
        <f t="shared" si="67"/>
        <v/>
      </c>
      <c r="ES100" s="139" t="str">
        <f t="shared" si="68"/>
        <v/>
      </c>
      <c r="EV100" s="139" t="str">
        <f t="shared" si="69"/>
        <v/>
      </c>
      <c r="EY100" s="139" t="str">
        <f t="shared" si="70"/>
        <v/>
      </c>
      <c r="FB100" s="139" t="str">
        <f t="shared" si="71"/>
        <v/>
      </c>
      <c r="FE100" s="139" t="str">
        <f t="shared" si="72"/>
        <v/>
      </c>
      <c r="FH100" s="139" t="str">
        <f t="shared" si="73"/>
        <v/>
      </c>
      <c r="FK100" s="139" t="str">
        <f t="shared" si="74"/>
        <v/>
      </c>
      <c r="FN100" s="139" t="str">
        <f t="shared" si="75"/>
        <v/>
      </c>
      <c r="FQ100" s="139" t="str">
        <f t="shared" si="76"/>
        <v/>
      </c>
      <c r="FT100" s="139" t="str">
        <f t="shared" si="77"/>
        <v/>
      </c>
      <c r="FW100" s="139" t="str">
        <f t="shared" si="78"/>
        <v/>
      </c>
      <c r="FZ100" s="139" t="str">
        <f t="shared" si="79"/>
        <v/>
      </c>
      <c r="GC100" s="139" t="str">
        <f t="shared" si="80"/>
        <v/>
      </c>
      <c r="GF100" s="139" t="str">
        <f t="shared" si="81"/>
        <v/>
      </c>
      <c r="GI100" s="139" t="str">
        <f t="shared" si="82"/>
        <v/>
      </c>
      <c r="GL100" s="139" t="str">
        <f t="shared" si="83"/>
        <v/>
      </c>
      <c r="GO100" s="139" t="str">
        <f t="shared" si="84"/>
        <v/>
      </c>
      <c r="GR100" s="139" t="str">
        <f t="shared" si="85"/>
        <v/>
      </c>
      <c r="GU100" s="139" t="str">
        <f t="shared" si="86"/>
        <v/>
      </c>
      <c r="GX100" s="139" t="str">
        <f t="shared" si="87"/>
        <v/>
      </c>
      <c r="HA100" s="139" t="str">
        <f t="shared" si="88"/>
        <v/>
      </c>
      <c r="HD100" s="139" t="str">
        <f t="shared" si="89"/>
        <v/>
      </c>
      <c r="HG100" s="139" t="str">
        <f t="shared" si="90"/>
        <v/>
      </c>
      <c r="HJ100" s="139" t="str">
        <f t="shared" si="91"/>
        <v/>
      </c>
      <c r="HM100" s="139" t="str">
        <f t="shared" si="92"/>
        <v/>
      </c>
      <c r="HP100" s="139" t="str">
        <f t="shared" si="93"/>
        <v/>
      </c>
      <c r="HS100" s="139" t="str">
        <f t="shared" si="94"/>
        <v/>
      </c>
      <c r="HV100" s="139" t="str">
        <f t="shared" si="95"/>
        <v/>
      </c>
      <c r="HY100" s="139" t="str">
        <f t="shared" si="96"/>
        <v/>
      </c>
      <c r="IE100" s="206" t="str">
        <f t="shared" si="97"/>
        <v/>
      </c>
      <c r="IF100" s="305" t="str">
        <f t="shared" si="98"/>
        <v/>
      </c>
      <c r="IG100" s="201" t="str">
        <f t="shared" si="99"/>
        <v/>
      </c>
      <c r="IH100" s="202" t="b">
        <f t="shared" si="100"/>
        <v>1</v>
      </c>
    </row>
    <row r="101" spans="66:242" x14ac:dyDescent="0.25">
      <c r="BN101" s="203" t="str">
        <f t="shared" si="58"/>
        <v/>
      </c>
      <c r="DA101" s="203" t="str">
        <f t="shared" si="59"/>
        <v/>
      </c>
      <c r="DU101" s="139" t="str">
        <f t="shared" si="60"/>
        <v/>
      </c>
      <c r="DX101" s="139" t="str">
        <f t="shared" si="61"/>
        <v/>
      </c>
      <c r="EA101" s="139" t="str">
        <f t="shared" si="62"/>
        <v/>
      </c>
      <c r="ED101" s="139" t="str">
        <f t="shared" si="63"/>
        <v/>
      </c>
      <c r="EG101" s="139" t="str">
        <f t="shared" si="64"/>
        <v/>
      </c>
      <c r="EJ101" s="139" t="str">
        <f t="shared" si="65"/>
        <v/>
      </c>
      <c r="EM101" s="139" t="str">
        <f t="shared" si="66"/>
        <v/>
      </c>
      <c r="EP101" s="139" t="str">
        <f t="shared" si="67"/>
        <v/>
      </c>
      <c r="ES101" s="139" t="str">
        <f t="shared" si="68"/>
        <v/>
      </c>
      <c r="EV101" s="139" t="str">
        <f t="shared" si="69"/>
        <v/>
      </c>
      <c r="EY101" s="139" t="str">
        <f t="shared" si="70"/>
        <v/>
      </c>
      <c r="FB101" s="139" t="str">
        <f t="shared" si="71"/>
        <v/>
      </c>
      <c r="FE101" s="139" t="str">
        <f t="shared" si="72"/>
        <v/>
      </c>
      <c r="FH101" s="139" t="str">
        <f t="shared" si="73"/>
        <v/>
      </c>
      <c r="FK101" s="139" t="str">
        <f t="shared" si="74"/>
        <v/>
      </c>
      <c r="FN101" s="139" t="str">
        <f t="shared" si="75"/>
        <v/>
      </c>
      <c r="FQ101" s="139" t="str">
        <f t="shared" si="76"/>
        <v/>
      </c>
      <c r="FT101" s="139" t="str">
        <f t="shared" si="77"/>
        <v/>
      </c>
      <c r="FW101" s="139" t="str">
        <f t="shared" si="78"/>
        <v/>
      </c>
      <c r="FZ101" s="139" t="str">
        <f t="shared" si="79"/>
        <v/>
      </c>
      <c r="GC101" s="139" t="str">
        <f t="shared" si="80"/>
        <v/>
      </c>
      <c r="GF101" s="139" t="str">
        <f t="shared" si="81"/>
        <v/>
      </c>
      <c r="GI101" s="139" t="str">
        <f t="shared" si="82"/>
        <v/>
      </c>
      <c r="GL101" s="139" t="str">
        <f t="shared" si="83"/>
        <v/>
      </c>
      <c r="GO101" s="139" t="str">
        <f t="shared" si="84"/>
        <v/>
      </c>
      <c r="GR101" s="139" t="str">
        <f t="shared" si="85"/>
        <v/>
      </c>
      <c r="GU101" s="139" t="str">
        <f t="shared" si="86"/>
        <v/>
      </c>
      <c r="GX101" s="139" t="str">
        <f t="shared" si="87"/>
        <v/>
      </c>
      <c r="HA101" s="139" t="str">
        <f t="shared" si="88"/>
        <v/>
      </c>
      <c r="HD101" s="139" t="str">
        <f t="shared" si="89"/>
        <v/>
      </c>
      <c r="HG101" s="139" t="str">
        <f t="shared" si="90"/>
        <v/>
      </c>
      <c r="HJ101" s="139" t="str">
        <f t="shared" si="91"/>
        <v/>
      </c>
      <c r="HM101" s="139" t="str">
        <f t="shared" si="92"/>
        <v/>
      </c>
      <c r="HP101" s="139" t="str">
        <f t="shared" si="93"/>
        <v/>
      </c>
      <c r="HS101" s="139" t="str">
        <f t="shared" si="94"/>
        <v/>
      </c>
      <c r="HV101" s="139" t="str">
        <f t="shared" si="95"/>
        <v/>
      </c>
      <c r="HY101" s="139" t="str">
        <f t="shared" si="96"/>
        <v/>
      </c>
      <c r="IE101" s="206" t="str">
        <f t="shared" si="97"/>
        <v/>
      </c>
      <c r="IF101" s="305" t="str">
        <f t="shared" si="98"/>
        <v/>
      </c>
      <c r="IG101" s="201" t="str">
        <f t="shared" si="99"/>
        <v/>
      </c>
      <c r="IH101" s="202" t="b">
        <f t="shared" si="100"/>
        <v>1</v>
      </c>
    </row>
    <row r="102" spans="66:242" x14ac:dyDescent="0.25">
      <c r="BN102" s="203" t="str">
        <f t="shared" si="58"/>
        <v/>
      </c>
      <c r="DA102" s="203" t="str">
        <f t="shared" si="59"/>
        <v/>
      </c>
      <c r="DU102" s="139" t="str">
        <f t="shared" si="60"/>
        <v/>
      </c>
      <c r="DX102" s="139" t="str">
        <f t="shared" si="61"/>
        <v/>
      </c>
      <c r="EA102" s="139" t="str">
        <f t="shared" si="62"/>
        <v/>
      </c>
      <c r="ED102" s="139" t="str">
        <f t="shared" si="63"/>
        <v/>
      </c>
      <c r="EG102" s="139" t="str">
        <f t="shared" si="64"/>
        <v/>
      </c>
      <c r="EJ102" s="139" t="str">
        <f t="shared" si="65"/>
        <v/>
      </c>
      <c r="EM102" s="139" t="str">
        <f t="shared" si="66"/>
        <v/>
      </c>
      <c r="EP102" s="139" t="str">
        <f t="shared" si="67"/>
        <v/>
      </c>
      <c r="ES102" s="139" t="str">
        <f t="shared" si="68"/>
        <v/>
      </c>
      <c r="EV102" s="139" t="str">
        <f t="shared" si="69"/>
        <v/>
      </c>
      <c r="EY102" s="139" t="str">
        <f t="shared" si="70"/>
        <v/>
      </c>
      <c r="FB102" s="139" t="str">
        <f t="shared" si="71"/>
        <v/>
      </c>
      <c r="FE102" s="139" t="str">
        <f t="shared" si="72"/>
        <v/>
      </c>
      <c r="FH102" s="139" t="str">
        <f t="shared" si="73"/>
        <v/>
      </c>
      <c r="FK102" s="139" t="str">
        <f t="shared" si="74"/>
        <v/>
      </c>
      <c r="FN102" s="139" t="str">
        <f t="shared" si="75"/>
        <v/>
      </c>
      <c r="FQ102" s="139" t="str">
        <f t="shared" si="76"/>
        <v/>
      </c>
      <c r="FT102" s="139" t="str">
        <f t="shared" si="77"/>
        <v/>
      </c>
      <c r="FW102" s="139" t="str">
        <f t="shared" si="78"/>
        <v/>
      </c>
      <c r="FZ102" s="139" t="str">
        <f t="shared" si="79"/>
        <v/>
      </c>
      <c r="GC102" s="139" t="str">
        <f t="shared" si="80"/>
        <v/>
      </c>
      <c r="GF102" s="139" t="str">
        <f t="shared" si="81"/>
        <v/>
      </c>
      <c r="GI102" s="139" t="str">
        <f t="shared" si="82"/>
        <v/>
      </c>
      <c r="GL102" s="139" t="str">
        <f t="shared" si="83"/>
        <v/>
      </c>
      <c r="GO102" s="139" t="str">
        <f t="shared" si="84"/>
        <v/>
      </c>
      <c r="GR102" s="139" t="str">
        <f t="shared" si="85"/>
        <v/>
      </c>
      <c r="GU102" s="139" t="str">
        <f t="shared" si="86"/>
        <v/>
      </c>
      <c r="GX102" s="139" t="str">
        <f t="shared" si="87"/>
        <v/>
      </c>
      <c r="HA102" s="139" t="str">
        <f t="shared" si="88"/>
        <v/>
      </c>
      <c r="HD102" s="139" t="str">
        <f t="shared" si="89"/>
        <v/>
      </c>
      <c r="HG102" s="139" t="str">
        <f t="shared" si="90"/>
        <v/>
      </c>
      <c r="HJ102" s="139" t="str">
        <f t="shared" si="91"/>
        <v/>
      </c>
      <c r="HM102" s="139" t="str">
        <f t="shared" si="92"/>
        <v/>
      </c>
      <c r="HP102" s="139" t="str">
        <f t="shared" si="93"/>
        <v/>
      </c>
      <c r="HS102" s="139" t="str">
        <f t="shared" si="94"/>
        <v/>
      </c>
      <c r="HV102" s="139" t="str">
        <f t="shared" si="95"/>
        <v/>
      </c>
      <c r="HY102" s="139" t="str">
        <f t="shared" si="96"/>
        <v/>
      </c>
      <c r="IE102" s="206" t="str">
        <f t="shared" si="97"/>
        <v/>
      </c>
      <c r="IF102" s="305" t="str">
        <f t="shared" si="98"/>
        <v/>
      </c>
      <c r="IG102" s="201" t="str">
        <f t="shared" si="99"/>
        <v/>
      </c>
      <c r="IH102" s="202" t="b">
        <f t="shared" si="100"/>
        <v>1</v>
      </c>
    </row>
    <row r="103" spans="66:242" x14ac:dyDescent="0.25">
      <c r="BN103" s="203" t="str">
        <f t="shared" si="58"/>
        <v/>
      </c>
      <c r="DA103" s="203" t="str">
        <f t="shared" si="59"/>
        <v/>
      </c>
      <c r="DU103" s="139" t="str">
        <f t="shared" si="60"/>
        <v/>
      </c>
      <c r="DX103" s="139" t="str">
        <f t="shared" si="61"/>
        <v/>
      </c>
      <c r="EA103" s="139" t="str">
        <f t="shared" si="62"/>
        <v/>
      </c>
      <c r="ED103" s="139" t="str">
        <f t="shared" si="63"/>
        <v/>
      </c>
      <c r="EG103" s="139" t="str">
        <f t="shared" si="64"/>
        <v/>
      </c>
      <c r="EJ103" s="139" t="str">
        <f t="shared" si="65"/>
        <v/>
      </c>
      <c r="EM103" s="139" t="str">
        <f t="shared" si="66"/>
        <v/>
      </c>
      <c r="EP103" s="139" t="str">
        <f t="shared" si="67"/>
        <v/>
      </c>
      <c r="ES103" s="139" t="str">
        <f t="shared" si="68"/>
        <v/>
      </c>
      <c r="EV103" s="139" t="str">
        <f t="shared" si="69"/>
        <v/>
      </c>
      <c r="EY103" s="139" t="str">
        <f t="shared" si="70"/>
        <v/>
      </c>
      <c r="FB103" s="139" t="str">
        <f t="shared" si="71"/>
        <v/>
      </c>
      <c r="FE103" s="139" t="str">
        <f t="shared" si="72"/>
        <v/>
      </c>
      <c r="FH103" s="139" t="str">
        <f t="shared" si="73"/>
        <v/>
      </c>
      <c r="FK103" s="139" t="str">
        <f t="shared" si="74"/>
        <v/>
      </c>
      <c r="FN103" s="139" t="str">
        <f t="shared" si="75"/>
        <v/>
      </c>
      <c r="FQ103" s="139" t="str">
        <f t="shared" si="76"/>
        <v/>
      </c>
      <c r="FT103" s="139" t="str">
        <f t="shared" si="77"/>
        <v/>
      </c>
      <c r="FW103" s="139" t="str">
        <f t="shared" si="78"/>
        <v/>
      </c>
      <c r="FZ103" s="139" t="str">
        <f t="shared" si="79"/>
        <v/>
      </c>
      <c r="GC103" s="139" t="str">
        <f t="shared" si="80"/>
        <v/>
      </c>
      <c r="GF103" s="139" t="str">
        <f t="shared" si="81"/>
        <v/>
      </c>
      <c r="GI103" s="139" t="str">
        <f t="shared" si="82"/>
        <v/>
      </c>
      <c r="GL103" s="139" t="str">
        <f t="shared" si="83"/>
        <v/>
      </c>
      <c r="GO103" s="139" t="str">
        <f t="shared" si="84"/>
        <v/>
      </c>
      <c r="GR103" s="139" t="str">
        <f t="shared" si="85"/>
        <v/>
      </c>
      <c r="GU103" s="139" t="str">
        <f t="shared" si="86"/>
        <v/>
      </c>
      <c r="GX103" s="139" t="str">
        <f t="shared" si="87"/>
        <v/>
      </c>
      <c r="HA103" s="139" t="str">
        <f t="shared" si="88"/>
        <v/>
      </c>
      <c r="HD103" s="139" t="str">
        <f t="shared" si="89"/>
        <v/>
      </c>
      <c r="HG103" s="139" t="str">
        <f t="shared" si="90"/>
        <v/>
      </c>
      <c r="HJ103" s="139" t="str">
        <f t="shared" si="91"/>
        <v/>
      </c>
      <c r="HM103" s="139" t="str">
        <f t="shared" si="92"/>
        <v/>
      </c>
      <c r="HP103" s="139" t="str">
        <f t="shared" si="93"/>
        <v/>
      </c>
      <c r="HS103" s="139" t="str">
        <f t="shared" si="94"/>
        <v/>
      </c>
      <c r="HV103" s="139" t="str">
        <f t="shared" si="95"/>
        <v/>
      </c>
      <c r="HY103" s="139" t="str">
        <f t="shared" si="96"/>
        <v/>
      </c>
      <c r="IE103" s="206" t="str">
        <f t="shared" si="97"/>
        <v/>
      </c>
      <c r="IF103" s="305" t="str">
        <f t="shared" si="98"/>
        <v/>
      </c>
      <c r="IG103" s="201" t="str">
        <f t="shared" si="99"/>
        <v/>
      </c>
      <c r="IH103" s="202" t="b">
        <f t="shared" si="100"/>
        <v>1</v>
      </c>
    </row>
    <row r="104" spans="66:242" x14ac:dyDescent="0.25">
      <c r="BN104" s="203" t="str">
        <f t="shared" si="58"/>
        <v/>
      </c>
      <c r="DA104" s="203" t="str">
        <f t="shared" si="59"/>
        <v/>
      </c>
      <c r="DU104" s="139" t="str">
        <f t="shared" si="60"/>
        <v/>
      </c>
      <c r="DX104" s="139" t="str">
        <f t="shared" si="61"/>
        <v/>
      </c>
      <c r="EA104" s="139" t="str">
        <f t="shared" si="62"/>
        <v/>
      </c>
      <c r="ED104" s="139" t="str">
        <f t="shared" si="63"/>
        <v/>
      </c>
      <c r="EG104" s="139" t="str">
        <f t="shared" si="64"/>
        <v/>
      </c>
      <c r="EJ104" s="139" t="str">
        <f t="shared" si="65"/>
        <v/>
      </c>
      <c r="EM104" s="139" t="str">
        <f t="shared" si="66"/>
        <v/>
      </c>
      <c r="EP104" s="139" t="str">
        <f t="shared" si="67"/>
        <v/>
      </c>
      <c r="ES104" s="139" t="str">
        <f t="shared" si="68"/>
        <v/>
      </c>
      <c r="EV104" s="139" t="str">
        <f t="shared" si="69"/>
        <v/>
      </c>
      <c r="EY104" s="139" t="str">
        <f t="shared" si="70"/>
        <v/>
      </c>
      <c r="FB104" s="139" t="str">
        <f t="shared" si="71"/>
        <v/>
      </c>
      <c r="FE104" s="139" t="str">
        <f t="shared" si="72"/>
        <v/>
      </c>
      <c r="FH104" s="139" t="str">
        <f t="shared" si="73"/>
        <v/>
      </c>
      <c r="FK104" s="139" t="str">
        <f t="shared" si="74"/>
        <v/>
      </c>
      <c r="FN104" s="139" t="str">
        <f t="shared" si="75"/>
        <v/>
      </c>
      <c r="FQ104" s="139" t="str">
        <f t="shared" si="76"/>
        <v/>
      </c>
      <c r="FT104" s="139" t="str">
        <f t="shared" si="77"/>
        <v/>
      </c>
      <c r="FW104" s="139" t="str">
        <f t="shared" si="78"/>
        <v/>
      </c>
      <c r="FZ104" s="139" t="str">
        <f t="shared" si="79"/>
        <v/>
      </c>
      <c r="GC104" s="139" t="str">
        <f t="shared" si="80"/>
        <v/>
      </c>
      <c r="GF104" s="139" t="str">
        <f t="shared" si="81"/>
        <v/>
      </c>
      <c r="GI104" s="139" t="str">
        <f t="shared" si="82"/>
        <v/>
      </c>
      <c r="GL104" s="139" t="str">
        <f t="shared" si="83"/>
        <v/>
      </c>
      <c r="GO104" s="139" t="str">
        <f t="shared" si="84"/>
        <v/>
      </c>
      <c r="GR104" s="139" t="str">
        <f t="shared" si="85"/>
        <v/>
      </c>
      <c r="GU104" s="139" t="str">
        <f t="shared" si="86"/>
        <v/>
      </c>
      <c r="GX104" s="139" t="str">
        <f t="shared" si="87"/>
        <v/>
      </c>
      <c r="HA104" s="139" t="str">
        <f t="shared" si="88"/>
        <v/>
      </c>
      <c r="HD104" s="139" t="str">
        <f t="shared" si="89"/>
        <v/>
      </c>
      <c r="HG104" s="139" t="str">
        <f t="shared" si="90"/>
        <v/>
      </c>
      <c r="HJ104" s="139" t="str">
        <f t="shared" si="91"/>
        <v/>
      </c>
      <c r="HM104" s="139" t="str">
        <f t="shared" si="92"/>
        <v/>
      </c>
      <c r="HP104" s="139" t="str">
        <f t="shared" si="93"/>
        <v/>
      </c>
      <c r="HS104" s="139" t="str">
        <f t="shared" si="94"/>
        <v/>
      </c>
      <c r="HV104" s="139" t="str">
        <f t="shared" si="95"/>
        <v/>
      </c>
      <c r="HY104" s="139" t="str">
        <f t="shared" si="96"/>
        <v/>
      </c>
      <c r="IE104" s="206" t="str">
        <f t="shared" si="97"/>
        <v/>
      </c>
      <c r="IF104" s="305" t="str">
        <f t="shared" si="98"/>
        <v/>
      </c>
      <c r="IG104" s="201" t="str">
        <f t="shared" si="99"/>
        <v/>
      </c>
      <c r="IH104" s="202" t="b">
        <f t="shared" si="100"/>
        <v>1</v>
      </c>
    </row>
    <row r="105" spans="66:242" x14ac:dyDescent="0.25">
      <c r="BN105" s="203" t="str">
        <f t="shared" si="58"/>
        <v/>
      </c>
      <c r="DA105" s="203" t="str">
        <f t="shared" si="59"/>
        <v/>
      </c>
      <c r="DU105" s="139" t="str">
        <f t="shared" si="60"/>
        <v/>
      </c>
      <c r="DX105" s="139" t="str">
        <f t="shared" si="61"/>
        <v/>
      </c>
      <c r="EA105" s="139" t="str">
        <f t="shared" si="62"/>
        <v/>
      </c>
      <c r="ED105" s="139" t="str">
        <f t="shared" si="63"/>
        <v/>
      </c>
      <c r="EG105" s="139" t="str">
        <f t="shared" si="64"/>
        <v/>
      </c>
      <c r="EJ105" s="139" t="str">
        <f t="shared" si="65"/>
        <v/>
      </c>
      <c r="EM105" s="139" t="str">
        <f t="shared" si="66"/>
        <v/>
      </c>
      <c r="EP105" s="139" t="str">
        <f t="shared" si="67"/>
        <v/>
      </c>
      <c r="ES105" s="139" t="str">
        <f t="shared" si="68"/>
        <v/>
      </c>
      <c r="EV105" s="139" t="str">
        <f t="shared" si="69"/>
        <v/>
      </c>
      <c r="EY105" s="139" t="str">
        <f t="shared" si="70"/>
        <v/>
      </c>
      <c r="FB105" s="139" t="str">
        <f t="shared" si="71"/>
        <v/>
      </c>
      <c r="FE105" s="139" t="str">
        <f t="shared" si="72"/>
        <v/>
      </c>
      <c r="FH105" s="139" t="str">
        <f t="shared" si="73"/>
        <v/>
      </c>
      <c r="FK105" s="139" t="str">
        <f t="shared" si="74"/>
        <v/>
      </c>
      <c r="FN105" s="139" t="str">
        <f t="shared" si="75"/>
        <v/>
      </c>
      <c r="FQ105" s="139" t="str">
        <f t="shared" si="76"/>
        <v/>
      </c>
      <c r="FT105" s="139" t="str">
        <f t="shared" si="77"/>
        <v/>
      </c>
      <c r="FW105" s="139" t="str">
        <f t="shared" si="78"/>
        <v/>
      </c>
      <c r="FZ105" s="139" t="str">
        <f t="shared" si="79"/>
        <v/>
      </c>
      <c r="GC105" s="139" t="str">
        <f t="shared" si="80"/>
        <v/>
      </c>
      <c r="GF105" s="139" t="str">
        <f t="shared" si="81"/>
        <v/>
      </c>
      <c r="GI105" s="139" t="str">
        <f t="shared" si="82"/>
        <v/>
      </c>
      <c r="GL105" s="139" t="str">
        <f t="shared" si="83"/>
        <v/>
      </c>
      <c r="GO105" s="139" t="str">
        <f t="shared" si="84"/>
        <v/>
      </c>
      <c r="GR105" s="139" t="str">
        <f t="shared" si="85"/>
        <v/>
      </c>
      <c r="GU105" s="139" t="str">
        <f t="shared" si="86"/>
        <v/>
      </c>
      <c r="GX105" s="139" t="str">
        <f t="shared" si="87"/>
        <v/>
      </c>
      <c r="HA105" s="139" t="str">
        <f t="shared" si="88"/>
        <v/>
      </c>
      <c r="HD105" s="139" t="str">
        <f t="shared" si="89"/>
        <v/>
      </c>
      <c r="HG105" s="139" t="str">
        <f t="shared" si="90"/>
        <v/>
      </c>
      <c r="HJ105" s="139" t="str">
        <f t="shared" si="91"/>
        <v/>
      </c>
      <c r="HM105" s="139" t="str">
        <f t="shared" si="92"/>
        <v/>
      </c>
      <c r="HP105" s="139" t="str">
        <f t="shared" si="93"/>
        <v/>
      </c>
      <c r="HS105" s="139" t="str">
        <f t="shared" si="94"/>
        <v/>
      </c>
      <c r="HV105" s="139" t="str">
        <f t="shared" si="95"/>
        <v/>
      </c>
      <c r="HY105" s="139" t="str">
        <f t="shared" si="96"/>
        <v/>
      </c>
      <c r="IE105" s="206" t="str">
        <f t="shared" si="97"/>
        <v/>
      </c>
      <c r="IF105" s="305" t="str">
        <f t="shared" si="98"/>
        <v/>
      </c>
      <c r="IG105" s="201" t="str">
        <f t="shared" si="99"/>
        <v/>
      </c>
      <c r="IH105" s="202" t="b">
        <f t="shared" si="100"/>
        <v>1</v>
      </c>
    </row>
    <row r="106" spans="66:242" x14ac:dyDescent="0.25">
      <c r="BN106" s="203" t="str">
        <f t="shared" si="58"/>
        <v/>
      </c>
      <c r="DA106" s="203" t="str">
        <f t="shared" si="59"/>
        <v/>
      </c>
      <c r="DU106" s="139" t="str">
        <f t="shared" si="60"/>
        <v/>
      </c>
      <c r="DX106" s="139" t="str">
        <f t="shared" si="61"/>
        <v/>
      </c>
      <c r="EA106" s="139" t="str">
        <f t="shared" si="62"/>
        <v/>
      </c>
      <c r="ED106" s="139" t="str">
        <f t="shared" si="63"/>
        <v/>
      </c>
      <c r="EG106" s="139" t="str">
        <f t="shared" si="64"/>
        <v/>
      </c>
      <c r="EJ106" s="139" t="str">
        <f t="shared" si="65"/>
        <v/>
      </c>
      <c r="EM106" s="139" t="str">
        <f t="shared" si="66"/>
        <v/>
      </c>
      <c r="EP106" s="139" t="str">
        <f t="shared" si="67"/>
        <v/>
      </c>
      <c r="ES106" s="139" t="str">
        <f t="shared" si="68"/>
        <v/>
      </c>
      <c r="EV106" s="139" t="str">
        <f t="shared" si="69"/>
        <v/>
      </c>
      <c r="EY106" s="139" t="str">
        <f t="shared" si="70"/>
        <v/>
      </c>
      <c r="FB106" s="139" t="str">
        <f t="shared" si="71"/>
        <v/>
      </c>
      <c r="FE106" s="139" t="str">
        <f t="shared" si="72"/>
        <v/>
      </c>
      <c r="FH106" s="139" t="str">
        <f t="shared" si="73"/>
        <v/>
      </c>
      <c r="FK106" s="139" t="str">
        <f t="shared" si="74"/>
        <v/>
      </c>
      <c r="FN106" s="139" t="str">
        <f t="shared" si="75"/>
        <v/>
      </c>
      <c r="FQ106" s="139" t="str">
        <f t="shared" si="76"/>
        <v/>
      </c>
      <c r="FT106" s="139" t="str">
        <f t="shared" si="77"/>
        <v/>
      </c>
      <c r="FW106" s="139" t="str">
        <f t="shared" si="78"/>
        <v/>
      </c>
      <c r="FZ106" s="139" t="str">
        <f t="shared" si="79"/>
        <v/>
      </c>
      <c r="GC106" s="139" t="str">
        <f t="shared" si="80"/>
        <v/>
      </c>
      <c r="GF106" s="139" t="str">
        <f t="shared" si="81"/>
        <v/>
      </c>
      <c r="GI106" s="139" t="str">
        <f t="shared" si="82"/>
        <v/>
      </c>
      <c r="GL106" s="139" t="str">
        <f t="shared" si="83"/>
        <v/>
      </c>
      <c r="GO106" s="139" t="str">
        <f t="shared" si="84"/>
        <v/>
      </c>
      <c r="GR106" s="139" t="str">
        <f t="shared" si="85"/>
        <v/>
      </c>
      <c r="GU106" s="139" t="str">
        <f t="shared" si="86"/>
        <v/>
      </c>
      <c r="GX106" s="139" t="str">
        <f t="shared" si="87"/>
        <v/>
      </c>
      <c r="HA106" s="139" t="str">
        <f t="shared" si="88"/>
        <v/>
      </c>
      <c r="HD106" s="139" t="str">
        <f t="shared" si="89"/>
        <v/>
      </c>
      <c r="HG106" s="139" t="str">
        <f t="shared" si="90"/>
        <v/>
      </c>
      <c r="HJ106" s="139" t="str">
        <f t="shared" si="91"/>
        <v/>
      </c>
      <c r="HM106" s="139" t="str">
        <f t="shared" si="92"/>
        <v/>
      </c>
      <c r="HP106" s="139" t="str">
        <f t="shared" si="93"/>
        <v/>
      </c>
      <c r="HS106" s="139" t="str">
        <f t="shared" si="94"/>
        <v/>
      </c>
      <c r="HV106" s="139" t="str">
        <f t="shared" si="95"/>
        <v/>
      </c>
      <c r="HY106" s="139" t="str">
        <f t="shared" si="96"/>
        <v/>
      </c>
      <c r="IE106" s="206" t="str">
        <f t="shared" si="97"/>
        <v/>
      </c>
      <c r="IF106" s="305" t="str">
        <f t="shared" si="98"/>
        <v/>
      </c>
      <c r="IG106" s="201" t="str">
        <f t="shared" si="99"/>
        <v/>
      </c>
      <c r="IH106" s="202" t="b">
        <f t="shared" si="100"/>
        <v>1</v>
      </c>
    </row>
    <row r="107" spans="66:242" x14ac:dyDescent="0.25">
      <c r="BN107" s="203" t="str">
        <f t="shared" si="58"/>
        <v/>
      </c>
      <c r="DA107" s="203" t="str">
        <f t="shared" si="59"/>
        <v/>
      </c>
      <c r="DU107" s="139" t="str">
        <f t="shared" si="60"/>
        <v/>
      </c>
      <c r="DX107" s="139" t="str">
        <f t="shared" si="61"/>
        <v/>
      </c>
      <c r="EA107" s="139" t="str">
        <f t="shared" si="62"/>
        <v/>
      </c>
      <c r="ED107" s="139" t="str">
        <f t="shared" si="63"/>
        <v/>
      </c>
      <c r="EG107" s="139" t="str">
        <f t="shared" si="64"/>
        <v/>
      </c>
      <c r="EJ107" s="139" t="str">
        <f t="shared" si="65"/>
        <v/>
      </c>
      <c r="EM107" s="139" t="str">
        <f t="shared" si="66"/>
        <v/>
      </c>
      <c r="EP107" s="139" t="str">
        <f t="shared" si="67"/>
        <v/>
      </c>
      <c r="ES107" s="139" t="str">
        <f t="shared" si="68"/>
        <v/>
      </c>
      <c r="EV107" s="139" t="str">
        <f t="shared" si="69"/>
        <v/>
      </c>
      <c r="EY107" s="139" t="str">
        <f t="shared" si="70"/>
        <v/>
      </c>
      <c r="FB107" s="139" t="str">
        <f t="shared" si="71"/>
        <v/>
      </c>
      <c r="FE107" s="139" t="str">
        <f t="shared" si="72"/>
        <v/>
      </c>
      <c r="FH107" s="139" t="str">
        <f t="shared" si="73"/>
        <v/>
      </c>
      <c r="FK107" s="139" t="str">
        <f t="shared" si="74"/>
        <v/>
      </c>
      <c r="FN107" s="139" t="str">
        <f t="shared" si="75"/>
        <v/>
      </c>
      <c r="FQ107" s="139" t="str">
        <f t="shared" si="76"/>
        <v/>
      </c>
      <c r="FT107" s="139" t="str">
        <f t="shared" si="77"/>
        <v/>
      </c>
      <c r="FW107" s="139" t="str">
        <f t="shared" si="78"/>
        <v/>
      </c>
      <c r="FZ107" s="139" t="str">
        <f t="shared" si="79"/>
        <v/>
      </c>
      <c r="GC107" s="139" t="str">
        <f t="shared" si="80"/>
        <v/>
      </c>
      <c r="GF107" s="139" t="str">
        <f t="shared" si="81"/>
        <v/>
      </c>
      <c r="GI107" s="139" t="str">
        <f t="shared" si="82"/>
        <v/>
      </c>
      <c r="GL107" s="139" t="str">
        <f t="shared" si="83"/>
        <v/>
      </c>
      <c r="GO107" s="139" t="str">
        <f t="shared" si="84"/>
        <v/>
      </c>
      <c r="GR107" s="139" t="str">
        <f t="shared" si="85"/>
        <v/>
      </c>
      <c r="GU107" s="139" t="str">
        <f t="shared" si="86"/>
        <v/>
      </c>
      <c r="GX107" s="139" t="str">
        <f t="shared" si="87"/>
        <v/>
      </c>
      <c r="HA107" s="139" t="str">
        <f t="shared" si="88"/>
        <v/>
      </c>
      <c r="HD107" s="139" t="str">
        <f t="shared" si="89"/>
        <v/>
      </c>
      <c r="HG107" s="139" t="str">
        <f t="shared" si="90"/>
        <v/>
      </c>
      <c r="HJ107" s="139" t="str">
        <f t="shared" si="91"/>
        <v/>
      </c>
      <c r="HM107" s="139" t="str">
        <f t="shared" si="92"/>
        <v/>
      </c>
      <c r="HP107" s="139" t="str">
        <f t="shared" si="93"/>
        <v/>
      </c>
      <c r="HS107" s="139" t="str">
        <f t="shared" si="94"/>
        <v/>
      </c>
      <c r="HV107" s="139" t="str">
        <f t="shared" si="95"/>
        <v/>
      </c>
      <c r="HY107" s="139" t="str">
        <f t="shared" si="96"/>
        <v/>
      </c>
      <c r="IE107" s="206" t="str">
        <f t="shared" si="97"/>
        <v/>
      </c>
      <c r="IF107" s="305" t="str">
        <f t="shared" si="98"/>
        <v/>
      </c>
      <c r="IG107" s="201" t="str">
        <f t="shared" si="99"/>
        <v/>
      </c>
      <c r="IH107" s="202" t="b">
        <f t="shared" si="100"/>
        <v>1</v>
      </c>
    </row>
    <row r="108" spans="66:242" x14ac:dyDescent="0.25">
      <c r="BN108" s="203" t="str">
        <f t="shared" si="58"/>
        <v/>
      </c>
      <c r="DA108" s="203" t="str">
        <f t="shared" si="59"/>
        <v/>
      </c>
      <c r="DU108" s="139" t="str">
        <f t="shared" si="60"/>
        <v/>
      </c>
      <c r="DX108" s="139" t="str">
        <f t="shared" si="61"/>
        <v/>
      </c>
      <c r="EA108" s="139" t="str">
        <f t="shared" si="62"/>
        <v/>
      </c>
      <c r="ED108" s="139" t="str">
        <f t="shared" si="63"/>
        <v/>
      </c>
      <c r="EG108" s="139" t="str">
        <f t="shared" si="64"/>
        <v/>
      </c>
      <c r="EJ108" s="139" t="str">
        <f t="shared" si="65"/>
        <v/>
      </c>
      <c r="EM108" s="139" t="str">
        <f t="shared" si="66"/>
        <v/>
      </c>
      <c r="EP108" s="139" t="str">
        <f t="shared" si="67"/>
        <v/>
      </c>
      <c r="ES108" s="139" t="str">
        <f t="shared" si="68"/>
        <v/>
      </c>
      <c r="EV108" s="139" t="str">
        <f t="shared" si="69"/>
        <v/>
      </c>
      <c r="EY108" s="139" t="str">
        <f t="shared" si="70"/>
        <v/>
      </c>
      <c r="FB108" s="139" t="str">
        <f t="shared" si="71"/>
        <v/>
      </c>
      <c r="FE108" s="139" t="str">
        <f t="shared" si="72"/>
        <v/>
      </c>
      <c r="FH108" s="139" t="str">
        <f t="shared" si="73"/>
        <v/>
      </c>
      <c r="FK108" s="139" t="str">
        <f t="shared" si="74"/>
        <v/>
      </c>
      <c r="FN108" s="139" t="str">
        <f t="shared" si="75"/>
        <v/>
      </c>
      <c r="FQ108" s="139" t="str">
        <f t="shared" si="76"/>
        <v/>
      </c>
      <c r="FT108" s="139" t="str">
        <f t="shared" si="77"/>
        <v/>
      </c>
      <c r="FW108" s="139" t="str">
        <f t="shared" si="78"/>
        <v/>
      </c>
      <c r="FZ108" s="139" t="str">
        <f t="shared" si="79"/>
        <v/>
      </c>
      <c r="GC108" s="139" t="str">
        <f t="shared" si="80"/>
        <v/>
      </c>
      <c r="GF108" s="139" t="str">
        <f t="shared" si="81"/>
        <v/>
      </c>
      <c r="GI108" s="139" t="str">
        <f t="shared" si="82"/>
        <v/>
      </c>
      <c r="GL108" s="139" t="str">
        <f t="shared" si="83"/>
        <v/>
      </c>
      <c r="GO108" s="139" t="str">
        <f t="shared" si="84"/>
        <v/>
      </c>
      <c r="GR108" s="139" t="str">
        <f t="shared" si="85"/>
        <v/>
      </c>
      <c r="GU108" s="139" t="str">
        <f t="shared" si="86"/>
        <v/>
      </c>
      <c r="GX108" s="139" t="str">
        <f t="shared" si="87"/>
        <v/>
      </c>
      <c r="HA108" s="139" t="str">
        <f t="shared" si="88"/>
        <v/>
      </c>
      <c r="HD108" s="139" t="str">
        <f t="shared" si="89"/>
        <v/>
      </c>
      <c r="HG108" s="139" t="str">
        <f t="shared" si="90"/>
        <v/>
      </c>
      <c r="HJ108" s="139" t="str">
        <f t="shared" si="91"/>
        <v/>
      </c>
      <c r="HM108" s="139" t="str">
        <f t="shared" si="92"/>
        <v/>
      </c>
      <c r="HP108" s="139" t="str">
        <f t="shared" si="93"/>
        <v/>
      </c>
      <c r="HS108" s="139" t="str">
        <f t="shared" si="94"/>
        <v/>
      </c>
      <c r="HV108" s="139" t="str">
        <f t="shared" si="95"/>
        <v/>
      </c>
      <c r="HY108" s="139" t="str">
        <f t="shared" si="96"/>
        <v/>
      </c>
      <c r="IE108" s="206" t="str">
        <f t="shared" si="97"/>
        <v/>
      </c>
      <c r="IF108" s="305" t="str">
        <f t="shared" si="98"/>
        <v/>
      </c>
      <c r="IG108" s="201" t="str">
        <f t="shared" si="99"/>
        <v/>
      </c>
      <c r="IH108" s="202" t="b">
        <f t="shared" si="100"/>
        <v>1</v>
      </c>
    </row>
    <row r="109" spans="66:242" x14ac:dyDescent="0.25">
      <c r="BN109" s="203" t="str">
        <f t="shared" si="58"/>
        <v/>
      </c>
      <c r="DA109" s="203" t="str">
        <f t="shared" si="59"/>
        <v/>
      </c>
      <c r="DU109" s="139" t="str">
        <f t="shared" si="60"/>
        <v/>
      </c>
      <c r="DX109" s="139" t="str">
        <f t="shared" si="61"/>
        <v/>
      </c>
      <c r="EA109" s="139" t="str">
        <f t="shared" si="62"/>
        <v/>
      </c>
      <c r="ED109" s="139" t="str">
        <f t="shared" si="63"/>
        <v/>
      </c>
      <c r="EG109" s="139" t="str">
        <f t="shared" si="64"/>
        <v/>
      </c>
      <c r="EJ109" s="139" t="str">
        <f t="shared" si="65"/>
        <v/>
      </c>
      <c r="EM109" s="139" t="str">
        <f t="shared" si="66"/>
        <v/>
      </c>
      <c r="EP109" s="139" t="str">
        <f t="shared" si="67"/>
        <v/>
      </c>
      <c r="ES109" s="139" t="str">
        <f t="shared" si="68"/>
        <v/>
      </c>
      <c r="EV109" s="139" t="str">
        <f t="shared" si="69"/>
        <v/>
      </c>
      <c r="EY109" s="139" t="str">
        <f t="shared" si="70"/>
        <v/>
      </c>
      <c r="FB109" s="139" t="str">
        <f t="shared" si="71"/>
        <v/>
      </c>
      <c r="FE109" s="139" t="str">
        <f t="shared" si="72"/>
        <v/>
      </c>
      <c r="FH109" s="139" t="str">
        <f t="shared" si="73"/>
        <v/>
      </c>
      <c r="FK109" s="139" t="str">
        <f t="shared" si="74"/>
        <v/>
      </c>
      <c r="FN109" s="139" t="str">
        <f t="shared" si="75"/>
        <v/>
      </c>
      <c r="FQ109" s="139" t="str">
        <f t="shared" si="76"/>
        <v/>
      </c>
      <c r="FT109" s="139" t="str">
        <f t="shared" si="77"/>
        <v/>
      </c>
      <c r="FW109" s="139" t="str">
        <f t="shared" si="78"/>
        <v/>
      </c>
      <c r="FZ109" s="139" t="str">
        <f t="shared" si="79"/>
        <v/>
      </c>
      <c r="GC109" s="139" t="str">
        <f t="shared" si="80"/>
        <v/>
      </c>
      <c r="GF109" s="139" t="str">
        <f t="shared" si="81"/>
        <v/>
      </c>
      <c r="GI109" s="139" t="str">
        <f t="shared" si="82"/>
        <v/>
      </c>
      <c r="GL109" s="139" t="str">
        <f t="shared" si="83"/>
        <v/>
      </c>
      <c r="GO109" s="139" t="str">
        <f t="shared" si="84"/>
        <v/>
      </c>
      <c r="GR109" s="139" t="str">
        <f t="shared" si="85"/>
        <v/>
      </c>
      <c r="GU109" s="139" t="str">
        <f t="shared" si="86"/>
        <v/>
      </c>
      <c r="GX109" s="139" t="str">
        <f t="shared" si="87"/>
        <v/>
      </c>
      <c r="HA109" s="139" t="str">
        <f t="shared" si="88"/>
        <v/>
      </c>
      <c r="HD109" s="139" t="str">
        <f t="shared" si="89"/>
        <v/>
      </c>
      <c r="HG109" s="139" t="str">
        <f t="shared" si="90"/>
        <v/>
      </c>
      <c r="HJ109" s="139" t="str">
        <f t="shared" si="91"/>
        <v/>
      </c>
      <c r="HM109" s="139" t="str">
        <f t="shared" si="92"/>
        <v/>
      </c>
      <c r="HP109" s="139" t="str">
        <f t="shared" si="93"/>
        <v/>
      </c>
      <c r="HS109" s="139" t="str">
        <f t="shared" si="94"/>
        <v/>
      </c>
      <c r="HV109" s="139" t="str">
        <f t="shared" si="95"/>
        <v/>
      </c>
      <c r="HY109" s="139" t="str">
        <f t="shared" si="96"/>
        <v/>
      </c>
      <c r="IE109" s="206" t="str">
        <f t="shared" si="97"/>
        <v/>
      </c>
      <c r="IF109" s="305" t="str">
        <f t="shared" si="98"/>
        <v/>
      </c>
      <c r="IG109" s="201" t="str">
        <f t="shared" si="99"/>
        <v/>
      </c>
      <c r="IH109" s="202" t="b">
        <f t="shared" si="100"/>
        <v>1</v>
      </c>
    </row>
    <row r="110" spans="66:242" x14ac:dyDescent="0.25">
      <c r="BN110" s="203" t="str">
        <f t="shared" si="58"/>
        <v/>
      </c>
      <c r="DA110" s="203" t="str">
        <f t="shared" si="59"/>
        <v/>
      </c>
      <c r="DU110" s="139" t="str">
        <f t="shared" si="60"/>
        <v/>
      </c>
      <c r="DX110" s="139" t="str">
        <f t="shared" si="61"/>
        <v/>
      </c>
      <c r="EA110" s="139" t="str">
        <f t="shared" si="62"/>
        <v/>
      </c>
      <c r="ED110" s="139" t="str">
        <f t="shared" si="63"/>
        <v/>
      </c>
      <c r="EG110" s="139" t="str">
        <f t="shared" si="64"/>
        <v/>
      </c>
      <c r="EJ110" s="139" t="str">
        <f t="shared" si="65"/>
        <v/>
      </c>
      <c r="EM110" s="139" t="str">
        <f t="shared" si="66"/>
        <v/>
      </c>
      <c r="EP110" s="139" t="str">
        <f t="shared" si="67"/>
        <v/>
      </c>
      <c r="ES110" s="139" t="str">
        <f t="shared" si="68"/>
        <v/>
      </c>
      <c r="EV110" s="139" t="str">
        <f t="shared" si="69"/>
        <v/>
      </c>
      <c r="EY110" s="139" t="str">
        <f t="shared" si="70"/>
        <v/>
      </c>
      <c r="FB110" s="139" t="str">
        <f t="shared" si="71"/>
        <v/>
      </c>
      <c r="FE110" s="139" t="str">
        <f t="shared" si="72"/>
        <v/>
      </c>
      <c r="FH110" s="139" t="str">
        <f t="shared" si="73"/>
        <v/>
      </c>
      <c r="FK110" s="139" t="str">
        <f t="shared" si="74"/>
        <v/>
      </c>
      <c r="FN110" s="139" t="str">
        <f t="shared" si="75"/>
        <v/>
      </c>
      <c r="FQ110" s="139" t="str">
        <f t="shared" si="76"/>
        <v/>
      </c>
      <c r="FT110" s="139" t="str">
        <f t="shared" si="77"/>
        <v/>
      </c>
      <c r="FW110" s="139" t="str">
        <f t="shared" si="78"/>
        <v/>
      </c>
      <c r="FZ110" s="139" t="str">
        <f t="shared" si="79"/>
        <v/>
      </c>
      <c r="GC110" s="139" t="str">
        <f t="shared" si="80"/>
        <v/>
      </c>
      <c r="GF110" s="139" t="str">
        <f t="shared" si="81"/>
        <v/>
      </c>
      <c r="GI110" s="139" t="str">
        <f t="shared" si="82"/>
        <v/>
      </c>
      <c r="GL110" s="139" t="str">
        <f t="shared" si="83"/>
        <v/>
      </c>
      <c r="GO110" s="139" t="str">
        <f t="shared" si="84"/>
        <v/>
      </c>
      <c r="GR110" s="139" t="str">
        <f t="shared" si="85"/>
        <v/>
      </c>
      <c r="GU110" s="139" t="str">
        <f t="shared" si="86"/>
        <v/>
      </c>
      <c r="GX110" s="139" t="str">
        <f t="shared" si="87"/>
        <v/>
      </c>
      <c r="HA110" s="139" t="str">
        <f t="shared" si="88"/>
        <v/>
      </c>
      <c r="HD110" s="139" t="str">
        <f t="shared" si="89"/>
        <v/>
      </c>
      <c r="HG110" s="139" t="str">
        <f t="shared" si="90"/>
        <v/>
      </c>
      <c r="HJ110" s="139" t="str">
        <f t="shared" si="91"/>
        <v/>
      </c>
      <c r="HM110" s="139" t="str">
        <f t="shared" si="92"/>
        <v/>
      </c>
      <c r="HP110" s="139" t="str">
        <f t="shared" si="93"/>
        <v/>
      </c>
      <c r="HS110" s="139" t="str">
        <f t="shared" si="94"/>
        <v/>
      </c>
      <c r="HV110" s="139" t="str">
        <f t="shared" si="95"/>
        <v/>
      </c>
      <c r="HY110" s="139" t="str">
        <f t="shared" si="96"/>
        <v/>
      </c>
      <c r="IE110" s="206" t="str">
        <f t="shared" si="97"/>
        <v/>
      </c>
      <c r="IF110" s="305" t="str">
        <f t="shared" si="98"/>
        <v/>
      </c>
      <c r="IG110" s="201" t="str">
        <f t="shared" si="99"/>
        <v/>
      </c>
      <c r="IH110" s="202" t="b">
        <f t="shared" si="100"/>
        <v>1</v>
      </c>
    </row>
    <row r="111" spans="66:242" x14ac:dyDescent="0.25">
      <c r="BN111" s="203" t="str">
        <f t="shared" si="58"/>
        <v/>
      </c>
      <c r="DA111" s="203" t="str">
        <f t="shared" si="59"/>
        <v/>
      </c>
      <c r="DU111" s="139" t="str">
        <f t="shared" si="60"/>
        <v/>
      </c>
      <c r="DX111" s="139" t="str">
        <f t="shared" si="61"/>
        <v/>
      </c>
      <c r="EA111" s="139" t="str">
        <f t="shared" si="62"/>
        <v/>
      </c>
      <c r="ED111" s="139" t="str">
        <f t="shared" si="63"/>
        <v/>
      </c>
      <c r="EG111" s="139" t="str">
        <f t="shared" si="64"/>
        <v/>
      </c>
      <c r="EJ111" s="139" t="str">
        <f t="shared" si="65"/>
        <v/>
      </c>
      <c r="EM111" s="139" t="str">
        <f t="shared" si="66"/>
        <v/>
      </c>
      <c r="EP111" s="139" t="str">
        <f t="shared" si="67"/>
        <v/>
      </c>
      <c r="ES111" s="139" t="str">
        <f t="shared" si="68"/>
        <v/>
      </c>
      <c r="EV111" s="139" t="str">
        <f t="shared" si="69"/>
        <v/>
      </c>
      <c r="EY111" s="139" t="str">
        <f t="shared" si="70"/>
        <v/>
      </c>
      <c r="FB111" s="139" t="str">
        <f t="shared" si="71"/>
        <v/>
      </c>
      <c r="FE111" s="139" t="str">
        <f t="shared" si="72"/>
        <v/>
      </c>
      <c r="FH111" s="139" t="str">
        <f t="shared" si="73"/>
        <v/>
      </c>
      <c r="FK111" s="139" t="str">
        <f t="shared" si="74"/>
        <v/>
      </c>
      <c r="FN111" s="139" t="str">
        <f t="shared" si="75"/>
        <v/>
      </c>
      <c r="FQ111" s="139" t="str">
        <f t="shared" si="76"/>
        <v/>
      </c>
      <c r="FT111" s="139" t="str">
        <f t="shared" si="77"/>
        <v/>
      </c>
      <c r="FW111" s="139" t="str">
        <f t="shared" si="78"/>
        <v/>
      </c>
      <c r="FZ111" s="139" t="str">
        <f t="shared" si="79"/>
        <v/>
      </c>
      <c r="GC111" s="139" t="str">
        <f t="shared" si="80"/>
        <v/>
      </c>
      <c r="GF111" s="139" t="str">
        <f t="shared" si="81"/>
        <v/>
      </c>
      <c r="GI111" s="139" t="str">
        <f t="shared" si="82"/>
        <v/>
      </c>
      <c r="GL111" s="139" t="str">
        <f t="shared" si="83"/>
        <v/>
      </c>
      <c r="GO111" s="139" t="str">
        <f t="shared" si="84"/>
        <v/>
      </c>
      <c r="GR111" s="139" t="str">
        <f t="shared" si="85"/>
        <v/>
      </c>
      <c r="GU111" s="139" t="str">
        <f t="shared" si="86"/>
        <v/>
      </c>
      <c r="GX111" s="139" t="str">
        <f t="shared" si="87"/>
        <v/>
      </c>
      <c r="HA111" s="139" t="str">
        <f t="shared" si="88"/>
        <v/>
      </c>
      <c r="HD111" s="139" t="str">
        <f t="shared" si="89"/>
        <v/>
      </c>
      <c r="HG111" s="139" t="str">
        <f t="shared" si="90"/>
        <v/>
      </c>
      <c r="HJ111" s="139" t="str">
        <f t="shared" si="91"/>
        <v/>
      </c>
      <c r="HM111" s="139" t="str">
        <f t="shared" si="92"/>
        <v/>
      </c>
      <c r="HP111" s="139" t="str">
        <f t="shared" si="93"/>
        <v/>
      </c>
      <c r="HS111" s="139" t="str">
        <f t="shared" si="94"/>
        <v/>
      </c>
      <c r="HV111" s="139" t="str">
        <f t="shared" si="95"/>
        <v/>
      </c>
      <c r="HY111" s="139" t="str">
        <f t="shared" si="96"/>
        <v/>
      </c>
      <c r="IE111" s="206" t="str">
        <f t="shared" si="97"/>
        <v/>
      </c>
      <c r="IF111" s="305" t="str">
        <f t="shared" si="98"/>
        <v/>
      </c>
      <c r="IG111" s="201" t="str">
        <f t="shared" si="99"/>
        <v/>
      </c>
      <c r="IH111" s="202" t="b">
        <f t="shared" si="100"/>
        <v>1</v>
      </c>
    </row>
    <row r="112" spans="66:242" x14ac:dyDescent="0.25">
      <c r="BN112" s="203" t="str">
        <f t="shared" si="58"/>
        <v/>
      </c>
      <c r="DA112" s="203" t="str">
        <f t="shared" si="59"/>
        <v/>
      </c>
      <c r="DU112" s="139" t="str">
        <f t="shared" si="60"/>
        <v/>
      </c>
      <c r="DX112" s="139" t="str">
        <f t="shared" si="61"/>
        <v/>
      </c>
      <c r="EA112" s="139" t="str">
        <f t="shared" si="62"/>
        <v/>
      </c>
      <c r="ED112" s="139" t="str">
        <f t="shared" si="63"/>
        <v/>
      </c>
      <c r="EG112" s="139" t="str">
        <f t="shared" si="64"/>
        <v/>
      </c>
      <c r="EJ112" s="139" t="str">
        <f t="shared" si="65"/>
        <v/>
      </c>
      <c r="EM112" s="139" t="str">
        <f t="shared" si="66"/>
        <v/>
      </c>
      <c r="EP112" s="139" t="str">
        <f t="shared" si="67"/>
        <v/>
      </c>
      <c r="ES112" s="139" t="str">
        <f t="shared" si="68"/>
        <v/>
      </c>
      <c r="EV112" s="139" t="str">
        <f t="shared" si="69"/>
        <v/>
      </c>
      <c r="EY112" s="139" t="str">
        <f t="shared" si="70"/>
        <v/>
      </c>
      <c r="FB112" s="139" t="str">
        <f t="shared" si="71"/>
        <v/>
      </c>
      <c r="FE112" s="139" t="str">
        <f t="shared" si="72"/>
        <v/>
      </c>
      <c r="FH112" s="139" t="str">
        <f t="shared" si="73"/>
        <v/>
      </c>
      <c r="FK112" s="139" t="str">
        <f t="shared" si="74"/>
        <v/>
      </c>
      <c r="FN112" s="139" t="str">
        <f t="shared" si="75"/>
        <v/>
      </c>
      <c r="FQ112" s="139" t="str">
        <f t="shared" si="76"/>
        <v/>
      </c>
      <c r="FT112" s="139" t="str">
        <f t="shared" si="77"/>
        <v/>
      </c>
      <c r="FW112" s="139" t="str">
        <f t="shared" si="78"/>
        <v/>
      </c>
      <c r="FZ112" s="139" t="str">
        <f t="shared" si="79"/>
        <v/>
      </c>
      <c r="GC112" s="139" t="str">
        <f t="shared" si="80"/>
        <v/>
      </c>
      <c r="GF112" s="139" t="str">
        <f t="shared" si="81"/>
        <v/>
      </c>
      <c r="GI112" s="139" t="str">
        <f t="shared" si="82"/>
        <v/>
      </c>
      <c r="GL112" s="139" t="str">
        <f t="shared" si="83"/>
        <v/>
      </c>
      <c r="GO112" s="139" t="str">
        <f t="shared" si="84"/>
        <v/>
      </c>
      <c r="GR112" s="139" t="str">
        <f t="shared" si="85"/>
        <v/>
      </c>
      <c r="GU112" s="139" t="str">
        <f t="shared" si="86"/>
        <v/>
      </c>
      <c r="GX112" s="139" t="str">
        <f t="shared" si="87"/>
        <v/>
      </c>
      <c r="HA112" s="139" t="str">
        <f t="shared" si="88"/>
        <v/>
      </c>
      <c r="HD112" s="139" t="str">
        <f t="shared" si="89"/>
        <v/>
      </c>
      <c r="HG112" s="139" t="str">
        <f t="shared" si="90"/>
        <v/>
      </c>
      <c r="HJ112" s="139" t="str">
        <f t="shared" si="91"/>
        <v/>
      </c>
      <c r="HM112" s="139" t="str">
        <f t="shared" si="92"/>
        <v/>
      </c>
      <c r="HP112" s="139" t="str">
        <f t="shared" si="93"/>
        <v/>
      </c>
      <c r="HS112" s="139" t="str">
        <f t="shared" si="94"/>
        <v/>
      </c>
      <c r="HV112" s="139" t="str">
        <f t="shared" si="95"/>
        <v/>
      </c>
      <c r="HY112" s="139" t="str">
        <f t="shared" si="96"/>
        <v/>
      </c>
      <c r="IE112" s="206" t="str">
        <f t="shared" si="97"/>
        <v/>
      </c>
      <c r="IF112" s="305" t="str">
        <f t="shared" si="98"/>
        <v/>
      </c>
      <c r="IG112" s="201" t="str">
        <f t="shared" si="99"/>
        <v/>
      </c>
      <c r="IH112" s="202" t="b">
        <f t="shared" si="100"/>
        <v>1</v>
      </c>
    </row>
    <row r="113" spans="66:242" x14ac:dyDescent="0.25">
      <c r="BN113" s="203" t="str">
        <f t="shared" si="58"/>
        <v/>
      </c>
      <c r="DA113" s="203" t="str">
        <f t="shared" si="59"/>
        <v/>
      </c>
      <c r="DU113" s="139" t="str">
        <f t="shared" si="60"/>
        <v/>
      </c>
      <c r="DX113" s="139" t="str">
        <f t="shared" si="61"/>
        <v/>
      </c>
      <c r="EA113" s="139" t="str">
        <f t="shared" si="62"/>
        <v/>
      </c>
      <c r="ED113" s="139" t="str">
        <f t="shared" si="63"/>
        <v/>
      </c>
      <c r="EG113" s="139" t="str">
        <f t="shared" si="64"/>
        <v/>
      </c>
      <c r="EJ113" s="139" t="str">
        <f t="shared" si="65"/>
        <v/>
      </c>
      <c r="EM113" s="139" t="str">
        <f t="shared" si="66"/>
        <v/>
      </c>
      <c r="EP113" s="139" t="str">
        <f t="shared" si="67"/>
        <v/>
      </c>
      <c r="ES113" s="139" t="str">
        <f t="shared" si="68"/>
        <v/>
      </c>
      <c r="EV113" s="139" t="str">
        <f t="shared" si="69"/>
        <v/>
      </c>
      <c r="EY113" s="139" t="str">
        <f t="shared" si="70"/>
        <v/>
      </c>
      <c r="FB113" s="139" t="str">
        <f t="shared" si="71"/>
        <v/>
      </c>
      <c r="FE113" s="139" t="str">
        <f t="shared" si="72"/>
        <v/>
      </c>
      <c r="FH113" s="139" t="str">
        <f t="shared" si="73"/>
        <v/>
      </c>
      <c r="FK113" s="139" t="str">
        <f t="shared" si="74"/>
        <v/>
      </c>
      <c r="FN113" s="139" t="str">
        <f t="shared" si="75"/>
        <v/>
      </c>
      <c r="FQ113" s="139" t="str">
        <f t="shared" si="76"/>
        <v/>
      </c>
      <c r="FT113" s="139" t="str">
        <f t="shared" si="77"/>
        <v/>
      </c>
      <c r="FW113" s="139" t="str">
        <f t="shared" si="78"/>
        <v/>
      </c>
      <c r="FZ113" s="139" t="str">
        <f t="shared" si="79"/>
        <v/>
      </c>
      <c r="GC113" s="139" t="str">
        <f t="shared" si="80"/>
        <v/>
      </c>
      <c r="GF113" s="139" t="str">
        <f t="shared" si="81"/>
        <v/>
      </c>
      <c r="GI113" s="139" t="str">
        <f t="shared" si="82"/>
        <v/>
      </c>
      <c r="GL113" s="139" t="str">
        <f t="shared" si="83"/>
        <v/>
      </c>
      <c r="GO113" s="139" t="str">
        <f t="shared" si="84"/>
        <v/>
      </c>
      <c r="GR113" s="139" t="str">
        <f t="shared" si="85"/>
        <v/>
      </c>
      <c r="GU113" s="139" t="str">
        <f t="shared" si="86"/>
        <v/>
      </c>
      <c r="GX113" s="139" t="str">
        <f t="shared" si="87"/>
        <v/>
      </c>
      <c r="HA113" s="139" t="str">
        <f t="shared" si="88"/>
        <v/>
      </c>
      <c r="HD113" s="139" t="str">
        <f t="shared" si="89"/>
        <v/>
      </c>
      <c r="HG113" s="139" t="str">
        <f t="shared" si="90"/>
        <v/>
      </c>
      <c r="HJ113" s="139" t="str">
        <f t="shared" si="91"/>
        <v/>
      </c>
      <c r="HM113" s="139" t="str">
        <f t="shared" si="92"/>
        <v/>
      </c>
      <c r="HP113" s="139" t="str">
        <f t="shared" si="93"/>
        <v/>
      </c>
      <c r="HS113" s="139" t="str">
        <f t="shared" si="94"/>
        <v/>
      </c>
      <c r="HV113" s="139" t="str">
        <f t="shared" si="95"/>
        <v/>
      </c>
      <c r="HY113" s="139" t="str">
        <f t="shared" si="96"/>
        <v/>
      </c>
      <c r="IE113" s="206" t="str">
        <f t="shared" si="97"/>
        <v/>
      </c>
      <c r="IF113" s="305" t="str">
        <f t="shared" si="98"/>
        <v/>
      </c>
      <c r="IG113" s="201" t="str">
        <f t="shared" si="99"/>
        <v/>
      </c>
      <c r="IH113" s="202" t="b">
        <f t="shared" si="100"/>
        <v>1</v>
      </c>
    </row>
    <row r="114" spans="66:242" x14ac:dyDescent="0.25">
      <c r="BN114" s="203" t="str">
        <f t="shared" si="58"/>
        <v/>
      </c>
      <c r="DA114" s="203" t="str">
        <f t="shared" si="59"/>
        <v/>
      </c>
      <c r="DU114" s="139" t="str">
        <f t="shared" si="60"/>
        <v/>
      </c>
      <c r="DX114" s="139" t="str">
        <f t="shared" si="61"/>
        <v/>
      </c>
      <c r="EA114" s="139" t="str">
        <f t="shared" si="62"/>
        <v/>
      </c>
      <c r="ED114" s="139" t="str">
        <f t="shared" si="63"/>
        <v/>
      </c>
      <c r="EG114" s="139" t="str">
        <f t="shared" si="64"/>
        <v/>
      </c>
      <c r="EJ114" s="139" t="str">
        <f t="shared" si="65"/>
        <v/>
      </c>
      <c r="EM114" s="139" t="str">
        <f t="shared" si="66"/>
        <v/>
      </c>
      <c r="EP114" s="139" t="str">
        <f t="shared" si="67"/>
        <v/>
      </c>
      <c r="ES114" s="139" t="str">
        <f t="shared" si="68"/>
        <v/>
      </c>
      <c r="EV114" s="139" t="str">
        <f t="shared" si="69"/>
        <v/>
      </c>
      <c r="EY114" s="139" t="str">
        <f t="shared" si="70"/>
        <v/>
      </c>
      <c r="FB114" s="139" t="str">
        <f t="shared" si="71"/>
        <v/>
      </c>
      <c r="FE114" s="139" t="str">
        <f t="shared" si="72"/>
        <v/>
      </c>
      <c r="FH114" s="139" t="str">
        <f t="shared" si="73"/>
        <v/>
      </c>
      <c r="FK114" s="139" t="str">
        <f t="shared" si="74"/>
        <v/>
      </c>
      <c r="FN114" s="139" t="str">
        <f t="shared" si="75"/>
        <v/>
      </c>
      <c r="FQ114" s="139" t="str">
        <f t="shared" si="76"/>
        <v/>
      </c>
      <c r="FT114" s="139" t="str">
        <f t="shared" si="77"/>
        <v/>
      </c>
      <c r="FW114" s="139" t="str">
        <f t="shared" si="78"/>
        <v/>
      </c>
      <c r="FZ114" s="139" t="str">
        <f t="shared" si="79"/>
        <v/>
      </c>
      <c r="GC114" s="139" t="str">
        <f t="shared" si="80"/>
        <v/>
      </c>
      <c r="GF114" s="139" t="str">
        <f t="shared" si="81"/>
        <v/>
      </c>
      <c r="GI114" s="139" t="str">
        <f t="shared" si="82"/>
        <v/>
      </c>
      <c r="GL114" s="139" t="str">
        <f t="shared" si="83"/>
        <v/>
      </c>
      <c r="GO114" s="139" t="str">
        <f t="shared" si="84"/>
        <v/>
      </c>
      <c r="GR114" s="139" t="str">
        <f t="shared" si="85"/>
        <v/>
      </c>
      <c r="GU114" s="139" t="str">
        <f t="shared" si="86"/>
        <v/>
      </c>
      <c r="GX114" s="139" t="str">
        <f t="shared" si="87"/>
        <v/>
      </c>
      <c r="HA114" s="139" t="str">
        <f t="shared" si="88"/>
        <v/>
      </c>
      <c r="HD114" s="139" t="str">
        <f t="shared" si="89"/>
        <v/>
      </c>
      <c r="HG114" s="139" t="str">
        <f t="shared" si="90"/>
        <v/>
      </c>
      <c r="HJ114" s="139" t="str">
        <f t="shared" si="91"/>
        <v/>
      </c>
      <c r="HM114" s="139" t="str">
        <f t="shared" si="92"/>
        <v/>
      </c>
      <c r="HP114" s="139" t="str">
        <f t="shared" si="93"/>
        <v/>
      </c>
      <c r="HS114" s="139" t="str">
        <f t="shared" si="94"/>
        <v/>
      </c>
      <c r="HV114" s="139" t="str">
        <f t="shared" si="95"/>
        <v/>
      </c>
      <c r="HY114" s="139" t="str">
        <f t="shared" si="96"/>
        <v/>
      </c>
      <c r="IE114" s="206" t="str">
        <f t="shared" si="97"/>
        <v/>
      </c>
      <c r="IF114" s="305" t="str">
        <f t="shared" si="98"/>
        <v/>
      </c>
      <c r="IG114" s="201" t="str">
        <f t="shared" si="99"/>
        <v/>
      </c>
      <c r="IH114" s="202" t="b">
        <f t="shared" si="100"/>
        <v>1</v>
      </c>
    </row>
    <row r="115" spans="66:242" x14ac:dyDescent="0.25">
      <c r="BN115" s="203" t="str">
        <f t="shared" si="58"/>
        <v/>
      </c>
      <c r="DA115" s="203" t="str">
        <f t="shared" si="59"/>
        <v/>
      </c>
      <c r="DU115" s="139" t="str">
        <f t="shared" si="60"/>
        <v/>
      </c>
      <c r="DX115" s="139" t="str">
        <f t="shared" si="61"/>
        <v/>
      </c>
      <c r="EA115" s="139" t="str">
        <f t="shared" si="62"/>
        <v/>
      </c>
      <c r="ED115" s="139" t="str">
        <f t="shared" si="63"/>
        <v/>
      </c>
      <c r="EG115" s="139" t="str">
        <f t="shared" si="64"/>
        <v/>
      </c>
      <c r="EJ115" s="139" t="str">
        <f t="shared" si="65"/>
        <v/>
      </c>
      <c r="EM115" s="139" t="str">
        <f t="shared" si="66"/>
        <v/>
      </c>
      <c r="EP115" s="139" t="str">
        <f t="shared" si="67"/>
        <v/>
      </c>
      <c r="ES115" s="139" t="str">
        <f t="shared" si="68"/>
        <v/>
      </c>
      <c r="EV115" s="139" t="str">
        <f t="shared" si="69"/>
        <v/>
      </c>
      <c r="EY115" s="139" t="str">
        <f t="shared" si="70"/>
        <v/>
      </c>
      <c r="FB115" s="139" t="str">
        <f t="shared" si="71"/>
        <v/>
      </c>
      <c r="FE115" s="139" t="str">
        <f t="shared" si="72"/>
        <v/>
      </c>
      <c r="FH115" s="139" t="str">
        <f t="shared" si="73"/>
        <v/>
      </c>
      <c r="FK115" s="139" t="str">
        <f t="shared" si="74"/>
        <v/>
      </c>
      <c r="FN115" s="139" t="str">
        <f t="shared" si="75"/>
        <v/>
      </c>
      <c r="FQ115" s="139" t="str">
        <f t="shared" si="76"/>
        <v/>
      </c>
      <c r="FT115" s="139" t="str">
        <f t="shared" si="77"/>
        <v/>
      </c>
      <c r="FW115" s="139" t="str">
        <f t="shared" si="78"/>
        <v/>
      </c>
      <c r="FZ115" s="139" t="str">
        <f t="shared" si="79"/>
        <v/>
      </c>
      <c r="GC115" s="139" t="str">
        <f t="shared" si="80"/>
        <v/>
      </c>
      <c r="GF115" s="139" t="str">
        <f t="shared" si="81"/>
        <v/>
      </c>
      <c r="GI115" s="139" t="str">
        <f t="shared" si="82"/>
        <v/>
      </c>
      <c r="GL115" s="139" t="str">
        <f t="shared" si="83"/>
        <v/>
      </c>
      <c r="GO115" s="139" t="str">
        <f t="shared" si="84"/>
        <v/>
      </c>
      <c r="GR115" s="139" t="str">
        <f t="shared" si="85"/>
        <v/>
      </c>
      <c r="GU115" s="139" t="str">
        <f t="shared" si="86"/>
        <v/>
      </c>
      <c r="GX115" s="139" t="str">
        <f t="shared" si="87"/>
        <v/>
      </c>
      <c r="HA115" s="139" t="str">
        <f t="shared" si="88"/>
        <v/>
      </c>
      <c r="HD115" s="139" t="str">
        <f t="shared" si="89"/>
        <v/>
      </c>
      <c r="HG115" s="139" t="str">
        <f t="shared" si="90"/>
        <v/>
      </c>
      <c r="HJ115" s="139" t="str">
        <f t="shared" si="91"/>
        <v/>
      </c>
      <c r="HM115" s="139" t="str">
        <f t="shared" si="92"/>
        <v/>
      </c>
      <c r="HP115" s="139" t="str">
        <f t="shared" si="93"/>
        <v/>
      </c>
      <c r="HS115" s="139" t="str">
        <f t="shared" si="94"/>
        <v/>
      </c>
      <c r="HV115" s="139" t="str">
        <f t="shared" si="95"/>
        <v/>
      </c>
      <c r="HY115" s="139" t="str">
        <f t="shared" si="96"/>
        <v/>
      </c>
      <c r="IE115" s="206" t="str">
        <f t="shared" si="97"/>
        <v/>
      </c>
      <c r="IF115" s="305" t="str">
        <f t="shared" si="98"/>
        <v/>
      </c>
      <c r="IG115" s="201" t="str">
        <f t="shared" si="99"/>
        <v/>
      </c>
      <c r="IH115" s="202" t="b">
        <f t="shared" si="100"/>
        <v>1</v>
      </c>
    </row>
    <row r="116" spans="66:242" x14ac:dyDescent="0.25">
      <c r="BN116" s="203" t="str">
        <f t="shared" si="58"/>
        <v/>
      </c>
      <c r="DA116" s="203" t="str">
        <f t="shared" si="59"/>
        <v/>
      </c>
      <c r="DU116" s="139" t="str">
        <f t="shared" si="60"/>
        <v/>
      </c>
      <c r="DX116" s="139" t="str">
        <f t="shared" si="61"/>
        <v/>
      </c>
      <c r="EA116" s="139" t="str">
        <f t="shared" si="62"/>
        <v/>
      </c>
      <c r="ED116" s="139" t="str">
        <f t="shared" si="63"/>
        <v/>
      </c>
      <c r="EG116" s="139" t="str">
        <f t="shared" si="64"/>
        <v/>
      </c>
      <c r="EJ116" s="139" t="str">
        <f t="shared" si="65"/>
        <v/>
      </c>
      <c r="EM116" s="139" t="str">
        <f t="shared" si="66"/>
        <v/>
      </c>
      <c r="EP116" s="139" t="str">
        <f t="shared" si="67"/>
        <v/>
      </c>
      <c r="ES116" s="139" t="str">
        <f t="shared" si="68"/>
        <v/>
      </c>
      <c r="EV116" s="139" t="str">
        <f t="shared" si="69"/>
        <v/>
      </c>
      <c r="EY116" s="139" t="str">
        <f t="shared" si="70"/>
        <v/>
      </c>
      <c r="FB116" s="139" t="str">
        <f t="shared" si="71"/>
        <v/>
      </c>
      <c r="FE116" s="139" t="str">
        <f t="shared" si="72"/>
        <v/>
      </c>
      <c r="FH116" s="139" t="str">
        <f t="shared" si="73"/>
        <v/>
      </c>
      <c r="FK116" s="139" t="str">
        <f t="shared" si="74"/>
        <v/>
      </c>
      <c r="FN116" s="139" t="str">
        <f t="shared" si="75"/>
        <v/>
      </c>
      <c r="FQ116" s="139" t="str">
        <f t="shared" si="76"/>
        <v/>
      </c>
      <c r="FT116" s="139" t="str">
        <f t="shared" si="77"/>
        <v/>
      </c>
      <c r="FW116" s="139" t="str">
        <f t="shared" si="78"/>
        <v/>
      </c>
      <c r="FZ116" s="139" t="str">
        <f t="shared" si="79"/>
        <v/>
      </c>
      <c r="GC116" s="139" t="str">
        <f t="shared" si="80"/>
        <v/>
      </c>
      <c r="GF116" s="139" t="str">
        <f t="shared" si="81"/>
        <v/>
      </c>
      <c r="GI116" s="139" t="str">
        <f t="shared" si="82"/>
        <v/>
      </c>
      <c r="GL116" s="139" t="str">
        <f t="shared" si="83"/>
        <v/>
      </c>
      <c r="GO116" s="139" t="str">
        <f t="shared" si="84"/>
        <v/>
      </c>
      <c r="GR116" s="139" t="str">
        <f t="shared" si="85"/>
        <v/>
      </c>
      <c r="GU116" s="139" t="str">
        <f t="shared" si="86"/>
        <v/>
      </c>
      <c r="GX116" s="139" t="str">
        <f t="shared" si="87"/>
        <v/>
      </c>
      <c r="HA116" s="139" t="str">
        <f t="shared" si="88"/>
        <v/>
      </c>
      <c r="HD116" s="139" t="str">
        <f t="shared" si="89"/>
        <v/>
      </c>
      <c r="HG116" s="139" t="str">
        <f t="shared" si="90"/>
        <v/>
      </c>
      <c r="HJ116" s="139" t="str">
        <f t="shared" si="91"/>
        <v/>
      </c>
      <c r="HM116" s="139" t="str">
        <f t="shared" si="92"/>
        <v/>
      </c>
      <c r="HP116" s="139" t="str">
        <f t="shared" si="93"/>
        <v/>
      </c>
      <c r="HS116" s="139" t="str">
        <f t="shared" si="94"/>
        <v/>
      </c>
      <c r="HV116" s="139" t="str">
        <f t="shared" si="95"/>
        <v/>
      </c>
      <c r="HY116" s="139" t="str">
        <f t="shared" si="96"/>
        <v/>
      </c>
      <c r="IE116" s="206" t="str">
        <f t="shared" si="97"/>
        <v/>
      </c>
      <c r="IF116" s="305" t="str">
        <f t="shared" si="98"/>
        <v/>
      </c>
      <c r="IG116" s="201" t="str">
        <f t="shared" si="99"/>
        <v/>
      </c>
      <c r="IH116" s="202" t="b">
        <f t="shared" si="100"/>
        <v>1</v>
      </c>
    </row>
    <row r="117" spans="66:242" x14ac:dyDescent="0.25">
      <c r="BN117" s="203" t="str">
        <f t="shared" si="58"/>
        <v/>
      </c>
      <c r="DA117" s="203" t="str">
        <f t="shared" si="59"/>
        <v/>
      </c>
      <c r="DU117" s="139" t="str">
        <f t="shared" si="60"/>
        <v/>
      </c>
      <c r="DX117" s="139" t="str">
        <f t="shared" si="61"/>
        <v/>
      </c>
      <c r="EA117" s="139" t="str">
        <f t="shared" si="62"/>
        <v/>
      </c>
      <c r="ED117" s="139" t="str">
        <f t="shared" si="63"/>
        <v/>
      </c>
      <c r="EG117" s="139" t="str">
        <f t="shared" si="64"/>
        <v/>
      </c>
      <c r="EJ117" s="139" t="str">
        <f t="shared" si="65"/>
        <v/>
      </c>
      <c r="EM117" s="139" t="str">
        <f t="shared" si="66"/>
        <v/>
      </c>
      <c r="EP117" s="139" t="str">
        <f t="shared" si="67"/>
        <v/>
      </c>
      <c r="ES117" s="139" t="str">
        <f t="shared" si="68"/>
        <v/>
      </c>
      <c r="EV117" s="139" t="str">
        <f t="shared" si="69"/>
        <v/>
      </c>
      <c r="EY117" s="139" t="str">
        <f t="shared" si="70"/>
        <v/>
      </c>
      <c r="FB117" s="139" t="str">
        <f t="shared" si="71"/>
        <v/>
      </c>
      <c r="FE117" s="139" t="str">
        <f t="shared" si="72"/>
        <v/>
      </c>
      <c r="FH117" s="139" t="str">
        <f t="shared" si="73"/>
        <v/>
      </c>
      <c r="FK117" s="139" t="str">
        <f t="shared" si="74"/>
        <v/>
      </c>
      <c r="FN117" s="139" t="str">
        <f t="shared" si="75"/>
        <v/>
      </c>
      <c r="FQ117" s="139" t="str">
        <f t="shared" si="76"/>
        <v/>
      </c>
      <c r="FT117" s="139" t="str">
        <f t="shared" si="77"/>
        <v/>
      </c>
      <c r="FW117" s="139" t="str">
        <f t="shared" si="78"/>
        <v/>
      </c>
      <c r="FZ117" s="139" t="str">
        <f t="shared" si="79"/>
        <v/>
      </c>
      <c r="GC117" s="139" t="str">
        <f t="shared" si="80"/>
        <v/>
      </c>
      <c r="GF117" s="139" t="str">
        <f t="shared" si="81"/>
        <v/>
      </c>
      <c r="GI117" s="139" t="str">
        <f t="shared" si="82"/>
        <v/>
      </c>
      <c r="GL117" s="139" t="str">
        <f t="shared" si="83"/>
        <v/>
      </c>
      <c r="GO117" s="139" t="str">
        <f t="shared" si="84"/>
        <v/>
      </c>
      <c r="GR117" s="139" t="str">
        <f t="shared" si="85"/>
        <v/>
      </c>
      <c r="GU117" s="139" t="str">
        <f t="shared" si="86"/>
        <v/>
      </c>
      <c r="GX117" s="139" t="str">
        <f t="shared" si="87"/>
        <v/>
      </c>
      <c r="HA117" s="139" t="str">
        <f t="shared" si="88"/>
        <v/>
      </c>
      <c r="HD117" s="139" t="str">
        <f t="shared" si="89"/>
        <v/>
      </c>
      <c r="HG117" s="139" t="str">
        <f t="shared" si="90"/>
        <v/>
      </c>
      <c r="HJ117" s="139" t="str">
        <f t="shared" si="91"/>
        <v/>
      </c>
      <c r="HM117" s="139" t="str">
        <f t="shared" si="92"/>
        <v/>
      </c>
      <c r="HP117" s="139" t="str">
        <f t="shared" si="93"/>
        <v/>
      </c>
      <c r="HS117" s="139" t="str">
        <f t="shared" si="94"/>
        <v/>
      </c>
      <c r="HV117" s="139" t="str">
        <f t="shared" si="95"/>
        <v/>
      </c>
      <c r="HY117" s="139" t="str">
        <f t="shared" si="96"/>
        <v/>
      </c>
      <c r="IE117" s="206" t="str">
        <f t="shared" si="97"/>
        <v/>
      </c>
      <c r="IF117" s="305" t="str">
        <f t="shared" si="98"/>
        <v/>
      </c>
      <c r="IG117" s="201" t="str">
        <f t="shared" si="99"/>
        <v/>
      </c>
      <c r="IH117" s="202" t="b">
        <f t="shared" si="100"/>
        <v>1</v>
      </c>
    </row>
    <row r="118" spans="66:242" x14ac:dyDescent="0.25">
      <c r="BN118" s="203" t="str">
        <f t="shared" si="58"/>
        <v/>
      </c>
      <c r="DA118" s="203" t="str">
        <f t="shared" si="59"/>
        <v/>
      </c>
      <c r="DU118" s="139" t="str">
        <f t="shared" si="60"/>
        <v/>
      </c>
      <c r="DX118" s="139" t="str">
        <f t="shared" si="61"/>
        <v/>
      </c>
      <c r="EA118" s="139" t="str">
        <f t="shared" si="62"/>
        <v/>
      </c>
      <c r="ED118" s="139" t="str">
        <f t="shared" si="63"/>
        <v/>
      </c>
      <c r="EG118" s="139" t="str">
        <f t="shared" si="64"/>
        <v/>
      </c>
      <c r="EJ118" s="139" t="str">
        <f t="shared" si="65"/>
        <v/>
      </c>
      <c r="EM118" s="139" t="str">
        <f t="shared" si="66"/>
        <v/>
      </c>
      <c r="EP118" s="139" t="str">
        <f t="shared" si="67"/>
        <v/>
      </c>
      <c r="ES118" s="139" t="str">
        <f t="shared" si="68"/>
        <v/>
      </c>
      <c r="EV118" s="139" t="str">
        <f t="shared" si="69"/>
        <v/>
      </c>
      <c r="EY118" s="139" t="str">
        <f t="shared" si="70"/>
        <v/>
      </c>
      <c r="FB118" s="139" t="str">
        <f t="shared" si="71"/>
        <v/>
      </c>
      <c r="FE118" s="139" t="str">
        <f t="shared" si="72"/>
        <v/>
      </c>
      <c r="FH118" s="139" t="str">
        <f t="shared" si="73"/>
        <v/>
      </c>
      <c r="FK118" s="139" t="str">
        <f t="shared" si="74"/>
        <v/>
      </c>
      <c r="FN118" s="139" t="str">
        <f t="shared" si="75"/>
        <v/>
      </c>
      <c r="FQ118" s="139" t="str">
        <f t="shared" si="76"/>
        <v/>
      </c>
      <c r="FT118" s="139" t="str">
        <f t="shared" si="77"/>
        <v/>
      </c>
      <c r="FW118" s="139" t="str">
        <f t="shared" si="78"/>
        <v/>
      </c>
      <c r="FZ118" s="139" t="str">
        <f t="shared" si="79"/>
        <v/>
      </c>
      <c r="GC118" s="139" t="str">
        <f t="shared" si="80"/>
        <v/>
      </c>
      <c r="GF118" s="139" t="str">
        <f t="shared" si="81"/>
        <v/>
      </c>
      <c r="GI118" s="139" t="str">
        <f t="shared" si="82"/>
        <v/>
      </c>
      <c r="GL118" s="139" t="str">
        <f t="shared" si="83"/>
        <v/>
      </c>
      <c r="GO118" s="139" t="str">
        <f t="shared" si="84"/>
        <v/>
      </c>
      <c r="GR118" s="139" t="str">
        <f t="shared" si="85"/>
        <v/>
      </c>
      <c r="GU118" s="139" t="str">
        <f t="shared" si="86"/>
        <v/>
      </c>
      <c r="GX118" s="139" t="str">
        <f t="shared" si="87"/>
        <v/>
      </c>
      <c r="HA118" s="139" t="str">
        <f t="shared" si="88"/>
        <v/>
      </c>
      <c r="HD118" s="139" t="str">
        <f t="shared" si="89"/>
        <v/>
      </c>
      <c r="HG118" s="139" t="str">
        <f t="shared" si="90"/>
        <v/>
      </c>
      <c r="HJ118" s="139" t="str">
        <f t="shared" si="91"/>
        <v/>
      </c>
      <c r="HM118" s="139" t="str">
        <f t="shared" si="92"/>
        <v/>
      </c>
      <c r="HP118" s="139" t="str">
        <f t="shared" si="93"/>
        <v/>
      </c>
      <c r="HS118" s="139" t="str">
        <f t="shared" si="94"/>
        <v/>
      </c>
      <c r="HV118" s="139" t="str">
        <f t="shared" si="95"/>
        <v/>
      </c>
      <c r="HY118" s="139" t="str">
        <f t="shared" si="96"/>
        <v/>
      </c>
      <c r="IE118" s="206" t="str">
        <f t="shared" si="97"/>
        <v/>
      </c>
      <c r="IF118" s="305" t="str">
        <f t="shared" si="98"/>
        <v/>
      </c>
      <c r="IG118" s="201" t="str">
        <f t="shared" si="99"/>
        <v/>
      </c>
      <c r="IH118" s="202" t="b">
        <f t="shared" si="100"/>
        <v>1</v>
      </c>
    </row>
    <row r="119" spans="66:242" x14ac:dyDescent="0.25">
      <c r="BN119" s="203" t="str">
        <f t="shared" si="58"/>
        <v/>
      </c>
      <c r="DA119" s="203" t="str">
        <f t="shared" si="59"/>
        <v/>
      </c>
      <c r="DU119" s="139" t="str">
        <f t="shared" si="60"/>
        <v/>
      </c>
      <c r="DX119" s="139" t="str">
        <f t="shared" si="61"/>
        <v/>
      </c>
      <c r="EA119" s="139" t="str">
        <f t="shared" si="62"/>
        <v/>
      </c>
      <c r="ED119" s="139" t="str">
        <f t="shared" si="63"/>
        <v/>
      </c>
      <c r="EG119" s="139" t="str">
        <f t="shared" si="64"/>
        <v/>
      </c>
      <c r="EJ119" s="139" t="str">
        <f t="shared" si="65"/>
        <v/>
      </c>
      <c r="EM119" s="139" t="str">
        <f t="shared" si="66"/>
        <v/>
      </c>
      <c r="EP119" s="139" t="str">
        <f t="shared" si="67"/>
        <v/>
      </c>
      <c r="ES119" s="139" t="str">
        <f t="shared" si="68"/>
        <v/>
      </c>
      <c r="EV119" s="139" t="str">
        <f t="shared" si="69"/>
        <v/>
      </c>
      <c r="EY119" s="139" t="str">
        <f t="shared" si="70"/>
        <v/>
      </c>
      <c r="FB119" s="139" t="str">
        <f t="shared" si="71"/>
        <v/>
      </c>
      <c r="FE119" s="139" t="str">
        <f t="shared" si="72"/>
        <v/>
      </c>
      <c r="FH119" s="139" t="str">
        <f t="shared" si="73"/>
        <v/>
      </c>
      <c r="FK119" s="139" t="str">
        <f t="shared" si="74"/>
        <v/>
      </c>
      <c r="FN119" s="139" t="str">
        <f t="shared" si="75"/>
        <v/>
      </c>
      <c r="FQ119" s="139" t="str">
        <f t="shared" si="76"/>
        <v/>
      </c>
      <c r="FT119" s="139" t="str">
        <f t="shared" si="77"/>
        <v/>
      </c>
      <c r="FW119" s="139" t="str">
        <f t="shared" si="78"/>
        <v/>
      </c>
      <c r="FZ119" s="139" t="str">
        <f t="shared" si="79"/>
        <v/>
      </c>
      <c r="GC119" s="139" t="str">
        <f t="shared" si="80"/>
        <v/>
      </c>
      <c r="GF119" s="139" t="str">
        <f t="shared" si="81"/>
        <v/>
      </c>
      <c r="GI119" s="139" t="str">
        <f t="shared" si="82"/>
        <v/>
      </c>
      <c r="GL119" s="139" t="str">
        <f t="shared" si="83"/>
        <v/>
      </c>
      <c r="GO119" s="139" t="str">
        <f t="shared" si="84"/>
        <v/>
      </c>
      <c r="GR119" s="139" t="str">
        <f t="shared" si="85"/>
        <v/>
      </c>
      <c r="GU119" s="139" t="str">
        <f t="shared" si="86"/>
        <v/>
      </c>
      <c r="GX119" s="139" t="str">
        <f t="shared" si="87"/>
        <v/>
      </c>
      <c r="HA119" s="139" t="str">
        <f t="shared" si="88"/>
        <v/>
      </c>
      <c r="HD119" s="139" t="str">
        <f t="shared" si="89"/>
        <v/>
      </c>
      <c r="HG119" s="139" t="str">
        <f t="shared" si="90"/>
        <v/>
      </c>
      <c r="HJ119" s="139" t="str">
        <f t="shared" si="91"/>
        <v/>
      </c>
      <c r="HM119" s="139" t="str">
        <f t="shared" si="92"/>
        <v/>
      </c>
      <c r="HP119" s="139" t="str">
        <f t="shared" si="93"/>
        <v/>
      </c>
      <c r="HS119" s="139" t="str">
        <f t="shared" si="94"/>
        <v/>
      </c>
      <c r="HV119" s="139" t="str">
        <f t="shared" si="95"/>
        <v/>
      </c>
      <c r="HY119" s="139" t="str">
        <f t="shared" si="96"/>
        <v/>
      </c>
      <c r="IE119" s="206" t="str">
        <f t="shared" si="97"/>
        <v/>
      </c>
      <c r="IF119" s="305" t="str">
        <f t="shared" si="98"/>
        <v/>
      </c>
      <c r="IG119" s="201" t="str">
        <f t="shared" si="99"/>
        <v/>
      </c>
      <c r="IH119" s="202" t="b">
        <f t="shared" si="100"/>
        <v>1</v>
      </c>
    </row>
    <row r="120" spans="66:242" x14ac:dyDescent="0.25">
      <c r="BN120" s="203" t="str">
        <f t="shared" si="58"/>
        <v/>
      </c>
      <c r="DA120" s="203" t="str">
        <f t="shared" si="59"/>
        <v/>
      </c>
      <c r="DU120" s="139" t="str">
        <f t="shared" si="60"/>
        <v/>
      </c>
      <c r="DX120" s="139" t="str">
        <f t="shared" si="61"/>
        <v/>
      </c>
      <c r="EA120" s="139" t="str">
        <f t="shared" si="62"/>
        <v/>
      </c>
      <c r="ED120" s="139" t="str">
        <f t="shared" si="63"/>
        <v/>
      </c>
      <c r="EG120" s="139" t="str">
        <f t="shared" si="64"/>
        <v/>
      </c>
      <c r="EJ120" s="139" t="str">
        <f t="shared" si="65"/>
        <v/>
      </c>
      <c r="EM120" s="139" t="str">
        <f t="shared" si="66"/>
        <v/>
      </c>
      <c r="EP120" s="139" t="str">
        <f t="shared" si="67"/>
        <v/>
      </c>
      <c r="ES120" s="139" t="str">
        <f t="shared" si="68"/>
        <v/>
      </c>
      <c r="EV120" s="139" t="str">
        <f t="shared" si="69"/>
        <v/>
      </c>
      <c r="EY120" s="139" t="str">
        <f t="shared" si="70"/>
        <v/>
      </c>
      <c r="FB120" s="139" t="str">
        <f t="shared" si="71"/>
        <v/>
      </c>
      <c r="FE120" s="139" t="str">
        <f t="shared" si="72"/>
        <v/>
      </c>
      <c r="FH120" s="139" t="str">
        <f t="shared" si="73"/>
        <v/>
      </c>
      <c r="FK120" s="139" t="str">
        <f t="shared" si="74"/>
        <v/>
      </c>
      <c r="FN120" s="139" t="str">
        <f t="shared" si="75"/>
        <v/>
      </c>
      <c r="FQ120" s="139" t="str">
        <f t="shared" si="76"/>
        <v/>
      </c>
      <c r="FT120" s="139" t="str">
        <f t="shared" si="77"/>
        <v/>
      </c>
      <c r="FW120" s="139" t="str">
        <f t="shared" si="78"/>
        <v/>
      </c>
      <c r="FZ120" s="139" t="str">
        <f t="shared" si="79"/>
        <v/>
      </c>
      <c r="GC120" s="139" t="str">
        <f t="shared" si="80"/>
        <v/>
      </c>
      <c r="GF120" s="139" t="str">
        <f t="shared" si="81"/>
        <v/>
      </c>
      <c r="GI120" s="139" t="str">
        <f t="shared" si="82"/>
        <v/>
      </c>
      <c r="GL120" s="139" t="str">
        <f t="shared" si="83"/>
        <v/>
      </c>
      <c r="GO120" s="139" t="str">
        <f t="shared" si="84"/>
        <v/>
      </c>
      <c r="GR120" s="139" t="str">
        <f t="shared" si="85"/>
        <v/>
      </c>
      <c r="GU120" s="139" t="str">
        <f t="shared" si="86"/>
        <v/>
      </c>
      <c r="GX120" s="139" t="str">
        <f t="shared" si="87"/>
        <v/>
      </c>
      <c r="HA120" s="139" t="str">
        <f t="shared" si="88"/>
        <v/>
      </c>
      <c r="HD120" s="139" t="str">
        <f t="shared" si="89"/>
        <v/>
      </c>
      <c r="HG120" s="139" t="str">
        <f t="shared" si="90"/>
        <v/>
      </c>
      <c r="HJ120" s="139" t="str">
        <f t="shared" si="91"/>
        <v/>
      </c>
      <c r="HM120" s="139" t="str">
        <f t="shared" si="92"/>
        <v/>
      </c>
      <c r="HP120" s="139" t="str">
        <f t="shared" si="93"/>
        <v/>
      </c>
      <c r="HS120" s="139" t="str">
        <f t="shared" si="94"/>
        <v/>
      </c>
      <c r="HV120" s="139" t="str">
        <f t="shared" si="95"/>
        <v/>
      </c>
      <c r="HY120" s="139" t="str">
        <f t="shared" si="96"/>
        <v/>
      </c>
      <c r="IE120" s="206" t="str">
        <f t="shared" si="97"/>
        <v/>
      </c>
      <c r="IF120" s="305" t="str">
        <f t="shared" si="98"/>
        <v/>
      </c>
      <c r="IG120" s="201" t="str">
        <f t="shared" si="99"/>
        <v/>
      </c>
      <c r="IH120" s="202" t="b">
        <f t="shared" si="100"/>
        <v>1</v>
      </c>
    </row>
    <row r="121" spans="66:242" x14ac:dyDescent="0.25">
      <c r="BN121" s="203" t="str">
        <f t="shared" si="58"/>
        <v/>
      </c>
      <c r="DA121" s="203" t="str">
        <f t="shared" si="59"/>
        <v/>
      </c>
      <c r="DU121" s="139" t="str">
        <f t="shared" si="60"/>
        <v/>
      </c>
      <c r="DX121" s="139" t="str">
        <f t="shared" si="61"/>
        <v/>
      </c>
      <c r="EA121" s="139" t="str">
        <f t="shared" si="62"/>
        <v/>
      </c>
      <c r="ED121" s="139" t="str">
        <f t="shared" si="63"/>
        <v/>
      </c>
      <c r="EG121" s="139" t="str">
        <f t="shared" si="64"/>
        <v/>
      </c>
      <c r="EJ121" s="139" t="str">
        <f t="shared" si="65"/>
        <v/>
      </c>
      <c r="EM121" s="139" t="str">
        <f t="shared" si="66"/>
        <v/>
      </c>
      <c r="EP121" s="139" t="str">
        <f t="shared" si="67"/>
        <v/>
      </c>
      <c r="ES121" s="139" t="str">
        <f t="shared" si="68"/>
        <v/>
      </c>
      <c r="EV121" s="139" t="str">
        <f t="shared" si="69"/>
        <v/>
      </c>
      <c r="EY121" s="139" t="str">
        <f t="shared" si="70"/>
        <v/>
      </c>
      <c r="FB121" s="139" t="str">
        <f t="shared" si="71"/>
        <v/>
      </c>
      <c r="FE121" s="139" t="str">
        <f t="shared" si="72"/>
        <v/>
      </c>
      <c r="FH121" s="139" t="str">
        <f t="shared" si="73"/>
        <v/>
      </c>
      <c r="FK121" s="139" t="str">
        <f t="shared" si="74"/>
        <v/>
      </c>
      <c r="FN121" s="139" t="str">
        <f t="shared" si="75"/>
        <v/>
      </c>
      <c r="FQ121" s="139" t="str">
        <f t="shared" si="76"/>
        <v/>
      </c>
      <c r="FT121" s="139" t="str">
        <f t="shared" si="77"/>
        <v/>
      </c>
      <c r="FW121" s="139" t="str">
        <f t="shared" si="78"/>
        <v/>
      </c>
      <c r="FZ121" s="139" t="str">
        <f t="shared" si="79"/>
        <v/>
      </c>
      <c r="GC121" s="139" t="str">
        <f t="shared" si="80"/>
        <v/>
      </c>
      <c r="GF121" s="139" t="str">
        <f t="shared" si="81"/>
        <v/>
      </c>
      <c r="GI121" s="139" t="str">
        <f t="shared" si="82"/>
        <v/>
      </c>
      <c r="GL121" s="139" t="str">
        <f t="shared" si="83"/>
        <v/>
      </c>
      <c r="GO121" s="139" t="str">
        <f t="shared" si="84"/>
        <v/>
      </c>
      <c r="GR121" s="139" t="str">
        <f t="shared" si="85"/>
        <v/>
      </c>
      <c r="GU121" s="139" t="str">
        <f t="shared" si="86"/>
        <v/>
      </c>
      <c r="GX121" s="139" t="str">
        <f t="shared" si="87"/>
        <v/>
      </c>
      <c r="HA121" s="139" t="str">
        <f t="shared" si="88"/>
        <v/>
      </c>
      <c r="HD121" s="139" t="str">
        <f t="shared" si="89"/>
        <v/>
      </c>
      <c r="HG121" s="139" t="str">
        <f t="shared" si="90"/>
        <v/>
      </c>
      <c r="HJ121" s="139" t="str">
        <f t="shared" si="91"/>
        <v/>
      </c>
      <c r="HM121" s="139" t="str">
        <f t="shared" si="92"/>
        <v/>
      </c>
      <c r="HP121" s="139" t="str">
        <f t="shared" si="93"/>
        <v/>
      </c>
      <c r="HS121" s="139" t="str">
        <f t="shared" si="94"/>
        <v/>
      </c>
      <c r="HV121" s="139" t="str">
        <f t="shared" si="95"/>
        <v/>
      </c>
      <c r="HY121" s="139" t="str">
        <f t="shared" si="96"/>
        <v/>
      </c>
      <c r="IE121" s="206" t="str">
        <f t="shared" si="97"/>
        <v/>
      </c>
      <c r="IF121" s="305" t="str">
        <f t="shared" si="98"/>
        <v/>
      </c>
      <c r="IG121" s="201" t="str">
        <f t="shared" si="99"/>
        <v/>
      </c>
      <c r="IH121" s="202" t="b">
        <f t="shared" si="100"/>
        <v>1</v>
      </c>
    </row>
    <row r="122" spans="66:242" x14ac:dyDescent="0.25">
      <c r="BN122" s="203" t="str">
        <f t="shared" si="58"/>
        <v/>
      </c>
      <c r="DA122" s="203" t="str">
        <f t="shared" si="59"/>
        <v/>
      </c>
      <c r="DU122" s="139" t="str">
        <f t="shared" si="60"/>
        <v/>
      </c>
      <c r="DX122" s="139" t="str">
        <f t="shared" si="61"/>
        <v/>
      </c>
      <c r="EA122" s="139" t="str">
        <f t="shared" si="62"/>
        <v/>
      </c>
      <c r="ED122" s="139" t="str">
        <f t="shared" si="63"/>
        <v/>
      </c>
      <c r="EG122" s="139" t="str">
        <f t="shared" si="64"/>
        <v/>
      </c>
      <c r="EJ122" s="139" t="str">
        <f t="shared" si="65"/>
        <v/>
      </c>
      <c r="EM122" s="139" t="str">
        <f t="shared" si="66"/>
        <v/>
      </c>
      <c r="EP122" s="139" t="str">
        <f t="shared" si="67"/>
        <v/>
      </c>
      <c r="ES122" s="139" t="str">
        <f t="shared" si="68"/>
        <v/>
      </c>
      <c r="EV122" s="139" t="str">
        <f t="shared" si="69"/>
        <v/>
      </c>
      <c r="EY122" s="139" t="str">
        <f t="shared" si="70"/>
        <v/>
      </c>
      <c r="FB122" s="139" t="str">
        <f t="shared" si="71"/>
        <v/>
      </c>
      <c r="FE122" s="139" t="str">
        <f t="shared" si="72"/>
        <v/>
      </c>
      <c r="FH122" s="139" t="str">
        <f t="shared" si="73"/>
        <v/>
      </c>
      <c r="FK122" s="139" t="str">
        <f t="shared" si="74"/>
        <v/>
      </c>
      <c r="FN122" s="139" t="str">
        <f t="shared" si="75"/>
        <v/>
      </c>
      <c r="FQ122" s="139" t="str">
        <f t="shared" si="76"/>
        <v/>
      </c>
      <c r="FT122" s="139" t="str">
        <f t="shared" si="77"/>
        <v/>
      </c>
      <c r="FW122" s="139" t="str">
        <f t="shared" si="78"/>
        <v/>
      </c>
      <c r="FZ122" s="139" t="str">
        <f t="shared" si="79"/>
        <v/>
      </c>
      <c r="GC122" s="139" t="str">
        <f t="shared" si="80"/>
        <v/>
      </c>
      <c r="GF122" s="139" t="str">
        <f t="shared" si="81"/>
        <v/>
      </c>
      <c r="GI122" s="139" t="str">
        <f t="shared" si="82"/>
        <v/>
      </c>
      <c r="GL122" s="139" t="str">
        <f t="shared" si="83"/>
        <v/>
      </c>
      <c r="GO122" s="139" t="str">
        <f t="shared" si="84"/>
        <v/>
      </c>
      <c r="GR122" s="139" t="str">
        <f t="shared" si="85"/>
        <v/>
      </c>
      <c r="GU122" s="139" t="str">
        <f t="shared" si="86"/>
        <v/>
      </c>
      <c r="GX122" s="139" t="str">
        <f t="shared" si="87"/>
        <v/>
      </c>
      <c r="HA122" s="139" t="str">
        <f t="shared" si="88"/>
        <v/>
      </c>
      <c r="HD122" s="139" t="str">
        <f t="shared" si="89"/>
        <v/>
      </c>
      <c r="HG122" s="139" t="str">
        <f t="shared" si="90"/>
        <v/>
      </c>
      <c r="HJ122" s="139" t="str">
        <f t="shared" si="91"/>
        <v/>
      </c>
      <c r="HM122" s="139" t="str">
        <f t="shared" si="92"/>
        <v/>
      </c>
      <c r="HP122" s="139" t="str">
        <f t="shared" si="93"/>
        <v/>
      </c>
      <c r="HS122" s="139" t="str">
        <f t="shared" si="94"/>
        <v/>
      </c>
      <c r="HV122" s="139" t="str">
        <f t="shared" si="95"/>
        <v/>
      </c>
      <c r="HY122" s="139" t="str">
        <f t="shared" si="96"/>
        <v/>
      </c>
      <c r="IE122" s="206" t="str">
        <f t="shared" si="97"/>
        <v/>
      </c>
      <c r="IF122" s="305" t="str">
        <f t="shared" si="98"/>
        <v/>
      </c>
      <c r="IG122" s="201" t="str">
        <f t="shared" si="99"/>
        <v/>
      </c>
      <c r="IH122" s="202" t="b">
        <f t="shared" si="100"/>
        <v>1</v>
      </c>
    </row>
    <row r="123" spans="66:242" x14ac:dyDescent="0.25">
      <c r="BN123" s="203" t="str">
        <f t="shared" si="58"/>
        <v/>
      </c>
      <c r="DA123" s="203" t="str">
        <f t="shared" si="59"/>
        <v/>
      </c>
      <c r="DU123" s="139" t="str">
        <f t="shared" si="60"/>
        <v/>
      </c>
      <c r="DX123" s="139" t="str">
        <f t="shared" si="61"/>
        <v/>
      </c>
      <c r="EA123" s="139" t="str">
        <f t="shared" si="62"/>
        <v/>
      </c>
      <c r="ED123" s="139" t="str">
        <f t="shared" si="63"/>
        <v/>
      </c>
      <c r="EG123" s="139" t="str">
        <f t="shared" si="64"/>
        <v/>
      </c>
      <c r="EJ123" s="139" t="str">
        <f t="shared" si="65"/>
        <v/>
      </c>
      <c r="EM123" s="139" t="str">
        <f t="shared" si="66"/>
        <v/>
      </c>
      <c r="EP123" s="139" t="str">
        <f t="shared" si="67"/>
        <v/>
      </c>
      <c r="ES123" s="139" t="str">
        <f t="shared" si="68"/>
        <v/>
      </c>
      <c r="EV123" s="139" t="str">
        <f t="shared" si="69"/>
        <v/>
      </c>
      <c r="EY123" s="139" t="str">
        <f t="shared" si="70"/>
        <v/>
      </c>
      <c r="FB123" s="139" t="str">
        <f t="shared" si="71"/>
        <v/>
      </c>
      <c r="FE123" s="139" t="str">
        <f t="shared" si="72"/>
        <v/>
      </c>
      <c r="FH123" s="139" t="str">
        <f t="shared" si="73"/>
        <v/>
      </c>
      <c r="FK123" s="139" t="str">
        <f t="shared" si="74"/>
        <v/>
      </c>
      <c r="FN123" s="139" t="str">
        <f t="shared" si="75"/>
        <v/>
      </c>
      <c r="FQ123" s="139" t="str">
        <f t="shared" si="76"/>
        <v/>
      </c>
      <c r="FT123" s="139" t="str">
        <f t="shared" si="77"/>
        <v/>
      </c>
      <c r="FW123" s="139" t="str">
        <f t="shared" si="78"/>
        <v/>
      </c>
      <c r="FZ123" s="139" t="str">
        <f t="shared" si="79"/>
        <v/>
      </c>
      <c r="GC123" s="139" t="str">
        <f t="shared" si="80"/>
        <v/>
      </c>
      <c r="GF123" s="139" t="str">
        <f t="shared" si="81"/>
        <v/>
      </c>
      <c r="GI123" s="139" t="str">
        <f t="shared" si="82"/>
        <v/>
      </c>
      <c r="GL123" s="139" t="str">
        <f t="shared" si="83"/>
        <v/>
      </c>
      <c r="GO123" s="139" t="str">
        <f t="shared" si="84"/>
        <v/>
      </c>
      <c r="GR123" s="139" t="str">
        <f t="shared" si="85"/>
        <v/>
      </c>
      <c r="GU123" s="139" t="str">
        <f t="shared" si="86"/>
        <v/>
      </c>
      <c r="GX123" s="139" t="str">
        <f t="shared" si="87"/>
        <v/>
      </c>
      <c r="HA123" s="139" t="str">
        <f t="shared" si="88"/>
        <v/>
      </c>
      <c r="HD123" s="139" t="str">
        <f t="shared" si="89"/>
        <v/>
      </c>
      <c r="HG123" s="139" t="str">
        <f t="shared" si="90"/>
        <v/>
      </c>
      <c r="HJ123" s="139" t="str">
        <f t="shared" si="91"/>
        <v/>
      </c>
      <c r="HM123" s="139" t="str">
        <f t="shared" si="92"/>
        <v/>
      </c>
      <c r="HP123" s="139" t="str">
        <f t="shared" si="93"/>
        <v/>
      </c>
      <c r="HS123" s="139" t="str">
        <f t="shared" si="94"/>
        <v/>
      </c>
      <c r="HV123" s="139" t="str">
        <f t="shared" si="95"/>
        <v/>
      </c>
      <c r="HY123" s="139" t="str">
        <f t="shared" si="96"/>
        <v/>
      </c>
      <c r="IE123" s="206" t="str">
        <f t="shared" si="97"/>
        <v/>
      </c>
      <c r="IF123" s="305" t="str">
        <f t="shared" si="98"/>
        <v/>
      </c>
      <c r="IG123" s="201" t="str">
        <f t="shared" si="99"/>
        <v/>
      </c>
      <c r="IH123" s="202" t="b">
        <f t="shared" si="100"/>
        <v>1</v>
      </c>
    </row>
    <row r="124" spans="66:242" x14ac:dyDescent="0.25">
      <c r="BN124" s="203" t="str">
        <f t="shared" si="58"/>
        <v/>
      </c>
      <c r="DA124" s="203" t="str">
        <f t="shared" si="59"/>
        <v/>
      </c>
      <c r="DU124" s="139" t="str">
        <f t="shared" si="60"/>
        <v/>
      </c>
      <c r="DX124" s="139" t="str">
        <f t="shared" si="61"/>
        <v/>
      </c>
      <c r="EA124" s="139" t="str">
        <f t="shared" si="62"/>
        <v/>
      </c>
      <c r="ED124" s="139" t="str">
        <f t="shared" si="63"/>
        <v/>
      </c>
      <c r="EG124" s="139" t="str">
        <f t="shared" si="64"/>
        <v/>
      </c>
      <c r="EJ124" s="139" t="str">
        <f t="shared" si="65"/>
        <v/>
      </c>
      <c r="EM124" s="139" t="str">
        <f t="shared" si="66"/>
        <v/>
      </c>
      <c r="EP124" s="139" t="str">
        <f t="shared" si="67"/>
        <v/>
      </c>
      <c r="ES124" s="139" t="str">
        <f t="shared" si="68"/>
        <v/>
      </c>
      <c r="EV124" s="139" t="str">
        <f t="shared" si="69"/>
        <v/>
      </c>
      <c r="EY124" s="139" t="str">
        <f t="shared" si="70"/>
        <v/>
      </c>
      <c r="FB124" s="139" t="str">
        <f t="shared" si="71"/>
        <v/>
      </c>
      <c r="FE124" s="139" t="str">
        <f t="shared" si="72"/>
        <v/>
      </c>
      <c r="FH124" s="139" t="str">
        <f t="shared" si="73"/>
        <v/>
      </c>
      <c r="FK124" s="139" t="str">
        <f t="shared" si="74"/>
        <v/>
      </c>
      <c r="FN124" s="139" t="str">
        <f t="shared" si="75"/>
        <v/>
      </c>
      <c r="FQ124" s="139" t="str">
        <f t="shared" si="76"/>
        <v/>
      </c>
      <c r="FT124" s="139" t="str">
        <f t="shared" si="77"/>
        <v/>
      </c>
      <c r="FW124" s="139" t="str">
        <f t="shared" si="78"/>
        <v/>
      </c>
      <c r="FZ124" s="139" t="str">
        <f t="shared" si="79"/>
        <v/>
      </c>
      <c r="GC124" s="139" t="str">
        <f t="shared" si="80"/>
        <v/>
      </c>
      <c r="GF124" s="139" t="str">
        <f t="shared" si="81"/>
        <v/>
      </c>
      <c r="GI124" s="139" t="str">
        <f t="shared" si="82"/>
        <v/>
      </c>
      <c r="GL124" s="139" t="str">
        <f t="shared" si="83"/>
        <v/>
      </c>
      <c r="GO124" s="139" t="str">
        <f t="shared" si="84"/>
        <v/>
      </c>
      <c r="GR124" s="139" t="str">
        <f t="shared" si="85"/>
        <v/>
      </c>
      <c r="GU124" s="139" t="str">
        <f t="shared" si="86"/>
        <v/>
      </c>
      <c r="GX124" s="139" t="str">
        <f t="shared" si="87"/>
        <v/>
      </c>
      <c r="HA124" s="139" t="str">
        <f t="shared" si="88"/>
        <v/>
      </c>
      <c r="HD124" s="139" t="str">
        <f t="shared" si="89"/>
        <v/>
      </c>
      <c r="HG124" s="139" t="str">
        <f t="shared" si="90"/>
        <v/>
      </c>
      <c r="HJ124" s="139" t="str">
        <f t="shared" si="91"/>
        <v/>
      </c>
      <c r="HM124" s="139" t="str">
        <f t="shared" si="92"/>
        <v/>
      </c>
      <c r="HP124" s="139" t="str">
        <f t="shared" si="93"/>
        <v/>
      </c>
      <c r="HS124" s="139" t="str">
        <f t="shared" si="94"/>
        <v/>
      </c>
      <c r="HV124" s="139" t="str">
        <f t="shared" si="95"/>
        <v/>
      </c>
      <c r="HY124" s="139" t="str">
        <f t="shared" si="96"/>
        <v/>
      </c>
      <c r="IE124" s="206" t="str">
        <f t="shared" si="97"/>
        <v/>
      </c>
      <c r="IF124" s="305" t="str">
        <f t="shared" si="98"/>
        <v/>
      </c>
      <c r="IG124" s="201" t="str">
        <f t="shared" si="99"/>
        <v/>
      </c>
      <c r="IH124" s="202" t="b">
        <f t="shared" si="100"/>
        <v>1</v>
      </c>
    </row>
    <row r="125" spans="66:242" x14ac:dyDescent="0.25">
      <c r="BN125" s="203" t="str">
        <f t="shared" si="58"/>
        <v/>
      </c>
      <c r="DA125" s="203" t="str">
        <f t="shared" si="59"/>
        <v/>
      </c>
      <c r="DU125" s="139" t="str">
        <f t="shared" si="60"/>
        <v/>
      </c>
      <c r="DX125" s="139" t="str">
        <f t="shared" si="61"/>
        <v/>
      </c>
      <c r="EA125" s="139" t="str">
        <f t="shared" si="62"/>
        <v/>
      </c>
      <c r="ED125" s="139" t="str">
        <f t="shared" si="63"/>
        <v/>
      </c>
      <c r="EG125" s="139" t="str">
        <f t="shared" si="64"/>
        <v/>
      </c>
      <c r="EJ125" s="139" t="str">
        <f t="shared" si="65"/>
        <v/>
      </c>
      <c r="EM125" s="139" t="str">
        <f t="shared" si="66"/>
        <v/>
      </c>
      <c r="EP125" s="139" t="str">
        <f t="shared" si="67"/>
        <v/>
      </c>
      <c r="ES125" s="139" t="str">
        <f t="shared" si="68"/>
        <v/>
      </c>
      <c r="EV125" s="139" t="str">
        <f t="shared" si="69"/>
        <v/>
      </c>
      <c r="EY125" s="139" t="str">
        <f t="shared" si="70"/>
        <v/>
      </c>
      <c r="FB125" s="139" t="str">
        <f t="shared" si="71"/>
        <v/>
      </c>
      <c r="FE125" s="139" t="str">
        <f t="shared" si="72"/>
        <v/>
      </c>
      <c r="FH125" s="139" t="str">
        <f t="shared" si="73"/>
        <v/>
      </c>
      <c r="FK125" s="139" t="str">
        <f t="shared" si="74"/>
        <v/>
      </c>
      <c r="FN125" s="139" t="str">
        <f t="shared" si="75"/>
        <v/>
      </c>
      <c r="FQ125" s="139" t="str">
        <f t="shared" si="76"/>
        <v/>
      </c>
      <c r="FT125" s="139" t="str">
        <f t="shared" si="77"/>
        <v/>
      </c>
      <c r="FW125" s="139" t="str">
        <f t="shared" si="78"/>
        <v/>
      </c>
      <c r="FZ125" s="139" t="str">
        <f t="shared" si="79"/>
        <v/>
      </c>
      <c r="GC125" s="139" t="str">
        <f t="shared" si="80"/>
        <v/>
      </c>
      <c r="GF125" s="139" t="str">
        <f t="shared" si="81"/>
        <v/>
      </c>
      <c r="GI125" s="139" t="str">
        <f t="shared" si="82"/>
        <v/>
      </c>
      <c r="GL125" s="139" t="str">
        <f t="shared" si="83"/>
        <v/>
      </c>
      <c r="GO125" s="139" t="str">
        <f t="shared" si="84"/>
        <v/>
      </c>
      <c r="GR125" s="139" t="str">
        <f t="shared" si="85"/>
        <v/>
      </c>
      <c r="GU125" s="139" t="str">
        <f t="shared" si="86"/>
        <v/>
      </c>
      <c r="GX125" s="139" t="str">
        <f t="shared" si="87"/>
        <v/>
      </c>
      <c r="HA125" s="139" t="str">
        <f t="shared" si="88"/>
        <v/>
      </c>
      <c r="HD125" s="139" t="str">
        <f t="shared" si="89"/>
        <v/>
      </c>
      <c r="HG125" s="139" t="str">
        <f t="shared" si="90"/>
        <v/>
      </c>
      <c r="HJ125" s="139" t="str">
        <f t="shared" si="91"/>
        <v/>
      </c>
      <c r="HM125" s="139" t="str">
        <f t="shared" si="92"/>
        <v/>
      </c>
      <c r="HP125" s="139" t="str">
        <f t="shared" si="93"/>
        <v/>
      </c>
      <c r="HS125" s="139" t="str">
        <f t="shared" si="94"/>
        <v/>
      </c>
      <c r="HV125" s="139" t="str">
        <f t="shared" si="95"/>
        <v/>
      </c>
      <c r="HY125" s="139" t="str">
        <f t="shared" si="96"/>
        <v/>
      </c>
      <c r="IE125" s="206" t="str">
        <f t="shared" si="97"/>
        <v/>
      </c>
      <c r="IF125" s="305" t="str">
        <f t="shared" si="98"/>
        <v/>
      </c>
      <c r="IG125" s="201" t="str">
        <f t="shared" si="99"/>
        <v/>
      </c>
      <c r="IH125" s="202" t="b">
        <f t="shared" si="100"/>
        <v>1</v>
      </c>
    </row>
    <row r="126" spans="66:242" x14ac:dyDescent="0.25">
      <c r="BN126" s="203" t="str">
        <f t="shared" si="58"/>
        <v/>
      </c>
      <c r="DA126" s="203" t="str">
        <f t="shared" si="59"/>
        <v/>
      </c>
      <c r="DU126" s="139" t="str">
        <f t="shared" si="60"/>
        <v/>
      </c>
      <c r="DX126" s="139" t="str">
        <f t="shared" si="61"/>
        <v/>
      </c>
      <c r="EA126" s="139" t="str">
        <f t="shared" si="62"/>
        <v/>
      </c>
      <c r="ED126" s="139" t="str">
        <f t="shared" si="63"/>
        <v/>
      </c>
      <c r="EG126" s="139" t="str">
        <f t="shared" si="64"/>
        <v/>
      </c>
      <c r="EJ126" s="139" t="str">
        <f t="shared" si="65"/>
        <v/>
      </c>
      <c r="EM126" s="139" t="str">
        <f t="shared" si="66"/>
        <v/>
      </c>
      <c r="EP126" s="139" t="str">
        <f t="shared" si="67"/>
        <v/>
      </c>
      <c r="ES126" s="139" t="str">
        <f t="shared" si="68"/>
        <v/>
      </c>
      <c r="EV126" s="139" t="str">
        <f t="shared" si="69"/>
        <v/>
      </c>
      <c r="EY126" s="139" t="str">
        <f t="shared" si="70"/>
        <v/>
      </c>
      <c r="FB126" s="139" t="str">
        <f t="shared" si="71"/>
        <v/>
      </c>
      <c r="FE126" s="139" t="str">
        <f t="shared" si="72"/>
        <v/>
      </c>
      <c r="FH126" s="139" t="str">
        <f t="shared" si="73"/>
        <v/>
      </c>
      <c r="FK126" s="139" t="str">
        <f t="shared" si="74"/>
        <v/>
      </c>
      <c r="FN126" s="139" t="str">
        <f t="shared" si="75"/>
        <v/>
      </c>
      <c r="FQ126" s="139" t="str">
        <f t="shared" si="76"/>
        <v/>
      </c>
      <c r="FT126" s="139" t="str">
        <f t="shared" si="77"/>
        <v/>
      </c>
      <c r="FW126" s="139" t="str">
        <f t="shared" si="78"/>
        <v/>
      </c>
      <c r="FZ126" s="139" t="str">
        <f t="shared" si="79"/>
        <v/>
      </c>
      <c r="GC126" s="139" t="str">
        <f t="shared" si="80"/>
        <v/>
      </c>
      <c r="GF126" s="139" t="str">
        <f t="shared" si="81"/>
        <v/>
      </c>
      <c r="GI126" s="139" t="str">
        <f t="shared" si="82"/>
        <v/>
      </c>
      <c r="GL126" s="139" t="str">
        <f t="shared" si="83"/>
        <v/>
      </c>
      <c r="GO126" s="139" t="str">
        <f t="shared" si="84"/>
        <v/>
      </c>
      <c r="GR126" s="139" t="str">
        <f t="shared" si="85"/>
        <v/>
      </c>
      <c r="GU126" s="139" t="str">
        <f t="shared" si="86"/>
        <v/>
      </c>
      <c r="GX126" s="139" t="str">
        <f t="shared" si="87"/>
        <v/>
      </c>
      <c r="HA126" s="139" t="str">
        <f t="shared" si="88"/>
        <v/>
      </c>
      <c r="HD126" s="139" t="str">
        <f t="shared" si="89"/>
        <v/>
      </c>
      <c r="HG126" s="139" t="str">
        <f t="shared" si="90"/>
        <v/>
      </c>
      <c r="HJ126" s="139" t="str">
        <f t="shared" si="91"/>
        <v/>
      </c>
      <c r="HM126" s="139" t="str">
        <f t="shared" si="92"/>
        <v/>
      </c>
      <c r="HP126" s="139" t="str">
        <f t="shared" si="93"/>
        <v/>
      </c>
      <c r="HS126" s="139" t="str">
        <f t="shared" si="94"/>
        <v/>
      </c>
      <c r="HV126" s="139" t="str">
        <f t="shared" si="95"/>
        <v/>
      </c>
      <c r="HY126" s="139" t="str">
        <f t="shared" si="96"/>
        <v/>
      </c>
      <c r="IE126" s="206" t="str">
        <f t="shared" si="97"/>
        <v/>
      </c>
      <c r="IF126" s="305" t="str">
        <f t="shared" si="98"/>
        <v/>
      </c>
      <c r="IG126" s="201" t="str">
        <f t="shared" si="99"/>
        <v/>
      </c>
      <c r="IH126" s="202" t="b">
        <f t="shared" si="100"/>
        <v>1</v>
      </c>
    </row>
    <row r="127" spans="66:242" x14ac:dyDescent="0.25">
      <c r="BN127" s="203" t="str">
        <f t="shared" si="58"/>
        <v/>
      </c>
      <c r="DA127" s="203" t="str">
        <f t="shared" si="59"/>
        <v/>
      </c>
      <c r="DU127" s="139" t="str">
        <f t="shared" si="60"/>
        <v/>
      </c>
      <c r="DX127" s="139" t="str">
        <f t="shared" si="61"/>
        <v/>
      </c>
      <c r="EA127" s="139" t="str">
        <f t="shared" si="62"/>
        <v/>
      </c>
      <c r="ED127" s="139" t="str">
        <f t="shared" si="63"/>
        <v/>
      </c>
      <c r="EG127" s="139" t="str">
        <f t="shared" si="64"/>
        <v/>
      </c>
      <c r="EJ127" s="139" t="str">
        <f t="shared" si="65"/>
        <v/>
      </c>
      <c r="EM127" s="139" t="str">
        <f t="shared" si="66"/>
        <v/>
      </c>
      <c r="EP127" s="139" t="str">
        <f t="shared" si="67"/>
        <v/>
      </c>
      <c r="ES127" s="139" t="str">
        <f t="shared" si="68"/>
        <v/>
      </c>
      <c r="EV127" s="139" t="str">
        <f t="shared" si="69"/>
        <v/>
      </c>
      <c r="EY127" s="139" t="str">
        <f t="shared" si="70"/>
        <v/>
      </c>
      <c r="FB127" s="139" t="str">
        <f t="shared" si="71"/>
        <v/>
      </c>
      <c r="FE127" s="139" t="str">
        <f t="shared" si="72"/>
        <v/>
      </c>
      <c r="FH127" s="139" t="str">
        <f t="shared" si="73"/>
        <v/>
      </c>
      <c r="FK127" s="139" t="str">
        <f t="shared" si="74"/>
        <v/>
      </c>
      <c r="FN127" s="139" t="str">
        <f t="shared" si="75"/>
        <v/>
      </c>
      <c r="FQ127" s="139" t="str">
        <f t="shared" si="76"/>
        <v/>
      </c>
      <c r="FT127" s="139" t="str">
        <f t="shared" si="77"/>
        <v/>
      </c>
      <c r="FW127" s="139" t="str">
        <f t="shared" si="78"/>
        <v/>
      </c>
      <c r="FZ127" s="139" t="str">
        <f t="shared" si="79"/>
        <v/>
      </c>
      <c r="GC127" s="139" t="str">
        <f t="shared" si="80"/>
        <v/>
      </c>
      <c r="GF127" s="139" t="str">
        <f t="shared" si="81"/>
        <v/>
      </c>
      <c r="GI127" s="139" t="str">
        <f t="shared" si="82"/>
        <v/>
      </c>
      <c r="GL127" s="139" t="str">
        <f t="shared" si="83"/>
        <v/>
      </c>
      <c r="GO127" s="139" t="str">
        <f t="shared" si="84"/>
        <v/>
      </c>
      <c r="GR127" s="139" t="str">
        <f t="shared" si="85"/>
        <v/>
      </c>
      <c r="GU127" s="139" t="str">
        <f t="shared" si="86"/>
        <v/>
      </c>
      <c r="GX127" s="139" t="str">
        <f t="shared" si="87"/>
        <v/>
      </c>
      <c r="HA127" s="139" t="str">
        <f t="shared" si="88"/>
        <v/>
      </c>
      <c r="HD127" s="139" t="str">
        <f t="shared" si="89"/>
        <v/>
      </c>
      <c r="HG127" s="139" t="str">
        <f t="shared" si="90"/>
        <v/>
      </c>
      <c r="HJ127" s="139" t="str">
        <f t="shared" si="91"/>
        <v/>
      </c>
      <c r="HM127" s="139" t="str">
        <f t="shared" si="92"/>
        <v/>
      </c>
      <c r="HP127" s="139" t="str">
        <f t="shared" si="93"/>
        <v/>
      </c>
      <c r="HS127" s="139" t="str">
        <f t="shared" si="94"/>
        <v/>
      </c>
      <c r="HV127" s="139" t="str">
        <f t="shared" si="95"/>
        <v/>
      </c>
      <c r="HY127" s="139" t="str">
        <f t="shared" si="96"/>
        <v/>
      </c>
      <c r="IE127" s="206" t="str">
        <f t="shared" si="97"/>
        <v/>
      </c>
      <c r="IF127" s="305" t="str">
        <f t="shared" si="98"/>
        <v/>
      </c>
      <c r="IG127" s="201" t="str">
        <f t="shared" si="99"/>
        <v/>
      </c>
      <c r="IH127" s="202" t="b">
        <f t="shared" si="100"/>
        <v>1</v>
      </c>
    </row>
    <row r="128" spans="66:242" x14ac:dyDescent="0.25">
      <c r="BN128" s="203" t="str">
        <f t="shared" si="58"/>
        <v/>
      </c>
      <c r="DA128" s="203" t="str">
        <f t="shared" si="59"/>
        <v/>
      </c>
      <c r="DU128" s="139" t="str">
        <f t="shared" si="60"/>
        <v/>
      </c>
      <c r="DX128" s="139" t="str">
        <f t="shared" si="61"/>
        <v/>
      </c>
      <c r="EA128" s="139" t="str">
        <f t="shared" si="62"/>
        <v/>
      </c>
      <c r="ED128" s="139" t="str">
        <f t="shared" si="63"/>
        <v/>
      </c>
      <c r="EG128" s="139" t="str">
        <f t="shared" si="64"/>
        <v/>
      </c>
      <c r="EJ128" s="139" t="str">
        <f t="shared" si="65"/>
        <v/>
      </c>
      <c r="EM128" s="139" t="str">
        <f t="shared" si="66"/>
        <v/>
      </c>
      <c r="EP128" s="139" t="str">
        <f t="shared" si="67"/>
        <v/>
      </c>
      <c r="ES128" s="139" t="str">
        <f t="shared" si="68"/>
        <v/>
      </c>
      <c r="EV128" s="139" t="str">
        <f t="shared" si="69"/>
        <v/>
      </c>
      <c r="EY128" s="139" t="str">
        <f t="shared" si="70"/>
        <v/>
      </c>
      <c r="FB128" s="139" t="str">
        <f t="shared" si="71"/>
        <v/>
      </c>
      <c r="FE128" s="139" t="str">
        <f t="shared" si="72"/>
        <v/>
      </c>
      <c r="FH128" s="139" t="str">
        <f t="shared" si="73"/>
        <v/>
      </c>
      <c r="FK128" s="139" t="str">
        <f t="shared" si="74"/>
        <v/>
      </c>
      <c r="FN128" s="139" t="str">
        <f t="shared" si="75"/>
        <v/>
      </c>
      <c r="FQ128" s="139" t="str">
        <f t="shared" si="76"/>
        <v/>
      </c>
      <c r="FT128" s="139" t="str">
        <f t="shared" si="77"/>
        <v/>
      </c>
      <c r="FW128" s="139" t="str">
        <f t="shared" si="78"/>
        <v/>
      </c>
      <c r="FZ128" s="139" t="str">
        <f t="shared" si="79"/>
        <v/>
      </c>
      <c r="GC128" s="139" t="str">
        <f t="shared" si="80"/>
        <v/>
      </c>
      <c r="GF128" s="139" t="str">
        <f t="shared" si="81"/>
        <v/>
      </c>
      <c r="GI128" s="139" t="str">
        <f t="shared" si="82"/>
        <v/>
      </c>
      <c r="GL128" s="139" t="str">
        <f t="shared" si="83"/>
        <v/>
      </c>
      <c r="GO128" s="139" t="str">
        <f t="shared" si="84"/>
        <v/>
      </c>
      <c r="GR128" s="139" t="str">
        <f t="shared" si="85"/>
        <v/>
      </c>
      <c r="GU128" s="139" t="str">
        <f t="shared" si="86"/>
        <v/>
      </c>
      <c r="GX128" s="139" t="str">
        <f t="shared" si="87"/>
        <v/>
      </c>
      <c r="HA128" s="139" t="str">
        <f t="shared" si="88"/>
        <v/>
      </c>
      <c r="HD128" s="139" t="str">
        <f t="shared" si="89"/>
        <v/>
      </c>
      <c r="HG128" s="139" t="str">
        <f t="shared" si="90"/>
        <v/>
      </c>
      <c r="HJ128" s="139" t="str">
        <f t="shared" si="91"/>
        <v/>
      </c>
      <c r="HM128" s="139" t="str">
        <f t="shared" si="92"/>
        <v/>
      </c>
      <c r="HP128" s="139" t="str">
        <f t="shared" si="93"/>
        <v/>
      </c>
      <c r="HS128" s="139" t="str">
        <f t="shared" si="94"/>
        <v/>
      </c>
      <c r="HV128" s="139" t="str">
        <f t="shared" si="95"/>
        <v/>
      </c>
      <c r="HY128" s="139" t="str">
        <f t="shared" si="96"/>
        <v/>
      </c>
      <c r="IE128" s="206" t="str">
        <f t="shared" si="97"/>
        <v/>
      </c>
      <c r="IF128" s="305" t="str">
        <f t="shared" si="98"/>
        <v/>
      </c>
      <c r="IG128" s="201" t="str">
        <f t="shared" si="99"/>
        <v/>
      </c>
      <c r="IH128" s="202" t="b">
        <f t="shared" si="100"/>
        <v>1</v>
      </c>
    </row>
    <row r="129" spans="66:242" x14ac:dyDescent="0.25">
      <c r="BN129" s="203" t="str">
        <f t="shared" si="58"/>
        <v/>
      </c>
      <c r="DA129" s="203" t="str">
        <f t="shared" si="59"/>
        <v/>
      </c>
      <c r="DU129" s="139" t="str">
        <f t="shared" si="60"/>
        <v/>
      </c>
      <c r="DX129" s="139" t="str">
        <f t="shared" si="61"/>
        <v/>
      </c>
      <c r="EA129" s="139" t="str">
        <f t="shared" si="62"/>
        <v/>
      </c>
      <c r="ED129" s="139" t="str">
        <f t="shared" si="63"/>
        <v/>
      </c>
      <c r="EG129" s="139" t="str">
        <f t="shared" si="64"/>
        <v/>
      </c>
      <c r="EJ129" s="139" t="str">
        <f t="shared" si="65"/>
        <v/>
      </c>
      <c r="EM129" s="139" t="str">
        <f t="shared" si="66"/>
        <v/>
      </c>
      <c r="EP129" s="139" t="str">
        <f t="shared" si="67"/>
        <v/>
      </c>
      <c r="ES129" s="139" t="str">
        <f t="shared" si="68"/>
        <v/>
      </c>
      <c r="EV129" s="139" t="str">
        <f t="shared" si="69"/>
        <v/>
      </c>
      <c r="EY129" s="139" t="str">
        <f t="shared" si="70"/>
        <v/>
      </c>
      <c r="FB129" s="139" t="str">
        <f t="shared" si="71"/>
        <v/>
      </c>
      <c r="FE129" s="139" t="str">
        <f t="shared" si="72"/>
        <v/>
      </c>
      <c r="FH129" s="139" t="str">
        <f t="shared" si="73"/>
        <v/>
      </c>
      <c r="FK129" s="139" t="str">
        <f t="shared" si="74"/>
        <v/>
      </c>
      <c r="FN129" s="139" t="str">
        <f t="shared" si="75"/>
        <v/>
      </c>
      <c r="FQ129" s="139" t="str">
        <f t="shared" si="76"/>
        <v/>
      </c>
      <c r="FT129" s="139" t="str">
        <f t="shared" si="77"/>
        <v/>
      </c>
      <c r="FW129" s="139" t="str">
        <f t="shared" si="78"/>
        <v/>
      </c>
      <c r="FZ129" s="139" t="str">
        <f t="shared" si="79"/>
        <v/>
      </c>
      <c r="GC129" s="139" t="str">
        <f t="shared" si="80"/>
        <v/>
      </c>
      <c r="GF129" s="139" t="str">
        <f t="shared" si="81"/>
        <v/>
      </c>
      <c r="GI129" s="139" t="str">
        <f t="shared" si="82"/>
        <v/>
      </c>
      <c r="GL129" s="139" t="str">
        <f t="shared" si="83"/>
        <v/>
      </c>
      <c r="GO129" s="139" t="str">
        <f t="shared" si="84"/>
        <v/>
      </c>
      <c r="GR129" s="139" t="str">
        <f t="shared" si="85"/>
        <v/>
      </c>
      <c r="GU129" s="139" t="str">
        <f t="shared" si="86"/>
        <v/>
      </c>
      <c r="GX129" s="139" t="str">
        <f t="shared" si="87"/>
        <v/>
      </c>
      <c r="HA129" s="139" t="str">
        <f t="shared" si="88"/>
        <v/>
      </c>
      <c r="HD129" s="139" t="str">
        <f t="shared" si="89"/>
        <v/>
      </c>
      <c r="HG129" s="139" t="str">
        <f t="shared" si="90"/>
        <v/>
      </c>
      <c r="HJ129" s="139" t="str">
        <f t="shared" si="91"/>
        <v/>
      </c>
      <c r="HM129" s="139" t="str">
        <f t="shared" si="92"/>
        <v/>
      </c>
      <c r="HP129" s="139" t="str">
        <f t="shared" si="93"/>
        <v/>
      </c>
      <c r="HS129" s="139" t="str">
        <f t="shared" si="94"/>
        <v/>
      </c>
      <c r="HV129" s="139" t="str">
        <f t="shared" si="95"/>
        <v/>
      </c>
      <c r="HY129" s="139" t="str">
        <f t="shared" si="96"/>
        <v/>
      </c>
      <c r="IE129" s="206" t="str">
        <f t="shared" si="97"/>
        <v/>
      </c>
      <c r="IF129" s="305" t="str">
        <f t="shared" si="98"/>
        <v/>
      </c>
      <c r="IG129" s="201" t="str">
        <f t="shared" si="99"/>
        <v/>
      </c>
      <c r="IH129" s="202" t="b">
        <f t="shared" si="100"/>
        <v>1</v>
      </c>
    </row>
    <row r="130" spans="66:242" x14ac:dyDescent="0.25">
      <c r="BN130" s="203" t="str">
        <f t="shared" si="58"/>
        <v/>
      </c>
      <c r="DA130" s="203" t="str">
        <f t="shared" si="59"/>
        <v/>
      </c>
      <c r="DU130" s="139" t="str">
        <f t="shared" si="60"/>
        <v/>
      </c>
      <c r="DX130" s="139" t="str">
        <f t="shared" si="61"/>
        <v/>
      </c>
      <c r="EA130" s="139" t="str">
        <f t="shared" si="62"/>
        <v/>
      </c>
      <c r="ED130" s="139" t="str">
        <f t="shared" si="63"/>
        <v/>
      </c>
      <c r="EG130" s="139" t="str">
        <f t="shared" si="64"/>
        <v/>
      </c>
      <c r="EJ130" s="139" t="str">
        <f t="shared" si="65"/>
        <v/>
      </c>
      <c r="EM130" s="139" t="str">
        <f t="shared" si="66"/>
        <v/>
      </c>
      <c r="EP130" s="139" t="str">
        <f t="shared" si="67"/>
        <v/>
      </c>
      <c r="ES130" s="139" t="str">
        <f t="shared" si="68"/>
        <v/>
      </c>
      <c r="EV130" s="139" t="str">
        <f t="shared" si="69"/>
        <v/>
      </c>
      <c r="EY130" s="139" t="str">
        <f t="shared" si="70"/>
        <v/>
      </c>
      <c r="FB130" s="139" t="str">
        <f t="shared" si="71"/>
        <v/>
      </c>
      <c r="FE130" s="139" t="str">
        <f t="shared" si="72"/>
        <v/>
      </c>
      <c r="FH130" s="139" t="str">
        <f t="shared" si="73"/>
        <v/>
      </c>
      <c r="FK130" s="139" t="str">
        <f t="shared" si="74"/>
        <v/>
      </c>
      <c r="FN130" s="139" t="str">
        <f t="shared" si="75"/>
        <v/>
      </c>
      <c r="FQ130" s="139" t="str">
        <f t="shared" si="76"/>
        <v/>
      </c>
      <c r="FT130" s="139" t="str">
        <f t="shared" si="77"/>
        <v/>
      </c>
      <c r="FW130" s="139" t="str">
        <f t="shared" si="78"/>
        <v/>
      </c>
      <c r="FZ130" s="139" t="str">
        <f t="shared" si="79"/>
        <v/>
      </c>
      <c r="GC130" s="139" t="str">
        <f t="shared" si="80"/>
        <v/>
      </c>
      <c r="GF130" s="139" t="str">
        <f t="shared" si="81"/>
        <v/>
      </c>
      <c r="GI130" s="139" t="str">
        <f t="shared" si="82"/>
        <v/>
      </c>
      <c r="GL130" s="139" t="str">
        <f t="shared" si="83"/>
        <v/>
      </c>
      <c r="GO130" s="139" t="str">
        <f t="shared" si="84"/>
        <v/>
      </c>
      <c r="GR130" s="139" t="str">
        <f t="shared" si="85"/>
        <v/>
      </c>
      <c r="GU130" s="139" t="str">
        <f t="shared" si="86"/>
        <v/>
      </c>
      <c r="GX130" s="139" t="str">
        <f t="shared" si="87"/>
        <v/>
      </c>
      <c r="HA130" s="139" t="str">
        <f t="shared" si="88"/>
        <v/>
      </c>
      <c r="HD130" s="139" t="str">
        <f t="shared" si="89"/>
        <v/>
      </c>
      <c r="HG130" s="139" t="str">
        <f t="shared" si="90"/>
        <v/>
      </c>
      <c r="HJ130" s="139" t="str">
        <f t="shared" si="91"/>
        <v/>
      </c>
      <c r="HM130" s="139" t="str">
        <f t="shared" si="92"/>
        <v/>
      </c>
      <c r="HP130" s="139" t="str">
        <f t="shared" si="93"/>
        <v/>
      </c>
      <c r="HS130" s="139" t="str">
        <f t="shared" si="94"/>
        <v/>
      </c>
      <c r="HV130" s="139" t="str">
        <f t="shared" si="95"/>
        <v/>
      </c>
      <c r="HY130" s="139" t="str">
        <f t="shared" si="96"/>
        <v/>
      </c>
      <c r="IE130" s="206" t="str">
        <f t="shared" si="97"/>
        <v/>
      </c>
      <c r="IF130" s="305" t="str">
        <f t="shared" si="98"/>
        <v/>
      </c>
      <c r="IG130" s="201" t="str">
        <f t="shared" si="99"/>
        <v/>
      </c>
      <c r="IH130" s="202" t="b">
        <f t="shared" si="100"/>
        <v>1</v>
      </c>
    </row>
    <row r="131" spans="66:242" x14ac:dyDescent="0.25">
      <c r="BN131" s="203" t="str">
        <f t="shared" si="58"/>
        <v/>
      </c>
      <c r="DA131" s="203" t="str">
        <f t="shared" si="59"/>
        <v/>
      </c>
      <c r="DU131" s="139" t="str">
        <f t="shared" si="60"/>
        <v/>
      </c>
      <c r="DX131" s="139" t="str">
        <f t="shared" si="61"/>
        <v/>
      </c>
      <c r="EA131" s="139" t="str">
        <f t="shared" si="62"/>
        <v/>
      </c>
      <c r="ED131" s="139" t="str">
        <f t="shared" si="63"/>
        <v/>
      </c>
      <c r="EG131" s="139" t="str">
        <f t="shared" si="64"/>
        <v/>
      </c>
      <c r="EJ131" s="139" t="str">
        <f t="shared" si="65"/>
        <v/>
      </c>
      <c r="EM131" s="139" t="str">
        <f t="shared" si="66"/>
        <v/>
      </c>
      <c r="EP131" s="139" t="str">
        <f t="shared" si="67"/>
        <v/>
      </c>
      <c r="ES131" s="139" t="str">
        <f t="shared" si="68"/>
        <v/>
      </c>
      <c r="EV131" s="139" t="str">
        <f t="shared" si="69"/>
        <v/>
      </c>
      <c r="EY131" s="139" t="str">
        <f t="shared" si="70"/>
        <v/>
      </c>
      <c r="FB131" s="139" t="str">
        <f t="shared" si="71"/>
        <v/>
      </c>
      <c r="FE131" s="139" t="str">
        <f t="shared" si="72"/>
        <v/>
      </c>
      <c r="FH131" s="139" t="str">
        <f t="shared" si="73"/>
        <v/>
      </c>
      <c r="FK131" s="139" t="str">
        <f t="shared" si="74"/>
        <v/>
      </c>
      <c r="FN131" s="139" t="str">
        <f t="shared" si="75"/>
        <v/>
      </c>
      <c r="FQ131" s="139" t="str">
        <f t="shared" si="76"/>
        <v/>
      </c>
      <c r="FT131" s="139" t="str">
        <f t="shared" si="77"/>
        <v/>
      </c>
      <c r="FW131" s="139" t="str">
        <f t="shared" si="78"/>
        <v/>
      </c>
      <c r="FZ131" s="139" t="str">
        <f t="shared" si="79"/>
        <v/>
      </c>
      <c r="GC131" s="139" t="str">
        <f t="shared" si="80"/>
        <v/>
      </c>
      <c r="GF131" s="139" t="str">
        <f t="shared" si="81"/>
        <v/>
      </c>
      <c r="GI131" s="139" t="str">
        <f t="shared" si="82"/>
        <v/>
      </c>
      <c r="GL131" s="139" t="str">
        <f t="shared" si="83"/>
        <v/>
      </c>
      <c r="GO131" s="139" t="str">
        <f t="shared" si="84"/>
        <v/>
      </c>
      <c r="GR131" s="139" t="str">
        <f t="shared" si="85"/>
        <v/>
      </c>
      <c r="GU131" s="139" t="str">
        <f t="shared" si="86"/>
        <v/>
      </c>
      <c r="GX131" s="139" t="str">
        <f t="shared" si="87"/>
        <v/>
      </c>
      <c r="HA131" s="139" t="str">
        <f t="shared" si="88"/>
        <v/>
      </c>
      <c r="HD131" s="139" t="str">
        <f t="shared" si="89"/>
        <v/>
      </c>
      <c r="HG131" s="139" t="str">
        <f t="shared" si="90"/>
        <v/>
      </c>
      <c r="HJ131" s="139" t="str">
        <f t="shared" si="91"/>
        <v/>
      </c>
      <c r="HM131" s="139" t="str">
        <f t="shared" si="92"/>
        <v/>
      </c>
      <c r="HP131" s="139" t="str">
        <f t="shared" si="93"/>
        <v/>
      </c>
      <c r="HS131" s="139" t="str">
        <f t="shared" si="94"/>
        <v/>
      </c>
      <c r="HV131" s="139" t="str">
        <f t="shared" si="95"/>
        <v/>
      </c>
      <c r="HY131" s="139" t="str">
        <f t="shared" si="96"/>
        <v/>
      </c>
      <c r="IE131" s="206" t="str">
        <f t="shared" si="97"/>
        <v/>
      </c>
      <c r="IF131" s="305" t="str">
        <f t="shared" si="98"/>
        <v/>
      </c>
      <c r="IG131" s="201" t="str">
        <f t="shared" si="99"/>
        <v/>
      </c>
      <c r="IH131" s="202" t="b">
        <f t="shared" si="100"/>
        <v>1</v>
      </c>
    </row>
    <row r="132" spans="66:242" x14ac:dyDescent="0.25">
      <c r="BN132" s="203" t="str">
        <f t="shared" si="58"/>
        <v/>
      </c>
      <c r="DA132" s="203" t="str">
        <f t="shared" si="59"/>
        <v/>
      </c>
      <c r="DU132" s="139" t="str">
        <f t="shared" si="60"/>
        <v/>
      </c>
      <c r="DX132" s="139" t="str">
        <f t="shared" si="61"/>
        <v/>
      </c>
      <c r="EA132" s="139" t="str">
        <f t="shared" si="62"/>
        <v/>
      </c>
      <c r="ED132" s="139" t="str">
        <f t="shared" si="63"/>
        <v/>
      </c>
      <c r="EG132" s="139" t="str">
        <f t="shared" si="64"/>
        <v/>
      </c>
      <c r="EJ132" s="139" t="str">
        <f t="shared" si="65"/>
        <v/>
      </c>
      <c r="EM132" s="139" t="str">
        <f t="shared" si="66"/>
        <v/>
      </c>
      <c r="EP132" s="139" t="str">
        <f t="shared" si="67"/>
        <v/>
      </c>
      <c r="ES132" s="139" t="str">
        <f t="shared" si="68"/>
        <v/>
      </c>
      <c r="EV132" s="139" t="str">
        <f t="shared" si="69"/>
        <v/>
      </c>
      <c r="EY132" s="139" t="str">
        <f t="shared" si="70"/>
        <v/>
      </c>
      <c r="FB132" s="139" t="str">
        <f t="shared" si="71"/>
        <v/>
      </c>
      <c r="FE132" s="139" t="str">
        <f t="shared" si="72"/>
        <v/>
      </c>
      <c r="FH132" s="139" t="str">
        <f t="shared" si="73"/>
        <v/>
      </c>
      <c r="FK132" s="139" t="str">
        <f t="shared" si="74"/>
        <v/>
      </c>
      <c r="FN132" s="139" t="str">
        <f t="shared" si="75"/>
        <v/>
      </c>
      <c r="FQ132" s="139" t="str">
        <f t="shared" si="76"/>
        <v/>
      </c>
      <c r="FT132" s="139" t="str">
        <f t="shared" si="77"/>
        <v/>
      </c>
      <c r="FW132" s="139" t="str">
        <f t="shared" si="78"/>
        <v/>
      </c>
      <c r="FZ132" s="139" t="str">
        <f t="shared" si="79"/>
        <v/>
      </c>
      <c r="GC132" s="139" t="str">
        <f t="shared" si="80"/>
        <v/>
      </c>
      <c r="GF132" s="139" t="str">
        <f t="shared" si="81"/>
        <v/>
      </c>
      <c r="GI132" s="139" t="str">
        <f t="shared" si="82"/>
        <v/>
      </c>
      <c r="GL132" s="139" t="str">
        <f t="shared" si="83"/>
        <v/>
      </c>
      <c r="GO132" s="139" t="str">
        <f t="shared" si="84"/>
        <v/>
      </c>
      <c r="GR132" s="139" t="str">
        <f t="shared" si="85"/>
        <v/>
      </c>
      <c r="GU132" s="139" t="str">
        <f t="shared" si="86"/>
        <v/>
      </c>
      <c r="GX132" s="139" t="str">
        <f t="shared" si="87"/>
        <v/>
      </c>
      <c r="HA132" s="139" t="str">
        <f t="shared" si="88"/>
        <v/>
      </c>
      <c r="HD132" s="139" t="str">
        <f t="shared" si="89"/>
        <v/>
      </c>
      <c r="HG132" s="139" t="str">
        <f t="shared" si="90"/>
        <v/>
      </c>
      <c r="HJ132" s="139" t="str">
        <f t="shared" si="91"/>
        <v/>
      </c>
      <c r="HM132" s="139" t="str">
        <f t="shared" si="92"/>
        <v/>
      </c>
      <c r="HP132" s="139" t="str">
        <f t="shared" si="93"/>
        <v/>
      </c>
      <c r="HS132" s="139" t="str">
        <f t="shared" si="94"/>
        <v/>
      </c>
      <c r="HV132" s="139" t="str">
        <f t="shared" si="95"/>
        <v/>
      </c>
      <c r="HY132" s="139" t="str">
        <f t="shared" si="96"/>
        <v/>
      </c>
      <c r="IE132" s="206" t="str">
        <f t="shared" si="97"/>
        <v/>
      </c>
      <c r="IF132" s="305" t="str">
        <f t="shared" si="98"/>
        <v/>
      </c>
      <c r="IG132" s="201" t="str">
        <f t="shared" si="99"/>
        <v/>
      </c>
      <c r="IH132" s="202" t="b">
        <f t="shared" si="100"/>
        <v>1</v>
      </c>
    </row>
    <row r="133" spans="66:242" x14ac:dyDescent="0.25">
      <c r="BN133" s="203" t="str">
        <f t="shared" si="58"/>
        <v/>
      </c>
      <c r="DA133" s="203" t="str">
        <f t="shared" si="59"/>
        <v/>
      </c>
      <c r="DU133" s="139" t="str">
        <f t="shared" si="60"/>
        <v/>
      </c>
      <c r="DX133" s="139" t="str">
        <f t="shared" si="61"/>
        <v/>
      </c>
      <c r="EA133" s="139" t="str">
        <f t="shared" si="62"/>
        <v/>
      </c>
      <c r="ED133" s="139" t="str">
        <f t="shared" si="63"/>
        <v/>
      </c>
      <c r="EG133" s="139" t="str">
        <f t="shared" si="64"/>
        <v/>
      </c>
      <c r="EJ133" s="139" t="str">
        <f t="shared" si="65"/>
        <v/>
      </c>
      <c r="EM133" s="139" t="str">
        <f t="shared" si="66"/>
        <v/>
      </c>
      <c r="EP133" s="139" t="str">
        <f t="shared" si="67"/>
        <v/>
      </c>
      <c r="ES133" s="139" t="str">
        <f t="shared" si="68"/>
        <v/>
      </c>
      <c r="EV133" s="139" t="str">
        <f t="shared" si="69"/>
        <v/>
      </c>
      <c r="EY133" s="139" t="str">
        <f t="shared" si="70"/>
        <v/>
      </c>
      <c r="FB133" s="139" t="str">
        <f t="shared" si="71"/>
        <v/>
      </c>
      <c r="FE133" s="139" t="str">
        <f t="shared" si="72"/>
        <v/>
      </c>
      <c r="FH133" s="139" t="str">
        <f t="shared" si="73"/>
        <v/>
      </c>
      <c r="FK133" s="139" t="str">
        <f t="shared" si="74"/>
        <v/>
      </c>
      <c r="FN133" s="139" t="str">
        <f t="shared" si="75"/>
        <v/>
      </c>
      <c r="FQ133" s="139" t="str">
        <f t="shared" si="76"/>
        <v/>
      </c>
      <c r="FT133" s="139" t="str">
        <f t="shared" si="77"/>
        <v/>
      </c>
      <c r="FW133" s="139" t="str">
        <f t="shared" si="78"/>
        <v/>
      </c>
      <c r="FZ133" s="139" t="str">
        <f t="shared" si="79"/>
        <v/>
      </c>
      <c r="GC133" s="139" t="str">
        <f t="shared" si="80"/>
        <v/>
      </c>
      <c r="GF133" s="139" t="str">
        <f t="shared" si="81"/>
        <v/>
      </c>
      <c r="GI133" s="139" t="str">
        <f t="shared" si="82"/>
        <v/>
      </c>
      <c r="GL133" s="139" t="str">
        <f t="shared" si="83"/>
        <v/>
      </c>
      <c r="GO133" s="139" t="str">
        <f t="shared" si="84"/>
        <v/>
      </c>
      <c r="GR133" s="139" t="str">
        <f t="shared" si="85"/>
        <v/>
      </c>
      <c r="GU133" s="139" t="str">
        <f t="shared" si="86"/>
        <v/>
      </c>
      <c r="GX133" s="139" t="str">
        <f t="shared" si="87"/>
        <v/>
      </c>
      <c r="HA133" s="139" t="str">
        <f t="shared" si="88"/>
        <v/>
      </c>
      <c r="HD133" s="139" t="str">
        <f t="shared" si="89"/>
        <v/>
      </c>
      <c r="HG133" s="139" t="str">
        <f t="shared" si="90"/>
        <v/>
      </c>
      <c r="HJ133" s="139" t="str">
        <f t="shared" si="91"/>
        <v/>
      </c>
      <c r="HM133" s="139" t="str">
        <f t="shared" si="92"/>
        <v/>
      </c>
      <c r="HP133" s="139" t="str">
        <f t="shared" si="93"/>
        <v/>
      </c>
      <c r="HS133" s="139" t="str">
        <f t="shared" si="94"/>
        <v/>
      </c>
      <c r="HV133" s="139" t="str">
        <f t="shared" si="95"/>
        <v/>
      </c>
      <c r="HY133" s="139" t="str">
        <f t="shared" si="96"/>
        <v/>
      </c>
      <c r="IE133" s="206" t="str">
        <f t="shared" si="97"/>
        <v/>
      </c>
      <c r="IF133" s="305" t="str">
        <f t="shared" si="98"/>
        <v/>
      </c>
      <c r="IG133" s="201" t="str">
        <f t="shared" si="99"/>
        <v/>
      </c>
      <c r="IH133" s="202" t="b">
        <f t="shared" si="100"/>
        <v>1</v>
      </c>
    </row>
    <row r="134" spans="66:242" x14ac:dyDescent="0.25">
      <c r="BN134" s="203" t="str">
        <f t="shared" si="58"/>
        <v/>
      </c>
      <c r="DA134" s="203" t="str">
        <f t="shared" si="59"/>
        <v/>
      </c>
      <c r="DU134" s="139" t="str">
        <f t="shared" si="60"/>
        <v/>
      </c>
      <c r="DX134" s="139" t="str">
        <f t="shared" si="61"/>
        <v/>
      </c>
      <c r="EA134" s="139" t="str">
        <f t="shared" si="62"/>
        <v/>
      </c>
      <c r="ED134" s="139" t="str">
        <f t="shared" si="63"/>
        <v/>
      </c>
      <c r="EG134" s="139" t="str">
        <f t="shared" si="64"/>
        <v/>
      </c>
      <c r="EJ134" s="139" t="str">
        <f t="shared" si="65"/>
        <v/>
      </c>
      <c r="EM134" s="139" t="str">
        <f t="shared" si="66"/>
        <v/>
      </c>
      <c r="EP134" s="139" t="str">
        <f t="shared" si="67"/>
        <v/>
      </c>
      <c r="ES134" s="139" t="str">
        <f t="shared" si="68"/>
        <v/>
      </c>
      <c r="EV134" s="139" t="str">
        <f t="shared" si="69"/>
        <v/>
      </c>
      <c r="EY134" s="139" t="str">
        <f t="shared" si="70"/>
        <v/>
      </c>
      <c r="FB134" s="139" t="str">
        <f t="shared" si="71"/>
        <v/>
      </c>
      <c r="FE134" s="139" t="str">
        <f t="shared" si="72"/>
        <v/>
      </c>
      <c r="FH134" s="139" t="str">
        <f t="shared" si="73"/>
        <v/>
      </c>
      <c r="FK134" s="139" t="str">
        <f t="shared" si="74"/>
        <v/>
      </c>
      <c r="FN134" s="139" t="str">
        <f t="shared" si="75"/>
        <v/>
      </c>
      <c r="FQ134" s="139" t="str">
        <f t="shared" si="76"/>
        <v/>
      </c>
      <c r="FT134" s="139" t="str">
        <f t="shared" si="77"/>
        <v/>
      </c>
      <c r="FW134" s="139" t="str">
        <f t="shared" si="78"/>
        <v/>
      </c>
      <c r="FZ134" s="139" t="str">
        <f t="shared" si="79"/>
        <v/>
      </c>
      <c r="GC134" s="139" t="str">
        <f t="shared" si="80"/>
        <v/>
      </c>
      <c r="GF134" s="139" t="str">
        <f t="shared" si="81"/>
        <v/>
      </c>
      <c r="GI134" s="139" t="str">
        <f t="shared" si="82"/>
        <v/>
      </c>
      <c r="GL134" s="139" t="str">
        <f t="shared" si="83"/>
        <v/>
      </c>
      <c r="GO134" s="139" t="str">
        <f t="shared" si="84"/>
        <v/>
      </c>
      <c r="GR134" s="139" t="str">
        <f t="shared" si="85"/>
        <v/>
      </c>
      <c r="GU134" s="139" t="str">
        <f t="shared" si="86"/>
        <v/>
      </c>
      <c r="GX134" s="139" t="str">
        <f t="shared" si="87"/>
        <v/>
      </c>
      <c r="HA134" s="139" t="str">
        <f t="shared" si="88"/>
        <v/>
      </c>
      <c r="HD134" s="139" t="str">
        <f t="shared" si="89"/>
        <v/>
      </c>
      <c r="HG134" s="139" t="str">
        <f t="shared" si="90"/>
        <v/>
      </c>
      <c r="HJ134" s="139" t="str">
        <f t="shared" si="91"/>
        <v/>
      </c>
      <c r="HM134" s="139" t="str">
        <f t="shared" si="92"/>
        <v/>
      </c>
      <c r="HP134" s="139" t="str">
        <f t="shared" si="93"/>
        <v/>
      </c>
      <c r="HS134" s="139" t="str">
        <f t="shared" si="94"/>
        <v/>
      </c>
      <c r="HV134" s="139" t="str">
        <f t="shared" si="95"/>
        <v/>
      </c>
      <c r="HY134" s="139" t="str">
        <f t="shared" si="96"/>
        <v/>
      </c>
      <c r="IE134" s="206" t="str">
        <f t="shared" si="97"/>
        <v/>
      </c>
      <c r="IF134" s="305" t="str">
        <f t="shared" si="98"/>
        <v/>
      </c>
      <c r="IG134" s="201" t="str">
        <f t="shared" si="99"/>
        <v/>
      </c>
      <c r="IH134" s="202" t="b">
        <f t="shared" si="100"/>
        <v>1</v>
      </c>
    </row>
    <row r="135" spans="66:242" x14ac:dyDescent="0.25">
      <c r="BN135" s="203" t="str">
        <f t="shared" si="58"/>
        <v/>
      </c>
      <c r="DA135" s="203" t="str">
        <f t="shared" si="59"/>
        <v/>
      </c>
      <c r="DU135" s="139" t="str">
        <f t="shared" si="60"/>
        <v/>
      </c>
      <c r="DX135" s="139" t="str">
        <f t="shared" si="61"/>
        <v/>
      </c>
      <c r="EA135" s="139" t="str">
        <f t="shared" si="62"/>
        <v/>
      </c>
      <c r="ED135" s="139" t="str">
        <f t="shared" si="63"/>
        <v/>
      </c>
      <c r="EG135" s="139" t="str">
        <f t="shared" si="64"/>
        <v/>
      </c>
      <c r="EJ135" s="139" t="str">
        <f t="shared" si="65"/>
        <v/>
      </c>
      <c r="EM135" s="139" t="str">
        <f t="shared" si="66"/>
        <v/>
      </c>
      <c r="EP135" s="139" t="str">
        <f t="shared" si="67"/>
        <v/>
      </c>
      <c r="ES135" s="139" t="str">
        <f t="shared" si="68"/>
        <v/>
      </c>
      <c r="EV135" s="139" t="str">
        <f t="shared" si="69"/>
        <v/>
      </c>
      <c r="EY135" s="139" t="str">
        <f t="shared" si="70"/>
        <v/>
      </c>
      <c r="FB135" s="139" t="str">
        <f t="shared" si="71"/>
        <v/>
      </c>
      <c r="FE135" s="139" t="str">
        <f t="shared" si="72"/>
        <v/>
      </c>
      <c r="FH135" s="139" t="str">
        <f t="shared" si="73"/>
        <v/>
      </c>
      <c r="FK135" s="139" t="str">
        <f t="shared" si="74"/>
        <v/>
      </c>
      <c r="FN135" s="139" t="str">
        <f t="shared" si="75"/>
        <v/>
      </c>
      <c r="FQ135" s="139" t="str">
        <f t="shared" si="76"/>
        <v/>
      </c>
      <c r="FT135" s="139" t="str">
        <f t="shared" si="77"/>
        <v/>
      </c>
      <c r="FW135" s="139" t="str">
        <f t="shared" si="78"/>
        <v/>
      </c>
      <c r="FZ135" s="139" t="str">
        <f t="shared" si="79"/>
        <v/>
      </c>
      <c r="GC135" s="139" t="str">
        <f t="shared" si="80"/>
        <v/>
      </c>
      <c r="GF135" s="139" t="str">
        <f t="shared" si="81"/>
        <v/>
      </c>
      <c r="GI135" s="139" t="str">
        <f t="shared" si="82"/>
        <v/>
      </c>
      <c r="GL135" s="139" t="str">
        <f t="shared" si="83"/>
        <v/>
      </c>
      <c r="GO135" s="139" t="str">
        <f t="shared" si="84"/>
        <v/>
      </c>
      <c r="GR135" s="139" t="str">
        <f t="shared" si="85"/>
        <v/>
      </c>
      <c r="GU135" s="139" t="str">
        <f t="shared" si="86"/>
        <v/>
      </c>
      <c r="GX135" s="139" t="str">
        <f t="shared" si="87"/>
        <v/>
      </c>
      <c r="HA135" s="139" t="str">
        <f t="shared" si="88"/>
        <v/>
      </c>
      <c r="HD135" s="139" t="str">
        <f t="shared" si="89"/>
        <v/>
      </c>
      <c r="HG135" s="139" t="str">
        <f t="shared" si="90"/>
        <v/>
      </c>
      <c r="HJ135" s="139" t="str">
        <f t="shared" si="91"/>
        <v/>
      </c>
      <c r="HM135" s="139" t="str">
        <f t="shared" si="92"/>
        <v/>
      </c>
      <c r="HP135" s="139" t="str">
        <f t="shared" si="93"/>
        <v/>
      </c>
      <c r="HS135" s="139" t="str">
        <f t="shared" si="94"/>
        <v/>
      </c>
      <c r="HV135" s="139" t="str">
        <f t="shared" si="95"/>
        <v/>
      </c>
      <c r="HY135" s="139" t="str">
        <f t="shared" si="96"/>
        <v/>
      </c>
      <c r="IE135" s="206" t="str">
        <f t="shared" si="97"/>
        <v/>
      </c>
      <c r="IF135" s="305" t="str">
        <f t="shared" si="98"/>
        <v/>
      </c>
      <c r="IG135" s="201" t="str">
        <f t="shared" si="99"/>
        <v/>
      </c>
      <c r="IH135" s="202" t="b">
        <f t="shared" si="100"/>
        <v>1</v>
      </c>
    </row>
    <row r="136" spans="66:242" x14ac:dyDescent="0.25">
      <c r="BN136" s="203" t="str">
        <f t="shared" si="58"/>
        <v/>
      </c>
      <c r="DA136" s="203" t="str">
        <f t="shared" si="59"/>
        <v/>
      </c>
      <c r="DU136" s="139" t="str">
        <f t="shared" si="60"/>
        <v/>
      </c>
      <c r="DX136" s="139" t="str">
        <f t="shared" si="61"/>
        <v/>
      </c>
      <c r="EA136" s="139" t="str">
        <f t="shared" si="62"/>
        <v/>
      </c>
      <c r="ED136" s="139" t="str">
        <f t="shared" si="63"/>
        <v/>
      </c>
      <c r="EG136" s="139" t="str">
        <f t="shared" si="64"/>
        <v/>
      </c>
      <c r="EJ136" s="139" t="str">
        <f t="shared" si="65"/>
        <v/>
      </c>
      <c r="EM136" s="139" t="str">
        <f t="shared" si="66"/>
        <v/>
      </c>
      <c r="EP136" s="139" t="str">
        <f t="shared" si="67"/>
        <v/>
      </c>
      <c r="ES136" s="139" t="str">
        <f t="shared" si="68"/>
        <v/>
      </c>
      <c r="EV136" s="139" t="str">
        <f t="shared" si="69"/>
        <v/>
      </c>
      <c r="EY136" s="139" t="str">
        <f t="shared" si="70"/>
        <v/>
      </c>
      <c r="FB136" s="139" t="str">
        <f t="shared" si="71"/>
        <v/>
      </c>
      <c r="FE136" s="139" t="str">
        <f t="shared" si="72"/>
        <v/>
      </c>
      <c r="FH136" s="139" t="str">
        <f t="shared" si="73"/>
        <v/>
      </c>
      <c r="FK136" s="139" t="str">
        <f t="shared" si="74"/>
        <v/>
      </c>
      <c r="FN136" s="139" t="str">
        <f t="shared" si="75"/>
        <v/>
      </c>
      <c r="FQ136" s="139" t="str">
        <f t="shared" si="76"/>
        <v/>
      </c>
      <c r="FT136" s="139" t="str">
        <f t="shared" si="77"/>
        <v/>
      </c>
      <c r="FW136" s="139" t="str">
        <f t="shared" si="78"/>
        <v/>
      </c>
      <c r="FZ136" s="139" t="str">
        <f t="shared" si="79"/>
        <v/>
      </c>
      <c r="GC136" s="139" t="str">
        <f t="shared" si="80"/>
        <v/>
      </c>
      <c r="GF136" s="139" t="str">
        <f t="shared" si="81"/>
        <v/>
      </c>
      <c r="GI136" s="139" t="str">
        <f t="shared" si="82"/>
        <v/>
      </c>
      <c r="GL136" s="139" t="str">
        <f t="shared" si="83"/>
        <v/>
      </c>
      <c r="GO136" s="139" t="str">
        <f t="shared" si="84"/>
        <v/>
      </c>
      <c r="GR136" s="139" t="str">
        <f t="shared" si="85"/>
        <v/>
      </c>
      <c r="GU136" s="139" t="str">
        <f t="shared" si="86"/>
        <v/>
      </c>
      <c r="GX136" s="139" t="str">
        <f t="shared" si="87"/>
        <v/>
      </c>
      <c r="HA136" s="139" t="str">
        <f t="shared" si="88"/>
        <v/>
      </c>
      <c r="HD136" s="139" t="str">
        <f t="shared" si="89"/>
        <v/>
      </c>
      <c r="HG136" s="139" t="str">
        <f t="shared" si="90"/>
        <v/>
      </c>
      <c r="HJ136" s="139" t="str">
        <f t="shared" si="91"/>
        <v/>
      </c>
      <c r="HM136" s="139" t="str">
        <f t="shared" si="92"/>
        <v/>
      </c>
      <c r="HP136" s="139" t="str">
        <f t="shared" si="93"/>
        <v/>
      </c>
      <c r="HS136" s="139" t="str">
        <f t="shared" si="94"/>
        <v/>
      </c>
      <c r="HV136" s="139" t="str">
        <f t="shared" si="95"/>
        <v/>
      </c>
      <c r="HY136" s="139" t="str">
        <f t="shared" si="96"/>
        <v/>
      </c>
      <c r="IE136" s="206" t="str">
        <f t="shared" si="97"/>
        <v/>
      </c>
      <c r="IF136" s="305" t="str">
        <f t="shared" si="98"/>
        <v/>
      </c>
      <c r="IG136" s="201" t="str">
        <f t="shared" si="99"/>
        <v/>
      </c>
      <c r="IH136" s="202" t="b">
        <f t="shared" si="100"/>
        <v>1</v>
      </c>
    </row>
    <row r="137" spans="66:242" x14ac:dyDescent="0.25">
      <c r="BN137" s="203" t="str">
        <f t="shared" ref="BN137:BN200" si="101">IF(ISERROR(SUM(BL137:BM137)/BK137),"",SUM(BL137:BM137)/BK137)</f>
        <v/>
      </c>
      <c r="DA137" s="203" t="str">
        <f t="shared" ref="DA137:DA200" si="102">IF(ISERROR((BI137+(BN137*BI137)+CY137)/(BP137+BU137+CP137+CX137-(BI137+(BN137*BI137)))),"",(BI137+(BN137*BI137)+CY137)/(BP137+BU137+CP137+CX137-(BI137+(BN137*BI137))))</f>
        <v/>
      </c>
      <c r="DU137" s="139" t="str">
        <f t="shared" ref="DU137:DU200" si="103">IF(ISERROR(DS137/DT137),"",IF(DS137/DT137&lt;$DS$1,$DS$1,(DS137/DT137)))</f>
        <v/>
      </c>
      <c r="DX137" s="139" t="str">
        <f t="shared" ref="DX137:DX200" si="104">IF(ISERROR(DV137/DW137),"",IF(DV137/DW137&lt;$DS$1,$DS$1,(DV137/DW137)))</f>
        <v/>
      </c>
      <c r="EA137" s="139" t="str">
        <f t="shared" ref="EA137:EA200" si="105">IF(ISERROR(DY137/DZ137),"",IF(DY137/DZ137&lt;$DS$1,$DS$1,(DY137/DZ137)))</f>
        <v/>
      </c>
      <c r="ED137" s="139" t="str">
        <f t="shared" ref="ED137:ED200" si="106">IF(ISERROR(EB137/EC137),"",IF(EB137/EC137&lt;$DS$1,$DS$1,(EB137/EC137)))</f>
        <v/>
      </c>
      <c r="EG137" s="139" t="str">
        <f t="shared" ref="EG137:EG200" si="107">IF(ISERROR(EE137/EF137),"",IF(EE137/EF137&lt;$DS$1,$DS$1,(EE137/EF137)))</f>
        <v/>
      </c>
      <c r="EJ137" s="139" t="str">
        <f t="shared" ref="EJ137:EJ200" si="108">IF(ISERROR(EH137/EI137),"",IF(EH137/EI137&lt;$DS$1,$DS$1,(EH137/EI137)))</f>
        <v/>
      </c>
      <c r="EM137" s="139" t="str">
        <f t="shared" ref="EM137:EM200" si="109">IF(ISERROR(EK137/EL137),"",IF(EK137/EL137&lt;$DS$1,$DS$1,(EK137/EL137)))</f>
        <v/>
      </c>
      <c r="EP137" s="139" t="str">
        <f t="shared" ref="EP137:EP200" si="110">IF(ISERROR(EN137/EO137),"",IF(EN137/EO137&lt;$DS$1,$DS$1,(EN137/EO137)))</f>
        <v/>
      </c>
      <c r="ES137" s="139" t="str">
        <f t="shared" ref="ES137:ES200" si="111">IF(ISERROR(EQ137/ER137),"",IF(EQ137/ER137&lt;$DS$1,$DS$1,(EQ137/ER137)))</f>
        <v/>
      </c>
      <c r="EV137" s="139" t="str">
        <f t="shared" ref="EV137:EV200" si="112">IF(ISERROR(ET137/EU137),"",IF(ET137/EU137&lt;$DS$1,$DS$1,(ET137/EU137)))</f>
        <v/>
      </c>
      <c r="EY137" s="139" t="str">
        <f t="shared" ref="EY137:EY200" si="113">IF(ISERROR(EW137/EX137),"",IF(EW137/EX137&lt;$DS$1,$DS$1,(EW137/EX137)))</f>
        <v/>
      </c>
      <c r="FB137" s="139" t="str">
        <f t="shared" ref="FB137:FB200" si="114">IF(ISERROR(EZ137/FA137),"",IF(EZ137/FA137&lt;$DS$1,$DS$1,(EZ137/FA137)))</f>
        <v/>
      </c>
      <c r="FE137" s="139" t="str">
        <f t="shared" ref="FE137:FE200" si="115">IF(ISERROR(FC137/FD137),"",IF(FC137/FD137&lt;$DS$1,$DS$1,(FC137/FD137)))</f>
        <v/>
      </c>
      <c r="FH137" s="139" t="str">
        <f t="shared" ref="FH137:FH200" si="116">IF(ISERROR(FF137/FG137),"",IF(FF137/FG137&lt;$DS$1,$DS$1,(FF137/FG137)))</f>
        <v/>
      </c>
      <c r="FK137" s="139" t="str">
        <f t="shared" ref="FK137:FK200" si="117">IF(ISERROR(FI137/FJ137),"",IF(FI137/FJ137&lt;$DS$1,$DS$1,(FI137/FJ137)))</f>
        <v/>
      </c>
      <c r="FN137" s="139" t="str">
        <f t="shared" ref="FN137:FN200" si="118">IF(ISERROR(FL137/FM137),"",IF(FL137/FM137&lt;$DS$1,$DS$1,(FL137/FM137)))</f>
        <v/>
      </c>
      <c r="FQ137" s="139" t="str">
        <f t="shared" ref="FQ137:FQ200" si="119">IF(ISERROR(FO137/FP137),"",IF(FO137/FP137&lt;$DS$1,$DS$1,(FO137/FP137)))</f>
        <v/>
      </c>
      <c r="FT137" s="139" t="str">
        <f t="shared" ref="FT137:FT200" si="120">IF(ISERROR(FR137/FS137),"",IF(FR137/FS137&lt;$DS$1,$DS$1,(FR137/FS137)))</f>
        <v/>
      </c>
      <c r="FW137" s="139" t="str">
        <f t="shared" ref="FW137:FW200" si="121">IF(ISERROR(FU137/FV137),"",IF(FU137/FV137&lt;$DS$1,$DS$1,(FU137/FV137)))</f>
        <v/>
      </c>
      <c r="FZ137" s="139" t="str">
        <f t="shared" ref="FZ137:FZ200" si="122">IF(ISERROR(FX137/FY137),"",IF(FX137/FY137&lt;$DS$1,$DS$1,(FX137/FY137)))</f>
        <v/>
      </c>
      <c r="GC137" s="139" t="str">
        <f t="shared" ref="GC137:GC200" si="123">IF(ISERROR(GA137/GB137),"",IF(GA137/GB137&lt;$DS$1,$DS$1,(GA137/GB137)))</f>
        <v/>
      </c>
      <c r="GF137" s="139" t="str">
        <f t="shared" ref="GF137:GF200" si="124">IF(ISERROR(GD137/GE137),"",IF(GD137/GE137&lt;$DS$1,$DS$1,(GD137/GE137)))</f>
        <v/>
      </c>
      <c r="GI137" s="139" t="str">
        <f t="shared" ref="GI137:GI200" si="125">IF(ISERROR(GG137/GH137),"",IF(GG137/GH137&lt;$DS$1,$DS$1,(GG137/GH137)))</f>
        <v/>
      </c>
      <c r="GL137" s="139" t="str">
        <f t="shared" ref="GL137:GL200" si="126">IF(ISERROR(GJ137/GK137),"",IF(GJ137/GK137&lt;$DS$1,$DS$1,(GJ137/GK137)))</f>
        <v/>
      </c>
      <c r="GO137" s="139" t="str">
        <f t="shared" ref="GO137:GO200" si="127">IF(ISERROR(GM137/GN137),"",IF(GM137/GN137&lt;$DS$1,$DS$1,(GM137/GN137)))</f>
        <v/>
      </c>
      <c r="GR137" s="139" t="str">
        <f t="shared" ref="GR137:GR200" si="128">IF(ISERROR(GP137/GQ137),"",IF(GP137/GQ137&lt;$DS$1,$DS$1,(GP137/GQ137)))</f>
        <v/>
      </c>
      <c r="GU137" s="139" t="str">
        <f t="shared" ref="GU137:GU200" si="129">IF(ISERROR(GS137/GT137),"",IF(GS137/GT137&lt;$DS$1,$DS$1,(GS137/GT137)))</f>
        <v/>
      </c>
      <c r="GX137" s="139" t="str">
        <f t="shared" ref="GX137:GX200" si="130">IF(ISERROR(GV137/GW137),"",IF(GV137/GW137&lt;$DS$1,$DS$1,(GV137/GW137)))</f>
        <v/>
      </c>
      <c r="HA137" s="139" t="str">
        <f t="shared" ref="HA137:HA200" si="131">IF(ISERROR(GY137/GZ137),"",IF(GY137/GZ137&lt;$DS$1,$DS$1,(GY137/GZ137)))</f>
        <v/>
      </c>
      <c r="HD137" s="139" t="str">
        <f t="shared" ref="HD137:HD200" si="132">IF(ISERROR(HB137/HC137),"",IF(HB137/HC137&lt;$DS$1,$DS$1,(HB137/HC137)))</f>
        <v/>
      </c>
      <c r="HG137" s="139" t="str">
        <f t="shared" ref="HG137:HG200" si="133">IF(ISERROR(HE137/HF137),"",IF(HE137/HF137&lt;$DS$1,$DS$1,(HE137/HF137)))</f>
        <v/>
      </c>
      <c r="HJ137" s="139" t="str">
        <f t="shared" ref="HJ137:HJ200" si="134">IF(ISERROR(HH137/HI137),"",IF(HH137/HI137&lt;$DS$1,$DS$1,(HH137/HI137)))</f>
        <v/>
      </c>
      <c r="HM137" s="139" t="str">
        <f t="shared" ref="HM137:HM200" si="135">IF(ISERROR(HK137/HL137),"",IF(HK137/HL137&lt;$DS$1,$DS$1,(HK137/HL137)))</f>
        <v/>
      </c>
      <c r="HP137" s="139" t="str">
        <f t="shared" ref="HP137:HP200" si="136">IF(ISERROR(HN137/HO137),"",IF(HN137/HO137&lt;$DS$1,$DS$1,(HN137/HO137)))</f>
        <v/>
      </c>
      <c r="HS137" s="139" t="str">
        <f t="shared" ref="HS137:HS200" si="137">IF(ISERROR(HQ137/HR137),"",IF(HQ137/HR137&lt;$DS$1,$DS$1,(HQ137/HR137)))</f>
        <v/>
      </c>
      <c r="HV137" s="139" t="str">
        <f t="shared" ref="HV137:HV200" si="138">IF(ISERROR(HT137/HU137),"",IF(HT137/HU137&lt;$DS$1,$DS$1,(HT137/HU137)))</f>
        <v/>
      </c>
      <c r="HY137" s="139" t="str">
        <f t="shared" ref="HY137:HY200" si="139">IF(ISERROR(HW137/HX137),"",IF(HW137/HX137&lt;$DS$1,$DS$1,(HW137/HX137)))</f>
        <v/>
      </c>
      <c r="IE137" s="206" t="str">
        <f t="shared" ref="IE137:IE200" si="140">IF(ISERROR(BI137+(BI137*BN137)+CY137),"",BI137+(BI137*BN137)+CY137)</f>
        <v/>
      </c>
      <c r="IF137" s="305" t="str">
        <f t="shared" ref="IF137:IF200" si="141">IF(ISERROR(BP137+BU137+CP137+CX137-BI137-(BI137*BN137)),"",BP137+BU137+CP137+CX137-BI137-(BI137*BN137))</f>
        <v/>
      </c>
      <c r="IG137" s="201" t="str">
        <f t="shared" ref="IG137:IG200" si="142">IF(ISERROR(IE137/IF137),"",IE137/IF137)</f>
        <v/>
      </c>
      <c r="IH137" s="202" t="b">
        <f t="shared" ref="IH137:IH200" si="143">EXACT(DA137,IG137)</f>
        <v>1</v>
      </c>
    </row>
    <row r="138" spans="66:242" x14ac:dyDescent="0.25">
      <c r="BN138" s="203" t="str">
        <f t="shared" si="101"/>
        <v/>
      </c>
      <c r="DA138" s="203" t="str">
        <f t="shared" si="102"/>
        <v/>
      </c>
      <c r="DU138" s="139" t="str">
        <f t="shared" si="103"/>
        <v/>
      </c>
      <c r="DX138" s="139" t="str">
        <f t="shared" si="104"/>
        <v/>
      </c>
      <c r="EA138" s="139" t="str">
        <f t="shared" si="105"/>
        <v/>
      </c>
      <c r="ED138" s="139" t="str">
        <f t="shared" si="106"/>
        <v/>
      </c>
      <c r="EG138" s="139" t="str">
        <f t="shared" si="107"/>
        <v/>
      </c>
      <c r="EJ138" s="139" t="str">
        <f t="shared" si="108"/>
        <v/>
      </c>
      <c r="EM138" s="139" t="str">
        <f t="shared" si="109"/>
        <v/>
      </c>
      <c r="EP138" s="139" t="str">
        <f t="shared" si="110"/>
        <v/>
      </c>
      <c r="ES138" s="139" t="str">
        <f t="shared" si="111"/>
        <v/>
      </c>
      <c r="EV138" s="139" t="str">
        <f t="shared" si="112"/>
        <v/>
      </c>
      <c r="EY138" s="139" t="str">
        <f t="shared" si="113"/>
        <v/>
      </c>
      <c r="FB138" s="139" t="str">
        <f t="shared" si="114"/>
        <v/>
      </c>
      <c r="FE138" s="139" t="str">
        <f t="shared" si="115"/>
        <v/>
      </c>
      <c r="FH138" s="139" t="str">
        <f t="shared" si="116"/>
        <v/>
      </c>
      <c r="FK138" s="139" t="str">
        <f t="shared" si="117"/>
        <v/>
      </c>
      <c r="FN138" s="139" t="str">
        <f t="shared" si="118"/>
        <v/>
      </c>
      <c r="FQ138" s="139" t="str">
        <f t="shared" si="119"/>
        <v/>
      </c>
      <c r="FT138" s="139" t="str">
        <f t="shared" si="120"/>
        <v/>
      </c>
      <c r="FW138" s="139" t="str">
        <f t="shared" si="121"/>
        <v/>
      </c>
      <c r="FZ138" s="139" t="str">
        <f t="shared" si="122"/>
        <v/>
      </c>
      <c r="GC138" s="139" t="str">
        <f t="shared" si="123"/>
        <v/>
      </c>
      <c r="GF138" s="139" t="str">
        <f t="shared" si="124"/>
        <v/>
      </c>
      <c r="GI138" s="139" t="str">
        <f t="shared" si="125"/>
        <v/>
      </c>
      <c r="GL138" s="139" t="str">
        <f t="shared" si="126"/>
        <v/>
      </c>
      <c r="GO138" s="139" t="str">
        <f t="shared" si="127"/>
        <v/>
      </c>
      <c r="GR138" s="139" t="str">
        <f t="shared" si="128"/>
        <v/>
      </c>
      <c r="GU138" s="139" t="str">
        <f t="shared" si="129"/>
        <v/>
      </c>
      <c r="GX138" s="139" t="str">
        <f t="shared" si="130"/>
        <v/>
      </c>
      <c r="HA138" s="139" t="str">
        <f t="shared" si="131"/>
        <v/>
      </c>
      <c r="HD138" s="139" t="str">
        <f t="shared" si="132"/>
        <v/>
      </c>
      <c r="HG138" s="139" t="str">
        <f t="shared" si="133"/>
        <v/>
      </c>
      <c r="HJ138" s="139" t="str">
        <f t="shared" si="134"/>
        <v/>
      </c>
      <c r="HM138" s="139" t="str">
        <f t="shared" si="135"/>
        <v/>
      </c>
      <c r="HP138" s="139" t="str">
        <f t="shared" si="136"/>
        <v/>
      </c>
      <c r="HS138" s="139" t="str">
        <f t="shared" si="137"/>
        <v/>
      </c>
      <c r="HV138" s="139" t="str">
        <f t="shared" si="138"/>
        <v/>
      </c>
      <c r="HY138" s="139" t="str">
        <f t="shared" si="139"/>
        <v/>
      </c>
      <c r="IE138" s="206" t="str">
        <f t="shared" si="140"/>
        <v/>
      </c>
      <c r="IF138" s="305" t="str">
        <f t="shared" si="141"/>
        <v/>
      </c>
      <c r="IG138" s="201" t="str">
        <f t="shared" si="142"/>
        <v/>
      </c>
      <c r="IH138" s="202" t="b">
        <f t="shared" si="143"/>
        <v>1</v>
      </c>
    </row>
    <row r="139" spans="66:242" x14ac:dyDescent="0.25">
      <c r="BN139" s="203" t="str">
        <f t="shared" si="101"/>
        <v/>
      </c>
      <c r="DA139" s="203" t="str">
        <f t="shared" si="102"/>
        <v/>
      </c>
      <c r="DU139" s="139" t="str">
        <f t="shared" si="103"/>
        <v/>
      </c>
      <c r="DX139" s="139" t="str">
        <f t="shared" si="104"/>
        <v/>
      </c>
      <c r="EA139" s="139" t="str">
        <f t="shared" si="105"/>
        <v/>
      </c>
      <c r="ED139" s="139" t="str">
        <f t="shared" si="106"/>
        <v/>
      </c>
      <c r="EG139" s="139" t="str">
        <f t="shared" si="107"/>
        <v/>
      </c>
      <c r="EJ139" s="139" t="str">
        <f t="shared" si="108"/>
        <v/>
      </c>
      <c r="EM139" s="139" t="str">
        <f t="shared" si="109"/>
        <v/>
      </c>
      <c r="EP139" s="139" t="str">
        <f t="shared" si="110"/>
        <v/>
      </c>
      <c r="ES139" s="139" t="str">
        <f t="shared" si="111"/>
        <v/>
      </c>
      <c r="EV139" s="139" t="str">
        <f t="shared" si="112"/>
        <v/>
      </c>
      <c r="EY139" s="139" t="str">
        <f t="shared" si="113"/>
        <v/>
      </c>
      <c r="FB139" s="139" t="str">
        <f t="shared" si="114"/>
        <v/>
      </c>
      <c r="FE139" s="139" t="str">
        <f t="shared" si="115"/>
        <v/>
      </c>
      <c r="FH139" s="139" t="str">
        <f t="shared" si="116"/>
        <v/>
      </c>
      <c r="FK139" s="139" t="str">
        <f t="shared" si="117"/>
        <v/>
      </c>
      <c r="FN139" s="139" t="str">
        <f t="shared" si="118"/>
        <v/>
      </c>
      <c r="FQ139" s="139" t="str">
        <f t="shared" si="119"/>
        <v/>
      </c>
      <c r="FT139" s="139" t="str">
        <f t="shared" si="120"/>
        <v/>
      </c>
      <c r="FW139" s="139" t="str">
        <f t="shared" si="121"/>
        <v/>
      </c>
      <c r="FZ139" s="139" t="str">
        <f t="shared" si="122"/>
        <v/>
      </c>
      <c r="GC139" s="139" t="str">
        <f t="shared" si="123"/>
        <v/>
      </c>
      <c r="GF139" s="139" t="str">
        <f t="shared" si="124"/>
        <v/>
      </c>
      <c r="GI139" s="139" t="str">
        <f t="shared" si="125"/>
        <v/>
      </c>
      <c r="GL139" s="139" t="str">
        <f t="shared" si="126"/>
        <v/>
      </c>
      <c r="GO139" s="139" t="str">
        <f t="shared" si="127"/>
        <v/>
      </c>
      <c r="GR139" s="139" t="str">
        <f t="shared" si="128"/>
        <v/>
      </c>
      <c r="GU139" s="139" t="str">
        <f t="shared" si="129"/>
        <v/>
      </c>
      <c r="GX139" s="139" t="str">
        <f t="shared" si="130"/>
        <v/>
      </c>
      <c r="HA139" s="139" t="str">
        <f t="shared" si="131"/>
        <v/>
      </c>
      <c r="HD139" s="139" t="str">
        <f t="shared" si="132"/>
        <v/>
      </c>
      <c r="HG139" s="139" t="str">
        <f t="shared" si="133"/>
        <v/>
      </c>
      <c r="HJ139" s="139" t="str">
        <f t="shared" si="134"/>
        <v/>
      </c>
      <c r="HM139" s="139" t="str">
        <f t="shared" si="135"/>
        <v/>
      </c>
      <c r="HP139" s="139" t="str">
        <f t="shared" si="136"/>
        <v/>
      </c>
      <c r="HS139" s="139" t="str">
        <f t="shared" si="137"/>
        <v/>
      </c>
      <c r="HV139" s="139" t="str">
        <f t="shared" si="138"/>
        <v/>
      </c>
      <c r="HY139" s="139" t="str">
        <f t="shared" si="139"/>
        <v/>
      </c>
      <c r="IE139" s="206" t="str">
        <f t="shared" si="140"/>
        <v/>
      </c>
      <c r="IF139" s="305" t="str">
        <f t="shared" si="141"/>
        <v/>
      </c>
      <c r="IG139" s="201" t="str">
        <f t="shared" si="142"/>
        <v/>
      </c>
      <c r="IH139" s="202" t="b">
        <f t="shared" si="143"/>
        <v>1</v>
      </c>
    </row>
    <row r="140" spans="66:242" x14ac:dyDescent="0.25">
      <c r="BN140" s="203" t="str">
        <f t="shared" si="101"/>
        <v/>
      </c>
      <c r="DA140" s="203" t="str">
        <f t="shared" si="102"/>
        <v/>
      </c>
      <c r="DU140" s="139" t="str">
        <f t="shared" si="103"/>
        <v/>
      </c>
      <c r="DX140" s="139" t="str">
        <f t="shared" si="104"/>
        <v/>
      </c>
      <c r="EA140" s="139" t="str">
        <f t="shared" si="105"/>
        <v/>
      </c>
      <c r="ED140" s="139" t="str">
        <f t="shared" si="106"/>
        <v/>
      </c>
      <c r="EG140" s="139" t="str">
        <f t="shared" si="107"/>
        <v/>
      </c>
      <c r="EJ140" s="139" t="str">
        <f t="shared" si="108"/>
        <v/>
      </c>
      <c r="EM140" s="139" t="str">
        <f t="shared" si="109"/>
        <v/>
      </c>
      <c r="EP140" s="139" t="str">
        <f t="shared" si="110"/>
        <v/>
      </c>
      <c r="ES140" s="139" t="str">
        <f t="shared" si="111"/>
        <v/>
      </c>
      <c r="EV140" s="139" t="str">
        <f t="shared" si="112"/>
        <v/>
      </c>
      <c r="EY140" s="139" t="str">
        <f t="shared" si="113"/>
        <v/>
      </c>
      <c r="FB140" s="139" t="str">
        <f t="shared" si="114"/>
        <v/>
      </c>
      <c r="FE140" s="139" t="str">
        <f t="shared" si="115"/>
        <v/>
      </c>
      <c r="FH140" s="139" t="str">
        <f t="shared" si="116"/>
        <v/>
      </c>
      <c r="FK140" s="139" t="str">
        <f t="shared" si="117"/>
        <v/>
      </c>
      <c r="FN140" s="139" t="str">
        <f t="shared" si="118"/>
        <v/>
      </c>
      <c r="FQ140" s="139" t="str">
        <f t="shared" si="119"/>
        <v/>
      </c>
      <c r="FT140" s="139" t="str">
        <f t="shared" si="120"/>
        <v/>
      </c>
      <c r="FW140" s="139" t="str">
        <f t="shared" si="121"/>
        <v/>
      </c>
      <c r="FZ140" s="139" t="str">
        <f t="shared" si="122"/>
        <v/>
      </c>
      <c r="GC140" s="139" t="str">
        <f t="shared" si="123"/>
        <v/>
      </c>
      <c r="GF140" s="139" t="str">
        <f t="shared" si="124"/>
        <v/>
      </c>
      <c r="GI140" s="139" t="str">
        <f t="shared" si="125"/>
        <v/>
      </c>
      <c r="GL140" s="139" t="str">
        <f t="shared" si="126"/>
        <v/>
      </c>
      <c r="GO140" s="139" t="str">
        <f t="shared" si="127"/>
        <v/>
      </c>
      <c r="GR140" s="139" t="str">
        <f t="shared" si="128"/>
        <v/>
      </c>
      <c r="GU140" s="139" t="str">
        <f t="shared" si="129"/>
        <v/>
      </c>
      <c r="GX140" s="139" t="str">
        <f t="shared" si="130"/>
        <v/>
      </c>
      <c r="HA140" s="139" t="str">
        <f t="shared" si="131"/>
        <v/>
      </c>
      <c r="HD140" s="139" t="str">
        <f t="shared" si="132"/>
        <v/>
      </c>
      <c r="HG140" s="139" t="str">
        <f t="shared" si="133"/>
        <v/>
      </c>
      <c r="HJ140" s="139" t="str">
        <f t="shared" si="134"/>
        <v/>
      </c>
      <c r="HM140" s="139" t="str">
        <f t="shared" si="135"/>
        <v/>
      </c>
      <c r="HP140" s="139" t="str">
        <f t="shared" si="136"/>
        <v/>
      </c>
      <c r="HS140" s="139" t="str">
        <f t="shared" si="137"/>
        <v/>
      </c>
      <c r="HV140" s="139" t="str">
        <f t="shared" si="138"/>
        <v/>
      </c>
      <c r="HY140" s="139" t="str">
        <f t="shared" si="139"/>
        <v/>
      </c>
      <c r="IE140" s="206" t="str">
        <f t="shared" si="140"/>
        <v/>
      </c>
      <c r="IF140" s="305" t="str">
        <f t="shared" si="141"/>
        <v/>
      </c>
      <c r="IG140" s="201" t="str">
        <f t="shared" si="142"/>
        <v/>
      </c>
      <c r="IH140" s="202" t="b">
        <f t="shared" si="143"/>
        <v>1</v>
      </c>
    </row>
    <row r="141" spans="66:242" x14ac:dyDescent="0.25">
      <c r="BN141" s="203" t="str">
        <f t="shared" si="101"/>
        <v/>
      </c>
      <c r="DA141" s="203" t="str">
        <f t="shared" si="102"/>
        <v/>
      </c>
      <c r="DU141" s="139" t="str">
        <f t="shared" si="103"/>
        <v/>
      </c>
      <c r="DX141" s="139" t="str">
        <f t="shared" si="104"/>
        <v/>
      </c>
      <c r="EA141" s="139" t="str">
        <f t="shared" si="105"/>
        <v/>
      </c>
      <c r="ED141" s="139" t="str">
        <f t="shared" si="106"/>
        <v/>
      </c>
      <c r="EG141" s="139" t="str">
        <f t="shared" si="107"/>
        <v/>
      </c>
      <c r="EJ141" s="139" t="str">
        <f t="shared" si="108"/>
        <v/>
      </c>
      <c r="EM141" s="139" t="str">
        <f t="shared" si="109"/>
        <v/>
      </c>
      <c r="EP141" s="139" t="str">
        <f t="shared" si="110"/>
        <v/>
      </c>
      <c r="ES141" s="139" t="str">
        <f t="shared" si="111"/>
        <v/>
      </c>
      <c r="EV141" s="139" t="str">
        <f t="shared" si="112"/>
        <v/>
      </c>
      <c r="EY141" s="139" t="str">
        <f t="shared" si="113"/>
        <v/>
      </c>
      <c r="FB141" s="139" t="str">
        <f t="shared" si="114"/>
        <v/>
      </c>
      <c r="FE141" s="139" t="str">
        <f t="shared" si="115"/>
        <v/>
      </c>
      <c r="FH141" s="139" t="str">
        <f t="shared" si="116"/>
        <v/>
      </c>
      <c r="FK141" s="139" t="str">
        <f t="shared" si="117"/>
        <v/>
      </c>
      <c r="FN141" s="139" t="str">
        <f t="shared" si="118"/>
        <v/>
      </c>
      <c r="FQ141" s="139" t="str">
        <f t="shared" si="119"/>
        <v/>
      </c>
      <c r="FT141" s="139" t="str">
        <f t="shared" si="120"/>
        <v/>
      </c>
      <c r="FW141" s="139" t="str">
        <f t="shared" si="121"/>
        <v/>
      </c>
      <c r="FZ141" s="139" t="str">
        <f t="shared" si="122"/>
        <v/>
      </c>
      <c r="GC141" s="139" t="str">
        <f t="shared" si="123"/>
        <v/>
      </c>
      <c r="GF141" s="139" t="str">
        <f t="shared" si="124"/>
        <v/>
      </c>
      <c r="GI141" s="139" t="str">
        <f t="shared" si="125"/>
        <v/>
      </c>
      <c r="GL141" s="139" t="str">
        <f t="shared" si="126"/>
        <v/>
      </c>
      <c r="GO141" s="139" t="str">
        <f t="shared" si="127"/>
        <v/>
      </c>
      <c r="GR141" s="139" t="str">
        <f t="shared" si="128"/>
        <v/>
      </c>
      <c r="GU141" s="139" t="str">
        <f t="shared" si="129"/>
        <v/>
      </c>
      <c r="GX141" s="139" t="str">
        <f t="shared" si="130"/>
        <v/>
      </c>
      <c r="HA141" s="139" t="str">
        <f t="shared" si="131"/>
        <v/>
      </c>
      <c r="HD141" s="139" t="str">
        <f t="shared" si="132"/>
        <v/>
      </c>
      <c r="HG141" s="139" t="str">
        <f t="shared" si="133"/>
        <v/>
      </c>
      <c r="HJ141" s="139" t="str">
        <f t="shared" si="134"/>
        <v/>
      </c>
      <c r="HM141" s="139" t="str">
        <f t="shared" si="135"/>
        <v/>
      </c>
      <c r="HP141" s="139" t="str">
        <f t="shared" si="136"/>
        <v/>
      </c>
      <c r="HS141" s="139" t="str">
        <f t="shared" si="137"/>
        <v/>
      </c>
      <c r="HV141" s="139" t="str">
        <f t="shared" si="138"/>
        <v/>
      </c>
      <c r="HY141" s="139" t="str">
        <f t="shared" si="139"/>
        <v/>
      </c>
      <c r="IE141" s="206" t="str">
        <f t="shared" si="140"/>
        <v/>
      </c>
      <c r="IF141" s="305" t="str">
        <f t="shared" si="141"/>
        <v/>
      </c>
      <c r="IG141" s="201" t="str">
        <f t="shared" si="142"/>
        <v/>
      </c>
      <c r="IH141" s="202" t="b">
        <f t="shared" si="143"/>
        <v>1</v>
      </c>
    </row>
    <row r="142" spans="66:242" x14ac:dyDescent="0.25">
      <c r="BN142" s="203" t="str">
        <f t="shared" si="101"/>
        <v/>
      </c>
      <c r="DA142" s="203" t="str">
        <f t="shared" si="102"/>
        <v/>
      </c>
      <c r="DU142" s="139" t="str">
        <f t="shared" si="103"/>
        <v/>
      </c>
      <c r="DX142" s="139" t="str">
        <f t="shared" si="104"/>
        <v/>
      </c>
      <c r="EA142" s="139" t="str">
        <f t="shared" si="105"/>
        <v/>
      </c>
      <c r="ED142" s="139" t="str">
        <f t="shared" si="106"/>
        <v/>
      </c>
      <c r="EG142" s="139" t="str">
        <f t="shared" si="107"/>
        <v/>
      </c>
      <c r="EJ142" s="139" t="str">
        <f t="shared" si="108"/>
        <v/>
      </c>
      <c r="EM142" s="139" t="str">
        <f t="shared" si="109"/>
        <v/>
      </c>
      <c r="EP142" s="139" t="str">
        <f t="shared" si="110"/>
        <v/>
      </c>
      <c r="ES142" s="139" t="str">
        <f t="shared" si="111"/>
        <v/>
      </c>
      <c r="EV142" s="139" t="str">
        <f t="shared" si="112"/>
        <v/>
      </c>
      <c r="EY142" s="139" t="str">
        <f t="shared" si="113"/>
        <v/>
      </c>
      <c r="FB142" s="139" t="str">
        <f t="shared" si="114"/>
        <v/>
      </c>
      <c r="FE142" s="139" t="str">
        <f t="shared" si="115"/>
        <v/>
      </c>
      <c r="FH142" s="139" t="str">
        <f t="shared" si="116"/>
        <v/>
      </c>
      <c r="FK142" s="139" t="str">
        <f t="shared" si="117"/>
        <v/>
      </c>
      <c r="FN142" s="139" t="str">
        <f t="shared" si="118"/>
        <v/>
      </c>
      <c r="FQ142" s="139" t="str">
        <f t="shared" si="119"/>
        <v/>
      </c>
      <c r="FT142" s="139" t="str">
        <f t="shared" si="120"/>
        <v/>
      </c>
      <c r="FW142" s="139" t="str">
        <f t="shared" si="121"/>
        <v/>
      </c>
      <c r="FZ142" s="139" t="str">
        <f t="shared" si="122"/>
        <v/>
      </c>
      <c r="GC142" s="139" t="str">
        <f t="shared" si="123"/>
        <v/>
      </c>
      <c r="GF142" s="139" t="str">
        <f t="shared" si="124"/>
        <v/>
      </c>
      <c r="GI142" s="139" t="str">
        <f t="shared" si="125"/>
        <v/>
      </c>
      <c r="GL142" s="139" t="str">
        <f t="shared" si="126"/>
        <v/>
      </c>
      <c r="GO142" s="139" t="str">
        <f t="shared" si="127"/>
        <v/>
      </c>
      <c r="GR142" s="139" t="str">
        <f t="shared" si="128"/>
        <v/>
      </c>
      <c r="GU142" s="139" t="str">
        <f t="shared" si="129"/>
        <v/>
      </c>
      <c r="GX142" s="139" t="str">
        <f t="shared" si="130"/>
        <v/>
      </c>
      <c r="HA142" s="139" t="str">
        <f t="shared" si="131"/>
        <v/>
      </c>
      <c r="HD142" s="139" t="str">
        <f t="shared" si="132"/>
        <v/>
      </c>
      <c r="HG142" s="139" t="str">
        <f t="shared" si="133"/>
        <v/>
      </c>
      <c r="HJ142" s="139" t="str">
        <f t="shared" si="134"/>
        <v/>
      </c>
      <c r="HM142" s="139" t="str">
        <f t="shared" si="135"/>
        <v/>
      </c>
      <c r="HP142" s="139" t="str">
        <f t="shared" si="136"/>
        <v/>
      </c>
      <c r="HS142" s="139" t="str">
        <f t="shared" si="137"/>
        <v/>
      </c>
      <c r="HV142" s="139" t="str">
        <f t="shared" si="138"/>
        <v/>
      </c>
      <c r="HY142" s="139" t="str">
        <f t="shared" si="139"/>
        <v/>
      </c>
      <c r="IE142" s="206" t="str">
        <f t="shared" si="140"/>
        <v/>
      </c>
      <c r="IF142" s="305" t="str">
        <f t="shared" si="141"/>
        <v/>
      </c>
      <c r="IG142" s="201" t="str">
        <f t="shared" si="142"/>
        <v/>
      </c>
      <c r="IH142" s="202" t="b">
        <f t="shared" si="143"/>
        <v>1</v>
      </c>
    </row>
    <row r="143" spans="66:242" x14ac:dyDescent="0.25">
      <c r="BN143" s="203" t="str">
        <f t="shared" si="101"/>
        <v/>
      </c>
      <c r="DA143" s="203" t="str">
        <f t="shared" si="102"/>
        <v/>
      </c>
      <c r="DU143" s="139" t="str">
        <f t="shared" si="103"/>
        <v/>
      </c>
      <c r="DX143" s="139" t="str">
        <f t="shared" si="104"/>
        <v/>
      </c>
      <c r="EA143" s="139" t="str">
        <f t="shared" si="105"/>
        <v/>
      </c>
      <c r="ED143" s="139" t="str">
        <f t="shared" si="106"/>
        <v/>
      </c>
      <c r="EG143" s="139" t="str">
        <f t="shared" si="107"/>
        <v/>
      </c>
      <c r="EJ143" s="139" t="str">
        <f t="shared" si="108"/>
        <v/>
      </c>
      <c r="EM143" s="139" t="str">
        <f t="shared" si="109"/>
        <v/>
      </c>
      <c r="EP143" s="139" t="str">
        <f t="shared" si="110"/>
        <v/>
      </c>
      <c r="ES143" s="139" t="str">
        <f t="shared" si="111"/>
        <v/>
      </c>
      <c r="EV143" s="139" t="str">
        <f t="shared" si="112"/>
        <v/>
      </c>
      <c r="EY143" s="139" t="str">
        <f t="shared" si="113"/>
        <v/>
      </c>
      <c r="FB143" s="139" t="str">
        <f t="shared" si="114"/>
        <v/>
      </c>
      <c r="FE143" s="139" t="str">
        <f t="shared" si="115"/>
        <v/>
      </c>
      <c r="FH143" s="139" t="str">
        <f t="shared" si="116"/>
        <v/>
      </c>
      <c r="FK143" s="139" t="str">
        <f t="shared" si="117"/>
        <v/>
      </c>
      <c r="FN143" s="139" t="str">
        <f t="shared" si="118"/>
        <v/>
      </c>
      <c r="FQ143" s="139" t="str">
        <f t="shared" si="119"/>
        <v/>
      </c>
      <c r="FT143" s="139" t="str">
        <f t="shared" si="120"/>
        <v/>
      </c>
      <c r="FW143" s="139" t="str">
        <f t="shared" si="121"/>
        <v/>
      </c>
      <c r="FZ143" s="139" t="str">
        <f t="shared" si="122"/>
        <v/>
      </c>
      <c r="GC143" s="139" t="str">
        <f t="shared" si="123"/>
        <v/>
      </c>
      <c r="GF143" s="139" t="str">
        <f t="shared" si="124"/>
        <v/>
      </c>
      <c r="GI143" s="139" t="str">
        <f t="shared" si="125"/>
        <v/>
      </c>
      <c r="GL143" s="139" t="str">
        <f t="shared" si="126"/>
        <v/>
      </c>
      <c r="GO143" s="139" t="str">
        <f t="shared" si="127"/>
        <v/>
      </c>
      <c r="GR143" s="139" t="str">
        <f t="shared" si="128"/>
        <v/>
      </c>
      <c r="GU143" s="139" t="str">
        <f t="shared" si="129"/>
        <v/>
      </c>
      <c r="GX143" s="139" t="str">
        <f t="shared" si="130"/>
        <v/>
      </c>
      <c r="HA143" s="139" t="str">
        <f t="shared" si="131"/>
        <v/>
      </c>
      <c r="HD143" s="139" t="str">
        <f t="shared" si="132"/>
        <v/>
      </c>
      <c r="HG143" s="139" t="str">
        <f t="shared" si="133"/>
        <v/>
      </c>
      <c r="HJ143" s="139" t="str">
        <f t="shared" si="134"/>
        <v/>
      </c>
      <c r="HM143" s="139" t="str">
        <f t="shared" si="135"/>
        <v/>
      </c>
      <c r="HP143" s="139" t="str">
        <f t="shared" si="136"/>
        <v/>
      </c>
      <c r="HS143" s="139" t="str">
        <f t="shared" si="137"/>
        <v/>
      </c>
      <c r="HV143" s="139" t="str">
        <f t="shared" si="138"/>
        <v/>
      </c>
      <c r="HY143" s="139" t="str">
        <f t="shared" si="139"/>
        <v/>
      </c>
      <c r="IE143" s="206" t="str">
        <f t="shared" si="140"/>
        <v/>
      </c>
      <c r="IF143" s="305" t="str">
        <f t="shared" si="141"/>
        <v/>
      </c>
      <c r="IG143" s="201" t="str">
        <f t="shared" si="142"/>
        <v/>
      </c>
      <c r="IH143" s="202" t="b">
        <f t="shared" si="143"/>
        <v>1</v>
      </c>
    </row>
    <row r="144" spans="66:242" x14ac:dyDescent="0.25">
      <c r="BN144" s="203" t="str">
        <f t="shared" si="101"/>
        <v/>
      </c>
      <c r="DA144" s="203" t="str">
        <f t="shared" si="102"/>
        <v/>
      </c>
      <c r="DU144" s="139" t="str">
        <f t="shared" si="103"/>
        <v/>
      </c>
      <c r="DX144" s="139" t="str">
        <f t="shared" si="104"/>
        <v/>
      </c>
      <c r="EA144" s="139" t="str">
        <f t="shared" si="105"/>
        <v/>
      </c>
      <c r="ED144" s="139" t="str">
        <f t="shared" si="106"/>
        <v/>
      </c>
      <c r="EG144" s="139" t="str">
        <f t="shared" si="107"/>
        <v/>
      </c>
      <c r="EJ144" s="139" t="str">
        <f t="shared" si="108"/>
        <v/>
      </c>
      <c r="EM144" s="139" t="str">
        <f t="shared" si="109"/>
        <v/>
      </c>
      <c r="EP144" s="139" t="str">
        <f t="shared" si="110"/>
        <v/>
      </c>
      <c r="ES144" s="139" t="str">
        <f t="shared" si="111"/>
        <v/>
      </c>
      <c r="EV144" s="139" t="str">
        <f t="shared" si="112"/>
        <v/>
      </c>
      <c r="EY144" s="139" t="str">
        <f t="shared" si="113"/>
        <v/>
      </c>
      <c r="FB144" s="139" t="str">
        <f t="shared" si="114"/>
        <v/>
      </c>
      <c r="FE144" s="139" t="str">
        <f t="shared" si="115"/>
        <v/>
      </c>
      <c r="FH144" s="139" t="str">
        <f t="shared" si="116"/>
        <v/>
      </c>
      <c r="FK144" s="139" t="str">
        <f t="shared" si="117"/>
        <v/>
      </c>
      <c r="FN144" s="139" t="str">
        <f t="shared" si="118"/>
        <v/>
      </c>
      <c r="FQ144" s="139" t="str">
        <f t="shared" si="119"/>
        <v/>
      </c>
      <c r="FT144" s="139" t="str">
        <f t="shared" si="120"/>
        <v/>
      </c>
      <c r="FW144" s="139" t="str">
        <f t="shared" si="121"/>
        <v/>
      </c>
      <c r="FZ144" s="139" t="str">
        <f t="shared" si="122"/>
        <v/>
      </c>
      <c r="GC144" s="139" t="str">
        <f t="shared" si="123"/>
        <v/>
      </c>
      <c r="GF144" s="139" t="str">
        <f t="shared" si="124"/>
        <v/>
      </c>
      <c r="GI144" s="139" t="str">
        <f t="shared" si="125"/>
        <v/>
      </c>
      <c r="GL144" s="139" t="str">
        <f t="shared" si="126"/>
        <v/>
      </c>
      <c r="GO144" s="139" t="str">
        <f t="shared" si="127"/>
        <v/>
      </c>
      <c r="GR144" s="139" t="str">
        <f t="shared" si="128"/>
        <v/>
      </c>
      <c r="GU144" s="139" t="str">
        <f t="shared" si="129"/>
        <v/>
      </c>
      <c r="GX144" s="139" t="str">
        <f t="shared" si="130"/>
        <v/>
      </c>
      <c r="HA144" s="139" t="str">
        <f t="shared" si="131"/>
        <v/>
      </c>
      <c r="HD144" s="139" t="str">
        <f t="shared" si="132"/>
        <v/>
      </c>
      <c r="HG144" s="139" t="str">
        <f t="shared" si="133"/>
        <v/>
      </c>
      <c r="HJ144" s="139" t="str">
        <f t="shared" si="134"/>
        <v/>
      </c>
      <c r="HM144" s="139" t="str">
        <f t="shared" si="135"/>
        <v/>
      </c>
      <c r="HP144" s="139" t="str">
        <f t="shared" si="136"/>
        <v/>
      </c>
      <c r="HS144" s="139" t="str">
        <f t="shared" si="137"/>
        <v/>
      </c>
      <c r="HV144" s="139" t="str">
        <f t="shared" si="138"/>
        <v/>
      </c>
      <c r="HY144" s="139" t="str">
        <f t="shared" si="139"/>
        <v/>
      </c>
      <c r="IE144" s="206" t="str">
        <f t="shared" si="140"/>
        <v/>
      </c>
      <c r="IF144" s="305" t="str">
        <f t="shared" si="141"/>
        <v/>
      </c>
      <c r="IG144" s="201" t="str">
        <f t="shared" si="142"/>
        <v/>
      </c>
      <c r="IH144" s="202" t="b">
        <f t="shared" si="143"/>
        <v>1</v>
      </c>
    </row>
    <row r="145" spans="66:242" x14ac:dyDescent="0.25">
      <c r="BN145" s="203" t="str">
        <f t="shared" si="101"/>
        <v/>
      </c>
      <c r="DA145" s="203" t="str">
        <f t="shared" si="102"/>
        <v/>
      </c>
      <c r="DU145" s="139" t="str">
        <f t="shared" si="103"/>
        <v/>
      </c>
      <c r="DX145" s="139" t="str">
        <f t="shared" si="104"/>
        <v/>
      </c>
      <c r="EA145" s="139" t="str">
        <f t="shared" si="105"/>
        <v/>
      </c>
      <c r="ED145" s="139" t="str">
        <f t="shared" si="106"/>
        <v/>
      </c>
      <c r="EG145" s="139" t="str">
        <f t="shared" si="107"/>
        <v/>
      </c>
      <c r="EJ145" s="139" t="str">
        <f t="shared" si="108"/>
        <v/>
      </c>
      <c r="EM145" s="139" t="str">
        <f t="shared" si="109"/>
        <v/>
      </c>
      <c r="EP145" s="139" t="str">
        <f t="shared" si="110"/>
        <v/>
      </c>
      <c r="ES145" s="139" t="str">
        <f t="shared" si="111"/>
        <v/>
      </c>
      <c r="EV145" s="139" t="str">
        <f t="shared" si="112"/>
        <v/>
      </c>
      <c r="EY145" s="139" t="str">
        <f t="shared" si="113"/>
        <v/>
      </c>
      <c r="FB145" s="139" t="str">
        <f t="shared" si="114"/>
        <v/>
      </c>
      <c r="FE145" s="139" t="str">
        <f t="shared" si="115"/>
        <v/>
      </c>
      <c r="FH145" s="139" t="str">
        <f t="shared" si="116"/>
        <v/>
      </c>
      <c r="FK145" s="139" t="str">
        <f t="shared" si="117"/>
        <v/>
      </c>
      <c r="FN145" s="139" t="str">
        <f t="shared" si="118"/>
        <v/>
      </c>
      <c r="FQ145" s="139" t="str">
        <f t="shared" si="119"/>
        <v/>
      </c>
      <c r="FT145" s="139" t="str">
        <f t="shared" si="120"/>
        <v/>
      </c>
      <c r="FW145" s="139" t="str">
        <f t="shared" si="121"/>
        <v/>
      </c>
      <c r="FZ145" s="139" t="str">
        <f t="shared" si="122"/>
        <v/>
      </c>
      <c r="GC145" s="139" t="str">
        <f t="shared" si="123"/>
        <v/>
      </c>
      <c r="GF145" s="139" t="str">
        <f t="shared" si="124"/>
        <v/>
      </c>
      <c r="GI145" s="139" t="str">
        <f t="shared" si="125"/>
        <v/>
      </c>
      <c r="GL145" s="139" t="str">
        <f t="shared" si="126"/>
        <v/>
      </c>
      <c r="GO145" s="139" t="str">
        <f t="shared" si="127"/>
        <v/>
      </c>
      <c r="GR145" s="139" t="str">
        <f t="shared" si="128"/>
        <v/>
      </c>
      <c r="GU145" s="139" t="str">
        <f t="shared" si="129"/>
        <v/>
      </c>
      <c r="GX145" s="139" t="str">
        <f t="shared" si="130"/>
        <v/>
      </c>
      <c r="HA145" s="139" t="str">
        <f t="shared" si="131"/>
        <v/>
      </c>
      <c r="HD145" s="139" t="str">
        <f t="shared" si="132"/>
        <v/>
      </c>
      <c r="HG145" s="139" t="str">
        <f t="shared" si="133"/>
        <v/>
      </c>
      <c r="HJ145" s="139" t="str">
        <f t="shared" si="134"/>
        <v/>
      </c>
      <c r="HM145" s="139" t="str">
        <f t="shared" si="135"/>
        <v/>
      </c>
      <c r="HP145" s="139" t="str">
        <f t="shared" si="136"/>
        <v/>
      </c>
      <c r="HS145" s="139" t="str">
        <f t="shared" si="137"/>
        <v/>
      </c>
      <c r="HV145" s="139" t="str">
        <f t="shared" si="138"/>
        <v/>
      </c>
      <c r="HY145" s="139" t="str">
        <f t="shared" si="139"/>
        <v/>
      </c>
      <c r="IE145" s="206" t="str">
        <f t="shared" si="140"/>
        <v/>
      </c>
      <c r="IF145" s="305" t="str">
        <f t="shared" si="141"/>
        <v/>
      </c>
      <c r="IG145" s="201" t="str">
        <f t="shared" si="142"/>
        <v/>
      </c>
      <c r="IH145" s="202" t="b">
        <f t="shared" si="143"/>
        <v>1</v>
      </c>
    </row>
    <row r="146" spans="66:242" x14ac:dyDescent="0.25">
      <c r="BN146" s="203" t="str">
        <f t="shared" si="101"/>
        <v/>
      </c>
      <c r="DA146" s="203" t="str">
        <f t="shared" si="102"/>
        <v/>
      </c>
      <c r="DU146" s="139" t="str">
        <f t="shared" si="103"/>
        <v/>
      </c>
      <c r="DX146" s="139" t="str">
        <f t="shared" si="104"/>
        <v/>
      </c>
      <c r="EA146" s="139" t="str">
        <f t="shared" si="105"/>
        <v/>
      </c>
      <c r="ED146" s="139" t="str">
        <f t="shared" si="106"/>
        <v/>
      </c>
      <c r="EG146" s="139" t="str">
        <f t="shared" si="107"/>
        <v/>
      </c>
      <c r="EJ146" s="139" t="str">
        <f t="shared" si="108"/>
        <v/>
      </c>
      <c r="EM146" s="139" t="str">
        <f t="shared" si="109"/>
        <v/>
      </c>
      <c r="EP146" s="139" t="str">
        <f t="shared" si="110"/>
        <v/>
      </c>
      <c r="ES146" s="139" t="str">
        <f t="shared" si="111"/>
        <v/>
      </c>
      <c r="EV146" s="139" t="str">
        <f t="shared" si="112"/>
        <v/>
      </c>
      <c r="EY146" s="139" t="str">
        <f t="shared" si="113"/>
        <v/>
      </c>
      <c r="FB146" s="139" t="str">
        <f t="shared" si="114"/>
        <v/>
      </c>
      <c r="FE146" s="139" t="str">
        <f t="shared" si="115"/>
        <v/>
      </c>
      <c r="FH146" s="139" t="str">
        <f t="shared" si="116"/>
        <v/>
      </c>
      <c r="FK146" s="139" t="str">
        <f t="shared" si="117"/>
        <v/>
      </c>
      <c r="FN146" s="139" t="str">
        <f t="shared" si="118"/>
        <v/>
      </c>
      <c r="FQ146" s="139" t="str">
        <f t="shared" si="119"/>
        <v/>
      </c>
      <c r="FT146" s="139" t="str">
        <f t="shared" si="120"/>
        <v/>
      </c>
      <c r="FW146" s="139" t="str">
        <f t="shared" si="121"/>
        <v/>
      </c>
      <c r="FZ146" s="139" t="str">
        <f t="shared" si="122"/>
        <v/>
      </c>
      <c r="GC146" s="139" t="str">
        <f t="shared" si="123"/>
        <v/>
      </c>
      <c r="GF146" s="139" t="str">
        <f t="shared" si="124"/>
        <v/>
      </c>
      <c r="GI146" s="139" t="str">
        <f t="shared" si="125"/>
        <v/>
      </c>
      <c r="GL146" s="139" t="str">
        <f t="shared" si="126"/>
        <v/>
      </c>
      <c r="GO146" s="139" t="str">
        <f t="shared" si="127"/>
        <v/>
      </c>
      <c r="GR146" s="139" t="str">
        <f t="shared" si="128"/>
        <v/>
      </c>
      <c r="GU146" s="139" t="str">
        <f t="shared" si="129"/>
        <v/>
      </c>
      <c r="GX146" s="139" t="str">
        <f t="shared" si="130"/>
        <v/>
      </c>
      <c r="HA146" s="139" t="str">
        <f t="shared" si="131"/>
        <v/>
      </c>
      <c r="HD146" s="139" t="str">
        <f t="shared" si="132"/>
        <v/>
      </c>
      <c r="HG146" s="139" t="str">
        <f t="shared" si="133"/>
        <v/>
      </c>
      <c r="HJ146" s="139" t="str">
        <f t="shared" si="134"/>
        <v/>
      </c>
      <c r="HM146" s="139" t="str">
        <f t="shared" si="135"/>
        <v/>
      </c>
      <c r="HP146" s="139" t="str">
        <f t="shared" si="136"/>
        <v/>
      </c>
      <c r="HS146" s="139" t="str">
        <f t="shared" si="137"/>
        <v/>
      </c>
      <c r="HV146" s="139" t="str">
        <f t="shared" si="138"/>
        <v/>
      </c>
      <c r="HY146" s="139" t="str">
        <f t="shared" si="139"/>
        <v/>
      </c>
      <c r="IE146" s="206" t="str">
        <f t="shared" si="140"/>
        <v/>
      </c>
      <c r="IF146" s="305" t="str">
        <f t="shared" si="141"/>
        <v/>
      </c>
      <c r="IG146" s="201" t="str">
        <f t="shared" si="142"/>
        <v/>
      </c>
      <c r="IH146" s="202" t="b">
        <f t="shared" si="143"/>
        <v>1</v>
      </c>
    </row>
    <row r="147" spans="66:242" x14ac:dyDescent="0.25">
      <c r="BN147" s="203" t="str">
        <f t="shared" si="101"/>
        <v/>
      </c>
      <c r="DA147" s="203" t="str">
        <f t="shared" si="102"/>
        <v/>
      </c>
      <c r="DU147" s="139" t="str">
        <f t="shared" si="103"/>
        <v/>
      </c>
      <c r="DX147" s="139" t="str">
        <f t="shared" si="104"/>
        <v/>
      </c>
      <c r="EA147" s="139" t="str">
        <f t="shared" si="105"/>
        <v/>
      </c>
      <c r="ED147" s="139" t="str">
        <f t="shared" si="106"/>
        <v/>
      </c>
      <c r="EG147" s="139" t="str">
        <f t="shared" si="107"/>
        <v/>
      </c>
      <c r="EJ147" s="139" t="str">
        <f t="shared" si="108"/>
        <v/>
      </c>
      <c r="EM147" s="139" t="str">
        <f t="shared" si="109"/>
        <v/>
      </c>
      <c r="EP147" s="139" t="str">
        <f t="shared" si="110"/>
        <v/>
      </c>
      <c r="ES147" s="139" t="str">
        <f t="shared" si="111"/>
        <v/>
      </c>
      <c r="EV147" s="139" t="str">
        <f t="shared" si="112"/>
        <v/>
      </c>
      <c r="EY147" s="139" t="str">
        <f t="shared" si="113"/>
        <v/>
      </c>
      <c r="FB147" s="139" t="str">
        <f t="shared" si="114"/>
        <v/>
      </c>
      <c r="FE147" s="139" t="str">
        <f t="shared" si="115"/>
        <v/>
      </c>
      <c r="FH147" s="139" t="str">
        <f t="shared" si="116"/>
        <v/>
      </c>
      <c r="FK147" s="139" t="str">
        <f t="shared" si="117"/>
        <v/>
      </c>
      <c r="FN147" s="139" t="str">
        <f t="shared" si="118"/>
        <v/>
      </c>
      <c r="FQ147" s="139" t="str">
        <f t="shared" si="119"/>
        <v/>
      </c>
      <c r="FT147" s="139" t="str">
        <f t="shared" si="120"/>
        <v/>
      </c>
      <c r="FW147" s="139" t="str">
        <f t="shared" si="121"/>
        <v/>
      </c>
      <c r="FZ147" s="139" t="str">
        <f t="shared" si="122"/>
        <v/>
      </c>
      <c r="GC147" s="139" t="str">
        <f t="shared" si="123"/>
        <v/>
      </c>
      <c r="GF147" s="139" t="str">
        <f t="shared" si="124"/>
        <v/>
      </c>
      <c r="GI147" s="139" t="str">
        <f t="shared" si="125"/>
        <v/>
      </c>
      <c r="GL147" s="139" t="str">
        <f t="shared" si="126"/>
        <v/>
      </c>
      <c r="GO147" s="139" t="str">
        <f t="shared" si="127"/>
        <v/>
      </c>
      <c r="GR147" s="139" t="str">
        <f t="shared" si="128"/>
        <v/>
      </c>
      <c r="GU147" s="139" t="str">
        <f t="shared" si="129"/>
        <v/>
      </c>
      <c r="GX147" s="139" t="str">
        <f t="shared" si="130"/>
        <v/>
      </c>
      <c r="HA147" s="139" t="str">
        <f t="shared" si="131"/>
        <v/>
      </c>
      <c r="HD147" s="139" t="str">
        <f t="shared" si="132"/>
        <v/>
      </c>
      <c r="HG147" s="139" t="str">
        <f t="shared" si="133"/>
        <v/>
      </c>
      <c r="HJ147" s="139" t="str">
        <f t="shared" si="134"/>
        <v/>
      </c>
      <c r="HM147" s="139" t="str">
        <f t="shared" si="135"/>
        <v/>
      </c>
      <c r="HP147" s="139" t="str">
        <f t="shared" si="136"/>
        <v/>
      </c>
      <c r="HS147" s="139" t="str">
        <f t="shared" si="137"/>
        <v/>
      </c>
      <c r="HV147" s="139" t="str">
        <f t="shared" si="138"/>
        <v/>
      </c>
      <c r="HY147" s="139" t="str">
        <f t="shared" si="139"/>
        <v/>
      </c>
      <c r="IE147" s="206" t="str">
        <f t="shared" si="140"/>
        <v/>
      </c>
      <c r="IF147" s="305" t="str">
        <f t="shared" si="141"/>
        <v/>
      </c>
      <c r="IG147" s="201" t="str">
        <f t="shared" si="142"/>
        <v/>
      </c>
      <c r="IH147" s="202" t="b">
        <f t="shared" si="143"/>
        <v>1</v>
      </c>
    </row>
    <row r="148" spans="66:242" x14ac:dyDescent="0.25">
      <c r="BN148" s="203" t="str">
        <f t="shared" si="101"/>
        <v/>
      </c>
      <c r="DA148" s="203" t="str">
        <f t="shared" si="102"/>
        <v/>
      </c>
      <c r="DU148" s="139" t="str">
        <f t="shared" si="103"/>
        <v/>
      </c>
      <c r="DX148" s="139" t="str">
        <f t="shared" si="104"/>
        <v/>
      </c>
      <c r="EA148" s="139" t="str">
        <f t="shared" si="105"/>
        <v/>
      </c>
      <c r="ED148" s="139" t="str">
        <f t="shared" si="106"/>
        <v/>
      </c>
      <c r="EG148" s="139" t="str">
        <f t="shared" si="107"/>
        <v/>
      </c>
      <c r="EJ148" s="139" t="str">
        <f t="shared" si="108"/>
        <v/>
      </c>
      <c r="EM148" s="139" t="str">
        <f t="shared" si="109"/>
        <v/>
      </c>
      <c r="EP148" s="139" t="str">
        <f t="shared" si="110"/>
        <v/>
      </c>
      <c r="ES148" s="139" t="str">
        <f t="shared" si="111"/>
        <v/>
      </c>
      <c r="EV148" s="139" t="str">
        <f t="shared" si="112"/>
        <v/>
      </c>
      <c r="EY148" s="139" t="str">
        <f t="shared" si="113"/>
        <v/>
      </c>
      <c r="FB148" s="139" t="str">
        <f t="shared" si="114"/>
        <v/>
      </c>
      <c r="FE148" s="139" t="str">
        <f t="shared" si="115"/>
        <v/>
      </c>
      <c r="FH148" s="139" t="str">
        <f t="shared" si="116"/>
        <v/>
      </c>
      <c r="FK148" s="139" t="str">
        <f t="shared" si="117"/>
        <v/>
      </c>
      <c r="FN148" s="139" t="str">
        <f t="shared" si="118"/>
        <v/>
      </c>
      <c r="FQ148" s="139" t="str">
        <f t="shared" si="119"/>
        <v/>
      </c>
      <c r="FT148" s="139" t="str">
        <f t="shared" si="120"/>
        <v/>
      </c>
      <c r="FW148" s="139" t="str">
        <f t="shared" si="121"/>
        <v/>
      </c>
      <c r="FZ148" s="139" t="str">
        <f t="shared" si="122"/>
        <v/>
      </c>
      <c r="GC148" s="139" t="str">
        <f t="shared" si="123"/>
        <v/>
      </c>
      <c r="GF148" s="139" t="str">
        <f t="shared" si="124"/>
        <v/>
      </c>
      <c r="GI148" s="139" t="str">
        <f t="shared" si="125"/>
        <v/>
      </c>
      <c r="GL148" s="139" t="str">
        <f t="shared" si="126"/>
        <v/>
      </c>
      <c r="GO148" s="139" t="str">
        <f t="shared" si="127"/>
        <v/>
      </c>
      <c r="GR148" s="139" t="str">
        <f t="shared" si="128"/>
        <v/>
      </c>
      <c r="GU148" s="139" t="str">
        <f t="shared" si="129"/>
        <v/>
      </c>
      <c r="GX148" s="139" t="str">
        <f t="shared" si="130"/>
        <v/>
      </c>
      <c r="HA148" s="139" t="str">
        <f t="shared" si="131"/>
        <v/>
      </c>
      <c r="HD148" s="139" t="str">
        <f t="shared" si="132"/>
        <v/>
      </c>
      <c r="HG148" s="139" t="str">
        <f t="shared" si="133"/>
        <v/>
      </c>
      <c r="HJ148" s="139" t="str">
        <f t="shared" si="134"/>
        <v/>
      </c>
      <c r="HM148" s="139" t="str">
        <f t="shared" si="135"/>
        <v/>
      </c>
      <c r="HP148" s="139" t="str">
        <f t="shared" si="136"/>
        <v/>
      </c>
      <c r="HS148" s="139" t="str">
        <f t="shared" si="137"/>
        <v/>
      </c>
      <c r="HV148" s="139" t="str">
        <f t="shared" si="138"/>
        <v/>
      </c>
      <c r="HY148" s="139" t="str">
        <f t="shared" si="139"/>
        <v/>
      </c>
      <c r="IE148" s="206" t="str">
        <f t="shared" si="140"/>
        <v/>
      </c>
      <c r="IF148" s="305" t="str">
        <f t="shared" si="141"/>
        <v/>
      </c>
      <c r="IG148" s="201" t="str">
        <f t="shared" si="142"/>
        <v/>
      </c>
      <c r="IH148" s="202" t="b">
        <f t="shared" si="143"/>
        <v>1</v>
      </c>
    </row>
    <row r="149" spans="66:242" x14ac:dyDescent="0.25">
      <c r="BN149" s="203" t="str">
        <f t="shared" si="101"/>
        <v/>
      </c>
      <c r="DA149" s="203" t="str">
        <f t="shared" si="102"/>
        <v/>
      </c>
      <c r="DU149" s="139" t="str">
        <f t="shared" si="103"/>
        <v/>
      </c>
      <c r="DX149" s="139" t="str">
        <f t="shared" si="104"/>
        <v/>
      </c>
      <c r="EA149" s="139" t="str">
        <f t="shared" si="105"/>
        <v/>
      </c>
      <c r="ED149" s="139" t="str">
        <f t="shared" si="106"/>
        <v/>
      </c>
      <c r="EG149" s="139" t="str">
        <f t="shared" si="107"/>
        <v/>
      </c>
      <c r="EJ149" s="139" t="str">
        <f t="shared" si="108"/>
        <v/>
      </c>
      <c r="EM149" s="139" t="str">
        <f t="shared" si="109"/>
        <v/>
      </c>
      <c r="EP149" s="139" t="str">
        <f t="shared" si="110"/>
        <v/>
      </c>
      <c r="ES149" s="139" t="str">
        <f t="shared" si="111"/>
        <v/>
      </c>
      <c r="EV149" s="139" t="str">
        <f t="shared" si="112"/>
        <v/>
      </c>
      <c r="EY149" s="139" t="str">
        <f t="shared" si="113"/>
        <v/>
      </c>
      <c r="FB149" s="139" t="str">
        <f t="shared" si="114"/>
        <v/>
      </c>
      <c r="FE149" s="139" t="str">
        <f t="shared" si="115"/>
        <v/>
      </c>
      <c r="FH149" s="139" t="str">
        <f t="shared" si="116"/>
        <v/>
      </c>
      <c r="FK149" s="139" t="str">
        <f t="shared" si="117"/>
        <v/>
      </c>
      <c r="FN149" s="139" t="str">
        <f t="shared" si="118"/>
        <v/>
      </c>
      <c r="FQ149" s="139" t="str">
        <f t="shared" si="119"/>
        <v/>
      </c>
      <c r="FT149" s="139" t="str">
        <f t="shared" si="120"/>
        <v/>
      </c>
      <c r="FW149" s="139" t="str">
        <f t="shared" si="121"/>
        <v/>
      </c>
      <c r="FZ149" s="139" t="str">
        <f t="shared" si="122"/>
        <v/>
      </c>
      <c r="GC149" s="139" t="str">
        <f t="shared" si="123"/>
        <v/>
      </c>
      <c r="GF149" s="139" t="str">
        <f t="shared" si="124"/>
        <v/>
      </c>
      <c r="GI149" s="139" t="str">
        <f t="shared" si="125"/>
        <v/>
      </c>
      <c r="GL149" s="139" t="str">
        <f t="shared" si="126"/>
        <v/>
      </c>
      <c r="GO149" s="139" t="str">
        <f t="shared" si="127"/>
        <v/>
      </c>
      <c r="GR149" s="139" t="str">
        <f t="shared" si="128"/>
        <v/>
      </c>
      <c r="GU149" s="139" t="str">
        <f t="shared" si="129"/>
        <v/>
      </c>
      <c r="GX149" s="139" t="str">
        <f t="shared" si="130"/>
        <v/>
      </c>
      <c r="HA149" s="139" t="str">
        <f t="shared" si="131"/>
        <v/>
      </c>
      <c r="HD149" s="139" t="str">
        <f t="shared" si="132"/>
        <v/>
      </c>
      <c r="HG149" s="139" t="str">
        <f t="shared" si="133"/>
        <v/>
      </c>
      <c r="HJ149" s="139" t="str">
        <f t="shared" si="134"/>
        <v/>
      </c>
      <c r="HM149" s="139" t="str">
        <f t="shared" si="135"/>
        <v/>
      </c>
      <c r="HP149" s="139" t="str">
        <f t="shared" si="136"/>
        <v/>
      </c>
      <c r="HS149" s="139" t="str">
        <f t="shared" si="137"/>
        <v/>
      </c>
      <c r="HV149" s="139" t="str">
        <f t="shared" si="138"/>
        <v/>
      </c>
      <c r="HY149" s="139" t="str">
        <f t="shared" si="139"/>
        <v/>
      </c>
      <c r="IE149" s="206" t="str">
        <f t="shared" si="140"/>
        <v/>
      </c>
      <c r="IF149" s="305" t="str">
        <f t="shared" si="141"/>
        <v/>
      </c>
      <c r="IG149" s="201" t="str">
        <f t="shared" si="142"/>
        <v/>
      </c>
      <c r="IH149" s="202" t="b">
        <f t="shared" si="143"/>
        <v>1</v>
      </c>
    </row>
    <row r="150" spans="66:242" x14ac:dyDescent="0.25">
      <c r="BN150" s="203" t="str">
        <f t="shared" si="101"/>
        <v/>
      </c>
      <c r="DA150" s="203" t="str">
        <f t="shared" si="102"/>
        <v/>
      </c>
      <c r="DU150" s="139" t="str">
        <f t="shared" si="103"/>
        <v/>
      </c>
      <c r="DX150" s="139" t="str">
        <f t="shared" si="104"/>
        <v/>
      </c>
      <c r="EA150" s="139" t="str">
        <f t="shared" si="105"/>
        <v/>
      </c>
      <c r="ED150" s="139" t="str">
        <f t="shared" si="106"/>
        <v/>
      </c>
      <c r="EG150" s="139" t="str">
        <f t="shared" si="107"/>
        <v/>
      </c>
      <c r="EJ150" s="139" t="str">
        <f t="shared" si="108"/>
        <v/>
      </c>
      <c r="EM150" s="139" t="str">
        <f t="shared" si="109"/>
        <v/>
      </c>
      <c r="EP150" s="139" t="str">
        <f t="shared" si="110"/>
        <v/>
      </c>
      <c r="ES150" s="139" t="str">
        <f t="shared" si="111"/>
        <v/>
      </c>
      <c r="EV150" s="139" t="str">
        <f t="shared" si="112"/>
        <v/>
      </c>
      <c r="EY150" s="139" t="str">
        <f t="shared" si="113"/>
        <v/>
      </c>
      <c r="FB150" s="139" t="str">
        <f t="shared" si="114"/>
        <v/>
      </c>
      <c r="FE150" s="139" t="str">
        <f t="shared" si="115"/>
        <v/>
      </c>
      <c r="FH150" s="139" t="str">
        <f t="shared" si="116"/>
        <v/>
      </c>
      <c r="FK150" s="139" t="str">
        <f t="shared" si="117"/>
        <v/>
      </c>
      <c r="FN150" s="139" t="str">
        <f t="shared" si="118"/>
        <v/>
      </c>
      <c r="FQ150" s="139" t="str">
        <f t="shared" si="119"/>
        <v/>
      </c>
      <c r="FT150" s="139" t="str">
        <f t="shared" si="120"/>
        <v/>
      </c>
      <c r="FW150" s="139" t="str">
        <f t="shared" si="121"/>
        <v/>
      </c>
      <c r="FZ150" s="139" t="str">
        <f t="shared" si="122"/>
        <v/>
      </c>
      <c r="GC150" s="139" t="str">
        <f t="shared" si="123"/>
        <v/>
      </c>
      <c r="GF150" s="139" t="str">
        <f t="shared" si="124"/>
        <v/>
      </c>
      <c r="GI150" s="139" t="str">
        <f t="shared" si="125"/>
        <v/>
      </c>
      <c r="GL150" s="139" t="str">
        <f t="shared" si="126"/>
        <v/>
      </c>
      <c r="GO150" s="139" t="str">
        <f t="shared" si="127"/>
        <v/>
      </c>
      <c r="GR150" s="139" t="str">
        <f t="shared" si="128"/>
        <v/>
      </c>
      <c r="GU150" s="139" t="str">
        <f t="shared" si="129"/>
        <v/>
      </c>
      <c r="GX150" s="139" t="str">
        <f t="shared" si="130"/>
        <v/>
      </c>
      <c r="HA150" s="139" t="str">
        <f t="shared" si="131"/>
        <v/>
      </c>
      <c r="HD150" s="139" t="str">
        <f t="shared" si="132"/>
        <v/>
      </c>
      <c r="HG150" s="139" t="str">
        <f t="shared" si="133"/>
        <v/>
      </c>
      <c r="HJ150" s="139" t="str">
        <f t="shared" si="134"/>
        <v/>
      </c>
      <c r="HM150" s="139" t="str">
        <f t="shared" si="135"/>
        <v/>
      </c>
      <c r="HP150" s="139" t="str">
        <f t="shared" si="136"/>
        <v/>
      </c>
      <c r="HS150" s="139" t="str">
        <f t="shared" si="137"/>
        <v/>
      </c>
      <c r="HV150" s="139" t="str">
        <f t="shared" si="138"/>
        <v/>
      </c>
      <c r="HY150" s="139" t="str">
        <f t="shared" si="139"/>
        <v/>
      </c>
      <c r="IE150" s="206" t="str">
        <f t="shared" si="140"/>
        <v/>
      </c>
      <c r="IF150" s="305" t="str">
        <f t="shared" si="141"/>
        <v/>
      </c>
      <c r="IG150" s="201" t="str">
        <f t="shared" si="142"/>
        <v/>
      </c>
      <c r="IH150" s="202" t="b">
        <f t="shared" si="143"/>
        <v>1</v>
      </c>
    </row>
    <row r="151" spans="66:242" x14ac:dyDescent="0.25">
      <c r="BN151" s="203" t="str">
        <f t="shared" si="101"/>
        <v/>
      </c>
      <c r="DA151" s="203" t="str">
        <f t="shared" si="102"/>
        <v/>
      </c>
      <c r="DU151" s="139" t="str">
        <f t="shared" si="103"/>
        <v/>
      </c>
      <c r="DX151" s="139" t="str">
        <f t="shared" si="104"/>
        <v/>
      </c>
      <c r="EA151" s="139" t="str">
        <f t="shared" si="105"/>
        <v/>
      </c>
      <c r="ED151" s="139" t="str">
        <f t="shared" si="106"/>
        <v/>
      </c>
      <c r="EG151" s="139" t="str">
        <f t="shared" si="107"/>
        <v/>
      </c>
      <c r="EJ151" s="139" t="str">
        <f t="shared" si="108"/>
        <v/>
      </c>
      <c r="EM151" s="139" t="str">
        <f t="shared" si="109"/>
        <v/>
      </c>
      <c r="EP151" s="139" t="str">
        <f t="shared" si="110"/>
        <v/>
      </c>
      <c r="ES151" s="139" t="str">
        <f t="shared" si="111"/>
        <v/>
      </c>
      <c r="EV151" s="139" t="str">
        <f t="shared" si="112"/>
        <v/>
      </c>
      <c r="EY151" s="139" t="str">
        <f t="shared" si="113"/>
        <v/>
      </c>
      <c r="FB151" s="139" t="str">
        <f t="shared" si="114"/>
        <v/>
      </c>
      <c r="FE151" s="139" t="str">
        <f t="shared" si="115"/>
        <v/>
      </c>
      <c r="FH151" s="139" t="str">
        <f t="shared" si="116"/>
        <v/>
      </c>
      <c r="FK151" s="139" t="str">
        <f t="shared" si="117"/>
        <v/>
      </c>
      <c r="FN151" s="139" t="str">
        <f t="shared" si="118"/>
        <v/>
      </c>
      <c r="FQ151" s="139" t="str">
        <f t="shared" si="119"/>
        <v/>
      </c>
      <c r="FT151" s="139" t="str">
        <f t="shared" si="120"/>
        <v/>
      </c>
      <c r="FW151" s="139" t="str">
        <f t="shared" si="121"/>
        <v/>
      </c>
      <c r="FZ151" s="139" t="str">
        <f t="shared" si="122"/>
        <v/>
      </c>
      <c r="GC151" s="139" t="str">
        <f t="shared" si="123"/>
        <v/>
      </c>
      <c r="GF151" s="139" t="str">
        <f t="shared" si="124"/>
        <v/>
      </c>
      <c r="GI151" s="139" t="str">
        <f t="shared" si="125"/>
        <v/>
      </c>
      <c r="GL151" s="139" t="str">
        <f t="shared" si="126"/>
        <v/>
      </c>
      <c r="GO151" s="139" t="str">
        <f t="shared" si="127"/>
        <v/>
      </c>
      <c r="GR151" s="139" t="str">
        <f t="shared" si="128"/>
        <v/>
      </c>
      <c r="GU151" s="139" t="str">
        <f t="shared" si="129"/>
        <v/>
      </c>
      <c r="GX151" s="139" t="str">
        <f t="shared" si="130"/>
        <v/>
      </c>
      <c r="HA151" s="139" t="str">
        <f t="shared" si="131"/>
        <v/>
      </c>
      <c r="HD151" s="139" t="str">
        <f t="shared" si="132"/>
        <v/>
      </c>
      <c r="HG151" s="139" t="str">
        <f t="shared" si="133"/>
        <v/>
      </c>
      <c r="HJ151" s="139" t="str">
        <f t="shared" si="134"/>
        <v/>
      </c>
      <c r="HM151" s="139" t="str">
        <f t="shared" si="135"/>
        <v/>
      </c>
      <c r="HP151" s="139" t="str">
        <f t="shared" si="136"/>
        <v/>
      </c>
      <c r="HS151" s="139" t="str">
        <f t="shared" si="137"/>
        <v/>
      </c>
      <c r="HV151" s="139" t="str">
        <f t="shared" si="138"/>
        <v/>
      </c>
      <c r="HY151" s="139" t="str">
        <f t="shared" si="139"/>
        <v/>
      </c>
      <c r="IE151" s="206" t="str">
        <f t="shared" si="140"/>
        <v/>
      </c>
      <c r="IF151" s="305" t="str">
        <f t="shared" si="141"/>
        <v/>
      </c>
      <c r="IG151" s="201" t="str">
        <f t="shared" si="142"/>
        <v/>
      </c>
      <c r="IH151" s="202" t="b">
        <f t="shared" si="143"/>
        <v>1</v>
      </c>
    </row>
    <row r="152" spans="66:242" x14ac:dyDescent="0.25">
      <c r="BN152" s="203" t="str">
        <f t="shared" si="101"/>
        <v/>
      </c>
      <c r="DA152" s="203" t="str">
        <f t="shared" si="102"/>
        <v/>
      </c>
      <c r="DU152" s="139" t="str">
        <f t="shared" si="103"/>
        <v/>
      </c>
      <c r="DX152" s="139" t="str">
        <f t="shared" si="104"/>
        <v/>
      </c>
      <c r="EA152" s="139" t="str">
        <f t="shared" si="105"/>
        <v/>
      </c>
      <c r="ED152" s="139" t="str">
        <f t="shared" si="106"/>
        <v/>
      </c>
      <c r="EG152" s="139" t="str">
        <f t="shared" si="107"/>
        <v/>
      </c>
      <c r="EJ152" s="139" t="str">
        <f t="shared" si="108"/>
        <v/>
      </c>
      <c r="EM152" s="139" t="str">
        <f t="shared" si="109"/>
        <v/>
      </c>
      <c r="EP152" s="139" t="str">
        <f t="shared" si="110"/>
        <v/>
      </c>
      <c r="ES152" s="139" t="str">
        <f t="shared" si="111"/>
        <v/>
      </c>
      <c r="EV152" s="139" t="str">
        <f t="shared" si="112"/>
        <v/>
      </c>
      <c r="EY152" s="139" t="str">
        <f t="shared" si="113"/>
        <v/>
      </c>
      <c r="FB152" s="139" t="str">
        <f t="shared" si="114"/>
        <v/>
      </c>
      <c r="FE152" s="139" t="str">
        <f t="shared" si="115"/>
        <v/>
      </c>
      <c r="FH152" s="139" t="str">
        <f t="shared" si="116"/>
        <v/>
      </c>
      <c r="FK152" s="139" t="str">
        <f t="shared" si="117"/>
        <v/>
      </c>
      <c r="FN152" s="139" t="str">
        <f t="shared" si="118"/>
        <v/>
      </c>
      <c r="FQ152" s="139" t="str">
        <f t="shared" si="119"/>
        <v/>
      </c>
      <c r="FT152" s="139" t="str">
        <f t="shared" si="120"/>
        <v/>
      </c>
      <c r="FW152" s="139" t="str">
        <f t="shared" si="121"/>
        <v/>
      </c>
      <c r="FZ152" s="139" t="str">
        <f t="shared" si="122"/>
        <v/>
      </c>
      <c r="GC152" s="139" t="str">
        <f t="shared" si="123"/>
        <v/>
      </c>
      <c r="GF152" s="139" t="str">
        <f t="shared" si="124"/>
        <v/>
      </c>
      <c r="GI152" s="139" t="str">
        <f t="shared" si="125"/>
        <v/>
      </c>
      <c r="GL152" s="139" t="str">
        <f t="shared" si="126"/>
        <v/>
      </c>
      <c r="GO152" s="139" t="str">
        <f t="shared" si="127"/>
        <v/>
      </c>
      <c r="GR152" s="139" t="str">
        <f t="shared" si="128"/>
        <v/>
      </c>
      <c r="GU152" s="139" t="str">
        <f t="shared" si="129"/>
        <v/>
      </c>
      <c r="GX152" s="139" t="str">
        <f t="shared" si="130"/>
        <v/>
      </c>
      <c r="HA152" s="139" t="str">
        <f t="shared" si="131"/>
        <v/>
      </c>
      <c r="HD152" s="139" t="str">
        <f t="shared" si="132"/>
        <v/>
      </c>
      <c r="HG152" s="139" t="str">
        <f t="shared" si="133"/>
        <v/>
      </c>
      <c r="HJ152" s="139" t="str">
        <f t="shared" si="134"/>
        <v/>
      </c>
      <c r="HM152" s="139" t="str">
        <f t="shared" si="135"/>
        <v/>
      </c>
      <c r="HP152" s="139" t="str">
        <f t="shared" si="136"/>
        <v/>
      </c>
      <c r="HS152" s="139" t="str">
        <f t="shared" si="137"/>
        <v/>
      </c>
      <c r="HV152" s="139" t="str">
        <f t="shared" si="138"/>
        <v/>
      </c>
      <c r="HY152" s="139" t="str">
        <f t="shared" si="139"/>
        <v/>
      </c>
      <c r="IE152" s="206" t="str">
        <f t="shared" si="140"/>
        <v/>
      </c>
      <c r="IF152" s="305" t="str">
        <f t="shared" si="141"/>
        <v/>
      </c>
      <c r="IG152" s="201" t="str">
        <f t="shared" si="142"/>
        <v/>
      </c>
      <c r="IH152" s="202" t="b">
        <f t="shared" si="143"/>
        <v>1</v>
      </c>
    </row>
    <row r="153" spans="66:242" x14ac:dyDescent="0.25">
      <c r="BN153" s="203" t="str">
        <f t="shared" si="101"/>
        <v/>
      </c>
      <c r="DA153" s="203" t="str">
        <f t="shared" si="102"/>
        <v/>
      </c>
      <c r="DU153" s="139" t="str">
        <f t="shared" si="103"/>
        <v/>
      </c>
      <c r="DX153" s="139" t="str">
        <f t="shared" si="104"/>
        <v/>
      </c>
      <c r="EA153" s="139" t="str">
        <f t="shared" si="105"/>
        <v/>
      </c>
      <c r="ED153" s="139" t="str">
        <f t="shared" si="106"/>
        <v/>
      </c>
      <c r="EG153" s="139" t="str">
        <f t="shared" si="107"/>
        <v/>
      </c>
      <c r="EJ153" s="139" t="str">
        <f t="shared" si="108"/>
        <v/>
      </c>
      <c r="EM153" s="139" t="str">
        <f t="shared" si="109"/>
        <v/>
      </c>
      <c r="EP153" s="139" t="str">
        <f t="shared" si="110"/>
        <v/>
      </c>
      <c r="ES153" s="139" t="str">
        <f t="shared" si="111"/>
        <v/>
      </c>
      <c r="EV153" s="139" t="str">
        <f t="shared" si="112"/>
        <v/>
      </c>
      <c r="EY153" s="139" t="str">
        <f t="shared" si="113"/>
        <v/>
      </c>
      <c r="FB153" s="139" t="str">
        <f t="shared" si="114"/>
        <v/>
      </c>
      <c r="FE153" s="139" t="str">
        <f t="shared" si="115"/>
        <v/>
      </c>
      <c r="FH153" s="139" t="str">
        <f t="shared" si="116"/>
        <v/>
      </c>
      <c r="FK153" s="139" t="str">
        <f t="shared" si="117"/>
        <v/>
      </c>
      <c r="FN153" s="139" t="str">
        <f t="shared" si="118"/>
        <v/>
      </c>
      <c r="FQ153" s="139" t="str">
        <f t="shared" si="119"/>
        <v/>
      </c>
      <c r="FT153" s="139" t="str">
        <f t="shared" si="120"/>
        <v/>
      </c>
      <c r="FW153" s="139" t="str">
        <f t="shared" si="121"/>
        <v/>
      </c>
      <c r="FZ153" s="139" t="str">
        <f t="shared" si="122"/>
        <v/>
      </c>
      <c r="GC153" s="139" t="str">
        <f t="shared" si="123"/>
        <v/>
      </c>
      <c r="GF153" s="139" t="str">
        <f t="shared" si="124"/>
        <v/>
      </c>
      <c r="GI153" s="139" t="str">
        <f t="shared" si="125"/>
        <v/>
      </c>
      <c r="GL153" s="139" t="str">
        <f t="shared" si="126"/>
        <v/>
      </c>
      <c r="GO153" s="139" t="str">
        <f t="shared" si="127"/>
        <v/>
      </c>
      <c r="GR153" s="139" t="str">
        <f t="shared" si="128"/>
        <v/>
      </c>
      <c r="GU153" s="139" t="str">
        <f t="shared" si="129"/>
        <v/>
      </c>
      <c r="GX153" s="139" t="str">
        <f t="shared" si="130"/>
        <v/>
      </c>
      <c r="HA153" s="139" t="str">
        <f t="shared" si="131"/>
        <v/>
      </c>
      <c r="HD153" s="139" t="str">
        <f t="shared" si="132"/>
        <v/>
      </c>
      <c r="HG153" s="139" t="str">
        <f t="shared" si="133"/>
        <v/>
      </c>
      <c r="HJ153" s="139" t="str">
        <f t="shared" si="134"/>
        <v/>
      </c>
      <c r="HM153" s="139" t="str">
        <f t="shared" si="135"/>
        <v/>
      </c>
      <c r="HP153" s="139" t="str">
        <f t="shared" si="136"/>
        <v/>
      </c>
      <c r="HS153" s="139" t="str">
        <f t="shared" si="137"/>
        <v/>
      </c>
      <c r="HV153" s="139" t="str">
        <f t="shared" si="138"/>
        <v/>
      </c>
      <c r="HY153" s="139" t="str">
        <f t="shared" si="139"/>
        <v/>
      </c>
      <c r="IE153" s="206" t="str">
        <f t="shared" si="140"/>
        <v/>
      </c>
      <c r="IF153" s="305" t="str">
        <f t="shared" si="141"/>
        <v/>
      </c>
      <c r="IG153" s="201" t="str">
        <f t="shared" si="142"/>
        <v/>
      </c>
      <c r="IH153" s="202" t="b">
        <f t="shared" si="143"/>
        <v>1</v>
      </c>
    </row>
    <row r="154" spans="66:242" x14ac:dyDescent="0.25">
      <c r="BN154" s="203" t="str">
        <f t="shared" si="101"/>
        <v/>
      </c>
      <c r="DA154" s="203" t="str">
        <f t="shared" si="102"/>
        <v/>
      </c>
      <c r="DU154" s="139" t="str">
        <f t="shared" si="103"/>
        <v/>
      </c>
      <c r="DX154" s="139" t="str">
        <f t="shared" si="104"/>
        <v/>
      </c>
      <c r="EA154" s="139" t="str">
        <f t="shared" si="105"/>
        <v/>
      </c>
      <c r="ED154" s="139" t="str">
        <f t="shared" si="106"/>
        <v/>
      </c>
      <c r="EG154" s="139" t="str">
        <f t="shared" si="107"/>
        <v/>
      </c>
      <c r="EJ154" s="139" t="str">
        <f t="shared" si="108"/>
        <v/>
      </c>
      <c r="EM154" s="139" t="str">
        <f t="shared" si="109"/>
        <v/>
      </c>
      <c r="EP154" s="139" t="str">
        <f t="shared" si="110"/>
        <v/>
      </c>
      <c r="ES154" s="139" t="str">
        <f t="shared" si="111"/>
        <v/>
      </c>
      <c r="EV154" s="139" t="str">
        <f t="shared" si="112"/>
        <v/>
      </c>
      <c r="EY154" s="139" t="str">
        <f t="shared" si="113"/>
        <v/>
      </c>
      <c r="FB154" s="139" t="str">
        <f t="shared" si="114"/>
        <v/>
      </c>
      <c r="FE154" s="139" t="str">
        <f t="shared" si="115"/>
        <v/>
      </c>
      <c r="FH154" s="139" t="str">
        <f t="shared" si="116"/>
        <v/>
      </c>
      <c r="FK154" s="139" t="str">
        <f t="shared" si="117"/>
        <v/>
      </c>
      <c r="FN154" s="139" t="str">
        <f t="shared" si="118"/>
        <v/>
      </c>
      <c r="FQ154" s="139" t="str">
        <f t="shared" si="119"/>
        <v/>
      </c>
      <c r="FT154" s="139" t="str">
        <f t="shared" si="120"/>
        <v/>
      </c>
      <c r="FW154" s="139" t="str">
        <f t="shared" si="121"/>
        <v/>
      </c>
      <c r="FZ154" s="139" t="str">
        <f t="shared" si="122"/>
        <v/>
      </c>
      <c r="GC154" s="139" t="str">
        <f t="shared" si="123"/>
        <v/>
      </c>
      <c r="GF154" s="139" t="str">
        <f t="shared" si="124"/>
        <v/>
      </c>
      <c r="GI154" s="139" t="str">
        <f t="shared" si="125"/>
        <v/>
      </c>
      <c r="GL154" s="139" t="str">
        <f t="shared" si="126"/>
        <v/>
      </c>
      <c r="GO154" s="139" t="str">
        <f t="shared" si="127"/>
        <v/>
      </c>
      <c r="GR154" s="139" t="str">
        <f t="shared" si="128"/>
        <v/>
      </c>
      <c r="GU154" s="139" t="str">
        <f t="shared" si="129"/>
        <v/>
      </c>
      <c r="GX154" s="139" t="str">
        <f t="shared" si="130"/>
        <v/>
      </c>
      <c r="HA154" s="139" t="str">
        <f t="shared" si="131"/>
        <v/>
      </c>
      <c r="HD154" s="139" t="str">
        <f t="shared" si="132"/>
        <v/>
      </c>
      <c r="HG154" s="139" t="str">
        <f t="shared" si="133"/>
        <v/>
      </c>
      <c r="HJ154" s="139" t="str">
        <f t="shared" si="134"/>
        <v/>
      </c>
      <c r="HM154" s="139" t="str">
        <f t="shared" si="135"/>
        <v/>
      </c>
      <c r="HP154" s="139" t="str">
        <f t="shared" si="136"/>
        <v/>
      </c>
      <c r="HS154" s="139" t="str">
        <f t="shared" si="137"/>
        <v/>
      </c>
      <c r="HV154" s="139" t="str">
        <f t="shared" si="138"/>
        <v/>
      </c>
      <c r="HY154" s="139" t="str">
        <f t="shared" si="139"/>
        <v/>
      </c>
      <c r="IE154" s="206" t="str">
        <f t="shared" si="140"/>
        <v/>
      </c>
      <c r="IF154" s="305" t="str">
        <f t="shared" si="141"/>
        <v/>
      </c>
      <c r="IG154" s="201" t="str">
        <f t="shared" si="142"/>
        <v/>
      </c>
      <c r="IH154" s="202" t="b">
        <f t="shared" si="143"/>
        <v>1</v>
      </c>
    </row>
    <row r="155" spans="66:242" x14ac:dyDescent="0.25">
      <c r="BN155" s="203" t="str">
        <f t="shared" si="101"/>
        <v/>
      </c>
      <c r="DA155" s="203" t="str">
        <f t="shared" si="102"/>
        <v/>
      </c>
      <c r="DU155" s="139" t="str">
        <f t="shared" si="103"/>
        <v/>
      </c>
      <c r="DX155" s="139" t="str">
        <f t="shared" si="104"/>
        <v/>
      </c>
      <c r="EA155" s="139" t="str">
        <f t="shared" si="105"/>
        <v/>
      </c>
      <c r="ED155" s="139" t="str">
        <f t="shared" si="106"/>
        <v/>
      </c>
      <c r="EG155" s="139" t="str">
        <f t="shared" si="107"/>
        <v/>
      </c>
      <c r="EJ155" s="139" t="str">
        <f t="shared" si="108"/>
        <v/>
      </c>
      <c r="EM155" s="139" t="str">
        <f t="shared" si="109"/>
        <v/>
      </c>
      <c r="EP155" s="139" t="str">
        <f t="shared" si="110"/>
        <v/>
      </c>
      <c r="ES155" s="139" t="str">
        <f t="shared" si="111"/>
        <v/>
      </c>
      <c r="EV155" s="139" t="str">
        <f t="shared" si="112"/>
        <v/>
      </c>
      <c r="EY155" s="139" t="str">
        <f t="shared" si="113"/>
        <v/>
      </c>
      <c r="FB155" s="139" t="str">
        <f t="shared" si="114"/>
        <v/>
      </c>
      <c r="FE155" s="139" t="str">
        <f t="shared" si="115"/>
        <v/>
      </c>
      <c r="FH155" s="139" t="str">
        <f t="shared" si="116"/>
        <v/>
      </c>
      <c r="FK155" s="139" t="str">
        <f t="shared" si="117"/>
        <v/>
      </c>
      <c r="FN155" s="139" t="str">
        <f t="shared" si="118"/>
        <v/>
      </c>
      <c r="FQ155" s="139" t="str">
        <f t="shared" si="119"/>
        <v/>
      </c>
      <c r="FT155" s="139" t="str">
        <f t="shared" si="120"/>
        <v/>
      </c>
      <c r="FW155" s="139" t="str">
        <f t="shared" si="121"/>
        <v/>
      </c>
      <c r="FZ155" s="139" t="str">
        <f t="shared" si="122"/>
        <v/>
      </c>
      <c r="GC155" s="139" t="str">
        <f t="shared" si="123"/>
        <v/>
      </c>
      <c r="GF155" s="139" t="str">
        <f t="shared" si="124"/>
        <v/>
      </c>
      <c r="GI155" s="139" t="str">
        <f t="shared" si="125"/>
        <v/>
      </c>
      <c r="GL155" s="139" t="str">
        <f t="shared" si="126"/>
        <v/>
      </c>
      <c r="GO155" s="139" t="str">
        <f t="shared" si="127"/>
        <v/>
      </c>
      <c r="GR155" s="139" t="str">
        <f t="shared" si="128"/>
        <v/>
      </c>
      <c r="GU155" s="139" t="str">
        <f t="shared" si="129"/>
        <v/>
      </c>
      <c r="GX155" s="139" t="str">
        <f t="shared" si="130"/>
        <v/>
      </c>
      <c r="HA155" s="139" t="str">
        <f t="shared" si="131"/>
        <v/>
      </c>
      <c r="HD155" s="139" t="str">
        <f t="shared" si="132"/>
        <v/>
      </c>
      <c r="HG155" s="139" t="str">
        <f t="shared" si="133"/>
        <v/>
      </c>
      <c r="HJ155" s="139" t="str">
        <f t="shared" si="134"/>
        <v/>
      </c>
      <c r="HM155" s="139" t="str">
        <f t="shared" si="135"/>
        <v/>
      </c>
      <c r="HP155" s="139" t="str">
        <f t="shared" si="136"/>
        <v/>
      </c>
      <c r="HS155" s="139" t="str">
        <f t="shared" si="137"/>
        <v/>
      </c>
      <c r="HV155" s="139" t="str">
        <f t="shared" si="138"/>
        <v/>
      </c>
      <c r="HY155" s="139" t="str">
        <f t="shared" si="139"/>
        <v/>
      </c>
      <c r="IE155" s="206" t="str">
        <f t="shared" si="140"/>
        <v/>
      </c>
      <c r="IF155" s="305" t="str">
        <f t="shared" si="141"/>
        <v/>
      </c>
      <c r="IG155" s="201" t="str">
        <f t="shared" si="142"/>
        <v/>
      </c>
      <c r="IH155" s="202" t="b">
        <f t="shared" si="143"/>
        <v>1</v>
      </c>
    </row>
    <row r="156" spans="66:242" x14ac:dyDescent="0.25">
      <c r="BN156" s="203" t="str">
        <f t="shared" si="101"/>
        <v/>
      </c>
      <c r="DA156" s="203" t="str">
        <f t="shared" si="102"/>
        <v/>
      </c>
      <c r="DU156" s="139" t="str">
        <f t="shared" si="103"/>
        <v/>
      </c>
      <c r="DX156" s="139" t="str">
        <f t="shared" si="104"/>
        <v/>
      </c>
      <c r="EA156" s="139" t="str">
        <f t="shared" si="105"/>
        <v/>
      </c>
      <c r="ED156" s="139" t="str">
        <f t="shared" si="106"/>
        <v/>
      </c>
      <c r="EG156" s="139" t="str">
        <f t="shared" si="107"/>
        <v/>
      </c>
      <c r="EJ156" s="139" t="str">
        <f t="shared" si="108"/>
        <v/>
      </c>
      <c r="EM156" s="139" t="str">
        <f t="shared" si="109"/>
        <v/>
      </c>
      <c r="EP156" s="139" t="str">
        <f t="shared" si="110"/>
        <v/>
      </c>
      <c r="ES156" s="139" t="str">
        <f t="shared" si="111"/>
        <v/>
      </c>
      <c r="EV156" s="139" t="str">
        <f t="shared" si="112"/>
        <v/>
      </c>
      <c r="EY156" s="139" t="str">
        <f t="shared" si="113"/>
        <v/>
      </c>
      <c r="FB156" s="139" t="str">
        <f t="shared" si="114"/>
        <v/>
      </c>
      <c r="FE156" s="139" t="str">
        <f t="shared" si="115"/>
        <v/>
      </c>
      <c r="FH156" s="139" t="str">
        <f t="shared" si="116"/>
        <v/>
      </c>
      <c r="FK156" s="139" t="str">
        <f t="shared" si="117"/>
        <v/>
      </c>
      <c r="FN156" s="139" t="str">
        <f t="shared" si="118"/>
        <v/>
      </c>
      <c r="FQ156" s="139" t="str">
        <f t="shared" si="119"/>
        <v/>
      </c>
      <c r="FT156" s="139" t="str">
        <f t="shared" si="120"/>
        <v/>
      </c>
      <c r="FW156" s="139" t="str">
        <f t="shared" si="121"/>
        <v/>
      </c>
      <c r="FZ156" s="139" t="str">
        <f t="shared" si="122"/>
        <v/>
      </c>
      <c r="GC156" s="139" t="str">
        <f t="shared" si="123"/>
        <v/>
      </c>
      <c r="GF156" s="139" t="str">
        <f t="shared" si="124"/>
        <v/>
      </c>
      <c r="GI156" s="139" t="str">
        <f t="shared" si="125"/>
        <v/>
      </c>
      <c r="GL156" s="139" t="str">
        <f t="shared" si="126"/>
        <v/>
      </c>
      <c r="GO156" s="139" t="str">
        <f t="shared" si="127"/>
        <v/>
      </c>
      <c r="GR156" s="139" t="str">
        <f t="shared" si="128"/>
        <v/>
      </c>
      <c r="GU156" s="139" t="str">
        <f t="shared" si="129"/>
        <v/>
      </c>
      <c r="GX156" s="139" t="str">
        <f t="shared" si="130"/>
        <v/>
      </c>
      <c r="HA156" s="139" t="str">
        <f t="shared" si="131"/>
        <v/>
      </c>
      <c r="HD156" s="139" t="str">
        <f t="shared" si="132"/>
        <v/>
      </c>
      <c r="HG156" s="139" t="str">
        <f t="shared" si="133"/>
        <v/>
      </c>
      <c r="HJ156" s="139" t="str">
        <f t="shared" si="134"/>
        <v/>
      </c>
      <c r="HM156" s="139" t="str">
        <f t="shared" si="135"/>
        <v/>
      </c>
      <c r="HP156" s="139" t="str">
        <f t="shared" si="136"/>
        <v/>
      </c>
      <c r="HS156" s="139" t="str">
        <f t="shared" si="137"/>
        <v/>
      </c>
      <c r="HV156" s="139" t="str">
        <f t="shared" si="138"/>
        <v/>
      </c>
      <c r="HY156" s="139" t="str">
        <f t="shared" si="139"/>
        <v/>
      </c>
      <c r="IE156" s="206" t="str">
        <f t="shared" si="140"/>
        <v/>
      </c>
      <c r="IF156" s="305" t="str">
        <f t="shared" si="141"/>
        <v/>
      </c>
      <c r="IG156" s="201" t="str">
        <f t="shared" si="142"/>
        <v/>
      </c>
      <c r="IH156" s="202" t="b">
        <f t="shared" si="143"/>
        <v>1</v>
      </c>
    </row>
    <row r="157" spans="66:242" x14ac:dyDescent="0.25">
      <c r="BN157" s="203" t="str">
        <f t="shared" si="101"/>
        <v/>
      </c>
      <c r="DA157" s="203" t="str">
        <f t="shared" si="102"/>
        <v/>
      </c>
      <c r="DU157" s="139" t="str">
        <f t="shared" si="103"/>
        <v/>
      </c>
      <c r="DX157" s="139" t="str">
        <f t="shared" si="104"/>
        <v/>
      </c>
      <c r="EA157" s="139" t="str">
        <f t="shared" si="105"/>
        <v/>
      </c>
      <c r="ED157" s="139" t="str">
        <f t="shared" si="106"/>
        <v/>
      </c>
      <c r="EG157" s="139" t="str">
        <f t="shared" si="107"/>
        <v/>
      </c>
      <c r="EJ157" s="139" t="str">
        <f t="shared" si="108"/>
        <v/>
      </c>
      <c r="EM157" s="139" t="str">
        <f t="shared" si="109"/>
        <v/>
      </c>
      <c r="EP157" s="139" t="str">
        <f t="shared" si="110"/>
        <v/>
      </c>
      <c r="ES157" s="139" t="str">
        <f t="shared" si="111"/>
        <v/>
      </c>
      <c r="EV157" s="139" t="str">
        <f t="shared" si="112"/>
        <v/>
      </c>
      <c r="EY157" s="139" t="str">
        <f t="shared" si="113"/>
        <v/>
      </c>
      <c r="FB157" s="139" t="str">
        <f t="shared" si="114"/>
        <v/>
      </c>
      <c r="FE157" s="139" t="str">
        <f t="shared" si="115"/>
        <v/>
      </c>
      <c r="FH157" s="139" t="str">
        <f t="shared" si="116"/>
        <v/>
      </c>
      <c r="FK157" s="139" t="str">
        <f t="shared" si="117"/>
        <v/>
      </c>
      <c r="FN157" s="139" t="str">
        <f t="shared" si="118"/>
        <v/>
      </c>
      <c r="FQ157" s="139" t="str">
        <f t="shared" si="119"/>
        <v/>
      </c>
      <c r="FT157" s="139" t="str">
        <f t="shared" si="120"/>
        <v/>
      </c>
      <c r="FW157" s="139" t="str">
        <f t="shared" si="121"/>
        <v/>
      </c>
      <c r="FZ157" s="139" t="str">
        <f t="shared" si="122"/>
        <v/>
      </c>
      <c r="GC157" s="139" t="str">
        <f t="shared" si="123"/>
        <v/>
      </c>
      <c r="GF157" s="139" t="str">
        <f t="shared" si="124"/>
        <v/>
      </c>
      <c r="GI157" s="139" t="str">
        <f t="shared" si="125"/>
        <v/>
      </c>
      <c r="GL157" s="139" t="str">
        <f t="shared" si="126"/>
        <v/>
      </c>
      <c r="GO157" s="139" t="str">
        <f t="shared" si="127"/>
        <v/>
      </c>
      <c r="GR157" s="139" t="str">
        <f t="shared" si="128"/>
        <v/>
      </c>
      <c r="GU157" s="139" t="str">
        <f t="shared" si="129"/>
        <v/>
      </c>
      <c r="GX157" s="139" t="str">
        <f t="shared" si="130"/>
        <v/>
      </c>
      <c r="HA157" s="139" t="str">
        <f t="shared" si="131"/>
        <v/>
      </c>
      <c r="HD157" s="139" t="str">
        <f t="shared" si="132"/>
        <v/>
      </c>
      <c r="HG157" s="139" t="str">
        <f t="shared" si="133"/>
        <v/>
      </c>
      <c r="HJ157" s="139" t="str">
        <f t="shared" si="134"/>
        <v/>
      </c>
      <c r="HM157" s="139" t="str">
        <f t="shared" si="135"/>
        <v/>
      </c>
      <c r="HP157" s="139" t="str">
        <f t="shared" si="136"/>
        <v/>
      </c>
      <c r="HS157" s="139" t="str">
        <f t="shared" si="137"/>
        <v/>
      </c>
      <c r="HV157" s="139" t="str">
        <f t="shared" si="138"/>
        <v/>
      </c>
      <c r="HY157" s="139" t="str">
        <f t="shared" si="139"/>
        <v/>
      </c>
      <c r="IE157" s="206" t="str">
        <f t="shared" si="140"/>
        <v/>
      </c>
      <c r="IF157" s="305" t="str">
        <f t="shared" si="141"/>
        <v/>
      </c>
      <c r="IG157" s="201" t="str">
        <f t="shared" si="142"/>
        <v/>
      </c>
      <c r="IH157" s="202" t="b">
        <f t="shared" si="143"/>
        <v>1</v>
      </c>
    </row>
    <row r="158" spans="66:242" x14ac:dyDescent="0.25">
      <c r="BN158" s="203" t="str">
        <f t="shared" si="101"/>
        <v/>
      </c>
      <c r="DA158" s="203" t="str">
        <f t="shared" si="102"/>
        <v/>
      </c>
      <c r="DU158" s="139" t="str">
        <f t="shared" si="103"/>
        <v/>
      </c>
      <c r="DX158" s="139" t="str">
        <f t="shared" si="104"/>
        <v/>
      </c>
      <c r="EA158" s="139" t="str">
        <f t="shared" si="105"/>
        <v/>
      </c>
      <c r="ED158" s="139" t="str">
        <f t="shared" si="106"/>
        <v/>
      </c>
      <c r="EG158" s="139" t="str">
        <f t="shared" si="107"/>
        <v/>
      </c>
      <c r="EJ158" s="139" t="str">
        <f t="shared" si="108"/>
        <v/>
      </c>
      <c r="EM158" s="139" t="str">
        <f t="shared" si="109"/>
        <v/>
      </c>
      <c r="EP158" s="139" t="str">
        <f t="shared" si="110"/>
        <v/>
      </c>
      <c r="ES158" s="139" t="str">
        <f t="shared" si="111"/>
        <v/>
      </c>
      <c r="EV158" s="139" t="str">
        <f t="shared" si="112"/>
        <v/>
      </c>
      <c r="EY158" s="139" t="str">
        <f t="shared" si="113"/>
        <v/>
      </c>
      <c r="FB158" s="139" t="str">
        <f t="shared" si="114"/>
        <v/>
      </c>
      <c r="FE158" s="139" t="str">
        <f t="shared" si="115"/>
        <v/>
      </c>
      <c r="FH158" s="139" t="str">
        <f t="shared" si="116"/>
        <v/>
      </c>
      <c r="FK158" s="139" t="str">
        <f t="shared" si="117"/>
        <v/>
      </c>
      <c r="FN158" s="139" t="str">
        <f t="shared" si="118"/>
        <v/>
      </c>
      <c r="FQ158" s="139" t="str">
        <f t="shared" si="119"/>
        <v/>
      </c>
      <c r="FT158" s="139" t="str">
        <f t="shared" si="120"/>
        <v/>
      </c>
      <c r="FW158" s="139" t="str">
        <f t="shared" si="121"/>
        <v/>
      </c>
      <c r="FZ158" s="139" t="str">
        <f t="shared" si="122"/>
        <v/>
      </c>
      <c r="GC158" s="139" t="str">
        <f t="shared" si="123"/>
        <v/>
      </c>
      <c r="GF158" s="139" t="str">
        <f t="shared" si="124"/>
        <v/>
      </c>
      <c r="GI158" s="139" t="str">
        <f t="shared" si="125"/>
        <v/>
      </c>
      <c r="GL158" s="139" t="str">
        <f t="shared" si="126"/>
        <v/>
      </c>
      <c r="GO158" s="139" t="str">
        <f t="shared" si="127"/>
        <v/>
      </c>
      <c r="GR158" s="139" t="str">
        <f t="shared" si="128"/>
        <v/>
      </c>
      <c r="GU158" s="139" t="str">
        <f t="shared" si="129"/>
        <v/>
      </c>
      <c r="GX158" s="139" t="str">
        <f t="shared" si="130"/>
        <v/>
      </c>
      <c r="HA158" s="139" t="str">
        <f t="shared" si="131"/>
        <v/>
      </c>
      <c r="HD158" s="139" t="str">
        <f t="shared" si="132"/>
        <v/>
      </c>
      <c r="HG158" s="139" t="str">
        <f t="shared" si="133"/>
        <v/>
      </c>
      <c r="HJ158" s="139" t="str">
        <f t="shared" si="134"/>
        <v/>
      </c>
      <c r="HM158" s="139" t="str">
        <f t="shared" si="135"/>
        <v/>
      </c>
      <c r="HP158" s="139" t="str">
        <f t="shared" si="136"/>
        <v/>
      </c>
      <c r="HS158" s="139" t="str">
        <f t="shared" si="137"/>
        <v/>
      </c>
      <c r="HV158" s="139" t="str">
        <f t="shared" si="138"/>
        <v/>
      </c>
      <c r="HY158" s="139" t="str">
        <f t="shared" si="139"/>
        <v/>
      </c>
      <c r="IE158" s="206" t="str">
        <f t="shared" si="140"/>
        <v/>
      </c>
      <c r="IF158" s="305" t="str">
        <f t="shared" si="141"/>
        <v/>
      </c>
      <c r="IG158" s="201" t="str">
        <f t="shared" si="142"/>
        <v/>
      </c>
      <c r="IH158" s="202" t="b">
        <f t="shared" si="143"/>
        <v>1</v>
      </c>
    </row>
    <row r="159" spans="66:242" x14ac:dyDescent="0.25">
      <c r="BN159" s="203" t="str">
        <f t="shared" si="101"/>
        <v/>
      </c>
      <c r="DA159" s="203" t="str">
        <f t="shared" si="102"/>
        <v/>
      </c>
      <c r="DU159" s="139" t="str">
        <f t="shared" si="103"/>
        <v/>
      </c>
      <c r="DX159" s="139" t="str">
        <f t="shared" si="104"/>
        <v/>
      </c>
      <c r="EA159" s="139" t="str">
        <f t="shared" si="105"/>
        <v/>
      </c>
      <c r="ED159" s="139" t="str">
        <f t="shared" si="106"/>
        <v/>
      </c>
      <c r="EG159" s="139" t="str">
        <f t="shared" si="107"/>
        <v/>
      </c>
      <c r="EJ159" s="139" t="str">
        <f t="shared" si="108"/>
        <v/>
      </c>
      <c r="EM159" s="139" t="str">
        <f t="shared" si="109"/>
        <v/>
      </c>
      <c r="EP159" s="139" t="str">
        <f t="shared" si="110"/>
        <v/>
      </c>
      <c r="ES159" s="139" t="str">
        <f t="shared" si="111"/>
        <v/>
      </c>
      <c r="EV159" s="139" t="str">
        <f t="shared" si="112"/>
        <v/>
      </c>
      <c r="EY159" s="139" t="str">
        <f t="shared" si="113"/>
        <v/>
      </c>
      <c r="FB159" s="139" t="str">
        <f t="shared" si="114"/>
        <v/>
      </c>
      <c r="FE159" s="139" t="str">
        <f t="shared" si="115"/>
        <v/>
      </c>
      <c r="FH159" s="139" t="str">
        <f t="shared" si="116"/>
        <v/>
      </c>
      <c r="FK159" s="139" t="str">
        <f t="shared" si="117"/>
        <v/>
      </c>
      <c r="FN159" s="139" t="str">
        <f t="shared" si="118"/>
        <v/>
      </c>
      <c r="FQ159" s="139" t="str">
        <f t="shared" si="119"/>
        <v/>
      </c>
      <c r="FT159" s="139" t="str">
        <f t="shared" si="120"/>
        <v/>
      </c>
      <c r="FW159" s="139" t="str">
        <f t="shared" si="121"/>
        <v/>
      </c>
      <c r="FZ159" s="139" t="str">
        <f t="shared" si="122"/>
        <v/>
      </c>
      <c r="GC159" s="139" t="str">
        <f t="shared" si="123"/>
        <v/>
      </c>
      <c r="GF159" s="139" t="str">
        <f t="shared" si="124"/>
        <v/>
      </c>
      <c r="GI159" s="139" t="str">
        <f t="shared" si="125"/>
        <v/>
      </c>
      <c r="GL159" s="139" t="str">
        <f t="shared" si="126"/>
        <v/>
      </c>
      <c r="GO159" s="139" t="str">
        <f t="shared" si="127"/>
        <v/>
      </c>
      <c r="GR159" s="139" t="str">
        <f t="shared" si="128"/>
        <v/>
      </c>
      <c r="GU159" s="139" t="str">
        <f t="shared" si="129"/>
        <v/>
      </c>
      <c r="GX159" s="139" t="str">
        <f t="shared" si="130"/>
        <v/>
      </c>
      <c r="HA159" s="139" t="str">
        <f t="shared" si="131"/>
        <v/>
      </c>
      <c r="HD159" s="139" t="str">
        <f t="shared" si="132"/>
        <v/>
      </c>
      <c r="HG159" s="139" t="str">
        <f t="shared" si="133"/>
        <v/>
      </c>
      <c r="HJ159" s="139" t="str">
        <f t="shared" si="134"/>
        <v/>
      </c>
      <c r="HM159" s="139" t="str">
        <f t="shared" si="135"/>
        <v/>
      </c>
      <c r="HP159" s="139" t="str">
        <f t="shared" si="136"/>
        <v/>
      </c>
      <c r="HS159" s="139" t="str">
        <f t="shared" si="137"/>
        <v/>
      </c>
      <c r="HV159" s="139" t="str">
        <f t="shared" si="138"/>
        <v/>
      </c>
      <c r="HY159" s="139" t="str">
        <f t="shared" si="139"/>
        <v/>
      </c>
      <c r="IE159" s="206" t="str">
        <f t="shared" si="140"/>
        <v/>
      </c>
      <c r="IF159" s="305" t="str">
        <f t="shared" si="141"/>
        <v/>
      </c>
      <c r="IG159" s="201" t="str">
        <f t="shared" si="142"/>
        <v/>
      </c>
      <c r="IH159" s="202" t="b">
        <f t="shared" si="143"/>
        <v>1</v>
      </c>
    </row>
    <row r="160" spans="66:242" x14ac:dyDescent="0.25">
      <c r="BN160" s="203" t="str">
        <f t="shared" si="101"/>
        <v/>
      </c>
      <c r="DA160" s="203" t="str">
        <f t="shared" si="102"/>
        <v/>
      </c>
      <c r="DU160" s="139" t="str">
        <f t="shared" si="103"/>
        <v/>
      </c>
      <c r="DX160" s="139" t="str">
        <f t="shared" si="104"/>
        <v/>
      </c>
      <c r="EA160" s="139" t="str">
        <f t="shared" si="105"/>
        <v/>
      </c>
      <c r="ED160" s="139" t="str">
        <f t="shared" si="106"/>
        <v/>
      </c>
      <c r="EG160" s="139" t="str">
        <f t="shared" si="107"/>
        <v/>
      </c>
      <c r="EJ160" s="139" t="str">
        <f t="shared" si="108"/>
        <v/>
      </c>
      <c r="EM160" s="139" t="str">
        <f t="shared" si="109"/>
        <v/>
      </c>
      <c r="EP160" s="139" t="str">
        <f t="shared" si="110"/>
        <v/>
      </c>
      <c r="ES160" s="139" t="str">
        <f t="shared" si="111"/>
        <v/>
      </c>
      <c r="EV160" s="139" t="str">
        <f t="shared" si="112"/>
        <v/>
      </c>
      <c r="EY160" s="139" t="str">
        <f t="shared" si="113"/>
        <v/>
      </c>
      <c r="FB160" s="139" t="str">
        <f t="shared" si="114"/>
        <v/>
      </c>
      <c r="FE160" s="139" t="str">
        <f t="shared" si="115"/>
        <v/>
      </c>
      <c r="FH160" s="139" t="str">
        <f t="shared" si="116"/>
        <v/>
      </c>
      <c r="FK160" s="139" t="str">
        <f t="shared" si="117"/>
        <v/>
      </c>
      <c r="FN160" s="139" t="str">
        <f t="shared" si="118"/>
        <v/>
      </c>
      <c r="FQ160" s="139" t="str">
        <f t="shared" si="119"/>
        <v/>
      </c>
      <c r="FT160" s="139" t="str">
        <f t="shared" si="120"/>
        <v/>
      </c>
      <c r="FW160" s="139" t="str">
        <f t="shared" si="121"/>
        <v/>
      </c>
      <c r="FZ160" s="139" t="str">
        <f t="shared" si="122"/>
        <v/>
      </c>
      <c r="GC160" s="139" t="str">
        <f t="shared" si="123"/>
        <v/>
      </c>
      <c r="GF160" s="139" t="str">
        <f t="shared" si="124"/>
        <v/>
      </c>
      <c r="GI160" s="139" t="str">
        <f t="shared" si="125"/>
        <v/>
      </c>
      <c r="GL160" s="139" t="str">
        <f t="shared" si="126"/>
        <v/>
      </c>
      <c r="GO160" s="139" t="str">
        <f t="shared" si="127"/>
        <v/>
      </c>
      <c r="GR160" s="139" t="str">
        <f t="shared" si="128"/>
        <v/>
      </c>
      <c r="GU160" s="139" t="str">
        <f t="shared" si="129"/>
        <v/>
      </c>
      <c r="GX160" s="139" t="str">
        <f t="shared" si="130"/>
        <v/>
      </c>
      <c r="HA160" s="139" t="str">
        <f t="shared" si="131"/>
        <v/>
      </c>
      <c r="HD160" s="139" t="str">
        <f t="shared" si="132"/>
        <v/>
      </c>
      <c r="HG160" s="139" t="str">
        <f t="shared" si="133"/>
        <v/>
      </c>
      <c r="HJ160" s="139" t="str">
        <f t="shared" si="134"/>
        <v/>
      </c>
      <c r="HM160" s="139" t="str">
        <f t="shared" si="135"/>
        <v/>
      </c>
      <c r="HP160" s="139" t="str">
        <f t="shared" si="136"/>
        <v/>
      </c>
      <c r="HS160" s="139" t="str">
        <f t="shared" si="137"/>
        <v/>
      </c>
      <c r="HV160" s="139" t="str">
        <f t="shared" si="138"/>
        <v/>
      </c>
      <c r="HY160" s="139" t="str">
        <f t="shared" si="139"/>
        <v/>
      </c>
      <c r="IE160" s="206" t="str">
        <f t="shared" si="140"/>
        <v/>
      </c>
      <c r="IF160" s="305" t="str">
        <f t="shared" si="141"/>
        <v/>
      </c>
      <c r="IG160" s="201" t="str">
        <f t="shared" si="142"/>
        <v/>
      </c>
      <c r="IH160" s="202" t="b">
        <f t="shared" si="143"/>
        <v>1</v>
      </c>
    </row>
    <row r="161" spans="66:242" x14ac:dyDescent="0.25">
      <c r="BN161" s="203" t="str">
        <f t="shared" si="101"/>
        <v/>
      </c>
      <c r="DA161" s="203" t="str">
        <f t="shared" si="102"/>
        <v/>
      </c>
      <c r="DU161" s="139" t="str">
        <f t="shared" si="103"/>
        <v/>
      </c>
      <c r="DX161" s="139" t="str">
        <f t="shared" si="104"/>
        <v/>
      </c>
      <c r="EA161" s="139" t="str">
        <f t="shared" si="105"/>
        <v/>
      </c>
      <c r="ED161" s="139" t="str">
        <f t="shared" si="106"/>
        <v/>
      </c>
      <c r="EG161" s="139" t="str">
        <f t="shared" si="107"/>
        <v/>
      </c>
      <c r="EJ161" s="139" t="str">
        <f t="shared" si="108"/>
        <v/>
      </c>
      <c r="EM161" s="139" t="str">
        <f t="shared" si="109"/>
        <v/>
      </c>
      <c r="EP161" s="139" t="str">
        <f t="shared" si="110"/>
        <v/>
      </c>
      <c r="ES161" s="139" t="str">
        <f t="shared" si="111"/>
        <v/>
      </c>
      <c r="EV161" s="139" t="str">
        <f t="shared" si="112"/>
        <v/>
      </c>
      <c r="EY161" s="139" t="str">
        <f t="shared" si="113"/>
        <v/>
      </c>
      <c r="FB161" s="139" t="str">
        <f t="shared" si="114"/>
        <v/>
      </c>
      <c r="FE161" s="139" t="str">
        <f t="shared" si="115"/>
        <v/>
      </c>
      <c r="FH161" s="139" t="str">
        <f t="shared" si="116"/>
        <v/>
      </c>
      <c r="FK161" s="139" t="str">
        <f t="shared" si="117"/>
        <v/>
      </c>
      <c r="FN161" s="139" t="str">
        <f t="shared" si="118"/>
        <v/>
      </c>
      <c r="FQ161" s="139" t="str">
        <f t="shared" si="119"/>
        <v/>
      </c>
      <c r="FT161" s="139" t="str">
        <f t="shared" si="120"/>
        <v/>
      </c>
      <c r="FW161" s="139" t="str">
        <f t="shared" si="121"/>
        <v/>
      </c>
      <c r="FZ161" s="139" t="str">
        <f t="shared" si="122"/>
        <v/>
      </c>
      <c r="GC161" s="139" t="str">
        <f t="shared" si="123"/>
        <v/>
      </c>
      <c r="GF161" s="139" t="str">
        <f t="shared" si="124"/>
        <v/>
      </c>
      <c r="GI161" s="139" t="str">
        <f t="shared" si="125"/>
        <v/>
      </c>
      <c r="GL161" s="139" t="str">
        <f t="shared" si="126"/>
        <v/>
      </c>
      <c r="GO161" s="139" t="str">
        <f t="shared" si="127"/>
        <v/>
      </c>
      <c r="GR161" s="139" t="str">
        <f t="shared" si="128"/>
        <v/>
      </c>
      <c r="GU161" s="139" t="str">
        <f t="shared" si="129"/>
        <v/>
      </c>
      <c r="GX161" s="139" t="str">
        <f t="shared" si="130"/>
        <v/>
      </c>
      <c r="HA161" s="139" t="str">
        <f t="shared" si="131"/>
        <v/>
      </c>
      <c r="HD161" s="139" t="str">
        <f t="shared" si="132"/>
        <v/>
      </c>
      <c r="HG161" s="139" t="str">
        <f t="shared" si="133"/>
        <v/>
      </c>
      <c r="HJ161" s="139" t="str">
        <f t="shared" si="134"/>
        <v/>
      </c>
      <c r="HM161" s="139" t="str">
        <f t="shared" si="135"/>
        <v/>
      </c>
      <c r="HP161" s="139" t="str">
        <f t="shared" si="136"/>
        <v/>
      </c>
      <c r="HS161" s="139" t="str">
        <f t="shared" si="137"/>
        <v/>
      </c>
      <c r="HV161" s="139" t="str">
        <f t="shared" si="138"/>
        <v/>
      </c>
      <c r="HY161" s="139" t="str">
        <f t="shared" si="139"/>
        <v/>
      </c>
      <c r="IE161" s="206" t="str">
        <f t="shared" si="140"/>
        <v/>
      </c>
      <c r="IF161" s="305" t="str">
        <f t="shared" si="141"/>
        <v/>
      </c>
      <c r="IG161" s="201" t="str">
        <f t="shared" si="142"/>
        <v/>
      </c>
      <c r="IH161" s="202" t="b">
        <f t="shared" si="143"/>
        <v>1</v>
      </c>
    </row>
    <row r="162" spans="66:242" x14ac:dyDescent="0.25">
      <c r="BN162" s="203" t="str">
        <f t="shared" si="101"/>
        <v/>
      </c>
      <c r="DA162" s="203" t="str">
        <f t="shared" si="102"/>
        <v/>
      </c>
      <c r="DU162" s="139" t="str">
        <f t="shared" si="103"/>
        <v/>
      </c>
      <c r="DX162" s="139" t="str">
        <f t="shared" si="104"/>
        <v/>
      </c>
      <c r="EA162" s="139" t="str">
        <f t="shared" si="105"/>
        <v/>
      </c>
      <c r="ED162" s="139" t="str">
        <f t="shared" si="106"/>
        <v/>
      </c>
      <c r="EG162" s="139" t="str">
        <f t="shared" si="107"/>
        <v/>
      </c>
      <c r="EJ162" s="139" t="str">
        <f t="shared" si="108"/>
        <v/>
      </c>
      <c r="EM162" s="139" t="str">
        <f t="shared" si="109"/>
        <v/>
      </c>
      <c r="EP162" s="139" t="str">
        <f t="shared" si="110"/>
        <v/>
      </c>
      <c r="ES162" s="139" t="str">
        <f t="shared" si="111"/>
        <v/>
      </c>
      <c r="EV162" s="139" t="str">
        <f t="shared" si="112"/>
        <v/>
      </c>
      <c r="EY162" s="139" t="str">
        <f t="shared" si="113"/>
        <v/>
      </c>
      <c r="FB162" s="139" t="str">
        <f t="shared" si="114"/>
        <v/>
      </c>
      <c r="FE162" s="139" t="str">
        <f t="shared" si="115"/>
        <v/>
      </c>
      <c r="FH162" s="139" t="str">
        <f t="shared" si="116"/>
        <v/>
      </c>
      <c r="FK162" s="139" t="str">
        <f t="shared" si="117"/>
        <v/>
      </c>
      <c r="FN162" s="139" t="str">
        <f t="shared" si="118"/>
        <v/>
      </c>
      <c r="FQ162" s="139" t="str">
        <f t="shared" si="119"/>
        <v/>
      </c>
      <c r="FT162" s="139" t="str">
        <f t="shared" si="120"/>
        <v/>
      </c>
      <c r="FW162" s="139" t="str">
        <f t="shared" si="121"/>
        <v/>
      </c>
      <c r="FZ162" s="139" t="str">
        <f t="shared" si="122"/>
        <v/>
      </c>
      <c r="GC162" s="139" t="str">
        <f t="shared" si="123"/>
        <v/>
      </c>
      <c r="GF162" s="139" t="str">
        <f t="shared" si="124"/>
        <v/>
      </c>
      <c r="GI162" s="139" t="str">
        <f t="shared" si="125"/>
        <v/>
      </c>
      <c r="GL162" s="139" t="str">
        <f t="shared" si="126"/>
        <v/>
      </c>
      <c r="GO162" s="139" t="str">
        <f t="shared" si="127"/>
        <v/>
      </c>
      <c r="GR162" s="139" t="str">
        <f t="shared" si="128"/>
        <v/>
      </c>
      <c r="GU162" s="139" t="str">
        <f t="shared" si="129"/>
        <v/>
      </c>
      <c r="GX162" s="139" t="str">
        <f t="shared" si="130"/>
        <v/>
      </c>
      <c r="HA162" s="139" t="str">
        <f t="shared" si="131"/>
        <v/>
      </c>
      <c r="HD162" s="139" t="str">
        <f t="shared" si="132"/>
        <v/>
      </c>
      <c r="HG162" s="139" t="str">
        <f t="shared" si="133"/>
        <v/>
      </c>
      <c r="HJ162" s="139" t="str">
        <f t="shared" si="134"/>
        <v/>
      </c>
      <c r="HM162" s="139" t="str">
        <f t="shared" si="135"/>
        <v/>
      </c>
      <c r="HP162" s="139" t="str">
        <f t="shared" si="136"/>
        <v/>
      </c>
      <c r="HS162" s="139" t="str">
        <f t="shared" si="137"/>
        <v/>
      </c>
      <c r="HV162" s="139" t="str">
        <f t="shared" si="138"/>
        <v/>
      </c>
      <c r="HY162" s="139" t="str">
        <f t="shared" si="139"/>
        <v/>
      </c>
      <c r="IE162" s="206" t="str">
        <f t="shared" si="140"/>
        <v/>
      </c>
      <c r="IF162" s="305" t="str">
        <f t="shared" si="141"/>
        <v/>
      </c>
      <c r="IG162" s="201" t="str">
        <f t="shared" si="142"/>
        <v/>
      </c>
      <c r="IH162" s="202" t="b">
        <f t="shared" si="143"/>
        <v>1</v>
      </c>
    </row>
    <row r="163" spans="66:242" x14ac:dyDescent="0.25">
      <c r="BN163" s="203" t="str">
        <f t="shared" si="101"/>
        <v/>
      </c>
      <c r="DA163" s="203" t="str">
        <f t="shared" si="102"/>
        <v/>
      </c>
      <c r="DU163" s="139" t="str">
        <f t="shared" si="103"/>
        <v/>
      </c>
      <c r="DX163" s="139" t="str">
        <f t="shared" si="104"/>
        <v/>
      </c>
      <c r="EA163" s="139" t="str">
        <f t="shared" si="105"/>
        <v/>
      </c>
      <c r="ED163" s="139" t="str">
        <f t="shared" si="106"/>
        <v/>
      </c>
      <c r="EG163" s="139" t="str">
        <f t="shared" si="107"/>
        <v/>
      </c>
      <c r="EJ163" s="139" t="str">
        <f t="shared" si="108"/>
        <v/>
      </c>
      <c r="EM163" s="139" t="str">
        <f t="shared" si="109"/>
        <v/>
      </c>
      <c r="EP163" s="139" t="str">
        <f t="shared" si="110"/>
        <v/>
      </c>
      <c r="ES163" s="139" t="str">
        <f t="shared" si="111"/>
        <v/>
      </c>
      <c r="EV163" s="139" t="str">
        <f t="shared" si="112"/>
        <v/>
      </c>
      <c r="EY163" s="139" t="str">
        <f t="shared" si="113"/>
        <v/>
      </c>
      <c r="FB163" s="139" t="str">
        <f t="shared" si="114"/>
        <v/>
      </c>
      <c r="FE163" s="139" t="str">
        <f t="shared" si="115"/>
        <v/>
      </c>
      <c r="FH163" s="139" t="str">
        <f t="shared" si="116"/>
        <v/>
      </c>
      <c r="FK163" s="139" t="str">
        <f t="shared" si="117"/>
        <v/>
      </c>
      <c r="FN163" s="139" t="str">
        <f t="shared" si="118"/>
        <v/>
      </c>
      <c r="FQ163" s="139" t="str">
        <f t="shared" si="119"/>
        <v/>
      </c>
      <c r="FT163" s="139" t="str">
        <f t="shared" si="120"/>
        <v/>
      </c>
      <c r="FW163" s="139" t="str">
        <f t="shared" si="121"/>
        <v/>
      </c>
      <c r="FZ163" s="139" t="str">
        <f t="shared" si="122"/>
        <v/>
      </c>
      <c r="GC163" s="139" t="str">
        <f t="shared" si="123"/>
        <v/>
      </c>
      <c r="GF163" s="139" t="str">
        <f t="shared" si="124"/>
        <v/>
      </c>
      <c r="GI163" s="139" t="str">
        <f t="shared" si="125"/>
        <v/>
      </c>
      <c r="GL163" s="139" t="str">
        <f t="shared" si="126"/>
        <v/>
      </c>
      <c r="GO163" s="139" t="str">
        <f t="shared" si="127"/>
        <v/>
      </c>
      <c r="GR163" s="139" t="str">
        <f t="shared" si="128"/>
        <v/>
      </c>
      <c r="GU163" s="139" t="str">
        <f t="shared" si="129"/>
        <v/>
      </c>
      <c r="GX163" s="139" t="str">
        <f t="shared" si="130"/>
        <v/>
      </c>
      <c r="HA163" s="139" t="str">
        <f t="shared" si="131"/>
        <v/>
      </c>
      <c r="HD163" s="139" t="str">
        <f t="shared" si="132"/>
        <v/>
      </c>
      <c r="HG163" s="139" t="str">
        <f t="shared" si="133"/>
        <v/>
      </c>
      <c r="HJ163" s="139" t="str">
        <f t="shared" si="134"/>
        <v/>
      </c>
      <c r="HM163" s="139" t="str">
        <f t="shared" si="135"/>
        <v/>
      </c>
      <c r="HP163" s="139" t="str">
        <f t="shared" si="136"/>
        <v/>
      </c>
      <c r="HS163" s="139" t="str">
        <f t="shared" si="137"/>
        <v/>
      </c>
      <c r="HV163" s="139" t="str">
        <f t="shared" si="138"/>
        <v/>
      </c>
      <c r="HY163" s="139" t="str">
        <f t="shared" si="139"/>
        <v/>
      </c>
      <c r="IE163" s="206" t="str">
        <f t="shared" si="140"/>
        <v/>
      </c>
      <c r="IF163" s="305" t="str">
        <f t="shared" si="141"/>
        <v/>
      </c>
      <c r="IG163" s="201" t="str">
        <f t="shared" si="142"/>
        <v/>
      </c>
      <c r="IH163" s="202" t="b">
        <f t="shared" si="143"/>
        <v>1</v>
      </c>
    </row>
    <row r="164" spans="66:242" x14ac:dyDescent="0.25">
      <c r="BN164" s="203" t="str">
        <f t="shared" si="101"/>
        <v/>
      </c>
      <c r="DA164" s="203" t="str">
        <f t="shared" si="102"/>
        <v/>
      </c>
      <c r="DU164" s="139" t="str">
        <f t="shared" si="103"/>
        <v/>
      </c>
      <c r="DX164" s="139" t="str">
        <f t="shared" si="104"/>
        <v/>
      </c>
      <c r="EA164" s="139" t="str">
        <f t="shared" si="105"/>
        <v/>
      </c>
      <c r="ED164" s="139" t="str">
        <f t="shared" si="106"/>
        <v/>
      </c>
      <c r="EG164" s="139" t="str">
        <f t="shared" si="107"/>
        <v/>
      </c>
      <c r="EJ164" s="139" t="str">
        <f t="shared" si="108"/>
        <v/>
      </c>
      <c r="EM164" s="139" t="str">
        <f t="shared" si="109"/>
        <v/>
      </c>
      <c r="EP164" s="139" t="str">
        <f t="shared" si="110"/>
        <v/>
      </c>
      <c r="ES164" s="139" t="str">
        <f t="shared" si="111"/>
        <v/>
      </c>
      <c r="EV164" s="139" t="str">
        <f t="shared" si="112"/>
        <v/>
      </c>
      <c r="EY164" s="139" t="str">
        <f t="shared" si="113"/>
        <v/>
      </c>
      <c r="FB164" s="139" t="str">
        <f t="shared" si="114"/>
        <v/>
      </c>
      <c r="FE164" s="139" t="str">
        <f t="shared" si="115"/>
        <v/>
      </c>
      <c r="FH164" s="139" t="str">
        <f t="shared" si="116"/>
        <v/>
      </c>
      <c r="FK164" s="139" t="str">
        <f t="shared" si="117"/>
        <v/>
      </c>
      <c r="FN164" s="139" t="str">
        <f t="shared" si="118"/>
        <v/>
      </c>
      <c r="FQ164" s="139" t="str">
        <f t="shared" si="119"/>
        <v/>
      </c>
      <c r="FT164" s="139" t="str">
        <f t="shared" si="120"/>
        <v/>
      </c>
      <c r="FW164" s="139" t="str">
        <f t="shared" si="121"/>
        <v/>
      </c>
      <c r="FZ164" s="139" t="str">
        <f t="shared" si="122"/>
        <v/>
      </c>
      <c r="GC164" s="139" t="str">
        <f t="shared" si="123"/>
        <v/>
      </c>
      <c r="GF164" s="139" t="str">
        <f t="shared" si="124"/>
        <v/>
      </c>
      <c r="GI164" s="139" t="str">
        <f t="shared" si="125"/>
        <v/>
      </c>
      <c r="GL164" s="139" t="str">
        <f t="shared" si="126"/>
        <v/>
      </c>
      <c r="GO164" s="139" t="str">
        <f t="shared" si="127"/>
        <v/>
      </c>
      <c r="GR164" s="139" t="str">
        <f t="shared" si="128"/>
        <v/>
      </c>
      <c r="GU164" s="139" t="str">
        <f t="shared" si="129"/>
        <v/>
      </c>
      <c r="GX164" s="139" t="str">
        <f t="shared" si="130"/>
        <v/>
      </c>
      <c r="HA164" s="139" t="str">
        <f t="shared" si="131"/>
        <v/>
      </c>
      <c r="HD164" s="139" t="str">
        <f t="shared" si="132"/>
        <v/>
      </c>
      <c r="HG164" s="139" t="str">
        <f t="shared" si="133"/>
        <v/>
      </c>
      <c r="HJ164" s="139" t="str">
        <f t="shared" si="134"/>
        <v/>
      </c>
      <c r="HM164" s="139" t="str">
        <f t="shared" si="135"/>
        <v/>
      </c>
      <c r="HP164" s="139" t="str">
        <f t="shared" si="136"/>
        <v/>
      </c>
      <c r="HS164" s="139" t="str">
        <f t="shared" si="137"/>
        <v/>
      </c>
      <c r="HV164" s="139" t="str">
        <f t="shared" si="138"/>
        <v/>
      </c>
      <c r="HY164" s="139" t="str">
        <f t="shared" si="139"/>
        <v/>
      </c>
      <c r="IE164" s="206" t="str">
        <f t="shared" si="140"/>
        <v/>
      </c>
      <c r="IF164" s="305" t="str">
        <f t="shared" si="141"/>
        <v/>
      </c>
      <c r="IG164" s="201" t="str">
        <f t="shared" si="142"/>
        <v/>
      </c>
      <c r="IH164" s="202" t="b">
        <f t="shared" si="143"/>
        <v>1</v>
      </c>
    </row>
    <row r="165" spans="66:242" x14ac:dyDescent="0.25">
      <c r="BN165" s="203" t="str">
        <f t="shared" si="101"/>
        <v/>
      </c>
      <c r="DA165" s="203" t="str">
        <f t="shared" si="102"/>
        <v/>
      </c>
      <c r="DU165" s="139" t="str">
        <f t="shared" si="103"/>
        <v/>
      </c>
      <c r="DX165" s="139" t="str">
        <f t="shared" si="104"/>
        <v/>
      </c>
      <c r="EA165" s="139" t="str">
        <f t="shared" si="105"/>
        <v/>
      </c>
      <c r="ED165" s="139" t="str">
        <f t="shared" si="106"/>
        <v/>
      </c>
      <c r="EG165" s="139" t="str">
        <f t="shared" si="107"/>
        <v/>
      </c>
      <c r="EJ165" s="139" t="str">
        <f t="shared" si="108"/>
        <v/>
      </c>
      <c r="EM165" s="139" t="str">
        <f t="shared" si="109"/>
        <v/>
      </c>
      <c r="EP165" s="139" t="str">
        <f t="shared" si="110"/>
        <v/>
      </c>
      <c r="ES165" s="139" t="str">
        <f t="shared" si="111"/>
        <v/>
      </c>
      <c r="EV165" s="139" t="str">
        <f t="shared" si="112"/>
        <v/>
      </c>
      <c r="EY165" s="139" t="str">
        <f t="shared" si="113"/>
        <v/>
      </c>
      <c r="FB165" s="139" t="str">
        <f t="shared" si="114"/>
        <v/>
      </c>
      <c r="FE165" s="139" t="str">
        <f t="shared" si="115"/>
        <v/>
      </c>
      <c r="FH165" s="139" t="str">
        <f t="shared" si="116"/>
        <v/>
      </c>
      <c r="FK165" s="139" t="str">
        <f t="shared" si="117"/>
        <v/>
      </c>
      <c r="FN165" s="139" t="str">
        <f t="shared" si="118"/>
        <v/>
      </c>
      <c r="FQ165" s="139" t="str">
        <f t="shared" si="119"/>
        <v/>
      </c>
      <c r="FT165" s="139" t="str">
        <f t="shared" si="120"/>
        <v/>
      </c>
      <c r="FW165" s="139" t="str">
        <f t="shared" si="121"/>
        <v/>
      </c>
      <c r="FZ165" s="139" t="str">
        <f t="shared" si="122"/>
        <v/>
      </c>
      <c r="GC165" s="139" t="str">
        <f t="shared" si="123"/>
        <v/>
      </c>
      <c r="GF165" s="139" t="str">
        <f t="shared" si="124"/>
        <v/>
      </c>
      <c r="GI165" s="139" t="str">
        <f t="shared" si="125"/>
        <v/>
      </c>
      <c r="GL165" s="139" t="str">
        <f t="shared" si="126"/>
        <v/>
      </c>
      <c r="GO165" s="139" t="str">
        <f t="shared" si="127"/>
        <v/>
      </c>
      <c r="GR165" s="139" t="str">
        <f t="shared" si="128"/>
        <v/>
      </c>
      <c r="GU165" s="139" t="str">
        <f t="shared" si="129"/>
        <v/>
      </c>
      <c r="GX165" s="139" t="str">
        <f t="shared" si="130"/>
        <v/>
      </c>
      <c r="HA165" s="139" t="str">
        <f t="shared" si="131"/>
        <v/>
      </c>
      <c r="HD165" s="139" t="str">
        <f t="shared" si="132"/>
        <v/>
      </c>
      <c r="HG165" s="139" t="str">
        <f t="shared" si="133"/>
        <v/>
      </c>
      <c r="HJ165" s="139" t="str">
        <f t="shared" si="134"/>
        <v/>
      </c>
      <c r="HM165" s="139" t="str">
        <f t="shared" si="135"/>
        <v/>
      </c>
      <c r="HP165" s="139" t="str">
        <f t="shared" si="136"/>
        <v/>
      </c>
      <c r="HS165" s="139" t="str">
        <f t="shared" si="137"/>
        <v/>
      </c>
      <c r="HV165" s="139" t="str">
        <f t="shared" si="138"/>
        <v/>
      </c>
      <c r="HY165" s="139" t="str">
        <f t="shared" si="139"/>
        <v/>
      </c>
      <c r="IE165" s="206" t="str">
        <f t="shared" si="140"/>
        <v/>
      </c>
      <c r="IF165" s="305" t="str">
        <f t="shared" si="141"/>
        <v/>
      </c>
      <c r="IG165" s="201" t="str">
        <f t="shared" si="142"/>
        <v/>
      </c>
      <c r="IH165" s="202" t="b">
        <f t="shared" si="143"/>
        <v>1</v>
      </c>
    </row>
    <row r="166" spans="66:242" x14ac:dyDescent="0.25">
      <c r="BN166" s="203" t="str">
        <f t="shared" si="101"/>
        <v/>
      </c>
      <c r="DA166" s="203" t="str">
        <f t="shared" si="102"/>
        <v/>
      </c>
      <c r="DU166" s="139" t="str">
        <f t="shared" si="103"/>
        <v/>
      </c>
      <c r="DX166" s="139" t="str">
        <f t="shared" si="104"/>
        <v/>
      </c>
      <c r="EA166" s="139" t="str">
        <f t="shared" si="105"/>
        <v/>
      </c>
      <c r="ED166" s="139" t="str">
        <f t="shared" si="106"/>
        <v/>
      </c>
      <c r="EG166" s="139" t="str">
        <f t="shared" si="107"/>
        <v/>
      </c>
      <c r="EJ166" s="139" t="str">
        <f t="shared" si="108"/>
        <v/>
      </c>
      <c r="EM166" s="139" t="str">
        <f t="shared" si="109"/>
        <v/>
      </c>
      <c r="EP166" s="139" t="str">
        <f t="shared" si="110"/>
        <v/>
      </c>
      <c r="ES166" s="139" t="str">
        <f t="shared" si="111"/>
        <v/>
      </c>
      <c r="EV166" s="139" t="str">
        <f t="shared" si="112"/>
        <v/>
      </c>
      <c r="EY166" s="139" t="str">
        <f t="shared" si="113"/>
        <v/>
      </c>
      <c r="FB166" s="139" t="str">
        <f t="shared" si="114"/>
        <v/>
      </c>
      <c r="FE166" s="139" t="str">
        <f t="shared" si="115"/>
        <v/>
      </c>
      <c r="FH166" s="139" t="str">
        <f t="shared" si="116"/>
        <v/>
      </c>
      <c r="FK166" s="139" t="str">
        <f t="shared" si="117"/>
        <v/>
      </c>
      <c r="FN166" s="139" t="str">
        <f t="shared" si="118"/>
        <v/>
      </c>
      <c r="FQ166" s="139" t="str">
        <f t="shared" si="119"/>
        <v/>
      </c>
      <c r="FT166" s="139" t="str">
        <f t="shared" si="120"/>
        <v/>
      </c>
      <c r="FW166" s="139" t="str">
        <f t="shared" si="121"/>
        <v/>
      </c>
      <c r="FZ166" s="139" t="str">
        <f t="shared" si="122"/>
        <v/>
      </c>
      <c r="GC166" s="139" t="str">
        <f t="shared" si="123"/>
        <v/>
      </c>
      <c r="GF166" s="139" t="str">
        <f t="shared" si="124"/>
        <v/>
      </c>
      <c r="GI166" s="139" t="str">
        <f t="shared" si="125"/>
        <v/>
      </c>
      <c r="GL166" s="139" t="str">
        <f t="shared" si="126"/>
        <v/>
      </c>
      <c r="GO166" s="139" t="str">
        <f t="shared" si="127"/>
        <v/>
      </c>
      <c r="GR166" s="139" t="str">
        <f t="shared" si="128"/>
        <v/>
      </c>
      <c r="GU166" s="139" t="str">
        <f t="shared" si="129"/>
        <v/>
      </c>
      <c r="GX166" s="139" t="str">
        <f t="shared" si="130"/>
        <v/>
      </c>
      <c r="HA166" s="139" t="str">
        <f t="shared" si="131"/>
        <v/>
      </c>
      <c r="HD166" s="139" t="str">
        <f t="shared" si="132"/>
        <v/>
      </c>
      <c r="HG166" s="139" t="str">
        <f t="shared" si="133"/>
        <v/>
      </c>
      <c r="HJ166" s="139" t="str">
        <f t="shared" si="134"/>
        <v/>
      </c>
      <c r="HM166" s="139" t="str">
        <f t="shared" si="135"/>
        <v/>
      </c>
      <c r="HP166" s="139" t="str">
        <f t="shared" si="136"/>
        <v/>
      </c>
      <c r="HS166" s="139" t="str">
        <f t="shared" si="137"/>
        <v/>
      </c>
      <c r="HV166" s="139" t="str">
        <f t="shared" si="138"/>
        <v/>
      </c>
      <c r="HY166" s="139" t="str">
        <f t="shared" si="139"/>
        <v/>
      </c>
      <c r="IE166" s="206" t="str">
        <f t="shared" si="140"/>
        <v/>
      </c>
      <c r="IF166" s="305" t="str">
        <f t="shared" si="141"/>
        <v/>
      </c>
      <c r="IG166" s="201" t="str">
        <f t="shared" si="142"/>
        <v/>
      </c>
      <c r="IH166" s="202" t="b">
        <f t="shared" si="143"/>
        <v>1</v>
      </c>
    </row>
    <row r="167" spans="66:242" x14ac:dyDescent="0.25">
      <c r="BN167" s="203" t="str">
        <f t="shared" si="101"/>
        <v/>
      </c>
      <c r="DA167" s="203" t="str">
        <f t="shared" si="102"/>
        <v/>
      </c>
      <c r="DU167" s="139" t="str">
        <f t="shared" si="103"/>
        <v/>
      </c>
      <c r="DX167" s="139" t="str">
        <f t="shared" si="104"/>
        <v/>
      </c>
      <c r="EA167" s="139" t="str">
        <f t="shared" si="105"/>
        <v/>
      </c>
      <c r="ED167" s="139" t="str">
        <f t="shared" si="106"/>
        <v/>
      </c>
      <c r="EG167" s="139" t="str">
        <f t="shared" si="107"/>
        <v/>
      </c>
      <c r="EJ167" s="139" t="str">
        <f t="shared" si="108"/>
        <v/>
      </c>
      <c r="EM167" s="139" t="str">
        <f t="shared" si="109"/>
        <v/>
      </c>
      <c r="EP167" s="139" t="str">
        <f t="shared" si="110"/>
        <v/>
      </c>
      <c r="ES167" s="139" t="str">
        <f t="shared" si="111"/>
        <v/>
      </c>
      <c r="EV167" s="139" t="str">
        <f t="shared" si="112"/>
        <v/>
      </c>
      <c r="EY167" s="139" t="str">
        <f t="shared" si="113"/>
        <v/>
      </c>
      <c r="FB167" s="139" t="str">
        <f t="shared" si="114"/>
        <v/>
      </c>
      <c r="FE167" s="139" t="str">
        <f t="shared" si="115"/>
        <v/>
      </c>
      <c r="FH167" s="139" t="str">
        <f t="shared" si="116"/>
        <v/>
      </c>
      <c r="FK167" s="139" t="str">
        <f t="shared" si="117"/>
        <v/>
      </c>
      <c r="FN167" s="139" t="str">
        <f t="shared" si="118"/>
        <v/>
      </c>
      <c r="FQ167" s="139" t="str">
        <f t="shared" si="119"/>
        <v/>
      </c>
      <c r="FT167" s="139" t="str">
        <f t="shared" si="120"/>
        <v/>
      </c>
      <c r="FW167" s="139" t="str">
        <f t="shared" si="121"/>
        <v/>
      </c>
      <c r="FZ167" s="139" t="str">
        <f t="shared" si="122"/>
        <v/>
      </c>
      <c r="GC167" s="139" t="str">
        <f t="shared" si="123"/>
        <v/>
      </c>
      <c r="GF167" s="139" t="str">
        <f t="shared" si="124"/>
        <v/>
      </c>
      <c r="GI167" s="139" t="str">
        <f t="shared" si="125"/>
        <v/>
      </c>
      <c r="GL167" s="139" t="str">
        <f t="shared" si="126"/>
        <v/>
      </c>
      <c r="GO167" s="139" t="str">
        <f t="shared" si="127"/>
        <v/>
      </c>
      <c r="GR167" s="139" t="str">
        <f t="shared" si="128"/>
        <v/>
      </c>
      <c r="GU167" s="139" t="str">
        <f t="shared" si="129"/>
        <v/>
      </c>
      <c r="GX167" s="139" t="str">
        <f t="shared" si="130"/>
        <v/>
      </c>
      <c r="HA167" s="139" t="str">
        <f t="shared" si="131"/>
        <v/>
      </c>
      <c r="HD167" s="139" t="str">
        <f t="shared" si="132"/>
        <v/>
      </c>
      <c r="HG167" s="139" t="str">
        <f t="shared" si="133"/>
        <v/>
      </c>
      <c r="HJ167" s="139" t="str">
        <f t="shared" si="134"/>
        <v/>
      </c>
      <c r="HM167" s="139" t="str">
        <f t="shared" si="135"/>
        <v/>
      </c>
      <c r="HP167" s="139" t="str">
        <f t="shared" si="136"/>
        <v/>
      </c>
      <c r="HS167" s="139" t="str">
        <f t="shared" si="137"/>
        <v/>
      </c>
      <c r="HV167" s="139" t="str">
        <f t="shared" si="138"/>
        <v/>
      </c>
      <c r="HY167" s="139" t="str">
        <f t="shared" si="139"/>
        <v/>
      </c>
      <c r="IE167" s="206" t="str">
        <f t="shared" si="140"/>
        <v/>
      </c>
      <c r="IF167" s="305" t="str">
        <f t="shared" si="141"/>
        <v/>
      </c>
      <c r="IG167" s="201" t="str">
        <f t="shared" si="142"/>
        <v/>
      </c>
      <c r="IH167" s="202" t="b">
        <f t="shared" si="143"/>
        <v>1</v>
      </c>
    </row>
    <row r="168" spans="66:242" x14ac:dyDescent="0.25">
      <c r="BN168" s="203" t="str">
        <f t="shared" si="101"/>
        <v/>
      </c>
      <c r="DA168" s="203" t="str">
        <f t="shared" si="102"/>
        <v/>
      </c>
      <c r="DU168" s="139" t="str">
        <f t="shared" si="103"/>
        <v/>
      </c>
      <c r="DX168" s="139" t="str">
        <f t="shared" si="104"/>
        <v/>
      </c>
      <c r="EA168" s="139" t="str">
        <f t="shared" si="105"/>
        <v/>
      </c>
      <c r="ED168" s="139" t="str">
        <f t="shared" si="106"/>
        <v/>
      </c>
      <c r="EG168" s="139" t="str">
        <f t="shared" si="107"/>
        <v/>
      </c>
      <c r="EJ168" s="139" t="str">
        <f t="shared" si="108"/>
        <v/>
      </c>
      <c r="EM168" s="139" t="str">
        <f t="shared" si="109"/>
        <v/>
      </c>
      <c r="EP168" s="139" t="str">
        <f t="shared" si="110"/>
        <v/>
      </c>
      <c r="ES168" s="139" t="str">
        <f t="shared" si="111"/>
        <v/>
      </c>
      <c r="EV168" s="139" t="str">
        <f t="shared" si="112"/>
        <v/>
      </c>
      <c r="EY168" s="139" t="str">
        <f t="shared" si="113"/>
        <v/>
      </c>
      <c r="FB168" s="139" t="str">
        <f t="shared" si="114"/>
        <v/>
      </c>
      <c r="FE168" s="139" t="str">
        <f t="shared" si="115"/>
        <v/>
      </c>
      <c r="FH168" s="139" t="str">
        <f t="shared" si="116"/>
        <v/>
      </c>
      <c r="FK168" s="139" t="str">
        <f t="shared" si="117"/>
        <v/>
      </c>
      <c r="FN168" s="139" t="str">
        <f t="shared" si="118"/>
        <v/>
      </c>
      <c r="FQ168" s="139" t="str">
        <f t="shared" si="119"/>
        <v/>
      </c>
      <c r="FT168" s="139" t="str">
        <f t="shared" si="120"/>
        <v/>
      </c>
      <c r="FW168" s="139" t="str">
        <f t="shared" si="121"/>
        <v/>
      </c>
      <c r="FZ168" s="139" t="str">
        <f t="shared" si="122"/>
        <v/>
      </c>
      <c r="GC168" s="139" t="str">
        <f t="shared" si="123"/>
        <v/>
      </c>
      <c r="GF168" s="139" t="str">
        <f t="shared" si="124"/>
        <v/>
      </c>
      <c r="GI168" s="139" t="str">
        <f t="shared" si="125"/>
        <v/>
      </c>
      <c r="GL168" s="139" t="str">
        <f t="shared" si="126"/>
        <v/>
      </c>
      <c r="GO168" s="139" t="str">
        <f t="shared" si="127"/>
        <v/>
      </c>
      <c r="GR168" s="139" t="str">
        <f t="shared" si="128"/>
        <v/>
      </c>
      <c r="GU168" s="139" t="str">
        <f t="shared" si="129"/>
        <v/>
      </c>
      <c r="GX168" s="139" t="str">
        <f t="shared" si="130"/>
        <v/>
      </c>
      <c r="HA168" s="139" t="str">
        <f t="shared" si="131"/>
        <v/>
      </c>
      <c r="HD168" s="139" t="str">
        <f t="shared" si="132"/>
        <v/>
      </c>
      <c r="HG168" s="139" t="str">
        <f t="shared" si="133"/>
        <v/>
      </c>
      <c r="HJ168" s="139" t="str">
        <f t="shared" si="134"/>
        <v/>
      </c>
      <c r="HM168" s="139" t="str">
        <f t="shared" si="135"/>
        <v/>
      </c>
      <c r="HP168" s="139" t="str">
        <f t="shared" si="136"/>
        <v/>
      </c>
      <c r="HS168" s="139" t="str">
        <f t="shared" si="137"/>
        <v/>
      </c>
      <c r="HV168" s="139" t="str">
        <f t="shared" si="138"/>
        <v/>
      </c>
      <c r="HY168" s="139" t="str">
        <f t="shared" si="139"/>
        <v/>
      </c>
      <c r="IE168" s="206" t="str">
        <f t="shared" si="140"/>
        <v/>
      </c>
      <c r="IF168" s="305" t="str">
        <f t="shared" si="141"/>
        <v/>
      </c>
      <c r="IG168" s="201" t="str">
        <f t="shared" si="142"/>
        <v/>
      </c>
      <c r="IH168" s="202" t="b">
        <f t="shared" si="143"/>
        <v>1</v>
      </c>
    </row>
    <row r="169" spans="66:242" x14ac:dyDescent="0.25">
      <c r="BN169" s="203" t="str">
        <f t="shared" si="101"/>
        <v/>
      </c>
      <c r="DA169" s="203" t="str">
        <f t="shared" si="102"/>
        <v/>
      </c>
      <c r="DU169" s="139" t="str">
        <f t="shared" si="103"/>
        <v/>
      </c>
      <c r="DX169" s="139" t="str">
        <f t="shared" si="104"/>
        <v/>
      </c>
      <c r="EA169" s="139" t="str">
        <f t="shared" si="105"/>
        <v/>
      </c>
      <c r="ED169" s="139" t="str">
        <f t="shared" si="106"/>
        <v/>
      </c>
      <c r="EG169" s="139" t="str">
        <f t="shared" si="107"/>
        <v/>
      </c>
      <c r="EJ169" s="139" t="str">
        <f t="shared" si="108"/>
        <v/>
      </c>
      <c r="EM169" s="139" t="str">
        <f t="shared" si="109"/>
        <v/>
      </c>
      <c r="EP169" s="139" t="str">
        <f t="shared" si="110"/>
        <v/>
      </c>
      <c r="ES169" s="139" t="str">
        <f t="shared" si="111"/>
        <v/>
      </c>
      <c r="EV169" s="139" t="str">
        <f t="shared" si="112"/>
        <v/>
      </c>
      <c r="EY169" s="139" t="str">
        <f t="shared" si="113"/>
        <v/>
      </c>
      <c r="FB169" s="139" t="str">
        <f t="shared" si="114"/>
        <v/>
      </c>
      <c r="FE169" s="139" t="str">
        <f t="shared" si="115"/>
        <v/>
      </c>
      <c r="FH169" s="139" t="str">
        <f t="shared" si="116"/>
        <v/>
      </c>
      <c r="FK169" s="139" t="str">
        <f t="shared" si="117"/>
        <v/>
      </c>
      <c r="FN169" s="139" t="str">
        <f t="shared" si="118"/>
        <v/>
      </c>
      <c r="FQ169" s="139" t="str">
        <f t="shared" si="119"/>
        <v/>
      </c>
      <c r="FT169" s="139" t="str">
        <f t="shared" si="120"/>
        <v/>
      </c>
      <c r="FW169" s="139" t="str">
        <f t="shared" si="121"/>
        <v/>
      </c>
      <c r="FZ169" s="139" t="str">
        <f t="shared" si="122"/>
        <v/>
      </c>
      <c r="GC169" s="139" t="str">
        <f t="shared" si="123"/>
        <v/>
      </c>
      <c r="GF169" s="139" t="str">
        <f t="shared" si="124"/>
        <v/>
      </c>
      <c r="GI169" s="139" t="str">
        <f t="shared" si="125"/>
        <v/>
      </c>
      <c r="GL169" s="139" t="str">
        <f t="shared" si="126"/>
        <v/>
      </c>
      <c r="GO169" s="139" t="str">
        <f t="shared" si="127"/>
        <v/>
      </c>
      <c r="GR169" s="139" t="str">
        <f t="shared" si="128"/>
        <v/>
      </c>
      <c r="GU169" s="139" t="str">
        <f t="shared" si="129"/>
        <v/>
      </c>
      <c r="GX169" s="139" t="str">
        <f t="shared" si="130"/>
        <v/>
      </c>
      <c r="HA169" s="139" t="str">
        <f t="shared" si="131"/>
        <v/>
      </c>
      <c r="HD169" s="139" t="str">
        <f t="shared" si="132"/>
        <v/>
      </c>
      <c r="HG169" s="139" t="str">
        <f t="shared" si="133"/>
        <v/>
      </c>
      <c r="HJ169" s="139" t="str">
        <f t="shared" si="134"/>
        <v/>
      </c>
      <c r="HM169" s="139" t="str">
        <f t="shared" si="135"/>
        <v/>
      </c>
      <c r="HP169" s="139" t="str">
        <f t="shared" si="136"/>
        <v/>
      </c>
      <c r="HS169" s="139" t="str">
        <f t="shared" si="137"/>
        <v/>
      </c>
      <c r="HV169" s="139" t="str">
        <f t="shared" si="138"/>
        <v/>
      </c>
      <c r="HY169" s="139" t="str">
        <f t="shared" si="139"/>
        <v/>
      </c>
      <c r="IE169" s="206" t="str">
        <f t="shared" si="140"/>
        <v/>
      </c>
      <c r="IF169" s="305" t="str">
        <f t="shared" si="141"/>
        <v/>
      </c>
      <c r="IG169" s="201" t="str">
        <f t="shared" si="142"/>
        <v/>
      </c>
      <c r="IH169" s="202" t="b">
        <f t="shared" si="143"/>
        <v>1</v>
      </c>
    </row>
    <row r="170" spans="66:242" x14ac:dyDescent="0.25">
      <c r="BN170" s="203" t="str">
        <f t="shared" si="101"/>
        <v/>
      </c>
      <c r="DA170" s="203" t="str">
        <f t="shared" si="102"/>
        <v/>
      </c>
      <c r="DU170" s="139" t="str">
        <f t="shared" si="103"/>
        <v/>
      </c>
      <c r="DX170" s="139" t="str">
        <f t="shared" si="104"/>
        <v/>
      </c>
      <c r="EA170" s="139" t="str">
        <f t="shared" si="105"/>
        <v/>
      </c>
      <c r="ED170" s="139" t="str">
        <f t="shared" si="106"/>
        <v/>
      </c>
      <c r="EG170" s="139" t="str">
        <f t="shared" si="107"/>
        <v/>
      </c>
      <c r="EJ170" s="139" t="str">
        <f t="shared" si="108"/>
        <v/>
      </c>
      <c r="EM170" s="139" t="str">
        <f t="shared" si="109"/>
        <v/>
      </c>
      <c r="EP170" s="139" t="str">
        <f t="shared" si="110"/>
        <v/>
      </c>
      <c r="ES170" s="139" t="str">
        <f t="shared" si="111"/>
        <v/>
      </c>
      <c r="EV170" s="139" t="str">
        <f t="shared" si="112"/>
        <v/>
      </c>
      <c r="EY170" s="139" t="str">
        <f t="shared" si="113"/>
        <v/>
      </c>
      <c r="FB170" s="139" t="str">
        <f t="shared" si="114"/>
        <v/>
      </c>
      <c r="FE170" s="139" t="str">
        <f t="shared" si="115"/>
        <v/>
      </c>
      <c r="FH170" s="139" t="str">
        <f t="shared" si="116"/>
        <v/>
      </c>
      <c r="FK170" s="139" t="str">
        <f t="shared" si="117"/>
        <v/>
      </c>
      <c r="FN170" s="139" t="str">
        <f t="shared" si="118"/>
        <v/>
      </c>
      <c r="FQ170" s="139" t="str">
        <f t="shared" si="119"/>
        <v/>
      </c>
      <c r="FT170" s="139" t="str">
        <f t="shared" si="120"/>
        <v/>
      </c>
      <c r="FW170" s="139" t="str">
        <f t="shared" si="121"/>
        <v/>
      </c>
      <c r="FZ170" s="139" t="str">
        <f t="shared" si="122"/>
        <v/>
      </c>
      <c r="GC170" s="139" t="str">
        <f t="shared" si="123"/>
        <v/>
      </c>
      <c r="GF170" s="139" t="str">
        <f t="shared" si="124"/>
        <v/>
      </c>
      <c r="GI170" s="139" t="str">
        <f t="shared" si="125"/>
        <v/>
      </c>
      <c r="GL170" s="139" t="str">
        <f t="shared" si="126"/>
        <v/>
      </c>
      <c r="GO170" s="139" t="str">
        <f t="shared" si="127"/>
        <v/>
      </c>
      <c r="GR170" s="139" t="str">
        <f t="shared" si="128"/>
        <v/>
      </c>
      <c r="GU170" s="139" t="str">
        <f t="shared" si="129"/>
        <v/>
      </c>
      <c r="GX170" s="139" t="str">
        <f t="shared" si="130"/>
        <v/>
      </c>
      <c r="HA170" s="139" t="str">
        <f t="shared" si="131"/>
        <v/>
      </c>
      <c r="HD170" s="139" t="str">
        <f t="shared" si="132"/>
        <v/>
      </c>
      <c r="HG170" s="139" t="str">
        <f t="shared" si="133"/>
        <v/>
      </c>
      <c r="HJ170" s="139" t="str">
        <f t="shared" si="134"/>
        <v/>
      </c>
      <c r="HM170" s="139" t="str">
        <f t="shared" si="135"/>
        <v/>
      </c>
      <c r="HP170" s="139" t="str">
        <f t="shared" si="136"/>
        <v/>
      </c>
      <c r="HS170" s="139" t="str">
        <f t="shared" si="137"/>
        <v/>
      </c>
      <c r="HV170" s="139" t="str">
        <f t="shared" si="138"/>
        <v/>
      </c>
      <c r="HY170" s="139" t="str">
        <f t="shared" si="139"/>
        <v/>
      </c>
      <c r="IE170" s="206" t="str">
        <f t="shared" si="140"/>
        <v/>
      </c>
      <c r="IF170" s="305" t="str">
        <f t="shared" si="141"/>
        <v/>
      </c>
      <c r="IG170" s="201" t="str">
        <f t="shared" si="142"/>
        <v/>
      </c>
      <c r="IH170" s="202" t="b">
        <f t="shared" si="143"/>
        <v>1</v>
      </c>
    </row>
    <row r="171" spans="66:242" x14ac:dyDescent="0.25">
      <c r="BN171" s="203" t="str">
        <f t="shared" si="101"/>
        <v/>
      </c>
      <c r="DA171" s="203" t="str">
        <f t="shared" si="102"/>
        <v/>
      </c>
      <c r="DU171" s="139" t="str">
        <f t="shared" si="103"/>
        <v/>
      </c>
      <c r="DX171" s="139" t="str">
        <f t="shared" si="104"/>
        <v/>
      </c>
      <c r="EA171" s="139" t="str">
        <f t="shared" si="105"/>
        <v/>
      </c>
      <c r="ED171" s="139" t="str">
        <f t="shared" si="106"/>
        <v/>
      </c>
      <c r="EG171" s="139" t="str">
        <f t="shared" si="107"/>
        <v/>
      </c>
      <c r="EJ171" s="139" t="str">
        <f t="shared" si="108"/>
        <v/>
      </c>
      <c r="EM171" s="139" t="str">
        <f t="shared" si="109"/>
        <v/>
      </c>
      <c r="EP171" s="139" t="str">
        <f t="shared" si="110"/>
        <v/>
      </c>
      <c r="ES171" s="139" t="str">
        <f t="shared" si="111"/>
        <v/>
      </c>
      <c r="EV171" s="139" t="str">
        <f t="shared" si="112"/>
        <v/>
      </c>
      <c r="EY171" s="139" t="str">
        <f t="shared" si="113"/>
        <v/>
      </c>
      <c r="FB171" s="139" t="str">
        <f t="shared" si="114"/>
        <v/>
      </c>
      <c r="FE171" s="139" t="str">
        <f t="shared" si="115"/>
        <v/>
      </c>
      <c r="FH171" s="139" t="str">
        <f t="shared" si="116"/>
        <v/>
      </c>
      <c r="FK171" s="139" t="str">
        <f t="shared" si="117"/>
        <v/>
      </c>
      <c r="FN171" s="139" t="str">
        <f t="shared" si="118"/>
        <v/>
      </c>
      <c r="FQ171" s="139" t="str">
        <f t="shared" si="119"/>
        <v/>
      </c>
      <c r="FT171" s="139" t="str">
        <f t="shared" si="120"/>
        <v/>
      </c>
      <c r="FW171" s="139" t="str">
        <f t="shared" si="121"/>
        <v/>
      </c>
      <c r="FZ171" s="139" t="str">
        <f t="shared" si="122"/>
        <v/>
      </c>
      <c r="GC171" s="139" t="str">
        <f t="shared" si="123"/>
        <v/>
      </c>
      <c r="GF171" s="139" t="str">
        <f t="shared" si="124"/>
        <v/>
      </c>
      <c r="GI171" s="139" t="str">
        <f t="shared" si="125"/>
        <v/>
      </c>
      <c r="GL171" s="139" t="str">
        <f t="shared" si="126"/>
        <v/>
      </c>
      <c r="GO171" s="139" t="str">
        <f t="shared" si="127"/>
        <v/>
      </c>
      <c r="GR171" s="139" t="str">
        <f t="shared" si="128"/>
        <v/>
      </c>
      <c r="GU171" s="139" t="str">
        <f t="shared" si="129"/>
        <v/>
      </c>
      <c r="GX171" s="139" t="str">
        <f t="shared" si="130"/>
        <v/>
      </c>
      <c r="HA171" s="139" t="str">
        <f t="shared" si="131"/>
        <v/>
      </c>
      <c r="HD171" s="139" t="str">
        <f t="shared" si="132"/>
        <v/>
      </c>
      <c r="HG171" s="139" t="str">
        <f t="shared" si="133"/>
        <v/>
      </c>
      <c r="HJ171" s="139" t="str">
        <f t="shared" si="134"/>
        <v/>
      </c>
      <c r="HM171" s="139" t="str">
        <f t="shared" si="135"/>
        <v/>
      </c>
      <c r="HP171" s="139" t="str">
        <f t="shared" si="136"/>
        <v/>
      </c>
      <c r="HS171" s="139" t="str">
        <f t="shared" si="137"/>
        <v/>
      </c>
      <c r="HV171" s="139" t="str">
        <f t="shared" si="138"/>
        <v/>
      </c>
      <c r="HY171" s="139" t="str">
        <f t="shared" si="139"/>
        <v/>
      </c>
      <c r="IE171" s="206" t="str">
        <f t="shared" si="140"/>
        <v/>
      </c>
      <c r="IF171" s="305" t="str">
        <f t="shared" si="141"/>
        <v/>
      </c>
      <c r="IG171" s="201" t="str">
        <f t="shared" si="142"/>
        <v/>
      </c>
      <c r="IH171" s="202" t="b">
        <f t="shared" si="143"/>
        <v>1</v>
      </c>
    </row>
    <row r="172" spans="66:242" x14ac:dyDescent="0.25">
      <c r="BN172" s="203" t="str">
        <f t="shared" si="101"/>
        <v/>
      </c>
      <c r="DA172" s="203" t="str">
        <f t="shared" si="102"/>
        <v/>
      </c>
      <c r="DU172" s="139" t="str">
        <f t="shared" si="103"/>
        <v/>
      </c>
      <c r="DX172" s="139" t="str">
        <f t="shared" si="104"/>
        <v/>
      </c>
      <c r="EA172" s="139" t="str">
        <f t="shared" si="105"/>
        <v/>
      </c>
      <c r="ED172" s="139" t="str">
        <f t="shared" si="106"/>
        <v/>
      </c>
      <c r="EG172" s="139" t="str">
        <f t="shared" si="107"/>
        <v/>
      </c>
      <c r="EJ172" s="139" t="str">
        <f t="shared" si="108"/>
        <v/>
      </c>
      <c r="EM172" s="139" t="str">
        <f t="shared" si="109"/>
        <v/>
      </c>
      <c r="EP172" s="139" t="str">
        <f t="shared" si="110"/>
        <v/>
      </c>
      <c r="ES172" s="139" t="str">
        <f t="shared" si="111"/>
        <v/>
      </c>
      <c r="EV172" s="139" t="str">
        <f t="shared" si="112"/>
        <v/>
      </c>
      <c r="EY172" s="139" t="str">
        <f t="shared" si="113"/>
        <v/>
      </c>
      <c r="FB172" s="139" t="str">
        <f t="shared" si="114"/>
        <v/>
      </c>
      <c r="FE172" s="139" t="str">
        <f t="shared" si="115"/>
        <v/>
      </c>
      <c r="FH172" s="139" t="str">
        <f t="shared" si="116"/>
        <v/>
      </c>
      <c r="FK172" s="139" t="str">
        <f t="shared" si="117"/>
        <v/>
      </c>
      <c r="FN172" s="139" t="str">
        <f t="shared" si="118"/>
        <v/>
      </c>
      <c r="FQ172" s="139" t="str">
        <f t="shared" si="119"/>
        <v/>
      </c>
      <c r="FT172" s="139" t="str">
        <f t="shared" si="120"/>
        <v/>
      </c>
      <c r="FW172" s="139" t="str">
        <f t="shared" si="121"/>
        <v/>
      </c>
      <c r="FZ172" s="139" t="str">
        <f t="shared" si="122"/>
        <v/>
      </c>
      <c r="GC172" s="139" t="str">
        <f t="shared" si="123"/>
        <v/>
      </c>
      <c r="GF172" s="139" t="str">
        <f t="shared" si="124"/>
        <v/>
      </c>
      <c r="GI172" s="139" t="str">
        <f t="shared" si="125"/>
        <v/>
      </c>
      <c r="GL172" s="139" t="str">
        <f t="shared" si="126"/>
        <v/>
      </c>
      <c r="GO172" s="139" t="str">
        <f t="shared" si="127"/>
        <v/>
      </c>
      <c r="GR172" s="139" t="str">
        <f t="shared" si="128"/>
        <v/>
      </c>
      <c r="GU172" s="139" t="str">
        <f t="shared" si="129"/>
        <v/>
      </c>
      <c r="GX172" s="139" t="str">
        <f t="shared" si="130"/>
        <v/>
      </c>
      <c r="HA172" s="139" t="str">
        <f t="shared" si="131"/>
        <v/>
      </c>
      <c r="HD172" s="139" t="str">
        <f t="shared" si="132"/>
        <v/>
      </c>
      <c r="HG172" s="139" t="str">
        <f t="shared" si="133"/>
        <v/>
      </c>
      <c r="HJ172" s="139" t="str">
        <f t="shared" si="134"/>
        <v/>
      </c>
      <c r="HM172" s="139" t="str">
        <f t="shared" si="135"/>
        <v/>
      </c>
      <c r="HP172" s="139" t="str">
        <f t="shared" si="136"/>
        <v/>
      </c>
      <c r="HS172" s="139" t="str">
        <f t="shared" si="137"/>
        <v/>
      </c>
      <c r="HV172" s="139" t="str">
        <f t="shared" si="138"/>
        <v/>
      </c>
      <c r="HY172" s="139" t="str">
        <f t="shared" si="139"/>
        <v/>
      </c>
      <c r="IE172" s="206" t="str">
        <f t="shared" si="140"/>
        <v/>
      </c>
      <c r="IF172" s="305" t="str">
        <f t="shared" si="141"/>
        <v/>
      </c>
      <c r="IG172" s="201" t="str">
        <f t="shared" si="142"/>
        <v/>
      </c>
      <c r="IH172" s="202" t="b">
        <f t="shared" si="143"/>
        <v>1</v>
      </c>
    </row>
    <row r="173" spans="66:242" x14ac:dyDescent="0.25">
      <c r="BN173" s="203" t="str">
        <f t="shared" si="101"/>
        <v/>
      </c>
      <c r="DA173" s="203" t="str">
        <f t="shared" si="102"/>
        <v/>
      </c>
      <c r="DU173" s="139" t="str">
        <f t="shared" si="103"/>
        <v/>
      </c>
      <c r="DX173" s="139" t="str">
        <f t="shared" si="104"/>
        <v/>
      </c>
      <c r="EA173" s="139" t="str">
        <f t="shared" si="105"/>
        <v/>
      </c>
      <c r="ED173" s="139" t="str">
        <f t="shared" si="106"/>
        <v/>
      </c>
      <c r="EG173" s="139" t="str">
        <f t="shared" si="107"/>
        <v/>
      </c>
      <c r="EJ173" s="139" t="str">
        <f t="shared" si="108"/>
        <v/>
      </c>
      <c r="EM173" s="139" t="str">
        <f t="shared" si="109"/>
        <v/>
      </c>
      <c r="EP173" s="139" t="str">
        <f t="shared" si="110"/>
        <v/>
      </c>
      <c r="ES173" s="139" t="str">
        <f t="shared" si="111"/>
        <v/>
      </c>
      <c r="EV173" s="139" t="str">
        <f t="shared" si="112"/>
        <v/>
      </c>
      <c r="EY173" s="139" t="str">
        <f t="shared" si="113"/>
        <v/>
      </c>
      <c r="FB173" s="139" t="str">
        <f t="shared" si="114"/>
        <v/>
      </c>
      <c r="FE173" s="139" t="str">
        <f t="shared" si="115"/>
        <v/>
      </c>
      <c r="FH173" s="139" t="str">
        <f t="shared" si="116"/>
        <v/>
      </c>
      <c r="FK173" s="139" t="str">
        <f t="shared" si="117"/>
        <v/>
      </c>
      <c r="FN173" s="139" t="str">
        <f t="shared" si="118"/>
        <v/>
      </c>
      <c r="FQ173" s="139" t="str">
        <f t="shared" si="119"/>
        <v/>
      </c>
      <c r="FT173" s="139" t="str">
        <f t="shared" si="120"/>
        <v/>
      </c>
      <c r="FW173" s="139" t="str">
        <f t="shared" si="121"/>
        <v/>
      </c>
      <c r="FZ173" s="139" t="str">
        <f t="shared" si="122"/>
        <v/>
      </c>
      <c r="GC173" s="139" t="str">
        <f t="shared" si="123"/>
        <v/>
      </c>
      <c r="GF173" s="139" t="str">
        <f t="shared" si="124"/>
        <v/>
      </c>
      <c r="GI173" s="139" t="str">
        <f t="shared" si="125"/>
        <v/>
      </c>
      <c r="GL173" s="139" t="str">
        <f t="shared" si="126"/>
        <v/>
      </c>
      <c r="GO173" s="139" t="str">
        <f t="shared" si="127"/>
        <v/>
      </c>
      <c r="GR173" s="139" t="str">
        <f t="shared" si="128"/>
        <v/>
      </c>
      <c r="GU173" s="139" t="str">
        <f t="shared" si="129"/>
        <v/>
      </c>
      <c r="GX173" s="139" t="str">
        <f t="shared" si="130"/>
        <v/>
      </c>
      <c r="HA173" s="139" t="str">
        <f t="shared" si="131"/>
        <v/>
      </c>
      <c r="HD173" s="139" t="str">
        <f t="shared" si="132"/>
        <v/>
      </c>
      <c r="HG173" s="139" t="str">
        <f t="shared" si="133"/>
        <v/>
      </c>
      <c r="HJ173" s="139" t="str">
        <f t="shared" si="134"/>
        <v/>
      </c>
      <c r="HM173" s="139" t="str">
        <f t="shared" si="135"/>
        <v/>
      </c>
      <c r="HP173" s="139" t="str">
        <f t="shared" si="136"/>
        <v/>
      </c>
      <c r="HS173" s="139" t="str">
        <f t="shared" si="137"/>
        <v/>
      </c>
      <c r="HV173" s="139" t="str">
        <f t="shared" si="138"/>
        <v/>
      </c>
      <c r="HY173" s="139" t="str">
        <f t="shared" si="139"/>
        <v/>
      </c>
      <c r="IE173" s="206" t="str">
        <f t="shared" si="140"/>
        <v/>
      </c>
      <c r="IF173" s="305" t="str">
        <f t="shared" si="141"/>
        <v/>
      </c>
      <c r="IG173" s="201" t="str">
        <f t="shared" si="142"/>
        <v/>
      </c>
      <c r="IH173" s="202" t="b">
        <f t="shared" si="143"/>
        <v>1</v>
      </c>
    </row>
    <row r="174" spans="66:242" x14ac:dyDescent="0.25">
      <c r="BN174" s="203" t="str">
        <f t="shared" si="101"/>
        <v/>
      </c>
      <c r="DA174" s="203" t="str">
        <f t="shared" si="102"/>
        <v/>
      </c>
      <c r="DU174" s="139" t="str">
        <f t="shared" si="103"/>
        <v/>
      </c>
      <c r="DX174" s="139" t="str">
        <f t="shared" si="104"/>
        <v/>
      </c>
      <c r="EA174" s="139" t="str">
        <f t="shared" si="105"/>
        <v/>
      </c>
      <c r="ED174" s="139" t="str">
        <f t="shared" si="106"/>
        <v/>
      </c>
      <c r="EG174" s="139" t="str">
        <f t="shared" si="107"/>
        <v/>
      </c>
      <c r="EJ174" s="139" t="str">
        <f t="shared" si="108"/>
        <v/>
      </c>
      <c r="EM174" s="139" t="str">
        <f t="shared" si="109"/>
        <v/>
      </c>
      <c r="EP174" s="139" t="str">
        <f t="shared" si="110"/>
        <v/>
      </c>
      <c r="ES174" s="139" t="str">
        <f t="shared" si="111"/>
        <v/>
      </c>
      <c r="EV174" s="139" t="str">
        <f t="shared" si="112"/>
        <v/>
      </c>
      <c r="EY174" s="139" t="str">
        <f t="shared" si="113"/>
        <v/>
      </c>
      <c r="FB174" s="139" t="str">
        <f t="shared" si="114"/>
        <v/>
      </c>
      <c r="FE174" s="139" t="str">
        <f t="shared" si="115"/>
        <v/>
      </c>
      <c r="FH174" s="139" t="str">
        <f t="shared" si="116"/>
        <v/>
      </c>
      <c r="FK174" s="139" t="str">
        <f t="shared" si="117"/>
        <v/>
      </c>
      <c r="FN174" s="139" t="str">
        <f t="shared" si="118"/>
        <v/>
      </c>
      <c r="FQ174" s="139" t="str">
        <f t="shared" si="119"/>
        <v/>
      </c>
      <c r="FT174" s="139" t="str">
        <f t="shared" si="120"/>
        <v/>
      </c>
      <c r="FW174" s="139" t="str">
        <f t="shared" si="121"/>
        <v/>
      </c>
      <c r="FZ174" s="139" t="str">
        <f t="shared" si="122"/>
        <v/>
      </c>
      <c r="GC174" s="139" t="str">
        <f t="shared" si="123"/>
        <v/>
      </c>
      <c r="GF174" s="139" t="str">
        <f t="shared" si="124"/>
        <v/>
      </c>
      <c r="GI174" s="139" t="str">
        <f t="shared" si="125"/>
        <v/>
      </c>
      <c r="GL174" s="139" t="str">
        <f t="shared" si="126"/>
        <v/>
      </c>
      <c r="GO174" s="139" t="str">
        <f t="shared" si="127"/>
        <v/>
      </c>
      <c r="GR174" s="139" t="str">
        <f t="shared" si="128"/>
        <v/>
      </c>
      <c r="GU174" s="139" t="str">
        <f t="shared" si="129"/>
        <v/>
      </c>
      <c r="GX174" s="139" t="str">
        <f t="shared" si="130"/>
        <v/>
      </c>
      <c r="HA174" s="139" t="str">
        <f t="shared" si="131"/>
        <v/>
      </c>
      <c r="HD174" s="139" t="str">
        <f t="shared" si="132"/>
        <v/>
      </c>
      <c r="HG174" s="139" t="str">
        <f t="shared" si="133"/>
        <v/>
      </c>
      <c r="HJ174" s="139" t="str">
        <f t="shared" si="134"/>
        <v/>
      </c>
      <c r="HM174" s="139" t="str">
        <f t="shared" si="135"/>
        <v/>
      </c>
      <c r="HP174" s="139" t="str">
        <f t="shared" si="136"/>
        <v/>
      </c>
      <c r="HS174" s="139" t="str">
        <f t="shared" si="137"/>
        <v/>
      </c>
      <c r="HV174" s="139" t="str">
        <f t="shared" si="138"/>
        <v/>
      </c>
      <c r="HY174" s="139" t="str">
        <f t="shared" si="139"/>
        <v/>
      </c>
      <c r="IE174" s="206" t="str">
        <f t="shared" si="140"/>
        <v/>
      </c>
      <c r="IF174" s="305" t="str">
        <f t="shared" si="141"/>
        <v/>
      </c>
      <c r="IG174" s="201" t="str">
        <f t="shared" si="142"/>
        <v/>
      </c>
      <c r="IH174" s="202" t="b">
        <f t="shared" si="143"/>
        <v>1</v>
      </c>
    </row>
    <row r="175" spans="66:242" x14ac:dyDescent="0.25">
      <c r="BN175" s="203" t="str">
        <f t="shared" si="101"/>
        <v/>
      </c>
      <c r="DA175" s="203" t="str">
        <f t="shared" si="102"/>
        <v/>
      </c>
      <c r="DU175" s="139" t="str">
        <f t="shared" si="103"/>
        <v/>
      </c>
      <c r="DX175" s="139" t="str">
        <f t="shared" si="104"/>
        <v/>
      </c>
      <c r="EA175" s="139" t="str">
        <f t="shared" si="105"/>
        <v/>
      </c>
      <c r="ED175" s="139" t="str">
        <f t="shared" si="106"/>
        <v/>
      </c>
      <c r="EG175" s="139" t="str">
        <f t="shared" si="107"/>
        <v/>
      </c>
      <c r="EJ175" s="139" t="str">
        <f t="shared" si="108"/>
        <v/>
      </c>
      <c r="EM175" s="139" t="str">
        <f t="shared" si="109"/>
        <v/>
      </c>
      <c r="EP175" s="139" t="str">
        <f t="shared" si="110"/>
        <v/>
      </c>
      <c r="ES175" s="139" t="str">
        <f t="shared" si="111"/>
        <v/>
      </c>
      <c r="EV175" s="139" t="str">
        <f t="shared" si="112"/>
        <v/>
      </c>
      <c r="EY175" s="139" t="str">
        <f t="shared" si="113"/>
        <v/>
      </c>
      <c r="FB175" s="139" t="str">
        <f t="shared" si="114"/>
        <v/>
      </c>
      <c r="FE175" s="139" t="str">
        <f t="shared" si="115"/>
        <v/>
      </c>
      <c r="FH175" s="139" t="str">
        <f t="shared" si="116"/>
        <v/>
      </c>
      <c r="FK175" s="139" t="str">
        <f t="shared" si="117"/>
        <v/>
      </c>
      <c r="FN175" s="139" t="str">
        <f t="shared" si="118"/>
        <v/>
      </c>
      <c r="FQ175" s="139" t="str">
        <f t="shared" si="119"/>
        <v/>
      </c>
      <c r="FT175" s="139" t="str">
        <f t="shared" si="120"/>
        <v/>
      </c>
      <c r="FW175" s="139" t="str">
        <f t="shared" si="121"/>
        <v/>
      </c>
      <c r="FZ175" s="139" t="str">
        <f t="shared" si="122"/>
        <v/>
      </c>
      <c r="GC175" s="139" t="str">
        <f t="shared" si="123"/>
        <v/>
      </c>
      <c r="GF175" s="139" t="str">
        <f t="shared" si="124"/>
        <v/>
      </c>
      <c r="GI175" s="139" t="str">
        <f t="shared" si="125"/>
        <v/>
      </c>
      <c r="GL175" s="139" t="str">
        <f t="shared" si="126"/>
        <v/>
      </c>
      <c r="GO175" s="139" t="str">
        <f t="shared" si="127"/>
        <v/>
      </c>
      <c r="GR175" s="139" t="str">
        <f t="shared" si="128"/>
        <v/>
      </c>
      <c r="GU175" s="139" t="str">
        <f t="shared" si="129"/>
        <v/>
      </c>
      <c r="GX175" s="139" t="str">
        <f t="shared" si="130"/>
        <v/>
      </c>
      <c r="HA175" s="139" t="str">
        <f t="shared" si="131"/>
        <v/>
      </c>
      <c r="HD175" s="139" t="str">
        <f t="shared" si="132"/>
        <v/>
      </c>
      <c r="HG175" s="139" t="str">
        <f t="shared" si="133"/>
        <v/>
      </c>
      <c r="HJ175" s="139" t="str">
        <f t="shared" si="134"/>
        <v/>
      </c>
      <c r="HM175" s="139" t="str">
        <f t="shared" si="135"/>
        <v/>
      </c>
      <c r="HP175" s="139" t="str">
        <f t="shared" si="136"/>
        <v/>
      </c>
      <c r="HS175" s="139" t="str">
        <f t="shared" si="137"/>
        <v/>
      </c>
      <c r="HV175" s="139" t="str">
        <f t="shared" si="138"/>
        <v/>
      </c>
      <c r="HY175" s="139" t="str">
        <f t="shared" si="139"/>
        <v/>
      </c>
      <c r="IE175" s="206" t="str">
        <f t="shared" si="140"/>
        <v/>
      </c>
      <c r="IF175" s="305" t="str">
        <f t="shared" si="141"/>
        <v/>
      </c>
      <c r="IG175" s="201" t="str">
        <f t="shared" si="142"/>
        <v/>
      </c>
      <c r="IH175" s="202" t="b">
        <f t="shared" si="143"/>
        <v>1</v>
      </c>
    </row>
    <row r="176" spans="66:242" x14ac:dyDescent="0.25">
      <c r="BN176" s="203" t="str">
        <f t="shared" si="101"/>
        <v/>
      </c>
      <c r="DA176" s="203" t="str">
        <f t="shared" si="102"/>
        <v/>
      </c>
      <c r="DU176" s="139" t="str">
        <f t="shared" si="103"/>
        <v/>
      </c>
      <c r="DX176" s="139" t="str">
        <f t="shared" si="104"/>
        <v/>
      </c>
      <c r="EA176" s="139" t="str">
        <f t="shared" si="105"/>
        <v/>
      </c>
      <c r="ED176" s="139" t="str">
        <f t="shared" si="106"/>
        <v/>
      </c>
      <c r="EG176" s="139" t="str">
        <f t="shared" si="107"/>
        <v/>
      </c>
      <c r="EJ176" s="139" t="str">
        <f t="shared" si="108"/>
        <v/>
      </c>
      <c r="EM176" s="139" t="str">
        <f t="shared" si="109"/>
        <v/>
      </c>
      <c r="EP176" s="139" t="str">
        <f t="shared" si="110"/>
        <v/>
      </c>
      <c r="ES176" s="139" t="str">
        <f t="shared" si="111"/>
        <v/>
      </c>
      <c r="EV176" s="139" t="str">
        <f t="shared" si="112"/>
        <v/>
      </c>
      <c r="EY176" s="139" t="str">
        <f t="shared" si="113"/>
        <v/>
      </c>
      <c r="FB176" s="139" t="str">
        <f t="shared" si="114"/>
        <v/>
      </c>
      <c r="FE176" s="139" t="str">
        <f t="shared" si="115"/>
        <v/>
      </c>
      <c r="FH176" s="139" t="str">
        <f t="shared" si="116"/>
        <v/>
      </c>
      <c r="FK176" s="139" t="str">
        <f t="shared" si="117"/>
        <v/>
      </c>
      <c r="FN176" s="139" t="str">
        <f t="shared" si="118"/>
        <v/>
      </c>
      <c r="FQ176" s="139" t="str">
        <f t="shared" si="119"/>
        <v/>
      </c>
      <c r="FT176" s="139" t="str">
        <f t="shared" si="120"/>
        <v/>
      </c>
      <c r="FW176" s="139" t="str">
        <f t="shared" si="121"/>
        <v/>
      </c>
      <c r="FZ176" s="139" t="str">
        <f t="shared" si="122"/>
        <v/>
      </c>
      <c r="GC176" s="139" t="str">
        <f t="shared" si="123"/>
        <v/>
      </c>
      <c r="GF176" s="139" t="str">
        <f t="shared" si="124"/>
        <v/>
      </c>
      <c r="GI176" s="139" t="str">
        <f t="shared" si="125"/>
        <v/>
      </c>
      <c r="GL176" s="139" t="str">
        <f t="shared" si="126"/>
        <v/>
      </c>
      <c r="GO176" s="139" t="str">
        <f t="shared" si="127"/>
        <v/>
      </c>
      <c r="GR176" s="139" t="str">
        <f t="shared" si="128"/>
        <v/>
      </c>
      <c r="GU176" s="139" t="str">
        <f t="shared" si="129"/>
        <v/>
      </c>
      <c r="GX176" s="139" t="str">
        <f t="shared" si="130"/>
        <v/>
      </c>
      <c r="HA176" s="139" t="str">
        <f t="shared" si="131"/>
        <v/>
      </c>
      <c r="HD176" s="139" t="str">
        <f t="shared" si="132"/>
        <v/>
      </c>
      <c r="HG176" s="139" t="str">
        <f t="shared" si="133"/>
        <v/>
      </c>
      <c r="HJ176" s="139" t="str">
        <f t="shared" si="134"/>
        <v/>
      </c>
      <c r="HM176" s="139" t="str">
        <f t="shared" si="135"/>
        <v/>
      </c>
      <c r="HP176" s="139" t="str">
        <f t="shared" si="136"/>
        <v/>
      </c>
      <c r="HS176" s="139" t="str">
        <f t="shared" si="137"/>
        <v/>
      </c>
      <c r="HV176" s="139" t="str">
        <f t="shared" si="138"/>
        <v/>
      </c>
      <c r="HY176" s="139" t="str">
        <f t="shared" si="139"/>
        <v/>
      </c>
      <c r="IE176" s="206" t="str">
        <f t="shared" si="140"/>
        <v/>
      </c>
      <c r="IF176" s="305" t="str">
        <f t="shared" si="141"/>
        <v/>
      </c>
      <c r="IG176" s="201" t="str">
        <f t="shared" si="142"/>
        <v/>
      </c>
      <c r="IH176" s="202" t="b">
        <f t="shared" si="143"/>
        <v>1</v>
      </c>
    </row>
    <row r="177" spans="66:242" x14ac:dyDescent="0.25">
      <c r="BN177" s="203" t="str">
        <f t="shared" si="101"/>
        <v/>
      </c>
      <c r="DA177" s="203" t="str">
        <f t="shared" si="102"/>
        <v/>
      </c>
      <c r="DU177" s="139" t="str">
        <f t="shared" si="103"/>
        <v/>
      </c>
      <c r="DX177" s="139" t="str">
        <f t="shared" si="104"/>
        <v/>
      </c>
      <c r="EA177" s="139" t="str">
        <f t="shared" si="105"/>
        <v/>
      </c>
      <c r="ED177" s="139" t="str">
        <f t="shared" si="106"/>
        <v/>
      </c>
      <c r="EG177" s="139" t="str">
        <f t="shared" si="107"/>
        <v/>
      </c>
      <c r="EJ177" s="139" t="str">
        <f t="shared" si="108"/>
        <v/>
      </c>
      <c r="EM177" s="139" t="str">
        <f t="shared" si="109"/>
        <v/>
      </c>
      <c r="EP177" s="139" t="str">
        <f t="shared" si="110"/>
        <v/>
      </c>
      <c r="ES177" s="139" t="str">
        <f t="shared" si="111"/>
        <v/>
      </c>
      <c r="EV177" s="139" t="str">
        <f t="shared" si="112"/>
        <v/>
      </c>
      <c r="EY177" s="139" t="str">
        <f t="shared" si="113"/>
        <v/>
      </c>
      <c r="FB177" s="139" t="str">
        <f t="shared" si="114"/>
        <v/>
      </c>
      <c r="FE177" s="139" t="str">
        <f t="shared" si="115"/>
        <v/>
      </c>
      <c r="FH177" s="139" t="str">
        <f t="shared" si="116"/>
        <v/>
      </c>
      <c r="FK177" s="139" t="str">
        <f t="shared" si="117"/>
        <v/>
      </c>
      <c r="FN177" s="139" t="str">
        <f t="shared" si="118"/>
        <v/>
      </c>
      <c r="FQ177" s="139" t="str">
        <f t="shared" si="119"/>
        <v/>
      </c>
      <c r="FT177" s="139" t="str">
        <f t="shared" si="120"/>
        <v/>
      </c>
      <c r="FW177" s="139" t="str">
        <f t="shared" si="121"/>
        <v/>
      </c>
      <c r="FZ177" s="139" t="str">
        <f t="shared" si="122"/>
        <v/>
      </c>
      <c r="GC177" s="139" t="str">
        <f t="shared" si="123"/>
        <v/>
      </c>
      <c r="GF177" s="139" t="str">
        <f t="shared" si="124"/>
        <v/>
      </c>
      <c r="GI177" s="139" t="str">
        <f t="shared" si="125"/>
        <v/>
      </c>
      <c r="GL177" s="139" t="str">
        <f t="shared" si="126"/>
        <v/>
      </c>
      <c r="GO177" s="139" t="str">
        <f t="shared" si="127"/>
        <v/>
      </c>
      <c r="GR177" s="139" t="str">
        <f t="shared" si="128"/>
        <v/>
      </c>
      <c r="GU177" s="139" t="str">
        <f t="shared" si="129"/>
        <v/>
      </c>
      <c r="GX177" s="139" t="str">
        <f t="shared" si="130"/>
        <v/>
      </c>
      <c r="HA177" s="139" t="str">
        <f t="shared" si="131"/>
        <v/>
      </c>
      <c r="HD177" s="139" t="str">
        <f t="shared" si="132"/>
        <v/>
      </c>
      <c r="HG177" s="139" t="str">
        <f t="shared" si="133"/>
        <v/>
      </c>
      <c r="HJ177" s="139" t="str">
        <f t="shared" si="134"/>
        <v/>
      </c>
      <c r="HM177" s="139" t="str">
        <f t="shared" si="135"/>
        <v/>
      </c>
      <c r="HP177" s="139" t="str">
        <f t="shared" si="136"/>
        <v/>
      </c>
      <c r="HS177" s="139" t="str">
        <f t="shared" si="137"/>
        <v/>
      </c>
      <c r="HV177" s="139" t="str">
        <f t="shared" si="138"/>
        <v/>
      </c>
      <c r="HY177" s="139" t="str">
        <f t="shared" si="139"/>
        <v/>
      </c>
      <c r="IE177" s="206" t="str">
        <f t="shared" si="140"/>
        <v/>
      </c>
      <c r="IF177" s="305" t="str">
        <f t="shared" si="141"/>
        <v/>
      </c>
      <c r="IG177" s="201" t="str">
        <f t="shared" si="142"/>
        <v/>
      </c>
      <c r="IH177" s="202" t="b">
        <f t="shared" si="143"/>
        <v>1</v>
      </c>
    </row>
    <row r="178" spans="66:242" x14ac:dyDescent="0.25">
      <c r="BN178" s="203" t="str">
        <f t="shared" si="101"/>
        <v/>
      </c>
      <c r="DA178" s="203" t="str">
        <f t="shared" si="102"/>
        <v/>
      </c>
      <c r="DU178" s="139" t="str">
        <f t="shared" si="103"/>
        <v/>
      </c>
      <c r="DX178" s="139" t="str">
        <f t="shared" si="104"/>
        <v/>
      </c>
      <c r="EA178" s="139" t="str">
        <f t="shared" si="105"/>
        <v/>
      </c>
      <c r="ED178" s="139" t="str">
        <f t="shared" si="106"/>
        <v/>
      </c>
      <c r="EG178" s="139" t="str">
        <f t="shared" si="107"/>
        <v/>
      </c>
      <c r="EJ178" s="139" t="str">
        <f t="shared" si="108"/>
        <v/>
      </c>
      <c r="EM178" s="139" t="str">
        <f t="shared" si="109"/>
        <v/>
      </c>
      <c r="EP178" s="139" t="str">
        <f t="shared" si="110"/>
        <v/>
      </c>
      <c r="ES178" s="139" t="str">
        <f t="shared" si="111"/>
        <v/>
      </c>
      <c r="EV178" s="139" t="str">
        <f t="shared" si="112"/>
        <v/>
      </c>
      <c r="EY178" s="139" t="str">
        <f t="shared" si="113"/>
        <v/>
      </c>
      <c r="FB178" s="139" t="str">
        <f t="shared" si="114"/>
        <v/>
      </c>
      <c r="FE178" s="139" t="str">
        <f t="shared" si="115"/>
        <v/>
      </c>
      <c r="FH178" s="139" t="str">
        <f t="shared" si="116"/>
        <v/>
      </c>
      <c r="FK178" s="139" t="str">
        <f t="shared" si="117"/>
        <v/>
      </c>
      <c r="FN178" s="139" t="str">
        <f t="shared" si="118"/>
        <v/>
      </c>
      <c r="FQ178" s="139" t="str">
        <f t="shared" si="119"/>
        <v/>
      </c>
      <c r="FT178" s="139" t="str">
        <f t="shared" si="120"/>
        <v/>
      </c>
      <c r="FW178" s="139" t="str">
        <f t="shared" si="121"/>
        <v/>
      </c>
      <c r="FZ178" s="139" t="str">
        <f t="shared" si="122"/>
        <v/>
      </c>
      <c r="GC178" s="139" t="str">
        <f t="shared" si="123"/>
        <v/>
      </c>
      <c r="GF178" s="139" t="str">
        <f t="shared" si="124"/>
        <v/>
      </c>
      <c r="GI178" s="139" t="str">
        <f t="shared" si="125"/>
        <v/>
      </c>
      <c r="GL178" s="139" t="str">
        <f t="shared" si="126"/>
        <v/>
      </c>
      <c r="GO178" s="139" t="str">
        <f t="shared" si="127"/>
        <v/>
      </c>
      <c r="GR178" s="139" t="str">
        <f t="shared" si="128"/>
        <v/>
      </c>
      <c r="GU178" s="139" t="str">
        <f t="shared" si="129"/>
        <v/>
      </c>
      <c r="GX178" s="139" t="str">
        <f t="shared" si="130"/>
        <v/>
      </c>
      <c r="HA178" s="139" t="str">
        <f t="shared" si="131"/>
        <v/>
      </c>
      <c r="HD178" s="139" t="str">
        <f t="shared" si="132"/>
        <v/>
      </c>
      <c r="HG178" s="139" t="str">
        <f t="shared" si="133"/>
        <v/>
      </c>
      <c r="HJ178" s="139" t="str">
        <f t="shared" si="134"/>
        <v/>
      </c>
      <c r="HM178" s="139" t="str">
        <f t="shared" si="135"/>
        <v/>
      </c>
      <c r="HP178" s="139" t="str">
        <f t="shared" si="136"/>
        <v/>
      </c>
      <c r="HS178" s="139" t="str">
        <f t="shared" si="137"/>
        <v/>
      </c>
      <c r="HV178" s="139" t="str">
        <f t="shared" si="138"/>
        <v/>
      </c>
      <c r="HY178" s="139" t="str">
        <f t="shared" si="139"/>
        <v/>
      </c>
      <c r="IE178" s="206" t="str">
        <f t="shared" si="140"/>
        <v/>
      </c>
      <c r="IF178" s="305" t="str">
        <f t="shared" si="141"/>
        <v/>
      </c>
      <c r="IG178" s="201" t="str">
        <f t="shared" si="142"/>
        <v/>
      </c>
      <c r="IH178" s="202" t="b">
        <f t="shared" si="143"/>
        <v>1</v>
      </c>
    </row>
    <row r="179" spans="66:242" x14ac:dyDescent="0.25">
      <c r="BN179" s="203" t="str">
        <f t="shared" si="101"/>
        <v/>
      </c>
      <c r="DA179" s="203" t="str">
        <f t="shared" si="102"/>
        <v/>
      </c>
      <c r="DU179" s="139" t="str">
        <f t="shared" si="103"/>
        <v/>
      </c>
      <c r="DX179" s="139" t="str">
        <f t="shared" si="104"/>
        <v/>
      </c>
      <c r="EA179" s="139" t="str">
        <f t="shared" si="105"/>
        <v/>
      </c>
      <c r="ED179" s="139" t="str">
        <f t="shared" si="106"/>
        <v/>
      </c>
      <c r="EG179" s="139" t="str">
        <f t="shared" si="107"/>
        <v/>
      </c>
      <c r="EJ179" s="139" t="str">
        <f t="shared" si="108"/>
        <v/>
      </c>
      <c r="EM179" s="139" t="str">
        <f t="shared" si="109"/>
        <v/>
      </c>
      <c r="EP179" s="139" t="str">
        <f t="shared" si="110"/>
        <v/>
      </c>
      <c r="ES179" s="139" t="str">
        <f t="shared" si="111"/>
        <v/>
      </c>
      <c r="EV179" s="139" t="str">
        <f t="shared" si="112"/>
        <v/>
      </c>
      <c r="EY179" s="139" t="str">
        <f t="shared" si="113"/>
        <v/>
      </c>
      <c r="FB179" s="139" t="str">
        <f t="shared" si="114"/>
        <v/>
      </c>
      <c r="FE179" s="139" t="str">
        <f t="shared" si="115"/>
        <v/>
      </c>
      <c r="FH179" s="139" t="str">
        <f t="shared" si="116"/>
        <v/>
      </c>
      <c r="FK179" s="139" t="str">
        <f t="shared" si="117"/>
        <v/>
      </c>
      <c r="FN179" s="139" t="str">
        <f t="shared" si="118"/>
        <v/>
      </c>
      <c r="FQ179" s="139" t="str">
        <f t="shared" si="119"/>
        <v/>
      </c>
      <c r="FT179" s="139" t="str">
        <f t="shared" si="120"/>
        <v/>
      </c>
      <c r="FW179" s="139" t="str">
        <f t="shared" si="121"/>
        <v/>
      </c>
      <c r="FZ179" s="139" t="str">
        <f t="shared" si="122"/>
        <v/>
      </c>
      <c r="GC179" s="139" t="str">
        <f t="shared" si="123"/>
        <v/>
      </c>
      <c r="GF179" s="139" t="str">
        <f t="shared" si="124"/>
        <v/>
      </c>
      <c r="GI179" s="139" t="str">
        <f t="shared" si="125"/>
        <v/>
      </c>
      <c r="GL179" s="139" t="str">
        <f t="shared" si="126"/>
        <v/>
      </c>
      <c r="GO179" s="139" t="str">
        <f t="shared" si="127"/>
        <v/>
      </c>
      <c r="GR179" s="139" t="str">
        <f t="shared" si="128"/>
        <v/>
      </c>
      <c r="GU179" s="139" t="str">
        <f t="shared" si="129"/>
        <v/>
      </c>
      <c r="GX179" s="139" t="str">
        <f t="shared" si="130"/>
        <v/>
      </c>
      <c r="HA179" s="139" t="str">
        <f t="shared" si="131"/>
        <v/>
      </c>
      <c r="HD179" s="139" t="str">
        <f t="shared" si="132"/>
        <v/>
      </c>
      <c r="HG179" s="139" t="str">
        <f t="shared" si="133"/>
        <v/>
      </c>
      <c r="HJ179" s="139" t="str">
        <f t="shared" si="134"/>
        <v/>
      </c>
      <c r="HM179" s="139" t="str">
        <f t="shared" si="135"/>
        <v/>
      </c>
      <c r="HP179" s="139" t="str">
        <f t="shared" si="136"/>
        <v/>
      </c>
      <c r="HS179" s="139" t="str">
        <f t="shared" si="137"/>
        <v/>
      </c>
      <c r="HV179" s="139" t="str">
        <f t="shared" si="138"/>
        <v/>
      </c>
      <c r="HY179" s="139" t="str">
        <f t="shared" si="139"/>
        <v/>
      </c>
      <c r="IE179" s="206" t="str">
        <f t="shared" si="140"/>
        <v/>
      </c>
      <c r="IF179" s="305" t="str">
        <f t="shared" si="141"/>
        <v/>
      </c>
      <c r="IG179" s="201" t="str">
        <f t="shared" si="142"/>
        <v/>
      </c>
      <c r="IH179" s="202" t="b">
        <f t="shared" si="143"/>
        <v>1</v>
      </c>
    </row>
    <row r="180" spans="66:242" x14ac:dyDescent="0.25">
      <c r="BN180" s="203" t="str">
        <f t="shared" si="101"/>
        <v/>
      </c>
      <c r="DA180" s="203" t="str">
        <f t="shared" si="102"/>
        <v/>
      </c>
      <c r="DU180" s="139" t="str">
        <f t="shared" si="103"/>
        <v/>
      </c>
      <c r="DX180" s="139" t="str">
        <f t="shared" si="104"/>
        <v/>
      </c>
      <c r="EA180" s="139" t="str">
        <f t="shared" si="105"/>
        <v/>
      </c>
      <c r="ED180" s="139" t="str">
        <f t="shared" si="106"/>
        <v/>
      </c>
      <c r="EG180" s="139" t="str">
        <f t="shared" si="107"/>
        <v/>
      </c>
      <c r="EJ180" s="139" t="str">
        <f t="shared" si="108"/>
        <v/>
      </c>
      <c r="EM180" s="139" t="str">
        <f t="shared" si="109"/>
        <v/>
      </c>
      <c r="EP180" s="139" t="str">
        <f t="shared" si="110"/>
        <v/>
      </c>
      <c r="ES180" s="139" t="str">
        <f t="shared" si="111"/>
        <v/>
      </c>
      <c r="EV180" s="139" t="str">
        <f t="shared" si="112"/>
        <v/>
      </c>
      <c r="EY180" s="139" t="str">
        <f t="shared" si="113"/>
        <v/>
      </c>
      <c r="FB180" s="139" t="str">
        <f t="shared" si="114"/>
        <v/>
      </c>
      <c r="FE180" s="139" t="str">
        <f t="shared" si="115"/>
        <v/>
      </c>
      <c r="FH180" s="139" t="str">
        <f t="shared" si="116"/>
        <v/>
      </c>
      <c r="FK180" s="139" t="str">
        <f t="shared" si="117"/>
        <v/>
      </c>
      <c r="FN180" s="139" t="str">
        <f t="shared" si="118"/>
        <v/>
      </c>
      <c r="FQ180" s="139" t="str">
        <f t="shared" si="119"/>
        <v/>
      </c>
      <c r="FT180" s="139" t="str">
        <f t="shared" si="120"/>
        <v/>
      </c>
      <c r="FW180" s="139" t="str">
        <f t="shared" si="121"/>
        <v/>
      </c>
      <c r="FZ180" s="139" t="str">
        <f t="shared" si="122"/>
        <v/>
      </c>
      <c r="GC180" s="139" t="str">
        <f t="shared" si="123"/>
        <v/>
      </c>
      <c r="GF180" s="139" t="str">
        <f t="shared" si="124"/>
        <v/>
      </c>
      <c r="GI180" s="139" t="str">
        <f t="shared" si="125"/>
        <v/>
      </c>
      <c r="GL180" s="139" t="str">
        <f t="shared" si="126"/>
        <v/>
      </c>
      <c r="GO180" s="139" t="str">
        <f t="shared" si="127"/>
        <v/>
      </c>
      <c r="GR180" s="139" t="str">
        <f t="shared" si="128"/>
        <v/>
      </c>
      <c r="GU180" s="139" t="str">
        <f t="shared" si="129"/>
        <v/>
      </c>
      <c r="GX180" s="139" t="str">
        <f t="shared" si="130"/>
        <v/>
      </c>
      <c r="HA180" s="139" t="str">
        <f t="shared" si="131"/>
        <v/>
      </c>
      <c r="HD180" s="139" t="str">
        <f t="shared" si="132"/>
        <v/>
      </c>
      <c r="HG180" s="139" t="str">
        <f t="shared" si="133"/>
        <v/>
      </c>
      <c r="HJ180" s="139" t="str">
        <f t="shared" si="134"/>
        <v/>
      </c>
      <c r="HM180" s="139" t="str">
        <f t="shared" si="135"/>
        <v/>
      </c>
      <c r="HP180" s="139" t="str">
        <f t="shared" si="136"/>
        <v/>
      </c>
      <c r="HS180" s="139" t="str">
        <f t="shared" si="137"/>
        <v/>
      </c>
      <c r="HV180" s="139" t="str">
        <f t="shared" si="138"/>
        <v/>
      </c>
      <c r="HY180" s="139" t="str">
        <f t="shared" si="139"/>
        <v/>
      </c>
      <c r="IE180" s="206" t="str">
        <f t="shared" si="140"/>
        <v/>
      </c>
      <c r="IF180" s="305" t="str">
        <f t="shared" si="141"/>
        <v/>
      </c>
      <c r="IG180" s="201" t="str">
        <f t="shared" si="142"/>
        <v/>
      </c>
      <c r="IH180" s="202" t="b">
        <f t="shared" si="143"/>
        <v>1</v>
      </c>
    </row>
    <row r="181" spans="66:242" x14ac:dyDescent="0.25">
      <c r="BN181" s="203" t="str">
        <f t="shared" si="101"/>
        <v/>
      </c>
      <c r="DA181" s="203" t="str">
        <f t="shared" si="102"/>
        <v/>
      </c>
      <c r="DU181" s="139" t="str">
        <f t="shared" si="103"/>
        <v/>
      </c>
      <c r="DX181" s="139" t="str">
        <f t="shared" si="104"/>
        <v/>
      </c>
      <c r="EA181" s="139" t="str">
        <f t="shared" si="105"/>
        <v/>
      </c>
      <c r="ED181" s="139" t="str">
        <f t="shared" si="106"/>
        <v/>
      </c>
      <c r="EG181" s="139" t="str">
        <f t="shared" si="107"/>
        <v/>
      </c>
      <c r="EJ181" s="139" t="str">
        <f t="shared" si="108"/>
        <v/>
      </c>
      <c r="EM181" s="139" t="str">
        <f t="shared" si="109"/>
        <v/>
      </c>
      <c r="EP181" s="139" t="str">
        <f t="shared" si="110"/>
        <v/>
      </c>
      <c r="ES181" s="139" t="str">
        <f t="shared" si="111"/>
        <v/>
      </c>
      <c r="EV181" s="139" t="str">
        <f t="shared" si="112"/>
        <v/>
      </c>
      <c r="EY181" s="139" t="str">
        <f t="shared" si="113"/>
        <v/>
      </c>
      <c r="FB181" s="139" t="str">
        <f t="shared" si="114"/>
        <v/>
      </c>
      <c r="FE181" s="139" t="str">
        <f t="shared" si="115"/>
        <v/>
      </c>
      <c r="FH181" s="139" t="str">
        <f t="shared" si="116"/>
        <v/>
      </c>
      <c r="FK181" s="139" t="str">
        <f t="shared" si="117"/>
        <v/>
      </c>
      <c r="FN181" s="139" t="str">
        <f t="shared" si="118"/>
        <v/>
      </c>
      <c r="FQ181" s="139" t="str">
        <f t="shared" si="119"/>
        <v/>
      </c>
      <c r="FT181" s="139" t="str">
        <f t="shared" si="120"/>
        <v/>
      </c>
      <c r="FW181" s="139" t="str">
        <f t="shared" si="121"/>
        <v/>
      </c>
      <c r="FZ181" s="139" t="str">
        <f t="shared" si="122"/>
        <v/>
      </c>
      <c r="GC181" s="139" t="str">
        <f t="shared" si="123"/>
        <v/>
      </c>
      <c r="GF181" s="139" t="str">
        <f t="shared" si="124"/>
        <v/>
      </c>
      <c r="GI181" s="139" t="str">
        <f t="shared" si="125"/>
        <v/>
      </c>
      <c r="GL181" s="139" t="str">
        <f t="shared" si="126"/>
        <v/>
      </c>
      <c r="GO181" s="139" t="str">
        <f t="shared" si="127"/>
        <v/>
      </c>
      <c r="GR181" s="139" t="str">
        <f t="shared" si="128"/>
        <v/>
      </c>
      <c r="GU181" s="139" t="str">
        <f t="shared" si="129"/>
        <v/>
      </c>
      <c r="GX181" s="139" t="str">
        <f t="shared" si="130"/>
        <v/>
      </c>
      <c r="HA181" s="139" t="str">
        <f t="shared" si="131"/>
        <v/>
      </c>
      <c r="HD181" s="139" t="str">
        <f t="shared" si="132"/>
        <v/>
      </c>
      <c r="HG181" s="139" t="str">
        <f t="shared" si="133"/>
        <v/>
      </c>
      <c r="HJ181" s="139" t="str">
        <f t="shared" si="134"/>
        <v/>
      </c>
      <c r="HM181" s="139" t="str">
        <f t="shared" si="135"/>
        <v/>
      </c>
      <c r="HP181" s="139" t="str">
        <f t="shared" si="136"/>
        <v/>
      </c>
      <c r="HS181" s="139" t="str">
        <f t="shared" si="137"/>
        <v/>
      </c>
      <c r="HV181" s="139" t="str">
        <f t="shared" si="138"/>
        <v/>
      </c>
      <c r="HY181" s="139" t="str">
        <f t="shared" si="139"/>
        <v/>
      </c>
      <c r="IE181" s="206" t="str">
        <f t="shared" si="140"/>
        <v/>
      </c>
      <c r="IF181" s="305" t="str">
        <f t="shared" si="141"/>
        <v/>
      </c>
      <c r="IG181" s="201" t="str">
        <f t="shared" si="142"/>
        <v/>
      </c>
      <c r="IH181" s="202" t="b">
        <f t="shared" si="143"/>
        <v>1</v>
      </c>
    </row>
    <row r="182" spans="66:242" x14ac:dyDescent="0.25">
      <c r="BN182" s="203" t="str">
        <f t="shared" si="101"/>
        <v/>
      </c>
      <c r="DA182" s="203" t="str">
        <f t="shared" si="102"/>
        <v/>
      </c>
      <c r="DU182" s="139" t="str">
        <f t="shared" si="103"/>
        <v/>
      </c>
      <c r="DX182" s="139" t="str">
        <f t="shared" si="104"/>
        <v/>
      </c>
      <c r="EA182" s="139" t="str">
        <f t="shared" si="105"/>
        <v/>
      </c>
      <c r="ED182" s="139" t="str">
        <f t="shared" si="106"/>
        <v/>
      </c>
      <c r="EG182" s="139" t="str">
        <f t="shared" si="107"/>
        <v/>
      </c>
      <c r="EJ182" s="139" t="str">
        <f t="shared" si="108"/>
        <v/>
      </c>
      <c r="EM182" s="139" t="str">
        <f t="shared" si="109"/>
        <v/>
      </c>
      <c r="EP182" s="139" t="str">
        <f t="shared" si="110"/>
        <v/>
      </c>
      <c r="ES182" s="139" t="str">
        <f t="shared" si="111"/>
        <v/>
      </c>
      <c r="EV182" s="139" t="str">
        <f t="shared" si="112"/>
        <v/>
      </c>
      <c r="EY182" s="139" t="str">
        <f t="shared" si="113"/>
        <v/>
      </c>
      <c r="FB182" s="139" t="str">
        <f t="shared" si="114"/>
        <v/>
      </c>
      <c r="FE182" s="139" t="str">
        <f t="shared" si="115"/>
        <v/>
      </c>
      <c r="FH182" s="139" t="str">
        <f t="shared" si="116"/>
        <v/>
      </c>
      <c r="FK182" s="139" t="str">
        <f t="shared" si="117"/>
        <v/>
      </c>
      <c r="FN182" s="139" t="str">
        <f t="shared" si="118"/>
        <v/>
      </c>
      <c r="FQ182" s="139" t="str">
        <f t="shared" si="119"/>
        <v/>
      </c>
      <c r="FT182" s="139" t="str">
        <f t="shared" si="120"/>
        <v/>
      </c>
      <c r="FW182" s="139" t="str">
        <f t="shared" si="121"/>
        <v/>
      </c>
      <c r="FZ182" s="139" t="str">
        <f t="shared" si="122"/>
        <v/>
      </c>
      <c r="GC182" s="139" t="str">
        <f t="shared" si="123"/>
        <v/>
      </c>
      <c r="GF182" s="139" t="str">
        <f t="shared" si="124"/>
        <v/>
      </c>
      <c r="GI182" s="139" t="str">
        <f t="shared" si="125"/>
        <v/>
      </c>
      <c r="GL182" s="139" t="str">
        <f t="shared" si="126"/>
        <v/>
      </c>
      <c r="GO182" s="139" t="str">
        <f t="shared" si="127"/>
        <v/>
      </c>
      <c r="GR182" s="139" t="str">
        <f t="shared" si="128"/>
        <v/>
      </c>
      <c r="GU182" s="139" t="str">
        <f t="shared" si="129"/>
        <v/>
      </c>
      <c r="GX182" s="139" t="str">
        <f t="shared" si="130"/>
        <v/>
      </c>
      <c r="HA182" s="139" t="str">
        <f t="shared" si="131"/>
        <v/>
      </c>
      <c r="HD182" s="139" t="str">
        <f t="shared" si="132"/>
        <v/>
      </c>
      <c r="HG182" s="139" t="str">
        <f t="shared" si="133"/>
        <v/>
      </c>
      <c r="HJ182" s="139" t="str">
        <f t="shared" si="134"/>
        <v/>
      </c>
      <c r="HM182" s="139" t="str">
        <f t="shared" si="135"/>
        <v/>
      </c>
      <c r="HP182" s="139" t="str">
        <f t="shared" si="136"/>
        <v/>
      </c>
      <c r="HS182" s="139" t="str">
        <f t="shared" si="137"/>
        <v/>
      </c>
      <c r="HV182" s="139" t="str">
        <f t="shared" si="138"/>
        <v/>
      </c>
      <c r="HY182" s="139" t="str">
        <f t="shared" si="139"/>
        <v/>
      </c>
      <c r="IE182" s="206" t="str">
        <f t="shared" si="140"/>
        <v/>
      </c>
      <c r="IF182" s="305" t="str">
        <f t="shared" si="141"/>
        <v/>
      </c>
      <c r="IG182" s="201" t="str">
        <f t="shared" si="142"/>
        <v/>
      </c>
      <c r="IH182" s="202" t="b">
        <f t="shared" si="143"/>
        <v>1</v>
      </c>
    </row>
    <row r="183" spans="66:242" x14ac:dyDescent="0.25">
      <c r="BN183" s="203" t="str">
        <f t="shared" si="101"/>
        <v/>
      </c>
      <c r="DA183" s="203" t="str">
        <f t="shared" si="102"/>
        <v/>
      </c>
      <c r="DU183" s="139" t="str">
        <f t="shared" si="103"/>
        <v/>
      </c>
      <c r="DX183" s="139" t="str">
        <f t="shared" si="104"/>
        <v/>
      </c>
      <c r="EA183" s="139" t="str">
        <f t="shared" si="105"/>
        <v/>
      </c>
      <c r="ED183" s="139" t="str">
        <f t="shared" si="106"/>
        <v/>
      </c>
      <c r="EG183" s="139" t="str">
        <f t="shared" si="107"/>
        <v/>
      </c>
      <c r="EJ183" s="139" t="str">
        <f t="shared" si="108"/>
        <v/>
      </c>
      <c r="EM183" s="139" t="str">
        <f t="shared" si="109"/>
        <v/>
      </c>
      <c r="EP183" s="139" t="str">
        <f t="shared" si="110"/>
        <v/>
      </c>
      <c r="ES183" s="139" t="str">
        <f t="shared" si="111"/>
        <v/>
      </c>
      <c r="EV183" s="139" t="str">
        <f t="shared" si="112"/>
        <v/>
      </c>
      <c r="EY183" s="139" t="str">
        <f t="shared" si="113"/>
        <v/>
      </c>
      <c r="FB183" s="139" t="str">
        <f t="shared" si="114"/>
        <v/>
      </c>
      <c r="FE183" s="139" t="str">
        <f t="shared" si="115"/>
        <v/>
      </c>
      <c r="FH183" s="139" t="str">
        <f t="shared" si="116"/>
        <v/>
      </c>
      <c r="FK183" s="139" t="str">
        <f t="shared" si="117"/>
        <v/>
      </c>
      <c r="FN183" s="139" t="str">
        <f t="shared" si="118"/>
        <v/>
      </c>
      <c r="FQ183" s="139" t="str">
        <f t="shared" si="119"/>
        <v/>
      </c>
      <c r="FT183" s="139" t="str">
        <f t="shared" si="120"/>
        <v/>
      </c>
      <c r="FW183" s="139" t="str">
        <f t="shared" si="121"/>
        <v/>
      </c>
      <c r="FZ183" s="139" t="str">
        <f t="shared" si="122"/>
        <v/>
      </c>
      <c r="GC183" s="139" t="str">
        <f t="shared" si="123"/>
        <v/>
      </c>
      <c r="GF183" s="139" t="str">
        <f t="shared" si="124"/>
        <v/>
      </c>
      <c r="GI183" s="139" t="str">
        <f t="shared" si="125"/>
        <v/>
      </c>
      <c r="GL183" s="139" t="str">
        <f t="shared" si="126"/>
        <v/>
      </c>
      <c r="GO183" s="139" t="str">
        <f t="shared" si="127"/>
        <v/>
      </c>
      <c r="GR183" s="139" t="str">
        <f t="shared" si="128"/>
        <v/>
      </c>
      <c r="GU183" s="139" t="str">
        <f t="shared" si="129"/>
        <v/>
      </c>
      <c r="GX183" s="139" t="str">
        <f t="shared" si="130"/>
        <v/>
      </c>
      <c r="HA183" s="139" t="str">
        <f t="shared" si="131"/>
        <v/>
      </c>
      <c r="HD183" s="139" t="str">
        <f t="shared" si="132"/>
        <v/>
      </c>
      <c r="HG183" s="139" t="str">
        <f t="shared" si="133"/>
        <v/>
      </c>
      <c r="HJ183" s="139" t="str">
        <f t="shared" si="134"/>
        <v/>
      </c>
      <c r="HM183" s="139" t="str">
        <f t="shared" si="135"/>
        <v/>
      </c>
      <c r="HP183" s="139" t="str">
        <f t="shared" si="136"/>
        <v/>
      </c>
      <c r="HS183" s="139" t="str">
        <f t="shared" si="137"/>
        <v/>
      </c>
      <c r="HV183" s="139" t="str">
        <f t="shared" si="138"/>
        <v/>
      </c>
      <c r="HY183" s="139" t="str">
        <f t="shared" si="139"/>
        <v/>
      </c>
      <c r="IE183" s="206" t="str">
        <f t="shared" si="140"/>
        <v/>
      </c>
      <c r="IF183" s="305" t="str">
        <f t="shared" si="141"/>
        <v/>
      </c>
      <c r="IG183" s="201" t="str">
        <f t="shared" si="142"/>
        <v/>
      </c>
      <c r="IH183" s="202" t="b">
        <f t="shared" si="143"/>
        <v>1</v>
      </c>
    </row>
    <row r="184" spans="66:242" x14ac:dyDescent="0.25">
      <c r="BN184" s="203" t="str">
        <f t="shared" si="101"/>
        <v/>
      </c>
      <c r="DA184" s="203" t="str">
        <f t="shared" si="102"/>
        <v/>
      </c>
      <c r="DU184" s="139" t="str">
        <f t="shared" si="103"/>
        <v/>
      </c>
      <c r="DX184" s="139" t="str">
        <f t="shared" si="104"/>
        <v/>
      </c>
      <c r="EA184" s="139" t="str">
        <f t="shared" si="105"/>
        <v/>
      </c>
      <c r="ED184" s="139" t="str">
        <f t="shared" si="106"/>
        <v/>
      </c>
      <c r="EG184" s="139" t="str">
        <f t="shared" si="107"/>
        <v/>
      </c>
      <c r="EJ184" s="139" t="str">
        <f t="shared" si="108"/>
        <v/>
      </c>
      <c r="EM184" s="139" t="str">
        <f t="shared" si="109"/>
        <v/>
      </c>
      <c r="EP184" s="139" t="str">
        <f t="shared" si="110"/>
        <v/>
      </c>
      <c r="ES184" s="139" t="str">
        <f t="shared" si="111"/>
        <v/>
      </c>
      <c r="EV184" s="139" t="str">
        <f t="shared" si="112"/>
        <v/>
      </c>
      <c r="EY184" s="139" t="str">
        <f t="shared" si="113"/>
        <v/>
      </c>
      <c r="FB184" s="139" t="str">
        <f t="shared" si="114"/>
        <v/>
      </c>
      <c r="FE184" s="139" t="str">
        <f t="shared" si="115"/>
        <v/>
      </c>
      <c r="FH184" s="139" t="str">
        <f t="shared" si="116"/>
        <v/>
      </c>
      <c r="FK184" s="139" t="str">
        <f t="shared" si="117"/>
        <v/>
      </c>
      <c r="FN184" s="139" t="str">
        <f t="shared" si="118"/>
        <v/>
      </c>
      <c r="FQ184" s="139" t="str">
        <f t="shared" si="119"/>
        <v/>
      </c>
      <c r="FT184" s="139" t="str">
        <f t="shared" si="120"/>
        <v/>
      </c>
      <c r="FW184" s="139" t="str">
        <f t="shared" si="121"/>
        <v/>
      </c>
      <c r="FZ184" s="139" t="str">
        <f t="shared" si="122"/>
        <v/>
      </c>
      <c r="GC184" s="139" t="str">
        <f t="shared" si="123"/>
        <v/>
      </c>
      <c r="GF184" s="139" t="str">
        <f t="shared" si="124"/>
        <v/>
      </c>
      <c r="GI184" s="139" t="str">
        <f t="shared" si="125"/>
        <v/>
      </c>
      <c r="GL184" s="139" t="str">
        <f t="shared" si="126"/>
        <v/>
      </c>
      <c r="GO184" s="139" t="str">
        <f t="shared" si="127"/>
        <v/>
      </c>
      <c r="GR184" s="139" t="str">
        <f t="shared" si="128"/>
        <v/>
      </c>
      <c r="GU184" s="139" t="str">
        <f t="shared" si="129"/>
        <v/>
      </c>
      <c r="GX184" s="139" t="str">
        <f t="shared" si="130"/>
        <v/>
      </c>
      <c r="HA184" s="139" t="str">
        <f t="shared" si="131"/>
        <v/>
      </c>
      <c r="HD184" s="139" t="str">
        <f t="shared" si="132"/>
        <v/>
      </c>
      <c r="HG184" s="139" t="str">
        <f t="shared" si="133"/>
        <v/>
      </c>
      <c r="HJ184" s="139" t="str">
        <f t="shared" si="134"/>
        <v/>
      </c>
      <c r="HM184" s="139" t="str">
        <f t="shared" si="135"/>
        <v/>
      </c>
      <c r="HP184" s="139" t="str">
        <f t="shared" si="136"/>
        <v/>
      </c>
      <c r="HS184" s="139" t="str">
        <f t="shared" si="137"/>
        <v/>
      </c>
      <c r="HV184" s="139" t="str">
        <f t="shared" si="138"/>
        <v/>
      </c>
      <c r="HY184" s="139" t="str">
        <f t="shared" si="139"/>
        <v/>
      </c>
      <c r="IE184" s="206" t="str">
        <f t="shared" si="140"/>
        <v/>
      </c>
      <c r="IF184" s="305" t="str">
        <f t="shared" si="141"/>
        <v/>
      </c>
      <c r="IG184" s="201" t="str">
        <f t="shared" si="142"/>
        <v/>
      </c>
      <c r="IH184" s="202" t="b">
        <f t="shared" si="143"/>
        <v>1</v>
      </c>
    </row>
    <row r="185" spans="66:242" x14ac:dyDescent="0.25">
      <c r="BN185" s="203" t="str">
        <f t="shared" si="101"/>
        <v/>
      </c>
      <c r="DA185" s="203" t="str">
        <f t="shared" si="102"/>
        <v/>
      </c>
      <c r="DU185" s="139" t="str">
        <f t="shared" si="103"/>
        <v/>
      </c>
      <c r="DX185" s="139" t="str">
        <f t="shared" si="104"/>
        <v/>
      </c>
      <c r="EA185" s="139" t="str">
        <f t="shared" si="105"/>
        <v/>
      </c>
      <c r="ED185" s="139" t="str">
        <f t="shared" si="106"/>
        <v/>
      </c>
      <c r="EG185" s="139" t="str">
        <f t="shared" si="107"/>
        <v/>
      </c>
      <c r="EJ185" s="139" t="str">
        <f t="shared" si="108"/>
        <v/>
      </c>
      <c r="EM185" s="139" t="str">
        <f t="shared" si="109"/>
        <v/>
      </c>
      <c r="EP185" s="139" t="str">
        <f t="shared" si="110"/>
        <v/>
      </c>
      <c r="ES185" s="139" t="str">
        <f t="shared" si="111"/>
        <v/>
      </c>
      <c r="EV185" s="139" t="str">
        <f t="shared" si="112"/>
        <v/>
      </c>
      <c r="EY185" s="139" t="str">
        <f t="shared" si="113"/>
        <v/>
      </c>
      <c r="FB185" s="139" t="str">
        <f t="shared" si="114"/>
        <v/>
      </c>
      <c r="FE185" s="139" t="str">
        <f t="shared" si="115"/>
        <v/>
      </c>
      <c r="FH185" s="139" t="str">
        <f t="shared" si="116"/>
        <v/>
      </c>
      <c r="FK185" s="139" t="str">
        <f t="shared" si="117"/>
        <v/>
      </c>
      <c r="FN185" s="139" t="str">
        <f t="shared" si="118"/>
        <v/>
      </c>
      <c r="FQ185" s="139" t="str">
        <f t="shared" si="119"/>
        <v/>
      </c>
      <c r="FT185" s="139" t="str">
        <f t="shared" si="120"/>
        <v/>
      </c>
      <c r="FW185" s="139" t="str">
        <f t="shared" si="121"/>
        <v/>
      </c>
      <c r="FZ185" s="139" t="str">
        <f t="shared" si="122"/>
        <v/>
      </c>
      <c r="GC185" s="139" t="str">
        <f t="shared" si="123"/>
        <v/>
      </c>
      <c r="GF185" s="139" t="str">
        <f t="shared" si="124"/>
        <v/>
      </c>
      <c r="GI185" s="139" t="str">
        <f t="shared" si="125"/>
        <v/>
      </c>
      <c r="GL185" s="139" t="str">
        <f t="shared" si="126"/>
        <v/>
      </c>
      <c r="GO185" s="139" t="str">
        <f t="shared" si="127"/>
        <v/>
      </c>
      <c r="GR185" s="139" t="str">
        <f t="shared" si="128"/>
        <v/>
      </c>
      <c r="GU185" s="139" t="str">
        <f t="shared" si="129"/>
        <v/>
      </c>
      <c r="GX185" s="139" t="str">
        <f t="shared" si="130"/>
        <v/>
      </c>
      <c r="HA185" s="139" t="str">
        <f t="shared" si="131"/>
        <v/>
      </c>
      <c r="HD185" s="139" t="str">
        <f t="shared" si="132"/>
        <v/>
      </c>
      <c r="HG185" s="139" t="str">
        <f t="shared" si="133"/>
        <v/>
      </c>
      <c r="HJ185" s="139" t="str">
        <f t="shared" si="134"/>
        <v/>
      </c>
      <c r="HM185" s="139" t="str">
        <f t="shared" si="135"/>
        <v/>
      </c>
      <c r="HP185" s="139" t="str">
        <f t="shared" si="136"/>
        <v/>
      </c>
      <c r="HS185" s="139" t="str">
        <f t="shared" si="137"/>
        <v/>
      </c>
      <c r="HV185" s="139" t="str">
        <f t="shared" si="138"/>
        <v/>
      </c>
      <c r="HY185" s="139" t="str">
        <f t="shared" si="139"/>
        <v/>
      </c>
      <c r="IE185" s="206" t="str">
        <f t="shared" si="140"/>
        <v/>
      </c>
      <c r="IF185" s="305" t="str">
        <f t="shared" si="141"/>
        <v/>
      </c>
      <c r="IG185" s="201" t="str">
        <f t="shared" si="142"/>
        <v/>
      </c>
      <c r="IH185" s="202" t="b">
        <f t="shared" si="143"/>
        <v>1</v>
      </c>
    </row>
    <row r="186" spans="66:242" x14ac:dyDescent="0.25">
      <c r="BN186" s="203" t="str">
        <f t="shared" si="101"/>
        <v/>
      </c>
      <c r="DA186" s="203" t="str">
        <f t="shared" si="102"/>
        <v/>
      </c>
      <c r="DU186" s="139" t="str">
        <f t="shared" si="103"/>
        <v/>
      </c>
      <c r="DX186" s="139" t="str">
        <f t="shared" si="104"/>
        <v/>
      </c>
      <c r="EA186" s="139" t="str">
        <f t="shared" si="105"/>
        <v/>
      </c>
      <c r="ED186" s="139" t="str">
        <f t="shared" si="106"/>
        <v/>
      </c>
      <c r="EG186" s="139" t="str">
        <f t="shared" si="107"/>
        <v/>
      </c>
      <c r="EJ186" s="139" t="str">
        <f t="shared" si="108"/>
        <v/>
      </c>
      <c r="EM186" s="139" t="str">
        <f t="shared" si="109"/>
        <v/>
      </c>
      <c r="EP186" s="139" t="str">
        <f t="shared" si="110"/>
        <v/>
      </c>
      <c r="ES186" s="139" t="str">
        <f t="shared" si="111"/>
        <v/>
      </c>
      <c r="EV186" s="139" t="str">
        <f t="shared" si="112"/>
        <v/>
      </c>
      <c r="EY186" s="139" t="str">
        <f t="shared" si="113"/>
        <v/>
      </c>
      <c r="FB186" s="139" t="str">
        <f t="shared" si="114"/>
        <v/>
      </c>
      <c r="FE186" s="139" t="str">
        <f t="shared" si="115"/>
        <v/>
      </c>
      <c r="FH186" s="139" t="str">
        <f t="shared" si="116"/>
        <v/>
      </c>
      <c r="FK186" s="139" t="str">
        <f t="shared" si="117"/>
        <v/>
      </c>
      <c r="FN186" s="139" t="str">
        <f t="shared" si="118"/>
        <v/>
      </c>
      <c r="FQ186" s="139" t="str">
        <f t="shared" si="119"/>
        <v/>
      </c>
      <c r="FT186" s="139" t="str">
        <f t="shared" si="120"/>
        <v/>
      </c>
      <c r="FW186" s="139" t="str">
        <f t="shared" si="121"/>
        <v/>
      </c>
      <c r="FZ186" s="139" t="str">
        <f t="shared" si="122"/>
        <v/>
      </c>
      <c r="GC186" s="139" t="str">
        <f t="shared" si="123"/>
        <v/>
      </c>
      <c r="GF186" s="139" t="str">
        <f t="shared" si="124"/>
        <v/>
      </c>
      <c r="GI186" s="139" t="str">
        <f t="shared" si="125"/>
        <v/>
      </c>
      <c r="GL186" s="139" t="str">
        <f t="shared" si="126"/>
        <v/>
      </c>
      <c r="GO186" s="139" t="str">
        <f t="shared" si="127"/>
        <v/>
      </c>
      <c r="GR186" s="139" t="str">
        <f t="shared" si="128"/>
        <v/>
      </c>
      <c r="GU186" s="139" t="str">
        <f t="shared" si="129"/>
        <v/>
      </c>
      <c r="GX186" s="139" t="str">
        <f t="shared" si="130"/>
        <v/>
      </c>
      <c r="HA186" s="139" t="str">
        <f t="shared" si="131"/>
        <v/>
      </c>
      <c r="HD186" s="139" t="str">
        <f t="shared" si="132"/>
        <v/>
      </c>
      <c r="HG186" s="139" t="str">
        <f t="shared" si="133"/>
        <v/>
      </c>
      <c r="HJ186" s="139" t="str">
        <f t="shared" si="134"/>
        <v/>
      </c>
      <c r="HM186" s="139" t="str">
        <f t="shared" si="135"/>
        <v/>
      </c>
      <c r="HP186" s="139" t="str">
        <f t="shared" si="136"/>
        <v/>
      </c>
      <c r="HS186" s="139" t="str">
        <f t="shared" si="137"/>
        <v/>
      </c>
      <c r="HV186" s="139" t="str">
        <f t="shared" si="138"/>
        <v/>
      </c>
      <c r="HY186" s="139" t="str">
        <f t="shared" si="139"/>
        <v/>
      </c>
      <c r="IE186" s="206" t="str">
        <f t="shared" si="140"/>
        <v/>
      </c>
      <c r="IF186" s="305" t="str">
        <f t="shared" si="141"/>
        <v/>
      </c>
      <c r="IG186" s="201" t="str">
        <f t="shared" si="142"/>
        <v/>
      </c>
      <c r="IH186" s="202" t="b">
        <f t="shared" si="143"/>
        <v>1</v>
      </c>
    </row>
    <row r="187" spans="66:242" x14ac:dyDescent="0.25">
      <c r="BN187" s="203" t="str">
        <f t="shared" si="101"/>
        <v/>
      </c>
      <c r="DA187" s="203" t="str">
        <f t="shared" si="102"/>
        <v/>
      </c>
      <c r="DU187" s="139" t="str">
        <f t="shared" si="103"/>
        <v/>
      </c>
      <c r="DX187" s="139" t="str">
        <f t="shared" si="104"/>
        <v/>
      </c>
      <c r="EA187" s="139" t="str">
        <f t="shared" si="105"/>
        <v/>
      </c>
      <c r="ED187" s="139" t="str">
        <f t="shared" si="106"/>
        <v/>
      </c>
      <c r="EG187" s="139" t="str">
        <f t="shared" si="107"/>
        <v/>
      </c>
      <c r="EJ187" s="139" t="str">
        <f t="shared" si="108"/>
        <v/>
      </c>
      <c r="EM187" s="139" t="str">
        <f t="shared" si="109"/>
        <v/>
      </c>
      <c r="EP187" s="139" t="str">
        <f t="shared" si="110"/>
        <v/>
      </c>
      <c r="ES187" s="139" t="str">
        <f t="shared" si="111"/>
        <v/>
      </c>
      <c r="EV187" s="139" t="str">
        <f t="shared" si="112"/>
        <v/>
      </c>
      <c r="EY187" s="139" t="str">
        <f t="shared" si="113"/>
        <v/>
      </c>
      <c r="FB187" s="139" t="str">
        <f t="shared" si="114"/>
        <v/>
      </c>
      <c r="FE187" s="139" t="str">
        <f t="shared" si="115"/>
        <v/>
      </c>
      <c r="FH187" s="139" t="str">
        <f t="shared" si="116"/>
        <v/>
      </c>
      <c r="FK187" s="139" t="str">
        <f t="shared" si="117"/>
        <v/>
      </c>
      <c r="FN187" s="139" t="str">
        <f t="shared" si="118"/>
        <v/>
      </c>
      <c r="FQ187" s="139" t="str">
        <f t="shared" si="119"/>
        <v/>
      </c>
      <c r="FT187" s="139" t="str">
        <f t="shared" si="120"/>
        <v/>
      </c>
      <c r="FW187" s="139" t="str">
        <f t="shared" si="121"/>
        <v/>
      </c>
      <c r="FZ187" s="139" t="str">
        <f t="shared" si="122"/>
        <v/>
      </c>
      <c r="GC187" s="139" t="str">
        <f t="shared" si="123"/>
        <v/>
      </c>
      <c r="GF187" s="139" t="str">
        <f t="shared" si="124"/>
        <v/>
      </c>
      <c r="GI187" s="139" t="str">
        <f t="shared" si="125"/>
        <v/>
      </c>
      <c r="GL187" s="139" t="str">
        <f t="shared" si="126"/>
        <v/>
      </c>
      <c r="GO187" s="139" t="str">
        <f t="shared" si="127"/>
        <v/>
      </c>
      <c r="GR187" s="139" t="str">
        <f t="shared" si="128"/>
        <v/>
      </c>
      <c r="GU187" s="139" t="str">
        <f t="shared" si="129"/>
        <v/>
      </c>
      <c r="GX187" s="139" t="str">
        <f t="shared" si="130"/>
        <v/>
      </c>
      <c r="HA187" s="139" t="str">
        <f t="shared" si="131"/>
        <v/>
      </c>
      <c r="HD187" s="139" t="str">
        <f t="shared" si="132"/>
        <v/>
      </c>
      <c r="HG187" s="139" t="str">
        <f t="shared" si="133"/>
        <v/>
      </c>
      <c r="HJ187" s="139" t="str">
        <f t="shared" si="134"/>
        <v/>
      </c>
      <c r="HM187" s="139" t="str">
        <f t="shared" si="135"/>
        <v/>
      </c>
      <c r="HP187" s="139" t="str">
        <f t="shared" si="136"/>
        <v/>
      </c>
      <c r="HS187" s="139" t="str">
        <f t="shared" si="137"/>
        <v/>
      </c>
      <c r="HV187" s="139" t="str">
        <f t="shared" si="138"/>
        <v/>
      </c>
      <c r="HY187" s="139" t="str">
        <f t="shared" si="139"/>
        <v/>
      </c>
      <c r="IE187" s="206" t="str">
        <f t="shared" si="140"/>
        <v/>
      </c>
      <c r="IF187" s="305" t="str">
        <f t="shared" si="141"/>
        <v/>
      </c>
      <c r="IG187" s="201" t="str">
        <f t="shared" si="142"/>
        <v/>
      </c>
      <c r="IH187" s="202" t="b">
        <f t="shared" si="143"/>
        <v>1</v>
      </c>
    </row>
    <row r="188" spans="66:242" x14ac:dyDescent="0.25">
      <c r="BN188" s="203" t="str">
        <f t="shared" si="101"/>
        <v/>
      </c>
      <c r="DA188" s="203" t="str">
        <f t="shared" si="102"/>
        <v/>
      </c>
      <c r="DU188" s="139" t="str">
        <f t="shared" si="103"/>
        <v/>
      </c>
      <c r="DX188" s="139" t="str">
        <f t="shared" si="104"/>
        <v/>
      </c>
      <c r="EA188" s="139" t="str">
        <f t="shared" si="105"/>
        <v/>
      </c>
      <c r="ED188" s="139" t="str">
        <f t="shared" si="106"/>
        <v/>
      </c>
      <c r="EG188" s="139" t="str">
        <f t="shared" si="107"/>
        <v/>
      </c>
      <c r="EJ188" s="139" t="str">
        <f t="shared" si="108"/>
        <v/>
      </c>
      <c r="EM188" s="139" t="str">
        <f t="shared" si="109"/>
        <v/>
      </c>
      <c r="EP188" s="139" t="str">
        <f t="shared" si="110"/>
        <v/>
      </c>
      <c r="ES188" s="139" t="str">
        <f t="shared" si="111"/>
        <v/>
      </c>
      <c r="EV188" s="139" t="str">
        <f t="shared" si="112"/>
        <v/>
      </c>
      <c r="EY188" s="139" t="str">
        <f t="shared" si="113"/>
        <v/>
      </c>
      <c r="FB188" s="139" t="str">
        <f t="shared" si="114"/>
        <v/>
      </c>
      <c r="FE188" s="139" t="str">
        <f t="shared" si="115"/>
        <v/>
      </c>
      <c r="FH188" s="139" t="str">
        <f t="shared" si="116"/>
        <v/>
      </c>
      <c r="FK188" s="139" t="str">
        <f t="shared" si="117"/>
        <v/>
      </c>
      <c r="FN188" s="139" t="str">
        <f t="shared" si="118"/>
        <v/>
      </c>
      <c r="FQ188" s="139" t="str">
        <f t="shared" si="119"/>
        <v/>
      </c>
      <c r="FT188" s="139" t="str">
        <f t="shared" si="120"/>
        <v/>
      </c>
      <c r="FW188" s="139" t="str">
        <f t="shared" si="121"/>
        <v/>
      </c>
      <c r="FZ188" s="139" t="str">
        <f t="shared" si="122"/>
        <v/>
      </c>
      <c r="GC188" s="139" t="str">
        <f t="shared" si="123"/>
        <v/>
      </c>
      <c r="GF188" s="139" t="str">
        <f t="shared" si="124"/>
        <v/>
      </c>
      <c r="GI188" s="139" t="str">
        <f t="shared" si="125"/>
        <v/>
      </c>
      <c r="GL188" s="139" t="str">
        <f t="shared" si="126"/>
        <v/>
      </c>
      <c r="GO188" s="139" t="str">
        <f t="shared" si="127"/>
        <v/>
      </c>
      <c r="GR188" s="139" t="str">
        <f t="shared" si="128"/>
        <v/>
      </c>
      <c r="GU188" s="139" t="str">
        <f t="shared" si="129"/>
        <v/>
      </c>
      <c r="GX188" s="139" t="str">
        <f t="shared" si="130"/>
        <v/>
      </c>
      <c r="HA188" s="139" t="str">
        <f t="shared" si="131"/>
        <v/>
      </c>
      <c r="HD188" s="139" t="str">
        <f t="shared" si="132"/>
        <v/>
      </c>
      <c r="HG188" s="139" t="str">
        <f t="shared" si="133"/>
        <v/>
      </c>
      <c r="HJ188" s="139" t="str">
        <f t="shared" si="134"/>
        <v/>
      </c>
      <c r="HM188" s="139" t="str">
        <f t="shared" si="135"/>
        <v/>
      </c>
      <c r="HP188" s="139" t="str">
        <f t="shared" si="136"/>
        <v/>
      </c>
      <c r="HS188" s="139" t="str">
        <f t="shared" si="137"/>
        <v/>
      </c>
      <c r="HV188" s="139" t="str">
        <f t="shared" si="138"/>
        <v/>
      </c>
      <c r="HY188" s="139" t="str">
        <f t="shared" si="139"/>
        <v/>
      </c>
      <c r="IE188" s="206" t="str">
        <f t="shared" si="140"/>
        <v/>
      </c>
      <c r="IF188" s="305" t="str">
        <f t="shared" si="141"/>
        <v/>
      </c>
      <c r="IG188" s="201" t="str">
        <f t="shared" si="142"/>
        <v/>
      </c>
      <c r="IH188" s="202" t="b">
        <f t="shared" si="143"/>
        <v>1</v>
      </c>
    </row>
    <row r="189" spans="66:242" x14ac:dyDescent="0.25">
      <c r="BN189" s="203" t="str">
        <f t="shared" si="101"/>
        <v/>
      </c>
      <c r="DA189" s="203" t="str">
        <f t="shared" si="102"/>
        <v/>
      </c>
      <c r="DU189" s="139" t="str">
        <f t="shared" si="103"/>
        <v/>
      </c>
      <c r="DX189" s="139" t="str">
        <f t="shared" si="104"/>
        <v/>
      </c>
      <c r="EA189" s="139" t="str">
        <f t="shared" si="105"/>
        <v/>
      </c>
      <c r="ED189" s="139" t="str">
        <f t="shared" si="106"/>
        <v/>
      </c>
      <c r="EG189" s="139" t="str">
        <f t="shared" si="107"/>
        <v/>
      </c>
      <c r="EJ189" s="139" t="str">
        <f t="shared" si="108"/>
        <v/>
      </c>
      <c r="EM189" s="139" t="str">
        <f t="shared" si="109"/>
        <v/>
      </c>
      <c r="EP189" s="139" t="str">
        <f t="shared" si="110"/>
        <v/>
      </c>
      <c r="ES189" s="139" t="str">
        <f t="shared" si="111"/>
        <v/>
      </c>
      <c r="EV189" s="139" t="str">
        <f t="shared" si="112"/>
        <v/>
      </c>
      <c r="EY189" s="139" t="str">
        <f t="shared" si="113"/>
        <v/>
      </c>
      <c r="FB189" s="139" t="str">
        <f t="shared" si="114"/>
        <v/>
      </c>
      <c r="FE189" s="139" t="str">
        <f t="shared" si="115"/>
        <v/>
      </c>
      <c r="FH189" s="139" t="str">
        <f t="shared" si="116"/>
        <v/>
      </c>
      <c r="FK189" s="139" t="str">
        <f t="shared" si="117"/>
        <v/>
      </c>
      <c r="FN189" s="139" t="str">
        <f t="shared" si="118"/>
        <v/>
      </c>
      <c r="FQ189" s="139" t="str">
        <f t="shared" si="119"/>
        <v/>
      </c>
      <c r="FT189" s="139" t="str">
        <f t="shared" si="120"/>
        <v/>
      </c>
      <c r="FW189" s="139" t="str">
        <f t="shared" si="121"/>
        <v/>
      </c>
      <c r="FZ189" s="139" t="str">
        <f t="shared" si="122"/>
        <v/>
      </c>
      <c r="GC189" s="139" t="str">
        <f t="shared" si="123"/>
        <v/>
      </c>
      <c r="GF189" s="139" t="str">
        <f t="shared" si="124"/>
        <v/>
      </c>
      <c r="GI189" s="139" t="str">
        <f t="shared" si="125"/>
        <v/>
      </c>
      <c r="GL189" s="139" t="str">
        <f t="shared" si="126"/>
        <v/>
      </c>
      <c r="GO189" s="139" t="str">
        <f t="shared" si="127"/>
        <v/>
      </c>
      <c r="GR189" s="139" t="str">
        <f t="shared" si="128"/>
        <v/>
      </c>
      <c r="GU189" s="139" t="str">
        <f t="shared" si="129"/>
        <v/>
      </c>
      <c r="GX189" s="139" t="str">
        <f t="shared" si="130"/>
        <v/>
      </c>
      <c r="HA189" s="139" t="str">
        <f t="shared" si="131"/>
        <v/>
      </c>
      <c r="HD189" s="139" t="str">
        <f t="shared" si="132"/>
        <v/>
      </c>
      <c r="HG189" s="139" t="str">
        <f t="shared" si="133"/>
        <v/>
      </c>
      <c r="HJ189" s="139" t="str">
        <f t="shared" si="134"/>
        <v/>
      </c>
      <c r="HM189" s="139" t="str">
        <f t="shared" si="135"/>
        <v/>
      </c>
      <c r="HP189" s="139" t="str">
        <f t="shared" si="136"/>
        <v/>
      </c>
      <c r="HS189" s="139" t="str">
        <f t="shared" si="137"/>
        <v/>
      </c>
      <c r="HV189" s="139" t="str">
        <f t="shared" si="138"/>
        <v/>
      </c>
      <c r="HY189" s="139" t="str">
        <f t="shared" si="139"/>
        <v/>
      </c>
      <c r="IE189" s="206" t="str">
        <f t="shared" si="140"/>
        <v/>
      </c>
      <c r="IF189" s="305" t="str">
        <f t="shared" si="141"/>
        <v/>
      </c>
      <c r="IG189" s="201" t="str">
        <f t="shared" si="142"/>
        <v/>
      </c>
      <c r="IH189" s="202" t="b">
        <f t="shared" si="143"/>
        <v>1</v>
      </c>
    </row>
    <row r="190" spans="66:242" x14ac:dyDescent="0.25">
      <c r="BN190" s="203" t="str">
        <f t="shared" si="101"/>
        <v/>
      </c>
      <c r="DA190" s="203" t="str">
        <f t="shared" si="102"/>
        <v/>
      </c>
      <c r="DU190" s="139" t="str">
        <f t="shared" si="103"/>
        <v/>
      </c>
      <c r="DX190" s="139" t="str">
        <f t="shared" si="104"/>
        <v/>
      </c>
      <c r="EA190" s="139" t="str">
        <f t="shared" si="105"/>
        <v/>
      </c>
      <c r="ED190" s="139" t="str">
        <f t="shared" si="106"/>
        <v/>
      </c>
      <c r="EG190" s="139" t="str">
        <f t="shared" si="107"/>
        <v/>
      </c>
      <c r="EJ190" s="139" t="str">
        <f t="shared" si="108"/>
        <v/>
      </c>
      <c r="EM190" s="139" t="str">
        <f t="shared" si="109"/>
        <v/>
      </c>
      <c r="EP190" s="139" t="str">
        <f t="shared" si="110"/>
        <v/>
      </c>
      <c r="ES190" s="139" t="str">
        <f t="shared" si="111"/>
        <v/>
      </c>
      <c r="EV190" s="139" t="str">
        <f t="shared" si="112"/>
        <v/>
      </c>
      <c r="EY190" s="139" t="str">
        <f t="shared" si="113"/>
        <v/>
      </c>
      <c r="FB190" s="139" t="str">
        <f t="shared" si="114"/>
        <v/>
      </c>
      <c r="FE190" s="139" t="str">
        <f t="shared" si="115"/>
        <v/>
      </c>
      <c r="FH190" s="139" t="str">
        <f t="shared" si="116"/>
        <v/>
      </c>
      <c r="FK190" s="139" t="str">
        <f t="shared" si="117"/>
        <v/>
      </c>
      <c r="FN190" s="139" t="str">
        <f t="shared" si="118"/>
        <v/>
      </c>
      <c r="FQ190" s="139" t="str">
        <f t="shared" si="119"/>
        <v/>
      </c>
      <c r="FT190" s="139" t="str">
        <f t="shared" si="120"/>
        <v/>
      </c>
      <c r="FW190" s="139" t="str">
        <f t="shared" si="121"/>
        <v/>
      </c>
      <c r="FZ190" s="139" t="str">
        <f t="shared" si="122"/>
        <v/>
      </c>
      <c r="GC190" s="139" t="str">
        <f t="shared" si="123"/>
        <v/>
      </c>
      <c r="GF190" s="139" t="str">
        <f t="shared" si="124"/>
        <v/>
      </c>
      <c r="GI190" s="139" t="str">
        <f t="shared" si="125"/>
        <v/>
      </c>
      <c r="GL190" s="139" t="str">
        <f t="shared" si="126"/>
        <v/>
      </c>
      <c r="GO190" s="139" t="str">
        <f t="shared" si="127"/>
        <v/>
      </c>
      <c r="GR190" s="139" t="str">
        <f t="shared" si="128"/>
        <v/>
      </c>
      <c r="GU190" s="139" t="str">
        <f t="shared" si="129"/>
        <v/>
      </c>
      <c r="GX190" s="139" t="str">
        <f t="shared" si="130"/>
        <v/>
      </c>
      <c r="HA190" s="139" t="str">
        <f t="shared" si="131"/>
        <v/>
      </c>
      <c r="HD190" s="139" t="str">
        <f t="shared" si="132"/>
        <v/>
      </c>
      <c r="HG190" s="139" t="str">
        <f t="shared" si="133"/>
        <v/>
      </c>
      <c r="HJ190" s="139" t="str">
        <f t="shared" si="134"/>
        <v/>
      </c>
      <c r="HM190" s="139" t="str">
        <f t="shared" si="135"/>
        <v/>
      </c>
      <c r="HP190" s="139" t="str">
        <f t="shared" si="136"/>
        <v/>
      </c>
      <c r="HS190" s="139" t="str">
        <f t="shared" si="137"/>
        <v/>
      </c>
      <c r="HV190" s="139" t="str">
        <f t="shared" si="138"/>
        <v/>
      </c>
      <c r="HY190" s="139" t="str">
        <f t="shared" si="139"/>
        <v/>
      </c>
      <c r="IE190" s="206" t="str">
        <f t="shared" si="140"/>
        <v/>
      </c>
      <c r="IF190" s="305" t="str">
        <f t="shared" si="141"/>
        <v/>
      </c>
      <c r="IG190" s="201" t="str">
        <f t="shared" si="142"/>
        <v/>
      </c>
      <c r="IH190" s="202" t="b">
        <f t="shared" si="143"/>
        <v>1</v>
      </c>
    </row>
    <row r="191" spans="66:242" x14ac:dyDescent="0.25">
      <c r="BN191" s="203" t="str">
        <f t="shared" si="101"/>
        <v/>
      </c>
      <c r="DA191" s="203" t="str">
        <f t="shared" si="102"/>
        <v/>
      </c>
      <c r="DU191" s="139" t="str">
        <f t="shared" si="103"/>
        <v/>
      </c>
      <c r="DX191" s="139" t="str">
        <f t="shared" si="104"/>
        <v/>
      </c>
      <c r="EA191" s="139" t="str">
        <f t="shared" si="105"/>
        <v/>
      </c>
      <c r="ED191" s="139" t="str">
        <f t="shared" si="106"/>
        <v/>
      </c>
      <c r="EG191" s="139" t="str">
        <f t="shared" si="107"/>
        <v/>
      </c>
      <c r="EJ191" s="139" t="str">
        <f t="shared" si="108"/>
        <v/>
      </c>
      <c r="EM191" s="139" t="str">
        <f t="shared" si="109"/>
        <v/>
      </c>
      <c r="EP191" s="139" t="str">
        <f t="shared" si="110"/>
        <v/>
      </c>
      <c r="ES191" s="139" t="str">
        <f t="shared" si="111"/>
        <v/>
      </c>
      <c r="EV191" s="139" t="str">
        <f t="shared" si="112"/>
        <v/>
      </c>
      <c r="EY191" s="139" t="str">
        <f t="shared" si="113"/>
        <v/>
      </c>
      <c r="FB191" s="139" t="str">
        <f t="shared" si="114"/>
        <v/>
      </c>
      <c r="FE191" s="139" t="str">
        <f t="shared" si="115"/>
        <v/>
      </c>
      <c r="FH191" s="139" t="str">
        <f t="shared" si="116"/>
        <v/>
      </c>
      <c r="FK191" s="139" t="str">
        <f t="shared" si="117"/>
        <v/>
      </c>
      <c r="FN191" s="139" t="str">
        <f t="shared" si="118"/>
        <v/>
      </c>
      <c r="FQ191" s="139" t="str">
        <f t="shared" si="119"/>
        <v/>
      </c>
      <c r="FT191" s="139" t="str">
        <f t="shared" si="120"/>
        <v/>
      </c>
      <c r="FW191" s="139" t="str">
        <f t="shared" si="121"/>
        <v/>
      </c>
      <c r="FZ191" s="139" t="str">
        <f t="shared" si="122"/>
        <v/>
      </c>
      <c r="GC191" s="139" t="str">
        <f t="shared" si="123"/>
        <v/>
      </c>
      <c r="GF191" s="139" t="str">
        <f t="shared" si="124"/>
        <v/>
      </c>
      <c r="GI191" s="139" t="str">
        <f t="shared" si="125"/>
        <v/>
      </c>
      <c r="GL191" s="139" t="str">
        <f t="shared" si="126"/>
        <v/>
      </c>
      <c r="GO191" s="139" t="str">
        <f t="shared" si="127"/>
        <v/>
      </c>
      <c r="GR191" s="139" t="str">
        <f t="shared" si="128"/>
        <v/>
      </c>
      <c r="GU191" s="139" t="str">
        <f t="shared" si="129"/>
        <v/>
      </c>
      <c r="GX191" s="139" t="str">
        <f t="shared" si="130"/>
        <v/>
      </c>
      <c r="HA191" s="139" t="str">
        <f t="shared" si="131"/>
        <v/>
      </c>
      <c r="HD191" s="139" t="str">
        <f t="shared" si="132"/>
        <v/>
      </c>
      <c r="HG191" s="139" t="str">
        <f t="shared" si="133"/>
        <v/>
      </c>
      <c r="HJ191" s="139" t="str">
        <f t="shared" si="134"/>
        <v/>
      </c>
      <c r="HM191" s="139" t="str">
        <f t="shared" si="135"/>
        <v/>
      </c>
      <c r="HP191" s="139" t="str">
        <f t="shared" si="136"/>
        <v/>
      </c>
      <c r="HS191" s="139" t="str">
        <f t="shared" si="137"/>
        <v/>
      </c>
      <c r="HV191" s="139" t="str">
        <f t="shared" si="138"/>
        <v/>
      </c>
      <c r="HY191" s="139" t="str">
        <f t="shared" si="139"/>
        <v/>
      </c>
      <c r="IE191" s="206" t="str">
        <f t="shared" si="140"/>
        <v/>
      </c>
      <c r="IF191" s="305" t="str">
        <f t="shared" si="141"/>
        <v/>
      </c>
      <c r="IG191" s="201" t="str">
        <f t="shared" si="142"/>
        <v/>
      </c>
      <c r="IH191" s="202" t="b">
        <f t="shared" si="143"/>
        <v>1</v>
      </c>
    </row>
    <row r="192" spans="66:242" x14ac:dyDescent="0.25">
      <c r="BN192" s="203" t="str">
        <f t="shared" si="101"/>
        <v/>
      </c>
      <c r="DA192" s="203" t="str">
        <f t="shared" si="102"/>
        <v/>
      </c>
      <c r="DU192" s="139" t="str">
        <f t="shared" si="103"/>
        <v/>
      </c>
      <c r="DX192" s="139" t="str">
        <f t="shared" si="104"/>
        <v/>
      </c>
      <c r="EA192" s="139" t="str">
        <f t="shared" si="105"/>
        <v/>
      </c>
      <c r="ED192" s="139" t="str">
        <f t="shared" si="106"/>
        <v/>
      </c>
      <c r="EG192" s="139" t="str">
        <f t="shared" si="107"/>
        <v/>
      </c>
      <c r="EJ192" s="139" t="str">
        <f t="shared" si="108"/>
        <v/>
      </c>
      <c r="EM192" s="139" t="str">
        <f t="shared" si="109"/>
        <v/>
      </c>
      <c r="EP192" s="139" t="str">
        <f t="shared" si="110"/>
        <v/>
      </c>
      <c r="ES192" s="139" t="str">
        <f t="shared" si="111"/>
        <v/>
      </c>
      <c r="EV192" s="139" t="str">
        <f t="shared" si="112"/>
        <v/>
      </c>
      <c r="EY192" s="139" t="str">
        <f t="shared" si="113"/>
        <v/>
      </c>
      <c r="FB192" s="139" t="str">
        <f t="shared" si="114"/>
        <v/>
      </c>
      <c r="FE192" s="139" t="str">
        <f t="shared" si="115"/>
        <v/>
      </c>
      <c r="FH192" s="139" t="str">
        <f t="shared" si="116"/>
        <v/>
      </c>
      <c r="FK192" s="139" t="str">
        <f t="shared" si="117"/>
        <v/>
      </c>
      <c r="FN192" s="139" t="str">
        <f t="shared" si="118"/>
        <v/>
      </c>
      <c r="FQ192" s="139" t="str">
        <f t="shared" si="119"/>
        <v/>
      </c>
      <c r="FT192" s="139" t="str">
        <f t="shared" si="120"/>
        <v/>
      </c>
      <c r="FW192" s="139" t="str">
        <f t="shared" si="121"/>
        <v/>
      </c>
      <c r="FZ192" s="139" t="str">
        <f t="shared" si="122"/>
        <v/>
      </c>
      <c r="GC192" s="139" t="str">
        <f t="shared" si="123"/>
        <v/>
      </c>
      <c r="GF192" s="139" t="str">
        <f t="shared" si="124"/>
        <v/>
      </c>
      <c r="GI192" s="139" t="str">
        <f t="shared" si="125"/>
        <v/>
      </c>
      <c r="GL192" s="139" t="str">
        <f t="shared" si="126"/>
        <v/>
      </c>
      <c r="GO192" s="139" t="str">
        <f t="shared" si="127"/>
        <v/>
      </c>
      <c r="GR192" s="139" t="str">
        <f t="shared" si="128"/>
        <v/>
      </c>
      <c r="GU192" s="139" t="str">
        <f t="shared" si="129"/>
        <v/>
      </c>
      <c r="GX192" s="139" t="str">
        <f t="shared" si="130"/>
        <v/>
      </c>
      <c r="HA192" s="139" t="str">
        <f t="shared" si="131"/>
        <v/>
      </c>
      <c r="HD192" s="139" t="str">
        <f t="shared" si="132"/>
        <v/>
      </c>
      <c r="HG192" s="139" t="str">
        <f t="shared" si="133"/>
        <v/>
      </c>
      <c r="HJ192" s="139" t="str">
        <f t="shared" si="134"/>
        <v/>
      </c>
      <c r="HM192" s="139" t="str">
        <f t="shared" si="135"/>
        <v/>
      </c>
      <c r="HP192" s="139" t="str">
        <f t="shared" si="136"/>
        <v/>
      </c>
      <c r="HS192" s="139" t="str">
        <f t="shared" si="137"/>
        <v/>
      </c>
      <c r="HV192" s="139" t="str">
        <f t="shared" si="138"/>
        <v/>
      </c>
      <c r="HY192" s="139" t="str">
        <f t="shared" si="139"/>
        <v/>
      </c>
      <c r="IE192" s="206" t="str">
        <f t="shared" si="140"/>
        <v/>
      </c>
      <c r="IF192" s="305" t="str">
        <f t="shared" si="141"/>
        <v/>
      </c>
      <c r="IG192" s="201" t="str">
        <f t="shared" si="142"/>
        <v/>
      </c>
      <c r="IH192" s="202" t="b">
        <f t="shared" si="143"/>
        <v>1</v>
      </c>
    </row>
    <row r="193" spans="66:242" x14ac:dyDescent="0.25">
      <c r="BN193" s="203" t="str">
        <f t="shared" si="101"/>
        <v/>
      </c>
      <c r="DA193" s="203" t="str">
        <f t="shared" si="102"/>
        <v/>
      </c>
      <c r="DU193" s="139" t="str">
        <f t="shared" si="103"/>
        <v/>
      </c>
      <c r="DX193" s="139" t="str">
        <f t="shared" si="104"/>
        <v/>
      </c>
      <c r="EA193" s="139" t="str">
        <f t="shared" si="105"/>
        <v/>
      </c>
      <c r="ED193" s="139" t="str">
        <f t="shared" si="106"/>
        <v/>
      </c>
      <c r="EG193" s="139" t="str">
        <f t="shared" si="107"/>
        <v/>
      </c>
      <c r="EJ193" s="139" t="str">
        <f t="shared" si="108"/>
        <v/>
      </c>
      <c r="EM193" s="139" t="str">
        <f t="shared" si="109"/>
        <v/>
      </c>
      <c r="EP193" s="139" t="str">
        <f t="shared" si="110"/>
        <v/>
      </c>
      <c r="ES193" s="139" t="str">
        <f t="shared" si="111"/>
        <v/>
      </c>
      <c r="EV193" s="139" t="str">
        <f t="shared" si="112"/>
        <v/>
      </c>
      <c r="EY193" s="139" t="str">
        <f t="shared" si="113"/>
        <v/>
      </c>
      <c r="FB193" s="139" t="str">
        <f t="shared" si="114"/>
        <v/>
      </c>
      <c r="FE193" s="139" t="str">
        <f t="shared" si="115"/>
        <v/>
      </c>
      <c r="FH193" s="139" t="str">
        <f t="shared" si="116"/>
        <v/>
      </c>
      <c r="FK193" s="139" t="str">
        <f t="shared" si="117"/>
        <v/>
      </c>
      <c r="FN193" s="139" t="str">
        <f t="shared" si="118"/>
        <v/>
      </c>
      <c r="FQ193" s="139" t="str">
        <f t="shared" si="119"/>
        <v/>
      </c>
      <c r="FT193" s="139" t="str">
        <f t="shared" si="120"/>
        <v/>
      </c>
      <c r="FW193" s="139" t="str">
        <f t="shared" si="121"/>
        <v/>
      </c>
      <c r="FZ193" s="139" t="str">
        <f t="shared" si="122"/>
        <v/>
      </c>
      <c r="GC193" s="139" t="str">
        <f t="shared" si="123"/>
        <v/>
      </c>
      <c r="GF193" s="139" t="str">
        <f t="shared" si="124"/>
        <v/>
      </c>
      <c r="GI193" s="139" t="str">
        <f t="shared" si="125"/>
        <v/>
      </c>
      <c r="GL193" s="139" t="str">
        <f t="shared" si="126"/>
        <v/>
      </c>
      <c r="GO193" s="139" t="str">
        <f t="shared" si="127"/>
        <v/>
      </c>
      <c r="GR193" s="139" t="str">
        <f t="shared" si="128"/>
        <v/>
      </c>
      <c r="GU193" s="139" t="str">
        <f t="shared" si="129"/>
        <v/>
      </c>
      <c r="GX193" s="139" t="str">
        <f t="shared" si="130"/>
        <v/>
      </c>
      <c r="HA193" s="139" t="str">
        <f t="shared" si="131"/>
        <v/>
      </c>
      <c r="HD193" s="139" t="str">
        <f t="shared" si="132"/>
        <v/>
      </c>
      <c r="HG193" s="139" t="str">
        <f t="shared" si="133"/>
        <v/>
      </c>
      <c r="HJ193" s="139" t="str">
        <f t="shared" si="134"/>
        <v/>
      </c>
      <c r="HM193" s="139" t="str">
        <f t="shared" si="135"/>
        <v/>
      </c>
      <c r="HP193" s="139" t="str">
        <f t="shared" si="136"/>
        <v/>
      </c>
      <c r="HS193" s="139" t="str">
        <f t="shared" si="137"/>
        <v/>
      </c>
      <c r="HV193" s="139" t="str">
        <f t="shared" si="138"/>
        <v/>
      </c>
      <c r="HY193" s="139" t="str">
        <f t="shared" si="139"/>
        <v/>
      </c>
      <c r="IE193" s="206" t="str">
        <f t="shared" si="140"/>
        <v/>
      </c>
      <c r="IF193" s="305" t="str">
        <f t="shared" si="141"/>
        <v/>
      </c>
      <c r="IG193" s="201" t="str">
        <f t="shared" si="142"/>
        <v/>
      </c>
      <c r="IH193" s="202" t="b">
        <f t="shared" si="143"/>
        <v>1</v>
      </c>
    </row>
    <row r="194" spans="66:242" x14ac:dyDescent="0.25">
      <c r="BN194" s="203" t="str">
        <f t="shared" si="101"/>
        <v/>
      </c>
      <c r="DA194" s="203" t="str">
        <f t="shared" si="102"/>
        <v/>
      </c>
      <c r="DU194" s="139" t="str">
        <f t="shared" si="103"/>
        <v/>
      </c>
      <c r="DX194" s="139" t="str">
        <f t="shared" si="104"/>
        <v/>
      </c>
      <c r="EA194" s="139" t="str">
        <f t="shared" si="105"/>
        <v/>
      </c>
      <c r="ED194" s="139" t="str">
        <f t="shared" si="106"/>
        <v/>
      </c>
      <c r="EG194" s="139" t="str">
        <f t="shared" si="107"/>
        <v/>
      </c>
      <c r="EJ194" s="139" t="str">
        <f t="shared" si="108"/>
        <v/>
      </c>
      <c r="EM194" s="139" t="str">
        <f t="shared" si="109"/>
        <v/>
      </c>
      <c r="EP194" s="139" t="str">
        <f t="shared" si="110"/>
        <v/>
      </c>
      <c r="ES194" s="139" t="str">
        <f t="shared" si="111"/>
        <v/>
      </c>
      <c r="EV194" s="139" t="str">
        <f t="shared" si="112"/>
        <v/>
      </c>
      <c r="EY194" s="139" t="str">
        <f t="shared" si="113"/>
        <v/>
      </c>
      <c r="FB194" s="139" t="str">
        <f t="shared" si="114"/>
        <v/>
      </c>
      <c r="FE194" s="139" t="str">
        <f t="shared" si="115"/>
        <v/>
      </c>
      <c r="FH194" s="139" t="str">
        <f t="shared" si="116"/>
        <v/>
      </c>
      <c r="FK194" s="139" t="str">
        <f t="shared" si="117"/>
        <v/>
      </c>
      <c r="FN194" s="139" t="str">
        <f t="shared" si="118"/>
        <v/>
      </c>
      <c r="FQ194" s="139" t="str">
        <f t="shared" si="119"/>
        <v/>
      </c>
      <c r="FT194" s="139" t="str">
        <f t="shared" si="120"/>
        <v/>
      </c>
      <c r="FW194" s="139" t="str">
        <f t="shared" si="121"/>
        <v/>
      </c>
      <c r="FZ194" s="139" t="str">
        <f t="shared" si="122"/>
        <v/>
      </c>
      <c r="GC194" s="139" t="str">
        <f t="shared" si="123"/>
        <v/>
      </c>
      <c r="GF194" s="139" t="str">
        <f t="shared" si="124"/>
        <v/>
      </c>
      <c r="GI194" s="139" t="str">
        <f t="shared" si="125"/>
        <v/>
      </c>
      <c r="GL194" s="139" t="str">
        <f t="shared" si="126"/>
        <v/>
      </c>
      <c r="GO194" s="139" t="str">
        <f t="shared" si="127"/>
        <v/>
      </c>
      <c r="GR194" s="139" t="str">
        <f t="shared" si="128"/>
        <v/>
      </c>
      <c r="GU194" s="139" t="str">
        <f t="shared" si="129"/>
        <v/>
      </c>
      <c r="GX194" s="139" t="str">
        <f t="shared" si="130"/>
        <v/>
      </c>
      <c r="HA194" s="139" t="str">
        <f t="shared" si="131"/>
        <v/>
      </c>
      <c r="HD194" s="139" t="str">
        <f t="shared" si="132"/>
        <v/>
      </c>
      <c r="HG194" s="139" t="str">
        <f t="shared" si="133"/>
        <v/>
      </c>
      <c r="HJ194" s="139" t="str">
        <f t="shared" si="134"/>
        <v/>
      </c>
      <c r="HM194" s="139" t="str">
        <f t="shared" si="135"/>
        <v/>
      </c>
      <c r="HP194" s="139" t="str">
        <f t="shared" si="136"/>
        <v/>
      </c>
      <c r="HS194" s="139" t="str">
        <f t="shared" si="137"/>
        <v/>
      </c>
      <c r="HV194" s="139" t="str">
        <f t="shared" si="138"/>
        <v/>
      </c>
      <c r="HY194" s="139" t="str">
        <f t="shared" si="139"/>
        <v/>
      </c>
      <c r="IE194" s="206" t="str">
        <f t="shared" si="140"/>
        <v/>
      </c>
      <c r="IF194" s="305" t="str">
        <f t="shared" si="141"/>
        <v/>
      </c>
      <c r="IG194" s="201" t="str">
        <f t="shared" si="142"/>
        <v/>
      </c>
      <c r="IH194" s="202" t="b">
        <f t="shared" si="143"/>
        <v>1</v>
      </c>
    </row>
    <row r="195" spans="66:242" x14ac:dyDescent="0.25">
      <c r="BN195" s="203" t="str">
        <f t="shared" si="101"/>
        <v/>
      </c>
      <c r="DA195" s="203" t="str">
        <f t="shared" si="102"/>
        <v/>
      </c>
      <c r="DU195" s="139" t="str">
        <f t="shared" si="103"/>
        <v/>
      </c>
      <c r="DX195" s="139" t="str">
        <f t="shared" si="104"/>
        <v/>
      </c>
      <c r="EA195" s="139" t="str">
        <f t="shared" si="105"/>
        <v/>
      </c>
      <c r="ED195" s="139" t="str">
        <f t="shared" si="106"/>
        <v/>
      </c>
      <c r="EG195" s="139" t="str">
        <f t="shared" si="107"/>
        <v/>
      </c>
      <c r="EJ195" s="139" t="str">
        <f t="shared" si="108"/>
        <v/>
      </c>
      <c r="EM195" s="139" t="str">
        <f t="shared" si="109"/>
        <v/>
      </c>
      <c r="EP195" s="139" t="str">
        <f t="shared" si="110"/>
        <v/>
      </c>
      <c r="ES195" s="139" t="str">
        <f t="shared" si="111"/>
        <v/>
      </c>
      <c r="EV195" s="139" t="str">
        <f t="shared" si="112"/>
        <v/>
      </c>
      <c r="EY195" s="139" t="str">
        <f t="shared" si="113"/>
        <v/>
      </c>
      <c r="FB195" s="139" t="str">
        <f t="shared" si="114"/>
        <v/>
      </c>
      <c r="FE195" s="139" t="str">
        <f t="shared" si="115"/>
        <v/>
      </c>
      <c r="FH195" s="139" t="str">
        <f t="shared" si="116"/>
        <v/>
      </c>
      <c r="FK195" s="139" t="str">
        <f t="shared" si="117"/>
        <v/>
      </c>
      <c r="FN195" s="139" t="str">
        <f t="shared" si="118"/>
        <v/>
      </c>
      <c r="FQ195" s="139" t="str">
        <f t="shared" si="119"/>
        <v/>
      </c>
      <c r="FT195" s="139" t="str">
        <f t="shared" si="120"/>
        <v/>
      </c>
      <c r="FW195" s="139" t="str">
        <f t="shared" si="121"/>
        <v/>
      </c>
      <c r="FZ195" s="139" t="str">
        <f t="shared" si="122"/>
        <v/>
      </c>
      <c r="GC195" s="139" t="str">
        <f t="shared" si="123"/>
        <v/>
      </c>
      <c r="GF195" s="139" t="str">
        <f t="shared" si="124"/>
        <v/>
      </c>
      <c r="GI195" s="139" t="str">
        <f t="shared" si="125"/>
        <v/>
      </c>
      <c r="GL195" s="139" t="str">
        <f t="shared" si="126"/>
        <v/>
      </c>
      <c r="GO195" s="139" t="str">
        <f t="shared" si="127"/>
        <v/>
      </c>
      <c r="GR195" s="139" t="str">
        <f t="shared" si="128"/>
        <v/>
      </c>
      <c r="GU195" s="139" t="str">
        <f t="shared" si="129"/>
        <v/>
      </c>
      <c r="GX195" s="139" t="str">
        <f t="shared" si="130"/>
        <v/>
      </c>
      <c r="HA195" s="139" t="str">
        <f t="shared" si="131"/>
        <v/>
      </c>
      <c r="HD195" s="139" t="str">
        <f t="shared" si="132"/>
        <v/>
      </c>
      <c r="HG195" s="139" t="str">
        <f t="shared" si="133"/>
        <v/>
      </c>
      <c r="HJ195" s="139" t="str">
        <f t="shared" si="134"/>
        <v/>
      </c>
      <c r="HM195" s="139" t="str">
        <f t="shared" si="135"/>
        <v/>
      </c>
      <c r="HP195" s="139" t="str">
        <f t="shared" si="136"/>
        <v/>
      </c>
      <c r="HS195" s="139" t="str">
        <f t="shared" si="137"/>
        <v/>
      </c>
      <c r="HV195" s="139" t="str">
        <f t="shared" si="138"/>
        <v/>
      </c>
      <c r="HY195" s="139" t="str">
        <f t="shared" si="139"/>
        <v/>
      </c>
      <c r="IE195" s="206" t="str">
        <f t="shared" si="140"/>
        <v/>
      </c>
      <c r="IF195" s="305" t="str">
        <f t="shared" si="141"/>
        <v/>
      </c>
      <c r="IG195" s="201" t="str">
        <f t="shared" si="142"/>
        <v/>
      </c>
      <c r="IH195" s="202" t="b">
        <f t="shared" si="143"/>
        <v>1</v>
      </c>
    </row>
    <row r="196" spans="66:242" x14ac:dyDescent="0.25">
      <c r="BN196" s="203" t="str">
        <f t="shared" si="101"/>
        <v/>
      </c>
      <c r="DA196" s="203" t="str">
        <f t="shared" si="102"/>
        <v/>
      </c>
      <c r="DU196" s="139" t="str">
        <f t="shared" si="103"/>
        <v/>
      </c>
      <c r="DX196" s="139" t="str">
        <f t="shared" si="104"/>
        <v/>
      </c>
      <c r="EA196" s="139" t="str">
        <f t="shared" si="105"/>
        <v/>
      </c>
      <c r="ED196" s="139" t="str">
        <f t="shared" si="106"/>
        <v/>
      </c>
      <c r="EG196" s="139" t="str">
        <f t="shared" si="107"/>
        <v/>
      </c>
      <c r="EJ196" s="139" t="str">
        <f t="shared" si="108"/>
        <v/>
      </c>
      <c r="EM196" s="139" t="str">
        <f t="shared" si="109"/>
        <v/>
      </c>
      <c r="EP196" s="139" t="str">
        <f t="shared" si="110"/>
        <v/>
      </c>
      <c r="ES196" s="139" t="str">
        <f t="shared" si="111"/>
        <v/>
      </c>
      <c r="EV196" s="139" t="str">
        <f t="shared" si="112"/>
        <v/>
      </c>
      <c r="EY196" s="139" t="str">
        <f t="shared" si="113"/>
        <v/>
      </c>
      <c r="FB196" s="139" t="str">
        <f t="shared" si="114"/>
        <v/>
      </c>
      <c r="FE196" s="139" t="str">
        <f t="shared" si="115"/>
        <v/>
      </c>
      <c r="FH196" s="139" t="str">
        <f t="shared" si="116"/>
        <v/>
      </c>
      <c r="FK196" s="139" t="str">
        <f t="shared" si="117"/>
        <v/>
      </c>
      <c r="FN196" s="139" t="str">
        <f t="shared" si="118"/>
        <v/>
      </c>
      <c r="FQ196" s="139" t="str">
        <f t="shared" si="119"/>
        <v/>
      </c>
      <c r="FT196" s="139" t="str">
        <f t="shared" si="120"/>
        <v/>
      </c>
      <c r="FW196" s="139" t="str">
        <f t="shared" si="121"/>
        <v/>
      </c>
      <c r="FZ196" s="139" t="str">
        <f t="shared" si="122"/>
        <v/>
      </c>
      <c r="GC196" s="139" t="str">
        <f t="shared" si="123"/>
        <v/>
      </c>
      <c r="GF196" s="139" t="str">
        <f t="shared" si="124"/>
        <v/>
      </c>
      <c r="GI196" s="139" t="str">
        <f t="shared" si="125"/>
        <v/>
      </c>
      <c r="GL196" s="139" t="str">
        <f t="shared" si="126"/>
        <v/>
      </c>
      <c r="GO196" s="139" t="str">
        <f t="shared" si="127"/>
        <v/>
      </c>
      <c r="GR196" s="139" t="str">
        <f t="shared" si="128"/>
        <v/>
      </c>
      <c r="GU196" s="139" t="str">
        <f t="shared" si="129"/>
        <v/>
      </c>
      <c r="GX196" s="139" t="str">
        <f t="shared" si="130"/>
        <v/>
      </c>
      <c r="HA196" s="139" t="str">
        <f t="shared" si="131"/>
        <v/>
      </c>
      <c r="HD196" s="139" t="str">
        <f t="shared" si="132"/>
        <v/>
      </c>
      <c r="HG196" s="139" t="str">
        <f t="shared" si="133"/>
        <v/>
      </c>
      <c r="HJ196" s="139" t="str">
        <f t="shared" si="134"/>
        <v/>
      </c>
      <c r="HM196" s="139" t="str">
        <f t="shared" si="135"/>
        <v/>
      </c>
      <c r="HP196" s="139" t="str">
        <f t="shared" si="136"/>
        <v/>
      </c>
      <c r="HS196" s="139" t="str">
        <f t="shared" si="137"/>
        <v/>
      </c>
      <c r="HV196" s="139" t="str">
        <f t="shared" si="138"/>
        <v/>
      </c>
      <c r="HY196" s="139" t="str">
        <f t="shared" si="139"/>
        <v/>
      </c>
      <c r="IE196" s="206" t="str">
        <f t="shared" si="140"/>
        <v/>
      </c>
      <c r="IF196" s="305" t="str">
        <f t="shared" si="141"/>
        <v/>
      </c>
      <c r="IG196" s="201" t="str">
        <f t="shared" si="142"/>
        <v/>
      </c>
      <c r="IH196" s="202" t="b">
        <f t="shared" si="143"/>
        <v>1</v>
      </c>
    </row>
    <row r="197" spans="66:242" x14ac:dyDescent="0.25">
      <c r="BN197" s="203" t="str">
        <f t="shared" si="101"/>
        <v/>
      </c>
      <c r="DA197" s="203" t="str">
        <f t="shared" si="102"/>
        <v/>
      </c>
      <c r="DU197" s="139" t="str">
        <f t="shared" si="103"/>
        <v/>
      </c>
      <c r="DX197" s="139" t="str">
        <f t="shared" si="104"/>
        <v/>
      </c>
      <c r="EA197" s="139" t="str">
        <f t="shared" si="105"/>
        <v/>
      </c>
      <c r="ED197" s="139" t="str">
        <f t="shared" si="106"/>
        <v/>
      </c>
      <c r="EG197" s="139" t="str">
        <f t="shared" si="107"/>
        <v/>
      </c>
      <c r="EJ197" s="139" t="str">
        <f t="shared" si="108"/>
        <v/>
      </c>
      <c r="EM197" s="139" t="str">
        <f t="shared" si="109"/>
        <v/>
      </c>
      <c r="EP197" s="139" t="str">
        <f t="shared" si="110"/>
        <v/>
      </c>
      <c r="ES197" s="139" t="str">
        <f t="shared" si="111"/>
        <v/>
      </c>
      <c r="EV197" s="139" t="str">
        <f t="shared" si="112"/>
        <v/>
      </c>
      <c r="EY197" s="139" t="str">
        <f t="shared" si="113"/>
        <v/>
      </c>
      <c r="FB197" s="139" t="str">
        <f t="shared" si="114"/>
        <v/>
      </c>
      <c r="FE197" s="139" t="str">
        <f t="shared" si="115"/>
        <v/>
      </c>
      <c r="FH197" s="139" t="str">
        <f t="shared" si="116"/>
        <v/>
      </c>
      <c r="FK197" s="139" t="str">
        <f t="shared" si="117"/>
        <v/>
      </c>
      <c r="FN197" s="139" t="str">
        <f t="shared" si="118"/>
        <v/>
      </c>
      <c r="FQ197" s="139" t="str">
        <f t="shared" si="119"/>
        <v/>
      </c>
      <c r="FT197" s="139" t="str">
        <f t="shared" si="120"/>
        <v/>
      </c>
      <c r="FW197" s="139" t="str">
        <f t="shared" si="121"/>
        <v/>
      </c>
      <c r="FZ197" s="139" t="str">
        <f t="shared" si="122"/>
        <v/>
      </c>
      <c r="GC197" s="139" t="str">
        <f t="shared" si="123"/>
        <v/>
      </c>
      <c r="GF197" s="139" t="str">
        <f t="shared" si="124"/>
        <v/>
      </c>
      <c r="GI197" s="139" t="str">
        <f t="shared" si="125"/>
        <v/>
      </c>
      <c r="GL197" s="139" t="str">
        <f t="shared" si="126"/>
        <v/>
      </c>
      <c r="GO197" s="139" t="str">
        <f t="shared" si="127"/>
        <v/>
      </c>
      <c r="GR197" s="139" t="str">
        <f t="shared" si="128"/>
        <v/>
      </c>
      <c r="GU197" s="139" t="str">
        <f t="shared" si="129"/>
        <v/>
      </c>
      <c r="GX197" s="139" t="str">
        <f t="shared" si="130"/>
        <v/>
      </c>
      <c r="HA197" s="139" t="str">
        <f t="shared" si="131"/>
        <v/>
      </c>
      <c r="HD197" s="139" t="str">
        <f t="shared" si="132"/>
        <v/>
      </c>
      <c r="HG197" s="139" t="str">
        <f t="shared" si="133"/>
        <v/>
      </c>
      <c r="HJ197" s="139" t="str">
        <f t="shared" si="134"/>
        <v/>
      </c>
      <c r="HM197" s="139" t="str">
        <f t="shared" si="135"/>
        <v/>
      </c>
      <c r="HP197" s="139" t="str">
        <f t="shared" si="136"/>
        <v/>
      </c>
      <c r="HS197" s="139" t="str">
        <f t="shared" si="137"/>
        <v/>
      </c>
      <c r="HV197" s="139" t="str">
        <f t="shared" si="138"/>
        <v/>
      </c>
      <c r="HY197" s="139" t="str">
        <f t="shared" si="139"/>
        <v/>
      </c>
      <c r="IE197" s="206" t="str">
        <f t="shared" si="140"/>
        <v/>
      </c>
      <c r="IF197" s="305" t="str">
        <f t="shared" si="141"/>
        <v/>
      </c>
      <c r="IG197" s="201" t="str">
        <f t="shared" si="142"/>
        <v/>
      </c>
      <c r="IH197" s="202" t="b">
        <f t="shared" si="143"/>
        <v>1</v>
      </c>
    </row>
    <row r="198" spans="66:242" x14ac:dyDescent="0.25">
      <c r="BN198" s="203" t="str">
        <f t="shared" si="101"/>
        <v/>
      </c>
      <c r="DA198" s="203" t="str">
        <f t="shared" si="102"/>
        <v/>
      </c>
      <c r="DU198" s="139" t="str">
        <f t="shared" si="103"/>
        <v/>
      </c>
      <c r="DX198" s="139" t="str">
        <f t="shared" si="104"/>
        <v/>
      </c>
      <c r="EA198" s="139" t="str">
        <f t="shared" si="105"/>
        <v/>
      </c>
      <c r="ED198" s="139" t="str">
        <f t="shared" si="106"/>
        <v/>
      </c>
      <c r="EG198" s="139" t="str">
        <f t="shared" si="107"/>
        <v/>
      </c>
      <c r="EJ198" s="139" t="str">
        <f t="shared" si="108"/>
        <v/>
      </c>
      <c r="EM198" s="139" t="str">
        <f t="shared" si="109"/>
        <v/>
      </c>
      <c r="EP198" s="139" t="str">
        <f t="shared" si="110"/>
        <v/>
      </c>
      <c r="ES198" s="139" t="str">
        <f t="shared" si="111"/>
        <v/>
      </c>
      <c r="EV198" s="139" t="str">
        <f t="shared" si="112"/>
        <v/>
      </c>
      <c r="EY198" s="139" t="str">
        <f t="shared" si="113"/>
        <v/>
      </c>
      <c r="FB198" s="139" t="str">
        <f t="shared" si="114"/>
        <v/>
      </c>
      <c r="FE198" s="139" t="str">
        <f t="shared" si="115"/>
        <v/>
      </c>
      <c r="FH198" s="139" t="str">
        <f t="shared" si="116"/>
        <v/>
      </c>
      <c r="FK198" s="139" t="str">
        <f t="shared" si="117"/>
        <v/>
      </c>
      <c r="FN198" s="139" t="str">
        <f t="shared" si="118"/>
        <v/>
      </c>
      <c r="FQ198" s="139" t="str">
        <f t="shared" si="119"/>
        <v/>
      </c>
      <c r="FT198" s="139" t="str">
        <f t="shared" si="120"/>
        <v/>
      </c>
      <c r="FW198" s="139" t="str">
        <f t="shared" si="121"/>
        <v/>
      </c>
      <c r="FZ198" s="139" t="str">
        <f t="shared" si="122"/>
        <v/>
      </c>
      <c r="GC198" s="139" t="str">
        <f t="shared" si="123"/>
        <v/>
      </c>
      <c r="GF198" s="139" t="str">
        <f t="shared" si="124"/>
        <v/>
      </c>
      <c r="GI198" s="139" t="str">
        <f t="shared" si="125"/>
        <v/>
      </c>
      <c r="GL198" s="139" t="str">
        <f t="shared" si="126"/>
        <v/>
      </c>
      <c r="GO198" s="139" t="str">
        <f t="shared" si="127"/>
        <v/>
      </c>
      <c r="GR198" s="139" t="str">
        <f t="shared" si="128"/>
        <v/>
      </c>
      <c r="GU198" s="139" t="str">
        <f t="shared" si="129"/>
        <v/>
      </c>
      <c r="GX198" s="139" t="str">
        <f t="shared" si="130"/>
        <v/>
      </c>
      <c r="HA198" s="139" t="str">
        <f t="shared" si="131"/>
        <v/>
      </c>
      <c r="HD198" s="139" t="str">
        <f t="shared" si="132"/>
        <v/>
      </c>
      <c r="HG198" s="139" t="str">
        <f t="shared" si="133"/>
        <v/>
      </c>
      <c r="HJ198" s="139" t="str">
        <f t="shared" si="134"/>
        <v/>
      </c>
      <c r="HM198" s="139" t="str">
        <f t="shared" si="135"/>
        <v/>
      </c>
      <c r="HP198" s="139" t="str">
        <f t="shared" si="136"/>
        <v/>
      </c>
      <c r="HS198" s="139" t="str">
        <f t="shared" si="137"/>
        <v/>
      </c>
      <c r="HV198" s="139" t="str">
        <f t="shared" si="138"/>
        <v/>
      </c>
      <c r="HY198" s="139" t="str">
        <f t="shared" si="139"/>
        <v/>
      </c>
      <c r="IE198" s="206" t="str">
        <f t="shared" si="140"/>
        <v/>
      </c>
      <c r="IF198" s="305" t="str">
        <f t="shared" si="141"/>
        <v/>
      </c>
      <c r="IG198" s="201" t="str">
        <f t="shared" si="142"/>
        <v/>
      </c>
      <c r="IH198" s="202" t="b">
        <f t="shared" si="143"/>
        <v>1</v>
      </c>
    </row>
    <row r="199" spans="66:242" x14ac:dyDescent="0.25">
      <c r="BN199" s="203" t="str">
        <f t="shared" si="101"/>
        <v/>
      </c>
      <c r="DA199" s="203" t="str">
        <f t="shared" si="102"/>
        <v/>
      </c>
      <c r="DU199" s="139" t="str">
        <f t="shared" si="103"/>
        <v/>
      </c>
      <c r="DX199" s="139" t="str">
        <f t="shared" si="104"/>
        <v/>
      </c>
      <c r="EA199" s="139" t="str">
        <f t="shared" si="105"/>
        <v/>
      </c>
      <c r="ED199" s="139" t="str">
        <f t="shared" si="106"/>
        <v/>
      </c>
      <c r="EG199" s="139" t="str">
        <f t="shared" si="107"/>
        <v/>
      </c>
      <c r="EJ199" s="139" t="str">
        <f t="shared" si="108"/>
        <v/>
      </c>
      <c r="EM199" s="139" t="str">
        <f t="shared" si="109"/>
        <v/>
      </c>
      <c r="EP199" s="139" t="str">
        <f t="shared" si="110"/>
        <v/>
      </c>
      <c r="ES199" s="139" t="str">
        <f t="shared" si="111"/>
        <v/>
      </c>
      <c r="EV199" s="139" t="str">
        <f t="shared" si="112"/>
        <v/>
      </c>
      <c r="EY199" s="139" t="str">
        <f t="shared" si="113"/>
        <v/>
      </c>
      <c r="FB199" s="139" t="str">
        <f t="shared" si="114"/>
        <v/>
      </c>
      <c r="FE199" s="139" t="str">
        <f t="shared" si="115"/>
        <v/>
      </c>
      <c r="FH199" s="139" t="str">
        <f t="shared" si="116"/>
        <v/>
      </c>
      <c r="FK199" s="139" t="str">
        <f t="shared" si="117"/>
        <v/>
      </c>
      <c r="FN199" s="139" t="str">
        <f t="shared" si="118"/>
        <v/>
      </c>
      <c r="FQ199" s="139" t="str">
        <f t="shared" si="119"/>
        <v/>
      </c>
      <c r="FT199" s="139" t="str">
        <f t="shared" si="120"/>
        <v/>
      </c>
      <c r="FW199" s="139" t="str">
        <f t="shared" si="121"/>
        <v/>
      </c>
      <c r="FZ199" s="139" t="str">
        <f t="shared" si="122"/>
        <v/>
      </c>
      <c r="GC199" s="139" t="str">
        <f t="shared" si="123"/>
        <v/>
      </c>
      <c r="GF199" s="139" t="str">
        <f t="shared" si="124"/>
        <v/>
      </c>
      <c r="GI199" s="139" t="str">
        <f t="shared" si="125"/>
        <v/>
      </c>
      <c r="GL199" s="139" t="str">
        <f t="shared" si="126"/>
        <v/>
      </c>
      <c r="GO199" s="139" t="str">
        <f t="shared" si="127"/>
        <v/>
      </c>
      <c r="GR199" s="139" t="str">
        <f t="shared" si="128"/>
        <v/>
      </c>
      <c r="GU199" s="139" t="str">
        <f t="shared" si="129"/>
        <v/>
      </c>
      <c r="GX199" s="139" t="str">
        <f t="shared" si="130"/>
        <v/>
      </c>
      <c r="HA199" s="139" t="str">
        <f t="shared" si="131"/>
        <v/>
      </c>
      <c r="HD199" s="139" t="str">
        <f t="shared" si="132"/>
        <v/>
      </c>
      <c r="HG199" s="139" t="str">
        <f t="shared" si="133"/>
        <v/>
      </c>
      <c r="HJ199" s="139" t="str">
        <f t="shared" si="134"/>
        <v/>
      </c>
      <c r="HM199" s="139" t="str">
        <f t="shared" si="135"/>
        <v/>
      </c>
      <c r="HP199" s="139" t="str">
        <f t="shared" si="136"/>
        <v/>
      </c>
      <c r="HS199" s="139" t="str">
        <f t="shared" si="137"/>
        <v/>
      </c>
      <c r="HV199" s="139" t="str">
        <f t="shared" si="138"/>
        <v/>
      </c>
      <c r="HY199" s="139" t="str">
        <f t="shared" si="139"/>
        <v/>
      </c>
      <c r="IE199" s="206" t="str">
        <f t="shared" si="140"/>
        <v/>
      </c>
      <c r="IF199" s="305" t="str">
        <f t="shared" si="141"/>
        <v/>
      </c>
      <c r="IG199" s="201" t="str">
        <f t="shared" si="142"/>
        <v/>
      </c>
      <c r="IH199" s="202" t="b">
        <f t="shared" si="143"/>
        <v>1</v>
      </c>
    </row>
    <row r="200" spans="66:242" x14ac:dyDescent="0.25">
      <c r="BN200" s="203" t="str">
        <f t="shared" si="101"/>
        <v/>
      </c>
      <c r="DA200" s="203" t="str">
        <f t="shared" si="102"/>
        <v/>
      </c>
      <c r="DU200" s="139" t="str">
        <f t="shared" si="103"/>
        <v/>
      </c>
      <c r="DX200" s="139" t="str">
        <f t="shared" si="104"/>
        <v/>
      </c>
      <c r="EA200" s="139" t="str">
        <f t="shared" si="105"/>
        <v/>
      </c>
      <c r="ED200" s="139" t="str">
        <f t="shared" si="106"/>
        <v/>
      </c>
      <c r="EG200" s="139" t="str">
        <f t="shared" si="107"/>
        <v/>
      </c>
      <c r="EJ200" s="139" t="str">
        <f t="shared" si="108"/>
        <v/>
      </c>
      <c r="EM200" s="139" t="str">
        <f t="shared" si="109"/>
        <v/>
      </c>
      <c r="EP200" s="139" t="str">
        <f t="shared" si="110"/>
        <v/>
      </c>
      <c r="ES200" s="139" t="str">
        <f t="shared" si="111"/>
        <v/>
      </c>
      <c r="EV200" s="139" t="str">
        <f t="shared" si="112"/>
        <v/>
      </c>
      <c r="EY200" s="139" t="str">
        <f t="shared" si="113"/>
        <v/>
      </c>
      <c r="FB200" s="139" t="str">
        <f t="shared" si="114"/>
        <v/>
      </c>
      <c r="FE200" s="139" t="str">
        <f t="shared" si="115"/>
        <v/>
      </c>
      <c r="FH200" s="139" t="str">
        <f t="shared" si="116"/>
        <v/>
      </c>
      <c r="FK200" s="139" t="str">
        <f t="shared" si="117"/>
        <v/>
      </c>
      <c r="FN200" s="139" t="str">
        <f t="shared" si="118"/>
        <v/>
      </c>
      <c r="FQ200" s="139" t="str">
        <f t="shared" si="119"/>
        <v/>
      </c>
      <c r="FT200" s="139" t="str">
        <f t="shared" si="120"/>
        <v/>
      </c>
      <c r="FW200" s="139" t="str">
        <f t="shared" si="121"/>
        <v/>
      </c>
      <c r="FZ200" s="139" t="str">
        <f t="shared" si="122"/>
        <v/>
      </c>
      <c r="GC200" s="139" t="str">
        <f t="shared" si="123"/>
        <v/>
      </c>
      <c r="GF200" s="139" t="str">
        <f t="shared" si="124"/>
        <v/>
      </c>
      <c r="GI200" s="139" t="str">
        <f t="shared" si="125"/>
        <v/>
      </c>
      <c r="GL200" s="139" t="str">
        <f t="shared" si="126"/>
        <v/>
      </c>
      <c r="GO200" s="139" t="str">
        <f t="shared" si="127"/>
        <v/>
      </c>
      <c r="GR200" s="139" t="str">
        <f t="shared" si="128"/>
        <v/>
      </c>
      <c r="GU200" s="139" t="str">
        <f t="shared" si="129"/>
        <v/>
      </c>
      <c r="GX200" s="139" t="str">
        <f t="shared" si="130"/>
        <v/>
      </c>
      <c r="HA200" s="139" t="str">
        <f t="shared" si="131"/>
        <v/>
      </c>
      <c r="HD200" s="139" t="str">
        <f t="shared" si="132"/>
        <v/>
      </c>
      <c r="HG200" s="139" t="str">
        <f t="shared" si="133"/>
        <v/>
      </c>
      <c r="HJ200" s="139" t="str">
        <f t="shared" si="134"/>
        <v/>
      </c>
      <c r="HM200" s="139" t="str">
        <f t="shared" si="135"/>
        <v/>
      </c>
      <c r="HP200" s="139" t="str">
        <f t="shared" si="136"/>
        <v/>
      </c>
      <c r="HS200" s="139" t="str">
        <f t="shared" si="137"/>
        <v/>
      </c>
      <c r="HV200" s="139" t="str">
        <f t="shared" si="138"/>
        <v/>
      </c>
      <c r="HY200" s="139" t="str">
        <f t="shared" si="139"/>
        <v/>
      </c>
      <c r="IE200" s="206" t="str">
        <f t="shared" si="140"/>
        <v/>
      </c>
      <c r="IF200" s="305" t="str">
        <f t="shared" si="141"/>
        <v/>
      </c>
      <c r="IG200" s="201" t="str">
        <f t="shared" si="142"/>
        <v/>
      </c>
      <c r="IH200" s="202" t="b">
        <f t="shared" si="143"/>
        <v>1</v>
      </c>
    </row>
    <row r="201" spans="66:242" x14ac:dyDescent="0.25">
      <c r="BN201" s="203" t="str">
        <f t="shared" ref="BN201:BN264" si="144">IF(ISERROR(SUM(BL201:BM201)/BK201),"",SUM(BL201:BM201)/BK201)</f>
        <v/>
      </c>
      <c r="DA201" s="203" t="str">
        <f t="shared" ref="DA201:DA264" si="145">IF(ISERROR((BI201+(BN201*BI201)+CY201)/(BP201+BU201+CP201+CX201-(BI201+(BN201*BI201)))),"",(BI201+(BN201*BI201)+CY201)/(BP201+BU201+CP201+CX201-(BI201+(BN201*BI201))))</f>
        <v/>
      </c>
      <c r="DU201" s="139" t="str">
        <f t="shared" ref="DU201:DU264" si="146">IF(ISERROR(DS201/DT201),"",IF(DS201/DT201&lt;$DS$1,$DS$1,(DS201/DT201)))</f>
        <v/>
      </c>
      <c r="DX201" s="139" t="str">
        <f t="shared" ref="DX201:DX264" si="147">IF(ISERROR(DV201/DW201),"",IF(DV201/DW201&lt;$DS$1,$DS$1,(DV201/DW201)))</f>
        <v/>
      </c>
      <c r="EA201" s="139" t="str">
        <f t="shared" ref="EA201:EA264" si="148">IF(ISERROR(DY201/DZ201),"",IF(DY201/DZ201&lt;$DS$1,$DS$1,(DY201/DZ201)))</f>
        <v/>
      </c>
      <c r="ED201" s="139" t="str">
        <f t="shared" ref="ED201:ED264" si="149">IF(ISERROR(EB201/EC201),"",IF(EB201/EC201&lt;$DS$1,$DS$1,(EB201/EC201)))</f>
        <v/>
      </c>
      <c r="EG201" s="139" t="str">
        <f t="shared" ref="EG201:EG264" si="150">IF(ISERROR(EE201/EF201),"",IF(EE201/EF201&lt;$DS$1,$DS$1,(EE201/EF201)))</f>
        <v/>
      </c>
      <c r="EJ201" s="139" t="str">
        <f t="shared" ref="EJ201:EJ264" si="151">IF(ISERROR(EH201/EI201),"",IF(EH201/EI201&lt;$DS$1,$DS$1,(EH201/EI201)))</f>
        <v/>
      </c>
      <c r="EM201" s="139" t="str">
        <f t="shared" ref="EM201:EM264" si="152">IF(ISERROR(EK201/EL201),"",IF(EK201/EL201&lt;$DS$1,$DS$1,(EK201/EL201)))</f>
        <v/>
      </c>
      <c r="EP201" s="139" t="str">
        <f t="shared" ref="EP201:EP264" si="153">IF(ISERROR(EN201/EO201),"",IF(EN201/EO201&lt;$DS$1,$DS$1,(EN201/EO201)))</f>
        <v/>
      </c>
      <c r="ES201" s="139" t="str">
        <f t="shared" ref="ES201:ES264" si="154">IF(ISERROR(EQ201/ER201),"",IF(EQ201/ER201&lt;$DS$1,$DS$1,(EQ201/ER201)))</f>
        <v/>
      </c>
      <c r="EV201" s="139" t="str">
        <f t="shared" ref="EV201:EV264" si="155">IF(ISERROR(ET201/EU201),"",IF(ET201/EU201&lt;$DS$1,$DS$1,(ET201/EU201)))</f>
        <v/>
      </c>
      <c r="EY201" s="139" t="str">
        <f t="shared" ref="EY201:EY264" si="156">IF(ISERROR(EW201/EX201),"",IF(EW201/EX201&lt;$DS$1,$DS$1,(EW201/EX201)))</f>
        <v/>
      </c>
      <c r="FB201" s="139" t="str">
        <f t="shared" ref="FB201:FB264" si="157">IF(ISERROR(EZ201/FA201),"",IF(EZ201/FA201&lt;$DS$1,$DS$1,(EZ201/FA201)))</f>
        <v/>
      </c>
      <c r="FE201" s="139" t="str">
        <f t="shared" ref="FE201:FE264" si="158">IF(ISERROR(FC201/FD201),"",IF(FC201/FD201&lt;$DS$1,$DS$1,(FC201/FD201)))</f>
        <v/>
      </c>
      <c r="FH201" s="139" t="str">
        <f t="shared" ref="FH201:FH264" si="159">IF(ISERROR(FF201/FG201),"",IF(FF201/FG201&lt;$DS$1,$DS$1,(FF201/FG201)))</f>
        <v/>
      </c>
      <c r="FK201" s="139" t="str">
        <f t="shared" ref="FK201:FK264" si="160">IF(ISERROR(FI201/FJ201),"",IF(FI201/FJ201&lt;$DS$1,$DS$1,(FI201/FJ201)))</f>
        <v/>
      </c>
      <c r="FN201" s="139" t="str">
        <f t="shared" ref="FN201:FN264" si="161">IF(ISERROR(FL201/FM201),"",IF(FL201/FM201&lt;$DS$1,$DS$1,(FL201/FM201)))</f>
        <v/>
      </c>
      <c r="FQ201" s="139" t="str">
        <f t="shared" ref="FQ201:FQ264" si="162">IF(ISERROR(FO201/FP201),"",IF(FO201/FP201&lt;$DS$1,$DS$1,(FO201/FP201)))</f>
        <v/>
      </c>
      <c r="FT201" s="139" t="str">
        <f t="shared" ref="FT201:FT264" si="163">IF(ISERROR(FR201/FS201),"",IF(FR201/FS201&lt;$DS$1,$DS$1,(FR201/FS201)))</f>
        <v/>
      </c>
      <c r="FW201" s="139" t="str">
        <f t="shared" ref="FW201:FW264" si="164">IF(ISERROR(FU201/FV201),"",IF(FU201/FV201&lt;$DS$1,$DS$1,(FU201/FV201)))</f>
        <v/>
      </c>
      <c r="FZ201" s="139" t="str">
        <f t="shared" ref="FZ201:FZ264" si="165">IF(ISERROR(FX201/FY201),"",IF(FX201/FY201&lt;$DS$1,$DS$1,(FX201/FY201)))</f>
        <v/>
      </c>
      <c r="GC201" s="139" t="str">
        <f t="shared" ref="GC201:GC264" si="166">IF(ISERROR(GA201/GB201),"",IF(GA201/GB201&lt;$DS$1,$DS$1,(GA201/GB201)))</f>
        <v/>
      </c>
      <c r="GF201" s="139" t="str">
        <f t="shared" ref="GF201:GF264" si="167">IF(ISERROR(GD201/GE201),"",IF(GD201/GE201&lt;$DS$1,$DS$1,(GD201/GE201)))</f>
        <v/>
      </c>
      <c r="GI201" s="139" t="str">
        <f t="shared" ref="GI201:GI264" si="168">IF(ISERROR(GG201/GH201),"",IF(GG201/GH201&lt;$DS$1,$DS$1,(GG201/GH201)))</f>
        <v/>
      </c>
      <c r="GL201" s="139" t="str">
        <f t="shared" ref="GL201:GL264" si="169">IF(ISERROR(GJ201/GK201),"",IF(GJ201/GK201&lt;$DS$1,$DS$1,(GJ201/GK201)))</f>
        <v/>
      </c>
      <c r="GO201" s="139" t="str">
        <f t="shared" ref="GO201:GO264" si="170">IF(ISERROR(GM201/GN201),"",IF(GM201/GN201&lt;$DS$1,$DS$1,(GM201/GN201)))</f>
        <v/>
      </c>
      <c r="GR201" s="139" t="str">
        <f t="shared" ref="GR201:GR264" si="171">IF(ISERROR(GP201/GQ201),"",IF(GP201/GQ201&lt;$DS$1,$DS$1,(GP201/GQ201)))</f>
        <v/>
      </c>
      <c r="GU201" s="139" t="str">
        <f t="shared" ref="GU201:GU264" si="172">IF(ISERROR(GS201/GT201),"",IF(GS201/GT201&lt;$DS$1,$DS$1,(GS201/GT201)))</f>
        <v/>
      </c>
      <c r="GX201" s="139" t="str">
        <f t="shared" ref="GX201:GX264" si="173">IF(ISERROR(GV201/GW201),"",IF(GV201/GW201&lt;$DS$1,$DS$1,(GV201/GW201)))</f>
        <v/>
      </c>
      <c r="HA201" s="139" t="str">
        <f t="shared" ref="HA201:HA264" si="174">IF(ISERROR(GY201/GZ201),"",IF(GY201/GZ201&lt;$DS$1,$DS$1,(GY201/GZ201)))</f>
        <v/>
      </c>
      <c r="HD201" s="139" t="str">
        <f t="shared" ref="HD201:HD264" si="175">IF(ISERROR(HB201/HC201),"",IF(HB201/HC201&lt;$DS$1,$DS$1,(HB201/HC201)))</f>
        <v/>
      </c>
      <c r="HG201" s="139" t="str">
        <f t="shared" ref="HG201:HG264" si="176">IF(ISERROR(HE201/HF201),"",IF(HE201/HF201&lt;$DS$1,$DS$1,(HE201/HF201)))</f>
        <v/>
      </c>
      <c r="HJ201" s="139" t="str">
        <f t="shared" ref="HJ201:HJ264" si="177">IF(ISERROR(HH201/HI201),"",IF(HH201/HI201&lt;$DS$1,$DS$1,(HH201/HI201)))</f>
        <v/>
      </c>
      <c r="HM201" s="139" t="str">
        <f t="shared" ref="HM201:HM264" si="178">IF(ISERROR(HK201/HL201),"",IF(HK201/HL201&lt;$DS$1,$DS$1,(HK201/HL201)))</f>
        <v/>
      </c>
      <c r="HP201" s="139" t="str">
        <f t="shared" ref="HP201:HP264" si="179">IF(ISERROR(HN201/HO201),"",IF(HN201/HO201&lt;$DS$1,$DS$1,(HN201/HO201)))</f>
        <v/>
      </c>
      <c r="HS201" s="139" t="str">
        <f t="shared" ref="HS201:HS264" si="180">IF(ISERROR(HQ201/HR201),"",IF(HQ201/HR201&lt;$DS$1,$DS$1,(HQ201/HR201)))</f>
        <v/>
      </c>
      <c r="HV201" s="139" t="str">
        <f t="shared" ref="HV201:HV264" si="181">IF(ISERROR(HT201/HU201),"",IF(HT201/HU201&lt;$DS$1,$DS$1,(HT201/HU201)))</f>
        <v/>
      </c>
      <c r="HY201" s="139" t="str">
        <f t="shared" ref="HY201:HY264" si="182">IF(ISERROR(HW201/HX201),"",IF(HW201/HX201&lt;$DS$1,$DS$1,(HW201/HX201)))</f>
        <v/>
      </c>
      <c r="IE201" s="206" t="str">
        <f t="shared" ref="IE201:IE264" si="183">IF(ISERROR(BI201+(BI201*BN201)+CY201),"",BI201+(BI201*BN201)+CY201)</f>
        <v/>
      </c>
      <c r="IF201" s="305" t="str">
        <f t="shared" ref="IF201:IF264" si="184">IF(ISERROR(BP201+BU201+CP201+CX201-BI201-(BI201*BN201)),"",BP201+BU201+CP201+CX201-BI201-(BI201*BN201))</f>
        <v/>
      </c>
      <c r="IG201" s="201" t="str">
        <f t="shared" ref="IG201:IG264" si="185">IF(ISERROR(IE201/IF201),"",IE201/IF201)</f>
        <v/>
      </c>
      <c r="IH201" s="202" t="b">
        <f t="shared" ref="IH201:IH264" si="186">EXACT(DA201,IG201)</f>
        <v>1</v>
      </c>
    </row>
    <row r="202" spans="66:242" x14ac:dyDescent="0.25">
      <c r="BN202" s="203" t="str">
        <f t="shared" si="144"/>
        <v/>
      </c>
      <c r="DA202" s="203" t="str">
        <f t="shared" si="145"/>
        <v/>
      </c>
      <c r="DU202" s="139" t="str">
        <f t="shared" si="146"/>
        <v/>
      </c>
      <c r="DX202" s="139" t="str">
        <f t="shared" si="147"/>
        <v/>
      </c>
      <c r="EA202" s="139" t="str">
        <f t="shared" si="148"/>
        <v/>
      </c>
      <c r="ED202" s="139" t="str">
        <f t="shared" si="149"/>
        <v/>
      </c>
      <c r="EG202" s="139" t="str">
        <f t="shared" si="150"/>
        <v/>
      </c>
      <c r="EJ202" s="139" t="str">
        <f t="shared" si="151"/>
        <v/>
      </c>
      <c r="EM202" s="139" t="str">
        <f t="shared" si="152"/>
        <v/>
      </c>
      <c r="EP202" s="139" t="str">
        <f t="shared" si="153"/>
        <v/>
      </c>
      <c r="ES202" s="139" t="str">
        <f t="shared" si="154"/>
        <v/>
      </c>
      <c r="EV202" s="139" t="str">
        <f t="shared" si="155"/>
        <v/>
      </c>
      <c r="EY202" s="139" t="str">
        <f t="shared" si="156"/>
        <v/>
      </c>
      <c r="FB202" s="139" t="str">
        <f t="shared" si="157"/>
        <v/>
      </c>
      <c r="FE202" s="139" t="str">
        <f t="shared" si="158"/>
        <v/>
      </c>
      <c r="FH202" s="139" t="str">
        <f t="shared" si="159"/>
        <v/>
      </c>
      <c r="FK202" s="139" t="str">
        <f t="shared" si="160"/>
        <v/>
      </c>
      <c r="FN202" s="139" t="str">
        <f t="shared" si="161"/>
        <v/>
      </c>
      <c r="FQ202" s="139" t="str">
        <f t="shared" si="162"/>
        <v/>
      </c>
      <c r="FT202" s="139" t="str">
        <f t="shared" si="163"/>
        <v/>
      </c>
      <c r="FW202" s="139" t="str">
        <f t="shared" si="164"/>
        <v/>
      </c>
      <c r="FZ202" s="139" t="str">
        <f t="shared" si="165"/>
        <v/>
      </c>
      <c r="GC202" s="139" t="str">
        <f t="shared" si="166"/>
        <v/>
      </c>
      <c r="GF202" s="139" t="str">
        <f t="shared" si="167"/>
        <v/>
      </c>
      <c r="GI202" s="139" t="str">
        <f t="shared" si="168"/>
        <v/>
      </c>
      <c r="GL202" s="139" t="str">
        <f t="shared" si="169"/>
        <v/>
      </c>
      <c r="GO202" s="139" t="str">
        <f t="shared" si="170"/>
        <v/>
      </c>
      <c r="GR202" s="139" t="str">
        <f t="shared" si="171"/>
        <v/>
      </c>
      <c r="GU202" s="139" t="str">
        <f t="shared" si="172"/>
        <v/>
      </c>
      <c r="GX202" s="139" t="str">
        <f t="shared" si="173"/>
        <v/>
      </c>
      <c r="HA202" s="139" t="str">
        <f t="shared" si="174"/>
        <v/>
      </c>
      <c r="HD202" s="139" t="str">
        <f t="shared" si="175"/>
        <v/>
      </c>
      <c r="HG202" s="139" t="str">
        <f t="shared" si="176"/>
        <v/>
      </c>
      <c r="HJ202" s="139" t="str">
        <f t="shared" si="177"/>
        <v/>
      </c>
      <c r="HM202" s="139" t="str">
        <f t="shared" si="178"/>
        <v/>
      </c>
      <c r="HP202" s="139" t="str">
        <f t="shared" si="179"/>
        <v/>
      </c>
      <c r="HS202" s="139" t="str">
        <f t="shared" si="180"/>
        <v/>
      </c>
      <c r="HV202" s="139" t="str">
        <f t="shared" si="181"/>
        <v/>
      </c>
      <c r="HY202" s="139" t="str">
        <f t="shared" si="182"/>
        <v/>
      </c>
      <c r="IE202" s="206" t="str">
        <f t="shared" si="183"/>
        <v/>
      </c>
      <c r="IF202" s="305" t="str">
        <f t="shared" si="184"/>
        <v/>
      </c>
      <c r="IG202" s="201" t="str">
        <f t="shared" si="185"/>
        <v/>
      </c>
      <c r="IH202" s="202" t="b">
        <f t="shared" si="186"/>
        <v>1</v>
      </c>
    </row>
    <row r="203" spans="66:242" x14ac:dyDescent="0.25">
      <c r="BN203" s="203" t="str">
        <f t="shared" si="144"/>
        <v/>
      </c>
      <c r="DA203" s="203" t="str">
        <f t="shared" si="145"/>
        <v/>
      </c>
      <c r="DU203" s="139" t="str">
        <f t="shared" si="146"/>
        <v/>
      </c>
      <c r="DX203" s="139" t="str">
        <f t="shared" si="147"/>
        <v/>
      </c>
      <c r="EA203" s="139" t="str">
        <f t="shared" si="148"/>
        <v/>
      </c>
      <c r="ED203" s="139" t="str">
        <f t="shared" si="149"/>
        <v/>
      </c>
      <c r="EG203" s="139" t="str">
        <f t="shared" si="150"/>
        <v/>
      </c>
      <c r="EJ203" s="139" t="str">
        <f t="shared" si="151"/>
        <v/>
      </c>
      <c r="EM203" s="139" t="str">
        <f t="shared" si="152"/>
        <v/>
      </c>
      <c r="EP203" s="139" t="str">
        <f t="shared" si="153"/>
        <v/>
      </c>
      <c r="ES203" s="139" t="str">
        <f t="shared" si="154"/>
        <v/>
      </c>
      <c r="EV203" s="139" t="str">
        <f t="shared" si="155"/>
        <v/>
      </c>
      <c r="EY203" s="139" t="str">
        <f t="shared" si="156"/>
        <v/>
      </c>
      <c r="FB203" s="139" t="str">
        <f t="shared" si="157"/>
        <v/>
      </c>
      <c r="FE203" s="139" t="str">
        <f t="shared" si="158"/>
        <v/>
      </c>
      <c r="FH203" s="139" t="str">
        <f t="shared" si="159"/>
        <v/>
      </c>
      <c r="FK203" s="139" t="str">
        <f t="shared" si="160"/>
        <v/>
      </c>
      <c r="FN203" s="139" t="str">
        <f t="shared" si="161"/>
        <v/>
      </c>
      <c r="FQ203" s="139" t="str">
        <f t="shared" si="162"/>
        <v/>
      </c>
      <c r="FT203" s="139" t="str">
        <f t="shared" si="163"/>
        <v/>
      </c>
      <c r="FW203" s="139" t="str">
        <f t="shared" si="164"/>
        <v/>
      </c>
      <c r="FZ203" s="139" t="str">
        <f t="shared" si="165"/>
        <v/>
      </c>
      <c r="GC203" s="139" t="str">
        <f t="shared" si="166"/>
        <v/>
      </c>
      <c r="GF203" s="139" t="str">
        <f t="shared" si="167"/>
        <v/>
      </c>
      <c r="GI203" s="139" t="str">
        <f t="shared" si="168"/>
        <v/>
      </c>
      <c r="GL203" s="139" t="str">
        <f t="shared" si="169"/>
        <v/>
      </c>
      <c r="GO203" s="139" t="str">
        <f t="shared" si="170"/>
        <v/>
      </c>
      <c r="GR203" s="139" t="str">
        <f t="shared" si="171"/>
        <v/>
      </c>
      <c r="GU203" s="139" t="str">
        <f t="shared" si="172"/>
        <v/>
      </c>
      <c r="GX203" s="139" t="str">
        <f t="shared" si="173"/>
        <v/>
      </c>
      <c r="HA203" s="139" t="str">
        <f t="shared" si="174"/>
        <v/>
      </c>
      <c r="HD203" s="139" t="str">
        <f t="shared" si="175"/>
        <v/>
      </c>
      <c r="HG203" s="139" t="str">
        <f t="shared" si="176"/>
        <v/>
      </c>
      <c r="HJ203" s="139" t="str">
        <f t="shared" si="177"/>
        <v/>
      </c>
      <c r="HM203" s="139" t="str">
        <f t="shared" si="178"/>
        <v/>
      </c>
      <c r="HP203" s="139" t="str">
        <f t="shared" si="179"/>
        <v/>
      </c>
      <c r="HS203" s="139" t="str">
        <f t="shared" si="180"/>
        <v/>
      </c>
      <c r="HV203" s="139" t="str">
        <f t="shared" si="181"/>
        <v/>
      </c>
      <c r="HY203" s="139" t="str">
        <f t="shared" si="182"/>
        <v/>
      </c>
      <c r="IE203" s="206" t="str">
        <f t="shared" si="183"/>
        <v/>
      </c>
      <c r="IF203" s="305" t="str">
        <f t="shared" si="184"/>
        <v/>
      </c>
      <c r="IG203" s="201" t="str">
        <f t="shared" si="185"/>
        <v/>
      </c>
      <c r="IH203" s="202" t="b">
        <f t="shared" si="186"/>
        <v>1</v>
      </c>
    </row>
    <row r="204" spans="66:242" x14ac:dyDescent="0.25">
      <c r="BN204" s="203" t="str">
        <f t="shared" si="144"/>
        <v/>
      </c>
      <c r="DA204" s="203" t="str">
        <f t="shared" si="145"/>
        <v/>
      </c>
      <c r="DU204" s="139" t="str">
        <f t="shared" si="146"/>
        <v/>
      </c>
      <c r="DX204" s="139" t="str">
        <f t="shared" si="147"/>
        <v/>
      </c>
      <c r="EA204" s="139" t="str">
        <f t="shared" si="148"/>
        <v/>
      </c>
      <c r="ED204" s="139" t="str">
        <f t="shared" si="149"/>
        <v/>
      </c>
      <c r="EG204" s="139" t="str">
        <f t="shared" si="150"/>
        <v/>
      </c>
      <c r="EJ204" s="139" t="str">
        <f t="shared" si="151"/>
        <v/>
      </c>
      <c r="EM204" s="139" t="str">
        <f t="shared" si="152"/>
        <v/>
      </c>
      <c r="EP204" s="139" t="str">
        <f t="shared" si="153"/>
        <v/>
      </c>
      <c r="ES204" s="139" t="str">
        <f t="shared" si="154"/>
        <v/>
      </c>
      <c r="EV204" s="139" t="str">
        <f t="shared" si="155"/>
        <v/>
      </c>
      <c r="EY204" s="139" t="str">
        <f t="shared" si="156"/>
        <v/>
      </c>
      <c r="FB204" s="139" t="str">
        <f t="shared" si="157"/>
        <v/>
      </c>
      <c r="FE204" s="139" t="str">
        <f t="shared" si="158"/>
        <v/>
      </c>
      <c r="FH204" s="139" t="str">
        <f t="shared" si="159"/>
        <v/>
      </c>
      <c r="FK204" s="139" t="str">
        <f t="shared" si="160"/>
        <v/>
      </c>
      <c r="FN204" s="139" t="str">
        <f t="shared" si="161"/>
        <v/>
      </c>
      <c r="FQ204" s="139" t="str">
        <f t="shared" si="162"/>
        <v/>
      </c>
      <c r="FT204" s="139" t="str">
        <f t="shared" si="163"/>
        <v/>
      </c>
      <c r="FW204" s="139" t="str">
        <f t="shared" si="164"/>
        <v/>
      </c>
      <c r="FZ204" s="139" t="str">
        <f t="shared" si="165"/>
        <v/>
      </c>
      <c r="GC204" s="139" t="str">
        <f t="shared" si="166"/>
        <v/>
      </c>
      <c r="GF204" s="139" t="str">
        <f t="shared" si="167"/>
        <v/>
      </c>
      <c r="GI204" s="139" t="str">
        <f t="shared" si="168"/>
        <v/>
      </c>
      <c r="GL204" s="139" t="str">
        <f t="shared" si="169"/>
        <v/>
      </c>
      <c r="GO204" s="139" t="str">
        <f t="shared" si="170"/>
        <v/>
      </c>
      <c r="GR204" s="139" t="str">
        <f t="shared" si="171"/>
        <v/>
      </c>
      <c r="GU204" s="139" t="str">
        <f t="shared" si="172"/>
        <v/>
      </c>
      <c r="GX204" s="139" t="str">
        <f t="shared" si="173"/>
        <v/>
      </c>
      <c r="HA204" s="139" t="str">
        <f t="shared" si="174"/>
        <v/>
      </c>
      <c r="HD204" s="139" t="str">
        <f t="shared" si="175"/>
        <v/>
      </c>
      <c r="HG204" s="139" t="str">
        <f t="shared" si="176"/>
        <v/>
      </c>
      <c r="HJ204" s="139" t="str">
        <f t="shared" si="177"/>
        <v/>
      </c>
      <c r="HM204" s="139" t="str">
        <f t="shared" si="178"/>
        <v/>
      </c>
      <c r="HP204" s="139" t="str">
        <f t="shared" si="179"/>
        <v/>
      </c>
      <c r="HS204" s="139" t="str">
        <f t="shared" si="180"/>
        <v/>
      </c>
      <c r="HV204" s="139" t="str">
        <f t="shared" si="181"/>
        <v/>
      </c>
      <c r="HY204" s="139" t="str">
        <f t="shared" si="182"/>
        <v/>
      </c>
      <c r="IE204" s="206" t="str">
        <f t="shared" si="183"/>
        <v/>
      </c>
      <c r="IF204" s="305" t="str">
        <f t="shared" si="184"/>
        <v/>
      </c>
      <c r="IG204" s="201" t="str">
        <f t="shared" si="185"/>
        <v/>
      </c>
      <c r="IH204" s="202" t="b">
        <f t="shared" si="186"/>
        <v>1</v>
      </c>
    </row>
    <row r="205" spans="66:242" x14ac:dyDescent="0.25">
      <c r="BN205" s="203" t="str">
        <f t="shared" si="144"/>
        <v/>
      </c>
      <c r="DA205" s="203" t="str">
        <f t="shared" si="145"/>
        <v/>
      </c>
      <c r="DU205" s="139" t="str">
        <f t="shared" si="146"/>
        <v/>
      </c>
      <c r="DX205" s="139" t="str">
        <f t="shared" si="147"/>
        <v/>
      </c>
      <c r="EA205" s="139" t="str">
        <f t="shared" si="148"/>
        <v/>
      </c>
      <c r="ED205" s="139" t="str">
        <f t="shared" si="149"/>
        <v/>
      </c>
      <c r="EG205" s="139" t="str">
        <f t="shared" si="150"/>
        <v/>
      </c>
      <c r="EJ205" s="139" t="str">
        <f t="shared" si="151"/>
        <v/>
      </c>
      <c r="EM205" s="139" t="str">
        <f t="shared" si="152"/>
        <v/>
      </c>
      <c r="EP205" s="139" t="str">
        <f t="shared" si="153"/>
        <v/>
      </c>
      <c r="ES205" s="139" t="str">
        <f t="shared" si="154"/>
        <v/>
      </c>
      <c r="EV205" s="139" t="str">
        <f t="shared" si="155"/>
        <v/>
      </c>
      <c r="EY205" s="139" t="str">
        <f t="shared" si="156"/>
        <v/>
      </c>
      <c r="FB205" s="139" t="str">
        <f t="shared" si="157"/>
        <v/>
      </c>
      <c r="FE205" s="139" t="str">
        <f t="shared" si="158"/>
        <v/>
      </c>
      <c r="FH205" s="139" t="str">
        <f t="shared" si="159"/>
        <v/>
      </c>
      <c r="FK205" s="139" t="str">
        <f t="shared" si="160"/>
        <v/>
      </c>
      <c r="FN205" s="139" t="str">
        <f t="shared" si="161"/>
        <v/>
      </c>
      <c r="FQ205" s="139" t="str">
        <f t="shared" si="162"/>
        <v/>
      </c>
      <c r="FT205" s="139" t="str">
        <f t="shared" si="163"/>
        <v/>
      </c>
      <c r="FW205" s="139" t="str">
        <f t="shared" si="164"/>
        <v/>
      </c>
      <c r="FZ205" s="139" t="str">
        <f t="shared" si="165"/>
        <v/>
      </c>
      <c r="GC205" s="139" t="str">
        <f t="shared" si="166"/>
        <v/>
      </c>
      <c r="GF205" s="139" t="str">
        <f t="shared" si="167"/>
        <v/>
      </c>
      <c r="GI205" s="139" t="str">
        <f t="shared" si="168"/>
        <v/>
      </c>
      <c r="GL205" s="139" t="str">
        <f t="shared" si="169"/>
        <v/>
      </c>
      <c r="GO205" s="139" t="str">
        <f t="shared" si="170"/>
        <v/>
      </c>
      <c r="GR205" s="139" t="str">
        <f t="shared" si="171"/>
        <v/>
      </c>
      <c r="GU205" s="139" t="str">
        <f t="shared" si="172"/>
        <v/>
      </c>
      <c r="GX205" s="139" t="str">
        <f t="shared" si="173"/>
        <v/>
      </c>
      <c r="HA205" s="139" t="str">
        <f t="shared" si="174"/>
        <v/>
      </c>
      <c r="HD205" s="139" t="str">
        <f t="shared" si="175"/>
        <v/>
      </c>
      <c r="HG205" s="139" t="str">
        <f t="shared" si="176"/>
        <v/>
      </c>
      <c r="HJ205" s="139" t="str">
        <f t="shared" si="177"/>
        <v/>
      </c>
      <c r="HM205" s="139" t="str">
        <f t="shared" si="178"/>
        <v/>
      </c>
      <c r="HP205" s="139" t="str">
        <f t="shared" si="179"/>
        <v/>
      </c>
      <c r="HS205" s="139" t="str">
        <f t="shared" si="180"/>
        <v/>
      </c>
      <c r="HV205" s="139" t="str">
        <f t="shared" si="181"/>
        <v/>
      </c>
      <c r="HY205" s="139" t="str">
        <f t="shared" si="182"/>
        <v/>
      </c>
      <c r="IE205" s="206" t="str">
        <f t="shared" si="183"/>
        <v/>
      </c>
      <c r="IF205" s="305" t="str">
        <f t="shared" si="184"/>
        <v/>
      </c>
      <c r="IG205" s="201" t="str">
        <f t="shared" si="185"/>
        <v/>
      </c>
      <c r="IH205" s="202" t="b">
        <f t="shared" si="186"/>
        <v>1</v>
      </c>
    </row>
    <row r="206" spans="66:242" x14ac:dyDescent="0.25">
      <c r="BN206" s="203" t="str">
        <f t="shared" si="144"/>
        <v/>
      </c>
      <c r="DA206" s="203" t="str">
        <f t="shared" si="145"/>
        <v/>
      </c>
      <c r="DU206" s="139" t="str">
        <f t="shared" si="146"/>
        <v/>
      </c>
      <c r="DX206" s="139" t="str">
        <f t="shared" si="147"/>
        <v/>
      </c>
      <c r="EA206" s="139" t="str">
        <f t="shared" si="148"/>
        <v/>
      </c>
      <c r="ED206" s="139" t="str">
        <f t="shared" si="149"/>
        <v/>
      </c>
      <c r="EG206" s="139" t="str">
        <f t="shared" si="150"/>
        <v/>
      </c>
      <c r="EJ206" s="139" t="str">
        <f t="shared" si="151"/>
        <v/>
      </c>
      <c r="EM206" s="139" t="str">
        <f t="shared" si="152"/>
        <v/>
      </c>
      <c r="EP206" s="139" t="str">
        <f t="shared" si="153"/>
        <v/>
      </c>
      <c r="ES206" s="139" t="str">
        <f t="shared" si="154"/>
        <v/>
      </c>
      <c r="EV206" s="139" t="str">
        <f t="shared" si="155"/>
        <v/>
      </c>
      <c r="EY206" s="139" t="str">
        <f t="shared" si="156"/>
        <v/>
      </c>
      <c r="FB206" s="139" t="str">
        <f t="shared" si="157"/>
        <v/>
      </c>
      <c r="FE206" s="139" t="str">
        <f t="shared" si="158"/>
        <v/>
      </c>
      <c r="FH206" s="139" t="str">
        <f t="shared" si="159"/>
        <v/>
      </c>
      <c r="FK206" s="139" t="str">
        <f t="shared" si="160"/>
        <v/>
      </c>
      <c r="FN206" s="139" t="str">
        <f t="shared" si="161"/>
        <v/>
      </c>
      <c r="FQ206" s="139" t="str">
        <f t="shared" si="162"/>
        <v/>
      </c>
      <c r="FT206" s="139" t="str">
        <f t="shared" si="163"/>
        <v/>
      </c>
      <c r="FW206" s="139" t="str">
        <f t="shared" si="164"/>
        <v/>
      </c>
      <c r="FZ206" s="139" t="str">
        <f t="shared" si="165"/>
        <v/>
      </c>
      <c r="GC206" s="139" t="str">
        <f t="shared" si="166"/>
        <v/>
      </c>
      <c r="GF206" s="139" t="str">
        <f t="shared" si="167"/>
        <v/>
      </c>
      <c r="GI206" s="139" t="str">
        <f t="shared" si="168"/>
        <v/>
      </c>
      <c r="GL206" s="139" t="str">
        <f t="shared" si="169"/>
        <v/>
      </c>
      <c r="GO206" s="139" t="str">
        <f t="shared" si="170"/>
        <v/>
      </c>
      <c r="GR206" s="139" t="str">
        <f t="shared" si="171"/>
        <v/>
      </c>
      <c r="GU206" s="139" t="str">
        <f t="shared" si="172"/>
        <v/>
      </c>
      <c r="GX206" s="139" t="str">
        <f t="shared" si="173"/>
        <v/>
      </c>
      <c r="HA206" s="139" t="str">
        <f t="shared" si="174"/>
        <v/>
      </c>
      <c r="HD206" s="139" t="str">
        <f t="shared" si="175"/>
        <v/>
      </c>
      <c r="HG206" s="139" t="str">
        <f t="shared" si="176"/>
        <v/>
      </c>
      <c r="HJ206" s="139" t="str">
        <f t="shared" si="177"/>
        <v/>
      </c>
      <c r="HM206" s="139" t="str">
        <f t="shared" si="178"/>
        <v/>
      </c>
      <c r="HP206" s="139" t="str">
        <f t="shared" si="179"/>
        <v/>
      </c>
      <c r="HS206" s="139" t="str">
        <f t="shared" si="180"/>
        <v/>
      </c>
      <c r="HV206" s="139" t="str">
        <f t="shared" si="181"/>
        <v/>
      </c>
      <c r="HY206" s="139" t="str">
        <f t="shared" si="182"/>
        <v/>
      </c>
      <c r="IE206" s="206" t="str">
        <f t="shared" si="183"/>
        <v/>
      </c>
      <c r="IF206" s="305" t="str">
        <f t="shared" si="184"/>
        <v/>
      </c>
      <c r="IG206" s="201" t="str">
        <f t="shared" si="185"/>
        <v/>
      </c>
      <c r="IH206" s="202" t="b">
        <f t="shared" si="186"/>
        <v>1</v>
      </c>
    </row>
    <row r="207" spans="66:242" x14ac:dyDescent="0.25">
      <c r="BN207" s="203" t="str">
        <f t="shared" si="144"/>
        <v/>
      </c>
      <c r="DA207" s="203" t="str">
        <f t="shared" si="145"/>
        <v/>
      </c>
      <c r="DU207" s="139" t="str">
        <f t="shared" si="146"/>
        <v/>
      </c>
      <c r="DX207" s="139" t="str">
        <f t="shared" si="147"/>
        <v/>
      </c>
      <c r="EA207" s="139" t="str">
        <f t="shared" si="148"/>
        <v/>
      </c>
      <c r="ED207" s="139" t="str">
        <f t="shared" si="149"/>
        <v/>
      </c>
      <c r="EG207" s="139" t="str">
        <f t="shared" si="150"/>
        <v/>
      </c>
      <c r="EJ207" s="139" t="str">
        <f t="shared" si="151"/>
        <v/>
      </c>
      <c r="EM207" s="139" t="str">
        <f t="shared" si="152"/>
        <v/>
      </c>
      <c r="EP207" s="139" t="str">
        <f t="shared" si="153"/>
        <v/>
      </c>
      <c r="ES207" s="139" t="str">
        <f t="shared" si="154"/>
        <v/>
      </c>
      <c r="EV207" s="139" t="str">
        <f t="shared" si="155"/>
        <v/>
      </c>
      <c r="EY207" s="139" t="str">
        <f t="shared" si="156"/>
        <v/>
      </c>
      <c r="FB207" s="139" t="str">
        <f t="shared" si="157"/>
        <v/>
      </c>
      <c r="FE207" s="139" t="str">
        <f t="shared" si="158"/>
        <v/>
      </c>
      <c r="FH207" s="139" t="str">
        <f t="shared" si="159"/>
        <v/>
      </c>
      <c r="FK207" s="139" t="str">
        <f t="shared" si="160"/>
        <v/>
      </c>
      <c r="FN207" s="139" t="str">
        <f t="shared" si="161"/>
        <v/>
      </c>
      <c r="FQ207" s="139" t="str">
        <f t="shared" si="162"/>
        <v/>
      </c>
      <c r="FT207" s="139" t="str">
        <f t="shared" si="163"/>
        <v/>
      </c>
      <c r="FW207" s="139" t="str">
        <f t="shared" si="164"/>
        <v/>
      </c>
      <c r="FZ207" s="139" t="str">
        <f t="shared" si="165"/>
        <v/>
      </c>
      <c r="GC207" s="139" t="str">
        <f t="shared" si="166"/>
        <v/>
      </c>
      <c r="GF207" s="139" t="str">
        <f t="shared" si="167"/>
        <v/>
      </c>
      <c r="GI207" s="139" t="str">
        <f t="shared" si="168"/>
        <v/>
      </c>
      <c r="GL207" s="139" t="str">
        <f t="shared" si="169"/>
        <v/>
      </c>
      <c r="GO207" s="139" t="str">
        <f t="shared" si="170"/>
        <v/>
      </c>
      <c r="GR207" s="139" t="str">
        <f t="shared" si="171"/>
        <v/>
      </c>
      <c r="GU207" s="139" t="str">
        <f t="shared" si="172"/>
        <v/>
      </c>
      <c r="GX207" s="139" t="str">
        <f t="shared" si="173"/>
        <v/>
      </c>
      <c r="HA207" s="139" t="str">
        <f t="shared" si="174"/>
        <v/>
      </c>
      <c r="HD207" s="139" t="str">
        <f t="shared" si="175"/>
        <v/>
      </c>
      <c r="HG207" s="139" t="str">
        <f t="shared" si="176"/>
        <v/>
      </c>
      <c r="HJ207" s="139" t="str">
        <f t="shared" si="177"/>
        <v/>
      </c>
      <c r="HM207" s="139" t="str">
        <f t="shared" si="178"/>
        <v/>
      </c>
      <c r="HP207" s="139" t="str">
        <f t="shared" si="179"/>
        <v/>
      </c>
      <c r="HS207" s="139" t="str">
        <f t="shared" si="180"/>
        <v/>
      </c>
      <c r="HV207" s="139" t="str">
        <f t="shared" si="181"/>
        <v/>
      </c>
      <c r="HY207" s="139" t="str">
        <f t="shared" si="182"/>
        <v/>
      </c>
      <c r="IE207" s="206" t="str">
        <f t="shared" si="183"/>
        <v/>
      </c>
      <c r="IF207" s="305" t="str">
        <f t="shared" si="184"/>
        <v/>
      </c>
      <c r="IG207" s="201" t="str">
        <f t="shared" si="185"/>
        <v/>
      </c>
      <c r="IH207" s="202" t="b">
        <f t="shared" si="186"/>
        <v>1</v>
      </c>
    </row>
    <row r="208" spans="66:242" x14ac:dyDescent="0.25">
      <c r="BN208" s="203" t="str">
        <f t="shared" si="144"/>
        <v/>
      </c>
      <c r="DA208" s="203" t="str">
        <f t="shared" si="145"/>
        <v/>
      </c>
      <c r="DU208" s="139" t="str">
        <f t="shared" si="146"/>
        <v/>
      </c>
      <c r="DX208" s="139" t="str">
        <f t="shared" si="147"/>
        <v/>
      </c>
      <c r="EA208" s="139" t="str">
        <f t="shared" si="148"/>
        <v/>
      </c>
      <c r="ED208" s="139" t="str">
        <f t="shared" si="149"/>
        <v/>
      </c>
      <c r="EG208" s="139" t="str">
        <f t="shared" si="150"/>
        <v/>
      </c>
      <c r="EJ208" s="139" t="str">
        <f t="shared" si="151"/>
        <v/>
      </c>
      <c r="EM208" s="139" t="str">
        <f t="shared" si="152"/>
        <v/>
      </c>
      <c r="EP208" s="139" t="str">
        <f t="shared" si="153"/>
        <v/>
      </c>
      <c r="ES208" s="139" t="str">
        <f t="shared" si="154"/>
        <v/>
      </c>
      <c r="EV208" s="139" t="str">
        <f t="shared" si="155"/>
        <v/>
      </c>
      <c r="EY208" s="139" t="str">
        <f t="shared" si="156"/>
        <v/>
      </c>
      <c r="FB208" s="139" t="str">
        <f t="shared" si="157"/>
        <v/>
      </c>
      <c r="FE208" s="139" t="str">
        <f t="shared" si="158"/>
        <v/>
      </c>
      <c r="FH208" s="139" t="str">
        <f t="shared" si="159"/>
        <v/>
      </c>
      <c r="FK208" s="139" t="str">
        <f t="shared" si="160"/>
        <v/>
      </c>
      <c r="FN208" s="139" t="str">
        <f t="shared" si="161"/>
        <v/>
      </c>
      <c r="FQ208" s="139" t="str">
        <f t="shared" si="162"/>
        <v/>
      </c>
      <c r="FT208" s="139" t="str">
        <f t="shared" si="163"/>
        <v/>
      </c>
      <c r="FW208" s="139" t="str">
        <f t="shared" si="164"/>
        <v/>
      </c>
      <c r="FZ208" s="139" t="str">
        <f t="shared" si="165"/>
        <v/>
      </c>
      <c r="GC208" s="139" t="str">
        <f t="shared" si="166"/>
        <v/>
      </c>
      <c r="GF208" s="139" t="str">
        <f t="shared" si="167"/>
        <v/>
      </c>
      <c r="GI208" s="139" t="str">
        <f t="shared" si="168"/>
        <v/>
      </c>
      <c r="GL208" s="139" t="str">
        <f t="shared" si="169"/>
        <v/>
      </c>
      <c r="GO208" s="139" t="str">
        <f t="shared" si="170"/>
        <v/>
      </c>
      <c r="GR208" s="139" t="str">
        <f t="shared" si="171"/>
        <v/>
      </c>
      <c r="GU208" s="139" t="str">
        <f t="shared" si="172"/>
        <v/>
      </c>
      <c r="GX208" s="139" t="str">
        <f t="shared" si="173"/>
        <v/>
      </c>
      <c r="HA208" s="139" t="str">
        <f t="shared" si="174"/>
        <v/>
      </c>
      <c r="HD208" s="139" t="str">
        <f t="shared" si="175"/>
        <v/>
      </c>
      <c r="HG208" s="139" t="str">
        <f t="shared" si="176"/>
        <v/>
      </c>
      <c r="HJ208" s="139" t="str">
        <f t="shared" si="177"/>
        <v/>
      </c>
      <c r="HM208" s="139" t="str">
        <f t="shared" si="178"/>
        <v/>
      </c>
      <c r="HP208" s="139" t="str">
        <f t="shared" si="179"/>
        <v/>
      </c>
      <c r="HS208" s="139" t="str">
        <f t="shared" si="180"/>
        <v/>
      </c>
      <c r="HV208" s="139" t="str">
        <f t="shared" si="181"/>
        <v/>
      </c>
      <c r="HY208" s="139" t="str">
        <f t="shared" si="182"/>
        <v/>
      </c>
      <c r="IE208" s="206" t="str">
        <f t="shared" si="183"/>
        <v/>
      </c>
      <c r="IF208" s="305" t="str">
        <f t="shared" si="184"/>
        <v/>
      </c>
      <c r="IG208" s="201" t="str">
        <f t="shared" si="185"/>
        <v/>
      </c>
      <c r="IH208" s="202" t="b">
        <f t="shared" si="186"/>
        <v>1</v>
      </c>
    </row>
    <row r="209" spans="66:242" x14ac:dyDescent="0.25">
      <c r="BN209" s="203" t="str">
        <f t="shared" si="144"/>
        <v/>
      </c>
      <c r="DA209" s="203" t="str">
        <f t="shared" si="145"/>
        <v/>
      </c>
      <c r="DU209" s="139" t="str">
        <f t="shared" si="146"/>
        <v/>
      </c>
      <c r="DX209" s="139" t="str">
        <f t="shared" si="147"/>
        <v/>
      </c>
      <c r="EA209" s="139" t="str">
        <f t="shared" si="148"/>
        <v/>
      </c>
      <c r="ED209" s="139" t="str">
        <f t="shared" si="149"/>
        <v/>
      </c>
      <c r="EG209" s="139" t="str">
        <f t="shared" si="150"/>
        <v/>
      </c>
      <c r="EJ209" s="139" t="str">
        <f t="shared" si="151"/>
        <v/>
      </c>
      <c r="EM209" s="139" t="str">
        <f t="shared" si="152"/>
        <v/>
      </c>
      <c r="EP209" s="139" t="str">
        <f t="shared" si="153"/>
        <v/>
      </c>
      <c r="ES209" s="139" t="str">
        <f t="shared" si="154"/>
        <v/>
      </c>
      <c r="EV209" s="139" t="str">
        <f t="shared" si="155"/>
        <v/>
      </c>
      <c r="EY209" s="139" t="str">
        <f t="shared" si="156"/>
        <v/>
      </c>
      <c r="FB209" s="139" t="str">
        <f t="shared" si="157"/>
        <v/>
      </c>
      <c r="FE209" s="139" t="str">
        <f t="shared" si="158"/>
        <v/>
      </c>
      <c r="FH209" s="139" t="str">
        <f t="shared" si="159"/>
        <v/>
      </c>
      <c r="FK209" s="139" t="str">
        <f t="shared" si="160"/>
        <v/>
      </c>
      <c r="FN209" s="139" t="str">
        <f t="shared" si="161"/>
        <v/>
      </c>
      <c r="FQ209" s="139" t="str">
        <f t="shared" si="162"/>
        <v/>
      </c>
      <c r="FT209" s="139" t="str">
        <f t="shared" si="163"/>
        <v/>
      </c>
      <c r="FW209" s="139" t="str">
        <f t="shared" si="164"/>
        <v/>
      </c>
      <c r="FZ209" s="139" t="str">
        <f t="shared" si="165"/>
        <v/>
      </c>
      <c r="GC209" s="139" t="str">
        <f t="shared" si="166"/>
        <v/>
      </c>
      <c r="GF209" s="139" t="str">
        <f t="shared" si="167"/>
        <v/>
      </c>
      <c r="GI209" s="139" t="str">
        <f t="shared" si="168"/>
        <v/>
      </c>
      <c r="GL209" s="139" t="str">
        <f t="shared" si="169"/>
        <v/>
      </c>
      <c r="GO209" s="139" t="str">
        <f t="shared" si="170"/>
        <v/>
      </c>
      <c r="GR209" s="139" t="str">
        <f t="shared" si="171"/>
        <v/>
      </c>
      <c r="GU209" s="139" t="str">
        <f t="shared" si="172"/>
        <v/>
      </c>
      <c r="GX209" s="139" t="str">
        <f t="shared" si="173"/>
        <v/>
      </c>
      <c r="HA209" s="139" t="str">
        <f t="shared" si="174"/>
        <v/>
      </c>
      <c r="HD209" s="139" t="str">
        <f t="shared" si="175"/>
        <v/>
      </c>
      <c r="HG209" s="139" t="str">
        <f t="shared" si="176"/>
        <v/>
      </c>
      <c r="HJ209" s="139" t="str">
        <f t="shared" si="177"/>
        <v/>
      </c>
      <c r="HM209" s="139" t="str">
        <f t="shared" si="178"/>
        <v/>
      </c>
      <c r="HP209" s="139" t="str">
        <f t="shared" si="179"/>
        <v/>
      </c>
      <c r="HS209" s="139" t="str">
        <f t="shared" si="180"/>
        <v/>
      </c>
      <c r="HV209" s="139" t="str">
        <f t="shared" si="181"/>
        <v/>
      </c>
      <c r="HY209" s="139" t="str">
        <f t="shared" si="182"/>
        <v/>
      </c>
      <c r="IE209" s="206" t="str">
        <f t="shared" si="183"/>
        <v/>
      </c>
      <c r="IF209" s="305" t="str">
        <f t="shared" si="184"/>
        <v/>
      </c>
      <c r="IG209" s="201" t="str">
        <f t="shared" si="185"/>
        <v/>
      </c>
      <c r="IH209" s="202" t="b">
        <f t="shared" si="186"/>
        <v>1</v>
      </c>
    </row>
    <row r="210" spans="66:242" x14ac:dyDescent="0.25">
      <c r="BN210" s="203" t="str">
        <f t="shared" si="144"/>
        <v/>
      </c>
      <c r="DA210" s="203" t="str">
        <f t="shared" si="145"/>
        <v/>
      </c>
      <c r="DU210" s="139" t="str">
        <f t="shared" si="146"/>
        <v/>
      </c>
      <c r="DX210" s="139" t="str">
        <f t="shared" si="147"/>
        <v/>
      </c>
      <c r="EA210" s="139" t="str">
        <f t="shared" si="148"/>
        <v/>
      </c>
      <c r="ED210" s="139" t="str">
        <f t="shared" si="149"/>
        <v/>
      </c>
      <c r="EG210" s="139" t="str">
        <f t="shared" si="150"/>
        <v/>
      </c>
      <c r="EJ210" s="139" t="str">
        <f t="shared" si="151"/>
        <v/>
      </c>
      <c r="EM210" s="139" t="str">
        <f t="shared" si="152"/>
        <v/>
      </c>
      <c r="EP210" s="139" t="str">
        <f t="shared" si="153"/>
        <v/>
      </c>
      <c r="ES210" s="139" t="str">
        <f t="shared" si="154"/>
        <v/>
      </c>
      <c r="EV210" s="139" t="str">
        <f t="shared" si="155"/>
        <v/>
      </c>
      <c r="EY210" s="139" t="str">
        <f t="shared" si="156"/>
        <v/>
      </c>
      <c r="FB210" s="139" t="str">
        <f t="shared" si="157"/>
        <v/>
      </c>
      <c r="FE210" s="139" t="str">
        <f t="shared" si="158"/>
        <v/>
      </c>
      <c r="FH210" s="139" t="str">
        <f t="shared" si="159"/>
        <v/>
      </c>
      <c r="FK210" s="139" t="str">
        <f t="shared" si="160"/>
        <v/>
      </c>
      <c r="FN210" s="139" t="str">
        <f t="shared" si="161"/>
        <v/>
      </c>
      <c r="FQ210" s="139" t="str">
        <f t="shared" si="162"/>
        <v/>
      </c>
      <c r="FT210" s="139" t="str">
        <f t="shared" si="163"/>
        <v/>
      </c>
      <c r="FW210" s="139" t="str">
        <f t="shared" si="164"/>
        <v/>
      </c>
      <c r="FZ210" s="139" t="str">
        <f t="shared" si="165"/>
        <v/>
      </c>
      <c r="GC210" s="139" t="str">
        <f t="shared" si="166"/>
        <v/>
      </c>
      <c r="GF210" s="139" t="str">
        <f t="shared" si="167"/>
        <v/>
      </c>
      <c r="GI210" s="139" t="str">
        <f t="shared" si="168"/>
        <v/>
      </c>
      <c r="GL210" s="139" t="str">
        <f t="shared" si="169"/>
        <v/>
      </c>
      <c r="GO210" s="139" t="str">
        <f t="shared" si="170"/>
        <v/>
      </c>
      <c r="GR210" s="139" t="str">
        <f t="shared" si="171"/>
        <v/>
      </c>
      <c r="GU210" s="139" t="str">
        <f t="shared" si="172"/>
        <v/>
      </c>
      <c r="GX210" s="139" t="str">
        <f t="shared" si="173"/>
        <v/>
      </c>
      <c r="HA210" s="139" t="str">
        <f t="shared" si="174"/>
        <v/>
      </c>
      <c r="HD210" s="139" t="str">
        <f t="shared" si="175"/>
        <v/>
      </c>
      <c r="HG210" s="139" t="str">
        <f t="shared" si="176"/>
        <v/>
      </c>
      <c r="HJ210" s="139" t="str">
        <f t="shared" si="177"/>
        <v/>
      </c>
      <c r="HM210" s="139" t="str">
        <f t="shared" si="178"/>
        <v/>
      </c>
      <c r="HP210" s="139" t="str">
        <f t="shared" si="179"/>
        <v/>
      </c>
      <c r="HS210" s="139" t="str">
        <f t="shared" si="180"/>
        <v/>
      </c>
      <c r="HV210" s="139" t="str">
        <f t="shared" si="181"/>
        <v/>
      </c>
      <c r="HY210" s="139" t="str">
        <f t="shared" si="182"/>
        <v/>
      </c>
      <c r="IE210" s="206" t="str">
        <f t="shared" si="183"/>
        <v/>
      </c>
      <c r="IF210" s="305" t="str">
        <f t="shared" si="184"/>
        <v/>
      </c>
      <c r="IG210" s="201" t="str">
        <f t="shared" si="185"/>
        <v/>
      </c>
      <c r="IH210" s="202" t="b">
        <f t="shared" si="186"/>
        <v>1</v>
      </c>
    </row>
    <row r="211" spans="66:242" x14ac:dyDescent="0.25">
      <c r="BN211" s="203" t="str">
        <f t="shared" si="144"/>
        <v/>
      </c>
      <c r="DA211" s="203" t="str">
        <f t="shared" si="145"/>
        <v/>
      </c>
      <c r="DU211" s="139" t="str">
        <f t="shared" si="146"/>
        <v/>
      </c>
      <c r="DX211" s="139" t="str">
        <f t="shared" si="147"/>
        <v/>
      </c>
      <c r="EA211" s="139" t="str">
        <f t="shared" si="148"/>
        <v/>
      </c>
      <c r="ED211" s="139" t="str">
        <f t="shared" si="149"/>
        <v/>
      </c>
      <c r="EG211" s="139" t="str">
        <f t="shared" si="150"/>
        <v/>
      </c>
      <c r="EJ211" s="139" t="str">
        <f t="shared" si="151"/>
        <v/>
      </c>
      <c r="EM211" s="139" t="str">
        <f t="shared" si="152"/>
        <v/>
      </c>
      <c r="EP211" s="139" t="str">
        <f t="shared" si="153"/>
        <v/>
      </c>
      <c r="ES211" s="139" t="str">
        <f t="shared" si="154"/>
        <v/>
      </c>
      <c r="EV211" s="139" t="str">
        <f t="shared" si="155"/>
        <v/>
      </c>
      <c r="EY211" s="139" t="str">
        <f t="shared" si="156"/>
        <v/>
      </c>
      <c r="FB211" s="139" t="str">
        <f t="shared" si="157"/>
        <v/>
      </c>
      <c r="FE211" s="139" t="str">
        <f t="shared" si="158"/>
        <v/>
      </c>
      <c r="FH211" s="139" t="str">
        <f t="shared" si="159"/>
        <v/>
      </c>
      <c r="FK211" s="139" t="str">
        <f t="shared" si="160"/>
        <v/>
      </c>
      <c r="FN211" s="139" t="str">
        <f t="shared" si="161"/>
        <v/>
      </c>
      <c r="FQ211" s="139" t="str">
        <f t="shared" si="162"/>
        <v/>
      </c>
      <c r="FT211" s="139" t="str">
        <f t="shared" si="163"/>
        <v/>
      </c>
      <c r="FW211" s="139" t="str">
        <f t="shared" si="164"/>
        <v/>
      </c>
      <c r="FZ211" s="139" t="str">
        <f t="shared" si="165"/>
        <v/>
      </c>
      <c r="GC211" s="139" t="str">
        <f t="shared" si="166"/>
        <v/>
      </c>
      <c r="GF211" s="139" t="str">
        <f t="shared" si="167"/>
        <v/>
      </c>
      <c r="GI211" s="139" t="str">
        <f t="shared" si="168"/>
        <v/>
      </c>
      <c r="GL211" s="139" t="str">
        <f t="shared" si="169"/>
        <v/>
      </c>
      <c r="GO211" s="139" t="str">
        <f t="shared" si="170"/>
        <v/>
      </c>
      <c r="GR211" s="139" t="str">
        <f t="shared" si="171"/>
        <v/>
      </c>
      <c r="GU211" s="139" t="str">
        <f t="shared" si="172"/>
        <v/>
      </c>
      <c r="GX211" s="139" t="str">
        <f t="shared" si="173"/>
        <v/>
      </c>
      <c r="HA211" s="139" t="str">
        <f t="shared" si="174"/>
        <v/>
      </c>
      <c r="HD211" s="139" t="str">
        <f t="shared" si="175"/>
        <v/>
      </c>
      <c r="HG211" s="139" t="str">
        <f t="shared" si="176"/>
        <v/>
      </c>
      <c r="HJ211" s="139" t="str">
        <f t="shared" si="177"/>
        <v/>
      </c>
      <c r="HM211" s="139" t="str">
        <f t="shared" si="178"/>
        <v/>
      </c>
      <c r="HP211" s="139" t="str">
        <f t="shared" si="179"/>
        <v/>
      </c>
      <c r="HS211" s="139" t="str">
        <f t="shared" si="180"/>
        <v/>
      </c>
      <c r="HV211" s="139" t="str">
        <f t="shared" si="181"/>
        <v/>
      </c>
      <c r="HY211" s="139" t="str">
        <f t="shared" si="182"/>
        <v/>
      </c>
      <c r="IE211" s="206" t="str">
        <f t="shared" si="183"/>
        <v/>
      </c>
      <c r="IF211" s="305" t="str">
        <f t="shared" si="184"/>
        <v/>
      </c>
      <c r="IG211" s="201" t="str">
        <f t="shared" si="185"/>
        <v/>
      </c>
      <c r="IH211" s="202" t="b">
        <f t="shared" si="186"/>
        <v>1</v>
      </c>
    </row>
    <row r="212" spans="66:242" x14ac:dyDescent="0.25">
      <c r="BN212" s="203" t="str">
        <f t="shared" si="144"/>
        <v/>
      </c>
      <c r="DA212" s="203" t="str">
        <f t="shared" si="145"/>
        <v/>
      </c>
      <c r="DU212" s="139" t="str">
        <f t="shared" si="146"/>
        <v/>
      </c>
      <c r="DX212" s="139" t="str">
        <f t="shared" si="147"/>
        <v/>
      </c>
      <c r="EA212" s="139" t="str">
        <f t="shared" si="148"/>
        <v/>
      </c>
      <c r="ED212" s="139" t="str">
        <f t="shared" si="149"/>
        <v/>
      </c>
      <c r="EG212" s="139" t="str">
        <f t="shared" si="150"/>
        <v/>
      </c>
      <c r="EJ212" s="139" t="str">
        <f t="shared" si="151"/>
        <v/>
      </c>
      <c r="EM212" s="139" t="str">
        <f t="shared" si="152"/>
        <v/>
      </c>
      <c r="EP212" s="139" t="str">
        <f t="shared" si="153"/>
        <v/>
      </c>
      <c r="ES212" s="139" t="str">
        <f t="shared" si="154"/>
        <v/>
      </c>
      <c r="EV212" s="139" t="str">
        <f t="shared" si="155"/>
        <v/>
      </c>
      <c r="EY212" s="139" t="str">
        <f t="shared" si="156"/>
        <v/>
      </c>
      <c r="FB212" s="139" t="str">
        <f t="shared" si="157"/>
        <v/>
      </c>
      <c r="FE212" s="139" t="str">
        <f t="shared" si="158"/>
        <v/>
      </c>
      <c r="FH212" s="139" t="str">
        <f t="shared" si="159"/>
        <v/>
      </c>
      <c r="FK212" s="139" t="str">
        <f t="shared" si="160"/>
        <v/>
      </c>
      <c r="FN212" s="139" t="str">
        <f t="shared" si="161"/>
        <v/>
      </c>
      <c r="FQ212" s="139" t="str">
        <f t="shared" si="162"/>
        <v/>
      </c>
      <c r="FT212" s="139" t="str">
        <f t="shared" si="163"/>
        <v/>
      </c>
      <c r="FW212" s="139" t="str">
        <f t="shared" si="164"/>
        <v/>
      </c>
      <c r="FZ212" s="139" t="str">
        <f t="shared" si="165"/>
        <v/>
      </c>
      <c r="GC212" s="139" t="str">
        <f t="shared" si="166"/>
        <v/>
      </c>
      <c r="GF212" s="139" t="str">
        <f t="shared" si="167"/>
        <v/>
      </c>
      <c r="GI212" s="139" t="str">
        <f t="shared" si="168"/>
        <v/>
      </c>
      <c r="GL212" s="139" t="str">
        <f t="shared" si="169"/>
        <v/>
      </c>
      <c r="GO212" s="139" t="str">
        <f t="shared" si="170"/>
        <v/>
      </c>
      <c r="GR212" s="139" t="str">
        <f t="shared" si="171"/>
        <v/>
      </c>
      <c r="GU212" s="139" t="str">
        <f t="shared" si="172"/>
        <v/>
      </c>
      <c r="GX212" s="139" t="str">
        <f t="shared" si="173"/>
        <v/>
      </c>
      <c r="HA212" s="139" t="str">
        <f t="shared" si="174"/>
        <v/>
      </c>
      <c r="HD212" s="139" t="str">
        <f t="shared" si="175"/>
        <v/>
      </c>
      <c r="HG212" s="139" t="str">
        <f t="shared" si="176"/>
        <v/>
      </c>
      <c r="HJ212" s="139" t="str">
        <f t="shared" si="177"/>
        <v/>
      </c>
      <c r="HM212" s="139" t="str">
        <f t="shared" si="178"/>
        <v/>
      </c>
      <c r="HP212" s="139" t="str">
        <f t="shared" si="179"/>
        <v/>
      </c>
      <c r="HS212" s="139" t="str">
        <f t="shared" si="180"/>
        <v/>
      </c>
      <c r="HV212" s="139" t="str">
        <f t="shared" si="181"/>
        <v/>
      </c>
      <c r="HY212" s="139" t="str">
        <f t="shared" si="182"/>
        <v/>
      </c>
      <c r="IE212" s="206" t="str">
        <f t="shared" si="183"/>
        <v/>
      </c>
      <c r="IF212" s="305" t="str">
        <f t="shared" si="184"/>
        <v/>
      </c>
      <c r="IG212" s="201" t="str">
        <f t="shared" si="185"/>
        <v/>
      </c>
      <c r="IH212" s="202" t="b">
        <f t="shared" si="186"/>
        <v>1</v>
      </c>
    </row>
    <row r="213" spans="66:242" x14ac:dyDescent="0.25">
      <c r="BN213" s="203" t="str">
        <f t="shared" si="144"/>
        <v/>
      </c>
      <c r="DA213" s="203" t="str">
        <f t="shared" si="145"/>
        <v/>
      </c>
      <c r="DU213" s="139" t="str">
        <f t="shared" si="146"/>
        <v/>
      </c>
      <c r="DX213" s="139" t="str">
        <f t="shared" si="147"/>
        <v/>
      </c>
      <c r="EA213" s="139" t="str">
        <f t="shared" si="148"/>
        <v/>
      </c>
      <c r="ED213" s="139" t="str">
        <f t="shared" si="149"/>
        <v/>
      </c>
      <c r="EG213" s="139" t="str">
        <f t="shared" si="150"/>
        <v/>
      </c>
      <c r="EJ213" s="139" t="str">
        <f t="shared" si="151"/>
        <v/>
      </c>
      <c r="EM213" s="139" t="str">
        <f t="shared" si="152"/>
        <v/>
      </c>
      <c r="EP213" s="139" t="str">
        <f t="shared" si="153"/>
        <v/>
      </c>
      <c r="ES213" s="139" t="str">
        <f t="shared" si="154"/>
        <v/>
      </c>
      <c r="EV213" s="139" t="str">
        <f t="shared" si="155"/>
        <v/>
      </c>
      <c r="EY213" s="139" t="str">
        <f t="shared" si="156"/>
        <v/>
      </c>
      <c r="FB213" s="139" t="str">
        <f t="shared" si="157"/>
        <v/>
      </c>
      <c r="FE213" s="139" t="str">
        <f t="shared" si="158"/>
        <v/>
      </c>
      <c r="FH213" s="139" t="str">
        <f t="shared" si="159"/>
        <v/>
      </c>
      <c r="FK213" s="139" t="str">
        <f t="shared" si="160"/>
        <v/>
      </c>
      <c r="FN213" s="139" t="str">
        <f t="shared" si="161"/>
        <v/>
      </c>
      <c r="FQ213" s="139" t="str">
        <f t="shared" si="162"/>
        <v/>
      </c>
      <c r="FT213" s="139" t="str">
        <f t="shared" si="163"/>
        <v/>
      </c>
      <c r="FW213" s="139" t="str">
        <f t="shared" si="164"/>
        <v/>
      </c>
      <c r="FZ213" s="139" t="str">
        <f t="shared" si="165"/>
        <v/>
      </c>
      <c r="GC213" s="139" t="str">
        <f t="shared" si="166"/>
        <v/>
      </c>
      <c r="GF213" s="139" t="str">
        <f t="shared" si="167"/>
        <v/>
      </c>
      <c r="GI213" s="139" t="str">
        <f t="shared" si="168"/>
        <v/>
      </c>
      <c r="GL213" s="139" t="str">
        <f t="shared" si="169"/>
        <v/>
      </c>
      <c r="GO213" s="139" t="str">
        <f t="shared" si="170"/>
        <v/>
      </c>
      <c r="GR213" s="139" t="str">
        <f t="shared" si="171"/>
        <v/>
      </c>
      <c r="GU213" s="139" t="str">
        <f t="shared" si="172"/>
        <v/>
      </c>
      <c r="GX213" s="139" t="str">
        <f t="shared" si="173"/>
        <v/>
      </c>
      <c r="HA213" s="139" t="str">
        <f t="shared" si="174"/>
        <v/>
      </c>
      <c r="HD213" s="139" t="str">
        <f t="shared" si="175"/>
        <v/>
      </c>
      <c r="HG213" s="139" t="str">
        <f t="shared" si="176"/>
        <v/>
      </c>
      <c r="HJ213" s="139" t="str">
        <f t="shared" si="177"/>
        <v/>
      </c>
      <c r="HM213" s="139" t="str">
        <f t="shared" si="178"/>
        <v/>
      </c>
      <c r="HP213" s="139" t="str">
        <f t="shared" si="179"/>
        <v/>
      </c>
      <c r="HS213" s="139" t="str">
        <f t="shared" si="180"/>
        <v/>
      </c>
      <c r="HV213" s="139" t="str">
        <f t="shared" si="181"/>
        <v/>
      </c>
      <c r="HY213" s="139" t="str">
        <f t="shared" si="182"/>
        <v/>
      </c>
      <c r="IE213" s="206" t="str">
        <f t="shared" si="183"/>
        <v/>
      </c>
      <c r="IF213" s="305" t="str">
        <f t="shared" si="184"/>
        <v/>
      </c>
      <c r="IG213" s="201" t="str">
        <f t="shared" si="185"/>
        <v/>
      </c>
      <c r="IH213" s="202" t="b">
        <f t="shared" si="186"/>
        <v>1</v>
      </c>
    </row>
    <row r="214" spans="66:242" x14ac:dyDescent="0.25">
      <c r="BN214" s="203" t="str">
        <f t="shared" si="144"/>
        <v/>
      </c>
      <c r="DA214" s="203" t="str">
        <f t="shared" si="145"/>
        <v/>
      </c>
      <c r="DU214" s="139" t="str">
        <f t="shared" si="146"/>
        <v/>
      </c>
      <c r="DX214" s="139" t="str">
        <f t="shared" si="147"/>
        <v/>
      </c>
      <c r="EA214" s="139" t="str">
        <f t="shared" si="148"/>
        <v/>
      </c>
      <c r="ED214" s="139" t="str">
        <f t="shared" si="149"/>
        <v/>
      </c>
      <c r="EG214" s="139" t="str">
        <f t="shared" si="150"/>
        <v/>
      </c>
      <c r="EJ214" s="139" t="str">
        <f t="shared" si="151"/>
        <v/>
      </c>
      <c r="EM214" s="139" t="str">
        <f t="shared" si="152"/>
        <v/>
      </c>
      <c r="EP214" s="139" t="str">
        <f t="shared" si="153"/>
        <v/>
      </c>
      <c r="ES214" s="139" t="str">
        <f t="shared" si="154"/>
        <v/>
      </c>
      <c r="EV214" s="139" t="str">
        <f t="shared" si="155"/>
        <v/>
      </c>
      <c r="EY214" s="139" t="str">
        <f t="shared" si="156"/>
        <v/>
      </c>
      <c r="FB214" s="139" t="str">
        <f t="shared" si="157"/>
        <v/>
      </c>
      <c r="FE214" s="139" t="str">
        <f t="shared" si="158"/>
        <v/>
      </c>
      <c r="FH214" s="139" t="str">
        <f t="shared" si="159"/>
        <v/>
      </c>
      <c r="FK214" s="139" t="str">
        <f t="shared" si="160"/>
        <v/>
      </c>
      <c r="FN214" s="139" t="str">
        <f t="shared" si="161"/>
        <v/>
      </c>
      <c r="FQ214" s="139" t="str">
        <f t="shared" si="162"/>
        <v/>
      </c>
      <c r="FT214" s="139" t="str">
        <f t="shared" si="163"/>
        <v/>
      </c>
      <c r="FW214" s="139" t="str">
        <f t="shared" si="164"/>
        <v/>
      </c>
      <c r="FZ214" s="139" t="str">
        <f t="shared" si="165"/>
        <v/>
      </c>
      <c r="GC214" s="139" t="str">
        <f t="shared" si="166"/>
        <v/>
      </c>
      <c r="GF214" s="139" t="str">
        <f t="shared" si="167"/>
        <v/>
      </c>
      <c r="GI214" s="139" t="str">
        <f t="shared" si="168"/>
        <v/>
      </c>
      <c r="GL214" s="139" t="str">
        <f t="shared" si="169"/>
        <v/>
      </c>
      <c r="GO214" s="139" t="str">
        <f t="shared" si="170"/>
        <v/>
      </c>
      <c r="GR214" s="139" t="str">
        <f t="shared" si="171"/>
        <v/>
      </c>
      <c r="GU214" s="139" t="str">
        <f t="shared" si="172"/>
        <v/>
      </c>
      <c r="GX214" s="139" t="str">
        <f t="shared" si="173"/>
        <v/>
      </c>
      <c r="HA214" s="139" t="str">
        <f t="shared" si="174"/>
        <v/>
      </c>
      <c r="HD214" s="139" t="str">
        <f t="shared" si="175"/>
        <v/>
      </c>
      <c r="HG214" s="139" t="str">
        <f t="shared" si="176"/>
        <v/>
      </c>
      <c r="HJ214" s="139" t="str">
        <f t="shared" si="177"/>
        <v/>
      </c>
      <c r="HM214" s="139" t="str">
        <f t="shared" si="178"/>
        <v/>
      </c>
      <c r="HP214" s="139" t="str">
        <f t="shared" si="179"/>
        <v/>
      </c>
      <c r="HS214" s="139" t="str">
        <f t="shared" si="180"/>
        <v/>
      </c>
      <c r="HV214" s="139" t="str">
        <f t="shared" si="181"/>
        <v/>
      </c>
      <c r="HY214" s="139" t="str">
        <f t="shared" si="182"/>
        <v/>
      </c>
      <c r="IE214" s="206" t="str">
        <f t="shared" si="183"/>
        <v/>
      </c>
      <c r="IF214" s="305" t="str">
        <f t="shared" si="184"/>
        <v/>
      </c>
      <c r="IG214" s="201" t="str">
        <f t="shared" si="185"/>
        <v/>
      </c>
      <c r="IH214" s="202" t="b">
        <f t="shared" si="186"/>
        <v>1</v>
      </c>
    </row>
    <row r="215" spans="66:242" x14ac:dyDescent="0.25">
      <c r="BN215" s="203" t="str">
        <f t="shared" si="144"/>
        <v/>
      </c>
      <c r="DA215" s="203" t="str">
        <f t="shared" si="145"/>
        <v/>
      </c>
      <c r="DU215" s="139" t="str">
        <f t="shared" si="146"/>
        <v/>
      </c>
      <c r="DX215" s="139" t="str">
        <f t="shared" si="147"/>
        <v/>
      </c>
      <c r="EA215" s="139" t="str">
        <f t="shared" si="148"/>
        <v/>
      </c>
      <c r="ED215" s="139" t="str">
        <f t="shared" si="149"/>
        <v/>
      </c>
      <c r="EG215" s="139" t="str">
        <f t="shared" si="150"/>
        <v/>
      </c>
      <c r="EJ215" s="139" t="str">
        <f t="shared" si="151"/>
        <v/>
      </c>
      <c r="EM215" s="139" t="str">
        <f t="shared" si="152"/>
        <v/>
      </c>
      <c r="EP215" s="139" t="str">
        <f t="shared" si="153"/>
        <v/>
      </c>
      <c r="ES215" s="139" t="str">
        <f t="shared" si="154"/>
        <v/>
      </c>
      <c r="EV215" s="139" t="str">
        <f t="shared" si="155"/>
        <v/>
      </c>
      <c r="EY215" s="139" t="str">
        <f t="shared" si="156"/>
        <v/>
      </c>
      <c r="FB215" s="139" t="str">
        <f t="shared" si="157"/>
        <v/>
      </c>
      <c r="FE215" s="139" t="str">
        <f t="shared" si="158"/>
        <v/>
      </c>
      <c r="FH215" s="139" t="str">
        <f t="shared" si="159"/>
        <v/>
      </c>
      <c r="FK215" s="139" t="str">
        <f t="shared" si="160"/>
        <v/>
      </c>
      <c r="FN215" s="139" t="str">
        <f t="shared" si="161"/>
        <v/>
      </c>
      <c r="FQ215" s="139" t="str">
        <f t="shared" si="162"/>
        <v/>
      </c>
      <c r="FT215" s="139" t="str">
        <f t="shared" si="163"/>
        <v/>
      </c>
      <c r="FW215" s="139" t="str">
        <f t="shared" si="164"/>
        <v/>
      </c>
      <c r="FZ215" s="139" t="str">
        <f t="shared" si="165"/>
        <v/>
      </c>
      <c r="GC215" s="139" t="str">
        <f t="shared" si="166"/>
        <v/>
      </c>
      <c r="GF215" s="139" t="str">
        <f t="shared" si="167"/>
        <v/>
      </c>
      <c r="GI215" s="139" t="str">
        <f t="shared" si="168"/>
        <v/>
      </c>
      <c r="GL215" s="139" t="str">
        <f t="shared" si="169"/>
        <v/>
      </c>
      <c r="GO215" s="139" t="str">
        <f t="shared" si="170"/>
        <v/>
      </c>
      <c r="GR215" s="139" t="str">
        <f t="shared" si="171"/>
        <v/>
      </c>
      <c r="GU215" s="139" t="str">
        <f t="shared" si="172"/>
        <v/>
      </c>
      <c r="GX215" s="139" t="str">
        <f t="shared" si="173"/>
        <v/>
      </c>
      <c r="HA215" s="139" t="str">
        <f t="shared" si="174"/>
        <v/>
      </c>
      <c r="HD215" s="139" t="str">
        <f t="shared" si="175"/>
        <v/>
      </c>
      <c r="HG215" s="139" t="str">
        <f t="shared" si="176"/>
        <v/>
      </c>
      <c r="HJ215" s="139" t="str">
        <f t="shared" si="177"/>
        <v/>
      </c>
      <c r="HM215" s="139" t="str">
        <f t="shared" si="178"/>
        <v/>
      </c>
      <c r="HP215" s="139" t="str">
        <f t="shared" si="179"/>
        <v/>
      </c>
      <c r="HS215" s="139" t="str">
        <f t="shared" si="180"/>
        <v/>
      </c>
      <c r="HV215" s="139" t="str">
        <f t="shared" si="181"/>
        <v/>
      </c>
      <c r="HY215" s="139" t="str">
        <f t="shared" si="182"/>
        <v/>
      </c>
      <c r="IE215" s="206" t="str">
        <f t="shared" si="183"/>
        <v/>
      </c>
      <c r="IF215" s="305" t="str">
        <f t="shared" si="184"/>
        <v/>
      </c>
      <c r="IG215" s="201" t="str">
        <f t="shared" si="185"/>
        <v/>
      </c>
      <c r="IH215" s="202" t="b">
        <f t="shared" si="186"/>
        <v>1</v>
      </c>
    </row>
    <row r="216" spans="66:242" x14ac:dyDescent="0.25">
      <c r="BN216" s="203" t="str">
        <f t="shared" si="144"/>
        <v/>
      </c>
      <c r="DA216" s="203" t="str">
        <f t="shared" si="145"/>
        <v/>
      </c>
      <c r="DU216" s="139" t="str">
        <f t="shared" si="146"/>
        <v/>
      </c>
      <c r="DX216" s="139" t="str">
        <f t="shared" si="147"/>
        <v/>
      </c>
      <c r="EA216" s="139" t="str">
        <f t="shared" si="148"/>
        <v/>
      </c>
      <c r="ED216" s="139" t="str">
        <f t="shared" si="149"/>
        <v/>
      </c>
      <c r="EG216" s="139" t="str">
        <f t="shared" si="150"/>
        <v/>
      </c>
      <c r="EJ216" s="139" t="str">
        <f t="shared" si="151"/>
        <v/>
      </c>
      <c r="EM216" s="139" t="str">
        <f t="shared" si="152"/>
        <v/>
      </c>
      <c r="EP216" s="139" t="str">
        <f t="shared" si="153"/>
        <v/>
      </c>
      <c r="ES216" s="139" t="str">
        <f t="shared" si="154"/>
        <v/>
      </c>
      <c r="EV216" s="139" t="str">
        <f t="shared" si="155"/>
        <v/>
      </c>
      <c r="EY216" s="139" t="str">
        <f t="shared" si="156"/>
        <v/>
      </c>
      <c r="FB216" s="139" t="str">
        <f t="shared" si="157"/>
        <v/>
      </c>
      <c r="FE216" s="139" t="str">
        <f t="shared" si="158"/>
        <v/>
      </c>
      <c r="FH216" s="139" t="str">
        <f t="shared" si="159"/>
        <v/>
      </c>
      <c r="FK216" s="139" t="str">
        <f t="shared" si="160"/>
        <v/>
      </c>
      <c r="FN216" s="139" t="str">
        <f t="shared" si="161"/>
        <v/>
      </c>
      <c r="FQ216" s="139" t="str">
        <f t="shared" si="162"/>
        <v/>
      </c>
      <c r="FT216" s="139" t="str">
        <f t="shared" si="163"/>
        <v/>
      </c>
      <c r="FW216" s="139" t="str">
        <f t="shared" si="164"/>
        <v/>
      </c>
      <c r="FZ216" s="139" t="str">
        <f t="shared" si="165"/>
        <v/>
      </c>
      <c r="GC216" s="139" t="str">
        <f t="shared" si="166"/>
        <v/>
      </c>
      <c r="GF216" s="139" t="str">
        <f t="shared" si="167"/>
        <v/>
      </c>
      <c r="GI216" s="139" t="str">
        <f t="shared" si="168"/>
        <v/>
      </c>
      <c r="GL216" s="139" t="str">
        <f t="shared" si="169"/>
        <v/>
      </c>
      <c r="GO216" s="139" t="str">
        <f t="shared" si="170"/>
        <v/>
      </c>
      <c r="GR216" s="139" t="str">
        <f t="shared" si="171"/>
        <v/>
      </c>
      <c r="GU216" s="139" t="str">
        <f t="shared" si="172"/>
        <v/>
      </c>
      <c r="GX216" s="139" t="str">
        <f t="shared" si="173"/>
        <v/>
      </c>
      <c r="HA216" s="139" t="str">
        <f t="shared" si="174"/>
        <v/>
      </c>
      <c r="HD216" s="139" t="str">
        <f t="shared" si="175"/>
        <v/>
      </c>
      <c r="HG216" s="139" t="str">
        <f t="shared" si="176"/>
        <v/>
      </c>
      <c r="HJ216" s="139" t="str">
        <f t="shared" si="177"/>
        <v/>
      </c>
      <c r="HM216" s="139" t="str">
        <f t="shared" si="178"/>
        <v/>
      </c>
      <c r="HP216" s="139" t="str">
        <f t="shared" si="179"/>
        <v/>
      </c>
      <c r="HS216" s="139" t="str">
        <f t="shared" si="180"/>
        <v/>
      </c>
      <c r="HV216" s="139" t="str">
        <f t="shared" si="181"/>
        <v/>
      </c>
      <c r="HY216" s="139" t="str">
        <f t="shared" si="182"/>
        <v/>
      </c>
      <c r="IE216" s="206" t="str">
        <f t="shared" si="183"/>
        <v/>
      </c>
      <c r="IF216" s="305" t="str">
        <f t="shared" si="184"/>
        <v/>
      </c>
      <c r="IG216" s="201" t="str">
        <f t="shared" si="185"/>
        <v/>
      </c>
      <c r="IH216" s="202" t="b">
        <f t="shared" si="186"/>
        <v>1</v>
      </c>
    </row>
    <row r="217" spans="66:242" x14ac:dyDescent="0.25">
      <c r="BN217" s="203" t="str">
        <f t="shared" si="144"/>
        <v/>
      </c>
      <c r="DA217" s="203" t="str">
        <f t="shared" si="145"/>
        <v/>
      </c>
      <c r="DU217" s="139" t="str">
        <f t="shared" si="146"/>
        <v/>
      </c>
      <c r="DX217" s="139" t="str">
        <f t="shared" si="147"/>
        <v/>
      </c>
      <c r="EA217" s="139" t="str">
        <f t="shared" si="148"/>
        <v/>
      </c>
      <c r="ED217" s="139" t="str">
        <f t="shared" si="149"/>
        <v/>
      </c>
      <c r="EG217" s="139" t="str">
        <f t="shared" si="150"/>
        <v/>
      </c>
      <c r="EJ217" s="139" t="str">
        <f t="shared" si="151"/>
        <v/>
      </c>
      <c r="EM217" s="139" t="str">
        <f t="shared" si="152"/>
        <v/>
      </c>
      <c r="EP217" s="139" t="str">
        <f t="shared" si="153"/>
        <v/>
      </c>
      <c r="ES217" s="139" t="str">
        <f t="shared" si="154"/>
        <v/>
      </c>
      <c r="EV217" s="139" t="str">
        <f t="shared" si="155"/>
        <v/>
      </c>
      <c r="EY217" s="139" t="str">
        <f t="shared" si="156"/>
        <v/>
      </c>
      <c r="FB217" s="139" t="str">
        <f t="shared" si="157"/>
        <v/>
      </c>
      <c r="FE217" s="139" t="str">
        <f t="shared" si="158"/>
        <v/>
      </c>
      <c r="FH217" s="139" t="str">
        <f t="shared" si="159"/>
        <v/>
      </c>
      <c r="FK217" s="139" t="str">
        <f t="shared" si="160"/>
        <v/>
      </c>
      <c r="FN217" s="139" t="str">
        <f t="shared" si="161"/>
        <v/>
      </c>
      <c r="FQ217" s="139" t="str">
        <f t="shared" si="162"/>
        <v/>
      </c>
      <c r="FT217" s="139" t="str">
        <f t="shared" si="163"/>
        <v/>
      </c>
      <c r="FW217" s="139" t="str">
        <f t="shared" si="164"/>
        <v/>
      </c>
      <c r="FZ217" s="139" t="str">
        <f t="shared" si="165"/>
        <v/>
      </c>
      <c r="GC217" s="139" t="str">
        <f t="shared" si="166"/>
        <v/>
      </c>
      <c r="GF217" s="139" t="str">
        <f t="shared" si="167"/>
        <v/>
      </c>
      <c r="GI217" s="139" t="str">
        <f t="shared" si="168"/>
        <v/>
      </c>
      <c r="GL217" s="139" t="str">
        <f t="shared" si="169"/>
        <v/>
      </c>
      <c r="GO217" s="139" t="str">
        <f t="shared" si="170"/>
        <v/>
      </c>
      <c r="GR217" s="139" t="str">
        <f t="shared" si="171"/>
        <v/>
      </c>
      <c r="GU217" s="139" t="str">
        <f t="shared" si="172"/>
        <v/>
      </c>
      <c r="GX217" s="139" t="str">
        <f t="shared" si="173"/>
        <v/>
      </c>
      <c r="HA217" s="139" t="str">
        <f t="shared" si="174"/>
        <v/>
      </c>
      <c r="HD217" s="139" t="str">
        <f t="shared" si="175"/>
        <v/>
      </c>
      <c r="HG217" s="139" t="str">
        <f t="shared" si="176"/>
        <v/>
      </c>
      <c r="HJ217" s="139" t="str">
        <f t="shared" si="177"/>
        <v/>
      </c>
      <c r="HM217" s="139" t="str">
        <f t="shared" si="178"/>
        <v/>
      </c>
      <c r="HP217" s="139" t="str">
        <f t="shared" si="179"/>
        <v/>
      </c>
      <c r="HS217" s="139" t="str">
        <f t="shared" si="180"/>
        <v/>
      </c>
      <c r="HV217" s="139" t="str">
        <f t="shared" si="181"/>
        <v/>
      </c>
      <c r="HY217" s="139" t="str">
        <f t="shared" si="182"/>
        <v/>
      </c>
      <c r="IE217" s="206" t="str">
        <f t="shared" si="183"/>
        <v/>
      </c>
      <c r="IF217" s="305" t="str">
        <f t="shared" si="184"/>
        <v/>
      </c>
      <c r="IG217" s="201" t="str">
        <f t="shared" si="185"/>
        <v/>
      </c>
      <c r="IH217" s="202" t="b">
        <f t="shared" si="186"/>
        <v>1</v>
      </c>
    </row>
    <row r="218" spans="66:242" x14ac:dyDescent="0.25">
      <c r="BN218" s="203" t="str">
        <f t="shared" si="144"/>
        <v/>
      </c>
      <c r="DA218" s="203" t="str">
        <f t="shared" si="145"/>
        <v/>
      </c>
      <c r="DU218" s="139" t="str">
        <f t="shared" si="146"/>
        <v/>
      </c>
      <c r="DX218" s="139" t="str">
        <f t="shared" si="147"/>
        <v/>
      </c>
      <c r="EA218" s="139" t="str">
        <f t="shared" si="148"/>
        <v/>
      </c>
      <c r="ED218" s="139" t="str">
        <f t="shared" si="149"/>
        <v/>
      </c>
      <c r="EG218" s="139" t="str">
        <f t="shared" si="150"/>
        <v/>
      </c>
      <c r="EJ218" s="139" t="str">
        <f t="shared" si="151"/>
        <v/>
      </c>
      <c r="EM218" s="139" t="str">
        <f t="shared" si="152"/>
        <v/>
      </c>
      <c r="EP218" s="139" t="str">
        <f t="shared" si="153"/>
        <v/>
      </c>
      <c r="ES218" s="139" t="str">
        <f t="shared" si="154"/>
        <v/>
      </c>
      <c r="EV218" s="139" t="str">
        <f t="shared" si="155"/>
        <v/>
      </c>
      <c r="EY218" s="139" t="str">
        <f t="shared" si="156"/>
        <v/>
      </c>
      <c r="FB218" s="139" t="str">
        <f t="shared" si="157"/>
        <v/>
      </c>
      <c r="FE218" s="139" t="str">
        <f t="shared" si="158"/>
        <v/>
      </c>
      <c r="FH218" s="139" t="str">
        <f t="shared" si="159"/>
        <v/>
      </c>
      <c r="FK218" s="139" t="str">
        <f t="shared" si="160"/>
        <v/>
      </c>
      <c r="FN218" s="139" t="str">
        <f t="shared" si="161"/>
        <v/>
      </c>
      <c r="FQ218" s="139" t="str">
        <f t="shared" si="162"/>
        <v/>
      </c>
      <c r="FT218" s="139" t="str">
        <f t="shared" si="163"/>
        <v/>
      </c>
      <c r="FW218" s="139" t="str">
        <f t="shared" si="164"/>
        <v/>
      </c>
      <c r="FZ218" s="139" t="str">
        <f t="shared" si="165"/>
        <v/>
      </c>
      <c r="GC218" s="139" t="str">
        <f t="shared" si="166"/>
        <v/>
      </c>
      <c r="GF218" s="139" t="str">
        <f t="shared" si="167"/>
        <v/>
      </c>
      <c r="GI218" s="139" t="str">
        <f t="shared" si="168"/>
        <v/>
      </c>
      <c r="GL218" s="139" t="str">
        <f t="shared" si="169"/>
        <v/>
      </c>
      <c r="GO218" s="139" t="str">
        <f t="shared" si="170"/>
        <v/>
      </c>
      <c r="GR218" s="139" t="str">
        <f t="shared" si="171"/>
        <v/>
      </c>
      <c r="GU218" s="139" t="str">
        <f t="shared" si="172"/>
        <v/>
      </c>
      <c r="GX218" s="139" t="str">
        <f t="shared" si="173"/>
        <v/>
      </c>
      <c r="HA218" s="139" t="str">
        <f t="shared" si="174"/>
        <v/>
      </c>
      <c r="HD218" s="139" t="str">
        <f t="shared" si="175"/>
        <v/>
      </c>
      <c r="HG218" s="139" t="str">
        <f t="shared" si="176"/>
        <v/>
      </c>
      <c r="HJ218" s="139" t="str">
        <f t="shared" si="177"/>
        <v/>
      </c>
      <c r="HM218" s="139" t="str">
        <f t="shared" si="178"/>
        <v/>
      </c>
      <c r="HP218" s="139" t="str">
        <f t="shared" si="179"/>
        <v/>
      </c>
      <c r="HS218" s="139" t="str">
        <f t="shared" si="180"/>
        <v/>
      </c>
      <c r="HV218" s="139" t="str">
        <f t="shared" si="181"/>
        <v/>
      </c>
      <c r="HY218" s="139" t="str">
        <f t="shared" si="182"/>
        <v/>
      </c>
      <c r="IE218" s="206" t="str">
        <f t="shared" si="183"/>
        <v/>
      </c>
      <c r="IF218" s="305" t="str">
        <f t="shared" si="184"/>
        <v/>
      </c>
      <c r="IG218" s="201" t="str">
        <f t="shared" si="185"/>
        <v/>
      </c>
      <c r="IH218" s="202" t="b">
        <f t="shared" si="186"/>
        <v>1</v>
      </c>
    </row>
    <row r="219" spans="66:242" x14ac:dyDescent="0.25">
      <c r="BN219" s="203" t="str">
        <f t="shared" si="144"/>
        <v/>
      </c>
      <c r="DA219" s="203" t="str">
        <f t="shared" si="145"/>
        <v/>
      </c>
      <c r="DU219" s="139" t="str">
        <f t="shared" si="146"/>
        <v/>
      </c>
      <c r="DX219" s="139" t="str">
        <f t="shared" si="147"/>
        <v/>
      </c>
      <c r="EA219" s="139" t="str">
        <f t="shared" si="148"/>
        <v/>
      </c>
      <c r="ED219" s="139" t="str">
        <f t="shared" si="149"/>
        <v/>
      </c>
      <c r="EG219" s="139" t="str">
        <f t="shared" si="150"/>
        <v/>
      </c>
      <c r="EJ219" s="139" t="str">
        <f t="shared" si="151"/>
        <v/>
      </c>
      <c r="EM219" s="139" t="str">
        <f t="shared" si="152"/>
        <v/>
      </c>
      <c r="EP219" s="139" t="str">
        <f t="shared" si="153"/>
        <v/>
      </c>
      <c r="ES219" s="139" t="str">
        <f t="shared" si="154"/>
        <v/>
      </c>
      <c r="EV219" s="139" t="str">
        <f t="shared" si="155"/>
        <v/>
      </c>
      <c r="EY219" s="139" t="str">
        <f t="shared" si="156"/>
        <v/>
      </c>
      <c r="FB219" s="139" t="str">
        <f t="shared" si="157"/>
        <v/>
      </c>
      <c r="FE219" s="139" t="str">
        <f t="shared" si="158"/>
        <v/>
      </c>
      <c r="FH219" s="139" t="str">
        <f t="shared" si="159"/>
        <v/>
      </c>
      <c r="FK219" s="139" t="str">
        <f t="shared" si="160"/>
        <v/>
      </c>
      <c r="FN219" s="139" t="str">
        <f t="shared" si="161"/>
        <v/>
      </c>
      <c r="FQ219" s="139" t="str">
        <f t="shared" si="162"/>
        <v/>
      </c>
      <c r="FT219" s="139" t="str">
        <f t="shared" si="163"/>
        <v/>
      </c>
      <c r="FW219" s="139" t="str">
        <f t="shared" si="164"/>
        <v/>
      </c>
      <c r="FZ219" s="139" t="str">
        <f t="shared" si="165"/>
        <v/>
      </c>
      <c r="GC219" s="139" t="str">
        <f t="shared" si="166"/>
        <v/>
      </c>
      <c r="GF219" s="139" t="str">
        <f t="shared" si="167"/>
        <v/>
      </c>
      <c r="GI219" s="139" t="str">
        <f t="shared" si="168"/>
        <v/>
      </c>
      <c r="GL219" s="139" t="str">
        <f t="shared" si="169"/>
        <v/>
      </c>
      <c r="GO219" s="139" t="str">
        <f t="shared" si="170"/>
        <v/>
      </c>
      <c r="GR219" s="139" t="str">
        <f t="shared" si="171"/>
        <v/>
      </c>
      <c r="GU219" s="139" t="str">
        <f t="shared" si="172"/>
        <v/>
      </c>
      <c r="GX219" s="139" t="str">
        <f t="shared" si="173"/>
        <v/>
      </c>
      <c r="HA219" s="139" t="str">
        <f t="shared" si="174"/>
        <v/>
      </c>
      <c r="HD219" s="139" t="str">
        <f t="shared" si="175"/>
        <v/>
      </c>
      <c r="HG219" s="139" t="str">
        <f t="shared" si="176"/>
        <v/>
      </c>
      <c r="HJ219" s="139" t="str">
        <f t="shared" si="177"/>
        <v/>
      </c>
      <c r="HM219" s="139" t="str">
        <f t="shared" si="178"/>
        <v/>
      </c>
      <c r="HP219" s="139" t="str">
        <f t="shared" si="179"/>
        <v/>
      </c>
      <c r="HS219" s="139" t="str">
        <f t="shared" si="180"/>
        <v/>
      </c>
      <c r="HV219" s="139" t="str">
        <f t="shared" si="181"/>
        <v/>
      </c>
      <c r="HY219" s="139" t="str">
        <f t="shared" si="182"/>
        <v/>
      </c>
      <c r="IE219" s="206" t="str">
        <f t="shared" si="183"/>
        <v/>
      </c>
      <c r="IF219" s="305" t="str">
        <f t="shared" si="184"/>
        <v/>
      </c>
      <c r="IG219" s="201" t="str">
        <f t="shared" si="185"/>
        <v/>
      </c>
      <c r="IH219" s="202" t="b">
        <f t="shared" si="186"/>
        <v>1</v>
      </c>
    </row>
    <row r="220" spans="66:242" x14ac:dyDescent="0.25">
      <c r="BN220" s="203" t="str">
        <f t="shared" si="144"/>
        <v/>
      </c>
      <c r="DA220" s="203" t="str">
        <f t="shared" si="145"/>
        <v/>
      </c>
      <c r="DU220" s="139" t="str">
        <f t="shared" si="146"/>
        <v/>
      </c>
      <c r="DX220" s="139" t="str">
        <f t="shared" si="147"/>
        <v/>
      </c>
      <c r="EA220" s="139" t="str">
        <f t="shared" si="148"/>
        <v/>
      </c>
      <c r="ED220" s="139" t="str">
        <f t="shared" si="149"/>
        <v/>
      </c>
      <c r="EG220" s="139" t="str">
        <f t="shared" si="150"/>
        <v/>
      </c>
      <c r="EJ220" s="139" t="str">
        <f t="shared" si="151"/>
        <v/>
      </c>
      <c r="EM220" s="139" t="str">
        <f t="shared" si="152"/>
        <v/>
      </c>
      <c r="EP220" s="139" t="str">
        <f t="shared" si="153"/>
        <v/>
      </c>
      <c r="ES220" s="139" t="str">
        <f t="shared" si="154"/>
        <v/>
      </c>
      <c r="EV220" s="139" t="str">
        <f t="shared" si="155"/>
        <v/>
      </c>
      <c r="EY220" s="139" t="str">
        <f t="shared" si="156"/>
        <v/>
      </c>
      <c r="FB220" s="139" t="str">
        <f t="shared" si="157"/>
        <v/>
      </c>
      <c r="FE220" s="139" t="str">
        <f t="shared" si="158"/>
        <v/>
      </c>
      <c r="FH220" s="139" t="str">
        <f t="shared" si="159"/>
        <v/>
      </c>
      <c r="FK220" s="139" t="str">
        <f t="shared" si="160"/>
        <v/>
      </c>
      <c r="FN220" s="139" t="str">
        <f t="shared" si="161"/>
        <v/>
      </c>
      <c r="FQ220" s="139" t="str">
        <f t="shared" si="162"/>
        <v/>
      </c>
      <c r="FT220" s="139" t="str">
        <f t="shared" si="163"/>
        <v/>
      </c>
      <c r="FW220" s="139" t="str">
        <f t="shared" si="164"/>
        <v/>
      </c>
      <c r="FZ220" s="139" t="str">
        <f t="shared" si="165"/>
        <v/>
      </c>
      <c r="GC220" s="139" t="str">
        <f t="shared" si="166"/>
        <v/>
      </c>
      <c r="GF220" s="139" t="str">
        <f t="shared" si="167"/>
        <v/>
      </c>
      <c r="GI220" s="139" t="str">
        <f t="shared" si="168"/>
        <v/>
      </c>
      <c r="GL220" s="139" t="str">
        <f t="shared" si="169"/>
        <v/>
      </c>
      <c r="GO220" s="139" t="str">
        <f t="shared" si="170"/>
        <v/>
      </c>
      <c r="GR220" s="139" t="str">
        <f t="shared" si="171"/>
        <v/>
      </c>
      <c r="GU220" s="139" t="str">
        <f t="shared" si="172"/>
        <v/>
      </c>
      <c r="GX220" s="139" t="str">
        <f t="shared" si="173"/>
        <v/>
      </c>
      <c r="HA220" s="139" t="str">
        <f t="shared" si="174"/>
        <v/>
      </c>
      <c r="HD220" s="139" t="str">
        <f t="shared" si="175"/>
        <v/>
      </c>
      <c r="HG220" s="139" t="str">
        <f t="shared" si="176"/>
        <v/>
      </c>
      <c r="HJ220" s="139" t="str">
        <f t="shared" si="177"/>
        <v/>
      </c>
      <c r="HM220" s="139" t="str">
        <f t="shared" si="178"/>
        <v/>
      </c>
      <c r="HP220" s="139" t="str">
        <f t="shared" si="179"/>
        <v/>
      </c>
      <c r="HS220" s="139" t="str">
        <f t="shared" si="180"/>
        <v/>
      </c>
      <c r="HV220" s="139" t="str">
        <f t="shared" si="181"/>
        <v/>
      </c>
      <c r="HY220" s="139" t="str">
        <f t="shared" si="182"/>
        <v/>
      </c>
      <c r="IE220" s="206" t="str">
        <f t="shared" si="183"/>
        <v/>
      </c>
      <c r="IF220" s="305" t="str">
        <f t="shared" si="184"/>
        <v/>
      </c>
      <c r="IG220" s="201" t="str">
        <f t="shared" si="185"/>
        <v/>
      </c>
      <c r="IH220" s="202" t="b">
        <f t="shared" si="186"/>
        <v>1</v>
      </c>
    </row>
    <row r="221" spans="66:242" x14ac:dyDescent="0.25">
      <c r="BN221" s="203" t="str">
        <f t="shared" si="144"/>
        <v/>
      </c>
      <c r="DA221" s="203" t="str">
        <f t="shared" si="145"/>
        <v/>
      </c>
      <c r="DU221" s="139" t="str">
        <f t="shared" si="146"/>
        <v/>
      </c>
      <c r="DX221" s="139" t="str">
        <f t="shared" si="147"/>
        <v/>
      </c>
      <c r="EA221" s="139" t="str">
        <f t="shared" si="148"/>
        <v/>
      </c>
      <c r="ED221" s="139" t="str">
        <f t="shared" si="149"/>
        <v/>
      </c>
      <c r="EG221" s="139" t="str">
        <f t="shared" si="150"/>
        <v/>
      </c>
      <c r="EJ221" s="139" t="str">
        <f t="shared" si="151"/>
        <v/>
      </c>
      <c r="EM221" s="139" t="str">
        <f t="shared" si="152"/>
        <v/>
      </c>
      <c r="EP221" s="139" t="str">
        <f t="shared" si="153"/>
        <v/>
      </c>
      <c r="ES221" s="139" t="str">
        <f t="shared" si="154"/>
        <v/>
      </c>
      <c r="EV221" s="139" t="str">
        <f t="shared" si="155"/>
        <v/>
      </c>
      <c r="EY221" s="139" t="str">
        <f t="shared" si="156"/>
        <v/>
      </c>
      <c r="FB221" s="139" t="str">
        <f t="shared" si="157"/>
        <v/>
      </c>
      <c r="FE221" s="139" t="str">
        <f t="shared" si="158"/>
        <v/>
      </c>
      <c r="FH221" s="139" t="str">
        <f t="shared" si="159"/>
        <v/>
      </c>
      <c r="FK221" s="139" t="str">
        <f t="shared" si="160"/>
        <v/>
      </c>
      <c r="FN221" s="139" t="str">
        <f t="shared" si="161"/>
        <v/>
      </c>
      <c r="FQ221" s="139" t="str">
        <f t="shared" si="162"/>
        <v/>
      </c>
      <c r="FT221" s="139" t="str">
        <f t="shared" si="163"/>
        <v/>
      </c>
      <c r="FW221" s="139" t="str">
        <f t="shared" si="164"/>
        <v/>
      </c>
      <c r="FZ221" s="139" t="str">
        <f t="shared" si="165"/>
        <v/>
      </c>
      <c r="GC221" s="139" t="str">
        <f t="shared" si="166"/>
        <v/>
      </c>
      <c r="GF221" s="139" t="str">
        <f t="shared" si="167"/>
        <v/>
      </c>
      <c r="GI221" s="139" t="str">
        <f t="shared" si="168"/>
        <v/>
      </c>
      <c r="GL221" s="139" t="str">
        <f t="shared" si="169"/>
        <v/>
      </c>
      <c r="GO221" s="139" t="str">
        <f t="shared" si="170"/>
        <v/>
      </c>
      <c r="GR221" s="139" t="str">
        <f t="shared" si="171"/>
        <v/>
      </c>
      <c r="GU221" s="139" t="str">
        <f t="shared" si="172"/>
        <v/>
      </c>
      <c r="GX221" s="139" t="str">
        <f t="shared" si="173"/>
        <v/>
      </c>
      <c r="HA221" s="139" t="str">
        <f t="shared" si="174"/>
        <v/>
      </c>
      <c r="HD221" s="139" t="str">
        <f t="shared" si="175"/>
        <v/>
      </c>
      <c r="HG221" s="139" t="str">
        <f t="shared" si="176"/>
        <v/>
      </c>
      <c r="HJ221" s="139" t="str">
        <f t="shared" si="177"/>
        <v/>
      </c>
      <c r="HM221" s="139" t="str">
        <f t="shared" si="178"/>
        <v/>
      </c>
      <c r="HP221" s="139" t="str">
        <f t="shared" si="179"/>
        <v/>
      </c>
      <c r="HS221" s="139" t="str">
        <f t="shared" si="180"/>
        <v/>
      </c>
      <c r="HV221" s="139" t="str">
        <f t="shared" si="181"/>
        <v/>
      </c>
      <c r="HY221" s="139" t="str">
        <f t="shared" si="182"/>
        <v/>
      </c>
      <c r="IE221" s="206" t="str">
        <f t="shared" si="183"/>
        <v/>
      </c>
      <c r="IF221" s="305" t="str">
        <f t="shared" si="184"/>
        <v/>
      </c>
      <c r="IG221" s="201" t="str">
        <f t="shared" si="185"/>
        <v/>
      </c>
      <c r="IH221" s="202" t="b">
        <f t="shared" si="186"/>
        <v>1</v>
      </c>
    </row>
    <row r="222" spans="66:242" x14ac:dyDescent="0.25">
      <c r="BN222" s="203" t="str">
        <f t="shared" si="144"/>
        <v/>
      </c>
      <c r="DA222" s="203" t="str">
        <f t="shared" si="145"/>
        <v/>
      </c>
      <c r="DU222" s="139" t="str">
        <f t="shared" si="146"/>
        <v/>
      </c>
      <c r="DX222" s="139" t="str">
        <f t="shared" si="147"/>
        <v/>
      </c>
      <c r="EA222" s="139" t="str">
        <f t="shared" si="148"/>
        <v/>
      </c>
      <c r="ED222" s="139" t="str">
        <f t="shared" si="149"/>
        <v/>
      </c>
      <c r="EG222" s="139" t="str">
        <f t="shared" si="150"/>
        <v/>
      </c>
      <c r="EJ222" s="139" t="str">
        <f t="shared" si="151"/>
        <v/>
      </c>
      <c r="EM222" s="139" t="str">
        <f t="shared" si="152"/>
        <v/>
      </c>
      <c r="EP222" s="139" t="str">
        <f t="shared" si="153"/>
        <v/>
      </c>
      <c r="ES222" s="139" t="str">
        <f t="shared" si="154"/>
        <v/>
      </c>
      <c r="EV222" s="139" t="str">
        <f t="shared" si="155"/>
        <v/>
      </c>
      <c r="EY222" s="139" t="str">
        <f t="shared" si="156"/>
        <v/>
      </c>
      <c r="FB222" s="139" t="str">
        <f t="shared" si="157"/>
        <v/>
      </c>
      <c r="FE222" s="139" t="str">
        <f t="shared" si="158"/>
        <v/>
      </c>
      <c r="FH222" s="139" t="str">
        <f t="shared" si="159"/>
        <v/>
      </c>
      <c r="FK222" s="139" t="str">
        <f t="shared" si="160"/>
        <v/>
      </c>
      <c r="FN222" s="139" t="str">
        <f t="shared" si="161"/>
        <v/>
      </c>
      <c r="FQ222" s="139" t="str">
        <f t="shared" si="162"/>
        <v/>
      </c>
      <c r="FT222" s="139" t="str">
        <f t="shared" si="163"/>
        <v/>
      </c>
      <c r="FW222" s="139" t="str">
        <f t="shared" si="164"/>
        <v/>
      </c>
      <c r="FZ222" s="139" t="str">
        <f t="shared" si="165"/>
        <v/>
      </c>
      <c r="GC222" s="139" t="str">
        <f t="shared" si="166"/>
        <v/>
      </c>
      <c r="GF222" s="139" t="str">
        <f t="shared" si="167"/>
        <v/>
      </c>
      <c r="GI222" s="139" t="str">
        <f t="shared" si="168"/>
        <v/>
      </c>
      <c r="GL222" s="139" t="str">
        <f t="shared" si="169"/>
        <v/>
      </c>
      <c r="GO222" s="139" t="str">
        <f t="shared" si="170"/>
        <v/>
      </c>
      <c r="GR222" s="139" t="str">
        <f t="shared" si="171"/>
        <v/>
      </c>
      <c r="GU222" s="139" t="str">
        <f t="shared" si="172"/>
        <v/>
      </c>
      <c r="GX222" s="139" t="str">
        <f t="shared" si="173"/>
        <v/>
      </c>
      <c r="HA222" s="139" t="str">
        <f t="shared" si="174"/>
        <v/>
      </c>
      <c r="HD222" s="139" t="str">
        <f t="shared" si="175"/>
        <v/>
      </c>
      <c r="HG222" s="139" t="str">
        <f t="shared" si="176"/>
        <v/>
      </c>
      <c r="HJ222" s="139" t="str">
        <f t="shared" si="177"/>
        <v/>
      </c>
      <c r="HM222" s="139" t="str">
        <f t="shared" si="178"/>
        <v/>
      </c>
      <c r="HP222" s="139" t="str">
        <f t="shared" si="179"/>
        <v/>
      </c>
      <c r="HS222" s="139" t="str">
        <f t="shared" si="180"/>
        <v/>
      </c>
      <c r="HV222" s="139" t="str">
        <f t="shared" si="181"/>
        <v/>
      </c>
      <c r="HY222" s="139" t="str">
        <f t="shared" si="182"/>
        <v/>
      </c>
      <c r="IE222" s="206" t="str">
        <f t="shared" si="183"/>
        <v/>
      </c>
      <c r="IF222" s="305" t="str">
        <f t="shared" si="184"/>
        <v/>
      </c>
      <c r="IG222" s="201" t="str">
        <f t="shared" si="185"/>
        <v/>
      </c>
      <c r="IH222" s="202" t="b">
        <f t="shared" si="186"/>
        <v>1</v>
      </c>
    </row>
    <row r="223" spans="66:242" x14ac:dyDescent="0.25">
      <c r="BN223" s="203" t="str">
        <f t="shared" si="144"/>
        <v/>
      </c>
      <c r="DA223" s="203" t="str">
        <f t="shared" si="145"/>
        <v/>
      </c>
      <c r="DU223" s="139" t="str">
        <f t="shared" si="146"/>
        <v/>
      </c>
      <c r="DX223" s="139" t="str">
        <f t="shared" si="147"/>
        <v/>
      </c>
      <c r="EA223" s="139" t="str">
        <f t="shared" si="148"/>
        <v/>
      </c>
      <c r="ED223" s="139" t="str">
        <f t="shared" si="149"/>
        <v/>
      </c>
      <c r="EG223" s="139" t="str">
        <f t="shared" si="150"/>
        <v/>
      </c>
      <c r="EJ223" s="139" t="str">
        <f t="shared" si="151"/>
        <v/>
      </c>
      <c r="EM223" s="139" t="str">
        <f t="shared" si="152"/>
        <v/>
      </c>
      <c r="EP223" s="139" t="str">
        <f t="shared" si="153"/>
        <v/>
      </c>
      <c r="ES223" s="139" t="str">
        <f t="shared" si="154"/>
        <v/>
      </c>
      <c r="EV223" s="139" t="str">
        <f t="shared" si="155"/>
        <v/>
      </c>
      <c r="EY223" s="139" t="str">
        <f t="shared" si="156"/>
        <v/>
      </c>
      <c r="FB223" s="139" t="str">
        <f t="shared" si="157"/>
        <v/>
      </c>
      <c r="FE223" s="139" t="str">
        <f t="shared" si="158"/>
        <v/>
      </c>
      <c r="FH223" s="139" t="str">
        <f t="shared" si="159"/>
        <v/>
      </c>
      <c r="FK223" s="139" t="str">
        <f t="shared" si="160"/>
        <v/>
      </c>
      <c r="FN223" s="139" t="str">
        <f t="shared" si="161"/>
        <v/>
      </c>
      <c r="FQ223" s="139" t="str">
        <f t="shared" si="162"/>
        <v/>
      </c>
      <c r="FT223" s="139" t="str">
        <f t="shared" si="163"/>
        <v/>
      </c>
      <c r="FW223" s="139" t="str">
        <f t="shared" si="164"/>
        <v/>
      </c>
      <c r="FZ223" s="139" t="str">
        <f t="shared" si="165"/>
        <v/>
      </c>
      <c r="GC223" s="139" t="str">
        <f t="shared" si="166"/>
        <v/>
      </c>
      <c r="GF223" s="139" t="str">
        <f t="shared" si="167"/>
        <v/>
      </c>
      <c r="GI223" s="139" t="str">
        <f t="shared" si="168"/>
        <v/>
      </c>
      <c r="GL223" s="139" t="str">
        <f t="shared" si="169"/>
        <v/>
      </c>
      <c r="GO223" s="139" t="str">
        <f t="shared" si="170"/>
        <v/>
      </c>
      <c r="GR223" s="139" t="str">
        <f t="shared" si="171"/>
        <v/>
      </c>
      <c r="GU223" s="139" t="str">
        <f t="shared" si="172"/>
        <v/>
      </c>
      <c r="GX223" s="139" t="str">
        <f t="shared" si="173"/>
        <v/>
      </c>
      <c r="HA223" s="139" t="str">
        <f t="shared" si="174"/>
        <v/>
      </c>
      <c r="HD223" s="139" t="str">
        <f t="shared" si="175"/>
        <v/>
      </c>
      <c r="HG223" s="139" t="str">
        <f t="shared" si="176"/>
        <v/>
      </c>
      <c r="HJ223" s="139" t="str">
        <f t="shared" si="177"/>
        <v/>
      </c>
      <c r="HM223" s="139" t="str">
        <f t="shared" si="178"/>
        <v/>
      </c>
      <c r="HP223" s="139" t="str">
        <f t="shared" si="179"/>
        <v/>
      </c>
      <c r="HS223" s="139" t="str">
        <f t="shared" si="180"/>
        <v/>
      </c>
      <c r="HV223" s="139" t="str">
        <f t="shared" si="181"/>
        <v/>
      </c>
      <c r="HY223" s="139" t="str">
        <f t="shared" si="182"/>
        <v/>
      </c>
      <c r="IE223" s="206" t="str">
        <f t="shared" si="183"/>
        <v/>
      </c>
      <c r="IF223" s="305" t="str">
        <f t="shared" si="184"/>
        <v/>
      </c>
      <c r="IG223" s="201" t="str">
        <f t="shared" si="185"/>
        <v/>
      </c>
      <c r="IH223" s="202" t="b">
        <f t="shared" si="186"/>
        <v>1</v>
      </c>
    </row>
    <row r="224" spans="66:242" x14ac:dyDescent="0.25">
      <c r="BN224" s="203" t="str">
        <f t="shared" si="144"/>
        <v/>
      </c>
      <c r="DA224" s="203" t="str">
        <f t="shared" si="145"/>
        <v/>
      </c>
      <c r="DU224" s="139" t="str">
        <f t="shared" si="146"/>
        <v/>
      </c>
      <c r="DX224" s="139" t="str">
        <f t="shared" si="147"/>
        <v/>
      </c>
      <c r="EA224" s="139" t="str">
        <f t="shared" si="148"/>
        <v/>
      </c>
      <c r="ED224" s="139" t="str">
        <f t="shared" si="149"/>
        <v/>
      </c>
      <c r="EG224" s="139" t="str">
        <f t="shared" si="150"/>
        <v/>
      </c>
      <c r="EJ224" s="139" t="str">
        <f t="shared" si="151"/>
        <v/>
      </c>
      <c r="EM224" s="139" t="str">
        <f t="shared" si="152"/>
        <v/>
      </c>
      <c r="EP224" s="139" t="str">
        <f t="shared" si="153"/>
        <v/>
      </c>
      <c r="ES224" s="139" t="str">
        <f t="shared" si="154"/>
        <v/>
      </c>
      <c r="EV224" s="139" t="str">
        <f t="shared" si="155"/>
        <v/>
      </c>
      <c r="EY224" s="139" t="str">
        <f t="shared" si="156"/>
        <v/>
      </c>
      <c r="FB224" s="139" t="str">
        <f t="shared" si="157"/>
        <v/>
      </c>
      <c r="FE224" s="139" t="str">
        <f t="shared" si="158"/>
        <v/>
      </c>
      <c r="FH224" s="139" t="str">
        <f t="shared" si="159"/>
        <v/>
      </c>
      <c r="FK224" s="139" t="str">
        <f t="shared" si="160"/>
        <v/>
      </c>
      <c r="FN224" s="139" t="str">
        <f t="shared" si="161"/>
        <v/>
      </c>
      <c r="FQ224" s="139" t="str">
        <f t="shared" si="162"/>
        <v/>
      </c>
      <c r="FT224" s="139" t="str">
        <f t="shared" si="163"/>
        <v/>
      </c>
      <c r="FW224" s="139" t="str">
        <f t="shared" si="164"/>
        <v/>
      </c>
      <c r="FZ224" s="139" t="str">
        <f t="shared" si="165"/>
        <v/>
      </c>
      <c r="GC224" s="139" t="str">
        <f t="shared" si="166"/>
        <v/>
      </c>
      <c r="GF224" s="139" t="str">
        <f t="shared" si="167"/>
        <v/>
      </c>
      <c r="GI224" s="139" t="str">
        <f t="shared" si="168"/>
        <v/>
      </c>
      <c r="GL224" s="139" t="str">
        <f t="shared" si="169"/>
        <v/>
      </c>
      <c r="GO224" s="139" t="str">
        <f t="shared" si="170"/>
        <v/>
      </c>
      <c r="GR224" s="139" t="str">
        <f t="shared" si="171"/>
        <v/>
      </c>
      <c r="GU224" s="139" t="str">
        <f t="shared" si="172"/>
        <v/>
      </c>
      <c r="GX224" s="139" t="str">
        <f t="shared" si="173"/>
        <v/>
      </c>
      <c r="HA224" s="139" t="str">
        <f t="shared" si="174"/>
        <v/>
      </c>
      <c r="HD224" s="139" t="str">
        <f t="shared" si="175"/>
        <v/>
      </c>
      <c r="HG224" s="139" t="str">
        <f t="shared" si="176"/>
        <v/>
      </c>
      <c r="HJ224" s="139" t="str">
        <f t="shared" si="177"/>
        <v/>
      </c>
      <c r="HM224" s="139" t="str">
        <f t="shared" si="178"/>
        <v/>
      </c>
      <c r="HP224" s="139" t="str">
        <f t="shared" si="179"/>
        <v/>
      </c>
      <c r="HS224" s="139" t="str">
        <f t="shared" si="180"/>
        <v/>
      </c>
      <c r="HV224" s="139" t="str">
        <f t="shared" si="181"/>
        <v/>
      </c>
      <c r="HY224" s="139" t="str">
        <f t="shared" si="182"/>
        <v/>
      </c>
      <c r="IE224" s="206" t="str">
        <f t="shared" si="183"/>
        <v/>
      </c>
      <c r="IF224" s="305" t="str">
        <f t="shared" si="184"/>
        <v/>
      </c>
      <c r="IG224" s="201" t="str">
        <f t="shared" si="185"/>
        <v/>
      </c>
      <c r="IH224" s="202" t="b">
        <f t="shared" si="186"/>
        <v>1</v>
      </c>
    </row>
    <row r="225" spans="66:242" x14ac:dyDescent="0.25">
      <c r="BN225" s="203" t="str">
        <f t="shared" si="144"/>
        <v/>
      </c>
      <c r="DA225" s="203" t="str">
        <f t="shared" si="145"/>
        <v/>
      </c>
      <c r="DU225" s="139" t="str">
        <f t="shared" si="146"/>
        <v/>
      </c>
      <c r="DX225" s="139" t="str">
        <f t="shared" si="147"/>
        <v/>
      </c>
      <c r="EA225" s="139" t="str">
        <f t="shared" si="148"/>
        <v/>
      </c>
      <c r="ED225" s="139" t="str">
        <f t="shared" si="149"/>
        <v/>
      </c>
      <c r="EG225" s="139" t="str">
        <f t="shared" si="150"/>
        <v/>
      </c>
      <c r="EJ225" s="139" t="str">
        <f t="shared" si="151"/>
        <v/>
      </c>
      <c r="EM225" s="139" t="str">
        <f t="shared" si="152"/>
        <v/>
      </c>
      <c r="EP225" s="139" t="str">
        <f t="shared" si="153"/>
        <v/>
      </c>
      <c r="ES225" s="139" t="str">
        <f t="shared" si="154"/>
        <v/>
      </c>
      <c r="EV225" s="139" t="str">
        <f t="shared" si="155"/>
        <v/>
      </c>
      <c r="EY225" s="139" t="str">
        <f t="shared" si="156"/>
        <v/>
      </c>
      <c r="FB225" s="139" t="str">
        <f t="shared" si="157"/>
        <v/>
      </c>
      <c r="FE225" s="139" t="str">
        <f t="shared" si="158"/>
        <v/>
      </c>
      <c r="FH225" s="139" t="str">
        <f t="shared" si="159"/>
        <v/>
      </c>
      <c r="FK225" s="139" t="str">
        <f t="shared" si="160"/>
        <v/>
      </c>
      <c r="FN225" s="139" t="str">
        <f t="shared" si="161"/>
        <v/>
      </c>
      <c r="FQ225" s="139" t="str">
        <f t="shared" si="162"/>
        <v/>
      </c>
      <c r="FT225" s="139" t="str">
        <f t="shared" si="163"/>
        <v/>
      </c>
      <c r="FW225" s="139" t="str">
        <f t="shared" si="164"/>
        <v/>
      </c>
      <c r="FZ225" s="139" t="str">
        <f t="shared" si="165"/>
        <v/>
      </c>
      <c r="GC225" s="139" t="str">
        <f t="shared" si="166"/>
        <v/>
      </c>
      <c r="GF225" s="139" t="str">
        <f t="shared" si="167"/>
        <v/>
      </c>
      <c r="GI225" s="139" t="str">
        <f t="shared" si="168"/>
        <v/>
      </c>
      <c r="GL225" s="139" t="str">
        <f t="shared" si="169"/>
        <v/>
      </c>
      <c r="GO225" s="139" t="str">
        <f t="shared" si="170"/>
        <v/>
      </c>
      <c r="GR225" s="139" t="str">
        <f t="shared" si="171"/>
        <v/>
      </c>
      <c r="GU225" s="139" t="str">
        <f t="shared" si="172"/>
        <v/>
      </c>
      <c r="GX225" s="139" t="str">
        <f t="shared" si="173"/>
        <v/>
      </c>
      <c r="HA225" s="139" t="str">
        <f t="shared" si="174"/>
        <v/>
      </c>
      <c r="HD225" s="139" t="str">
        <f t="shared" si="175"/>
        <v/>
      </c>
      <c r="HG225" s="139" t="str">
        <f t="shared" si="176"/>
        <v/>
      </c>
      <c r="HJ225" s="139" t="str">
        <f t="shared" si="177"/>
        <v/>
      </c>
      <c r="HM225" s="139" t="str">
        <f t="shared" si="178"/>
        <v/>
      </c>
      <c r="HP225" s="139" t="str">
        <f t="shared" si="179"/>
        <v/>
      </c>
      <c r="HS225" s="139" t="str">
        <f t="shared" si="180"/>
        <v/>
      </c>
      <c r="HV225" s="139" t="str">
        <f t="shared" si="181"/>
        <v/>
      </c>
      <c r="HY225" s="139" t="str">
        <f t="shared" si="182"/>
        <v/>
      </c>
      <c r="IE225" s="206" t="str">
        <f t="shared" si="183"/>
        <v/>
      </c>
      <c r="IF225" s="305" t="str">
        <f t="shared" si="184"/>
        <v/>
      </c>
      <c r="IG225" s="201" t="str">
        <f t="shared" si="185"/>
        <v/>
      </c>
      <c r="IH225" s="202" t="b">
        <f t="shared" si="186"/>
        <v>1</v>
      </c>
    </row>
    <row r="226" spans="66:242" x14ac:dyDescent="0.25">
      <c r="BN226" s="203" t="str">
        <f t="shared" si="144"/>
        <v/>
      </c>
      <c r="DA226" s="203" t="str">
        <f t="shared" si="145"/>
        <v/>
      </c>
      <c r="DU226" s="139" t="str">
        <f t="shared" si="146"/>
        <v/>
      </c>
      <c r="DX226" s="139" t="str">
        <f t="shared" si="147"/>
        <v/>
      </c>
      <c r="EA226" s="139" t="str">
        <f t="shared" si="148"/>
        <v/>
      </c>
      <c r="ED226" s="139" t="str">
        <f t="shared" si="149"/>
        <v/>
      </c>
      <c r="EG226" s="139" t="str">
        <f t="shared" si="150"/>
        <v/>
      </c>
      <c r="EJ226" s="139" t="str">
        <f t="shared" si="151"/>
        <v/>
      </c>
      <c r="EM226" s="139" t="str">
        <f t="shared" si="152"/>
        <v/>
      </c>
      <c r="EP226" s="139" t="str">
        <f t="shared" si="153"/>
        <v/>
      </c>
      <c r="ES226" s="139" t="str">
        <f t="shared" si="154"/>
        <v/>
      </c>
      <c r="EV226" s="139" t="str">
        <f t="shared" si="155"/>
        <v/>
      </c>
      <c r="EY226" s="139" t="str">
        <f t="shared" si="156"/>
        <v/>
      </c>
      <c r="FB226" s="139" t="str">
        <f t="shared" si="157"/>
        <v/>
      </c>
      <c r="FE226" s="139" t="str">
        <f t="shared" si="158"/>
        <v/>
      </c>
      <c r="FH226" s="139" t="str">
        <f t="shared" si="159"/>
        <v/>
      </c>
      <c r="FK226" s="139" t="str">
        <f t="shared" si="160"/>
        <v/>
      </c>
      <c r="FN226" s="139" t="str">
        <f t="shared" si="161"/>
        <v/>
      </c>
      <c r="FQ226" s="139" t="str">
        <f t="shared" si="162"/>
        <v/>
      </c>
      <c r="FT226" s="139" t="str">
        <f t="shared" si="163"/>
        <v/>
      </c>
      <c r="FW226" s="139" t="str">
        <f t="shared" si="164"/>
        <v/>
      </c>
      <c r="FZ226" s="139" t="str">
        <f t="shared" si="165"/>
        <v/>
      </c>
      <c r="GC226" s="139" t="str">
        <f t="shared" si="166"/>
        <v/>
      </c>
      <c r="GF226" s="139" t="str">
        <f t="shared" si="167"/>
        <v/>
      </c>
      <c r="GI226" s="139" t="str">
        <f t="shared" si="168"/>
        <v/>
      </c>
      <c r="GL226" s="139" t="str">
        <f t="shared" si="169"/>
        <v/>
      </c>
      <c r="GO226" s="139" t="str">
        <f t="shared" si="170"/>
        <v/>
      </c>
      <c r="GR226" s="139" t="str">
        <f t="shared" si="171"/>
        <v/>
      </c>
      <c r="GU226" s="139" t="str">
        <f t="shared" si="172"/>
        <v/>
      </c>
      <c r="GX226" s="139" t="str">
        <f t="shared" si="173"/>
        <v/>
      </c>
      <c r="HA226" s="139" t="str">
        <f t="shared" si="174"/>
        <v/>
      </c>
      <c r="HD226" s="139" t="str">
        <f t="shared" si="175"/>
        <v/>
      </c>
      <c r="HG226" s="139" t="str">
        <f t="shared" si="176"/>
        <v/>
      </c>
      <c r="HJ226" s="139" t="str">
        <f t="shared" si="177"/>
        <v/>
      </c>
      <c r="HM226" s="139" t="str">
        <f t="shared" si="178"/>
        <v/>
      </c>
      <c r="HP226" s="139" t="str">
        <f t="shared" si="179"/>
        <v/>
      </c>
      <c r="HS226" s="139" t="str">
        <f t="shared" si="180"/>
        <v/>
      </c>
      <c r="HV226" s="139" t="str">
        <f t="shared" si="181"/>
        <v/>
      </c>
      <c r="HY226" s="139" t="str">
        <f t="shared" si="182"/>
        <v/>
      </c>
      <c r="IE226" s="206" t="str">
        <f t="shared" si="183"/>
        <v/>
      </c>
      <c r="IF226" s="305" t="str">
        <f t="shared" si="184"/>
        <v/>
      </c>
      <c r="IG226" s="201" t="str">
        <f t="shared" si="185"/>
        <v/>
      </c>
      <c r="IH226" s="202" t="b">
        <f t="shared" si="186"/>
        <v>1</v>
      </c>
    </row>
    <row r="227" spans="66:242" x14ac:dyDescent="0.25">
      <c r="BN227" s="203" t="str">
        <f t="shared" si="144"/>
        <v/>
      </c>
      <c r="DA227" s="203" t="str">
        <f t="shared" si="145"/>
        <v/>
      </c>
      <c r="DU227" s="139" t="str">
        <f t="shared" si="146"/>
        <v/>
      </c>
      <c r="DX227" s="139" t="str">
        <f t="shared" si="147"/>
        <v/>
      </c>
      <c r="EA227" s="139" t="str">
        <f t="shared" si="148"/>
        <v/>
      </c>
      <c r="ED227" s="139" t="str">
        <f t="shared" si="149"/>
        <v/>
      </c>
      <c r="EG227" s="139" t="str">
        <f t="shared" si="150"/>
        <v/>
      </c>
      <c r="EJ227" s="139" t="str">
        <f t="shared" si="151"/>
        <v/>
      </c>
      <c r="EM227" s="139" t="str">
        <f t="shared" si="152"/>
        <v/>
      </c>
      <c r="EP227" s="139" t="str">
        <f t="shared" si="153"/>
        <v/>
      </c>
      <c r="ES227" s="139" t="str">
        <f t="shared" si="154"/>
        <v/>
      </c>
      <c r="EV227" s="139" t="str">
        <f t="shared" si="155"/>
        <v/>
      </c>
      <c r="EY227" s="139" t="str">
        <f t="shared" si="156"/>
        <v/>
      </c>
      <c r="FB227" s="139" t="str">
        <f t="shared" si="157"/>
        <v/>
      </c>
      <c r="FE227" s="139" t="str">
        <f t="shared" si="158"/>
        <v/>
      </c>
      <c r="FH227" s="139" t="str">
        <f t="shared" si="159"/>
        <v/>
      </c>
      <c r="FK227" s="139" t="str">
        <f t="shared" si="160"/>
        <v/>
      </c>
      <c r="FN227" s="139" t="str">
        <f t="shared" si="161"/>
        <v/>
      </c>
      <c r="FQ227" s="139" t="str">
        <f t="shared" si="162"/>
        <v/>
      </c>
      <c r="FT227" s="139" t="str">
        <f t="shared" si="163"/>
        <v/>
      </c>
      <c r="FW227" s="139" t="str">
        <f t="shared" si="164"/>
        <v/>
      </c>
      <c r="FZ227" s="139" t="str">
        <f t="shared" si="165"/>
        <v/>
      </c>
      <c r="GC227" s="139" t="str">
        <f t="shared" si="166"/>
        <v/>
      </c>
      <c r="GF227" s="139" t="str">
        <f t="shared" si="167"/>
        <v/>
      </c>
      <c r="GI227" s="139" t="str">
        <f t="shared" si="168"/>
        <v/>
      </c>
      <c r="GL227" s="139" t="str">
        <f t="shared" si="169"/>
        <v/>
      </c>
      <c r="GO227" s="139" t="str">
        <f t="shared" si="170"/>
        <v/>
      </c>
      <c r="GR227" s="139" t="str">
        <f t="shared" si="171"/>
        <v/>
      </c>
      <c r="GU227" s="139" t="str">
        <f t="shared" si="172"/>
        <v/>
      </c>
      <c r="GX227" s="139" t="str">
        <f t="shared" si="173"/>
        <v/>
      </c>
      <c r="HA227" s="139" t="str">
        <f t="shared" si="174"/>
        <v/>
      </c>
      <c r="HD227" s="139" t="str">
        <f t="shared" si="175"/>
        <v/>
      </c>
      <c r="HG227" s="139" t="str">
        <f t="shared" si="176"/>
        <v/>
      </c>
      <c r="HJ227" s="139" t="str">
        <f t="shared" si="177"/>
        <v/>
      </c>
      <c r="HM227" s="139" t="str">
        <f t="shared" si="178"/>
        <v/>
      </c>
      <c r="HP227" s="139" t="str">
        <f t="shared" si="179"/>
        <v/>
      </c>
      <c r="HS227" s="139" t="str">
        <f t="shared" si="180"/>
        <v/>
      </c>
      <c r="HV227" s="139" t="str">
        <f t="shared" si="181"/>
        <v/>
      </c>
      <c r="HY227" s="139" t="str">
        <f t="shared" si="182"/>
        <v/>
      </c>
      <c r="IE227" s="206" t="str">
        <f t="shared" si="183"/>
        <v/>
      </c>
      <c r="IF227" s="305" t="str">
        <f t="shared" si="184"/>
        <v/>
      </c>
      <c r="IG227" s="201" t="str">
        <f t="shared" si="185"/>
        <v/>
      </c>
      <c r="IH227" s="202" t="b">
        <f t="shared" si="186"/>
        <v>1</v>
      </c>
    </row>
    <row r="228" spans="66:242" x14ac:dyDescent="0.25">
      <c r="BN228" s="203" t="str">
        <f t="shared" si="144"/>
        <v/>
      </c>
      <c r="DA228" s="203" t="str">
        <f t="shared" si="145"/>
        <v/>
      </c>
      <c r="DU228" s="139" t="str">
        <f t="shared" si="146"/>
        <v/>
      </c>
      <c r="DX228" s="139" t="str">
        <f t="shared" si="147"/>
        <v/>
      </c>
      <c r="EA228" s="139" t="str">
        <f t="shared" si="148"/>
        <v/>
      </c>
      <c r="ED228" s="139" t="str">
        <f t="shared" si="149"/>
        <v/>
      </c>
      <c r="EG228" s="139" t="str">
        <f t="shared" si="150"/>
        <v/>
      </c>
      <c r="EJ228" s="139" t="str">
        <f t="shared" si="151"/>
        <v/>
      </c>
      <c r="EM228" s="139" t="str">
        <f t="shared" si="152"/>
        <v/>
      </c>
      <c r="EP228" s="139" t="str">
        <f t="shared" si="153"/>
        <v/>
      </c>
      <c r="ES228" s="139" t="str">
        <f t="shared" si="154"/>
        <v/>
      </c>
      <c r="EV228" s="139" t="str">
        <f t="shared" si="155"/>
        <v/>
      </c>
      <c r="EY228" s="139" t="str">
        <f t="shared" si="156"/>
        <v/>
      </c>
      <c r="FB228" s="139" t="str">
        <f t="shared" si="157"/>
        <v/>
      </c>
      <c r="FE228" s="139" t="str">
        <f t="shared" si="158"/>
        <v/>
      </c>
      <c r="FH228" s="139" t="str">
        <f t="shared" si="159"/>
        <v/>
      </c>
      <c r="FK228" s="139" t="str">
        <f t="shared" si="160"/>
        <v/>
      </c>
      <c r="FN228" s="139" t="str">
        <f t="shared" si="161"/>
        <v/>
      </c>
      <c r="FQ228" s="139" t="str">
        <f t="shared" si="162"/>
        <v/>
      </c>
      <c r="FT228" s="139" t="str">
        <f t="shared" si="163"/>
        <v/>
      </c>
      <c r="FW228" s="139" t="str">
        <f t="shared" si="164"/>
        <v/>
      </c>
      <c r="FZ228" s="139" t="str">
        <f t="shared" si="165"/>
        <v/>
      </c>
      <c r="GC228" s="139" t="str">
        <f t="shared" si="166"/>
        <v/>
      </c>
      <c r="GF228" s="139" t="str">
        <f t="shared" si="167"/>
        <v/>
      </c>
      <c r="GI228" s="139" t="str">
        <f t="shared" si="168"/>
        <v/>
      </c>
      <c r="GL228" s="139" t="str">
        <f t="shared" si="169"/>
        <v/>
      </c>
      <c r="GO228" s="139" t="str">
        <f t="shared" si="170"/>
        <v/>
      </c>
      <c r="GR228" s="139" t="str">
        <f t="shared" si="171"/>
        <v/>
      </c>
      <c r="GU228" s="139" t="str">
        <f t="shared" si="172"/>
        <v/>
      </c>
      <c r="GX228" s="139" t="str">
        <f t="shared" si="173"/>
        <v/>
      </c>
      <c r="HA228" s="139" t="str">
        <f t="shared" si="174"/>
        <v/>
      </c>
      <c r="HD228" s="139" t="str">
        <f t="shared" si="175"/>
        <v/>
      </c>
      <c r="HG228" s="139" t="str">
        <f t="shared" si="176"/>
        <v/>
      </c>
      <c r="HJ228" s="139" t="str">
        <f t="shared" si="177"/>
        <v/>
      </c>
      <c r="HM228" s="139" t="str">
        <f t="shared" si="178"/>
        <v/>
      </c>
      <c r="HP228" s="139" t="str">
        <f t="shared" si="179"/>
        <v/>
      </c>
      <c r="HS228" s="139" t="str">
        <f t="shared" si="180"/>
        <v/>
      </c>
      <c r="HV228" s="139" t="str">
        <f t="shared" si="181"/>
        <v/>
      </c>
      <c r="HY228" s="139" t="str">
        <f t="shared" si="182"/>
        <v/>
      </c>
      <c r="IE228" s="206" t="str">
        <f t="shared" si="183"/>
        <v/>
      </c>
      <c r="IF228" s="305" t="str">
        <f t="shared" si="184"/>
        <v/>
      </c>
      <c r="IG228" s="201" t="str">
        <f t="shared" si="185"/>
        <v/>
      </c>
      <c r="IH228" s="202" t="b">
        <f t="shared" si="186"/>
        <v>1</v>
      </c>
    </row>
    <row r="229" spans="66:242" x14ac:dyDescent="0.25">
      <c r="BN229" s="203" t="str">
        <f t="shared" si="144"/>
        <v/>
      </c>
      <c r="DA229" s="203" t="str">
        <f t="shared" si="145"/>
        <v/>
      </c>
      <c r="DU229" s="139" t="str">
        <f t="shared" si="146"/>
        <v/>
      </c>
      <c r="DX229" s="139" t="str">
        <f t="shared" si="147"/>
        <v/>
      </c>
      <c r="EA229" s="139" t="str">
        <f t="shared" si="148"/>
        <v/>
      </c>
      <c r="ED229" s="139" t="str">
        <f t="shared" si="149"/>
        <v/>
      </c>
      <c r="EG229" s="139" t="str">
        <f t="shared" si="150"/>
        <v/>
      </c>
      <c r="EJ229" s="139" t="str">
        <f t="shared" si="151"/>
        <v/>
      </c>
      <c r="EM229" s="139" t="str">
        <f t="shared" si="152"/>
        <v/>
      </c>
      <c r="EP229" s="139" t="str">
        <f t="shared" si="153"/>
        <v/>
      </c>
      <c r="ES229" s="139" t="str">
        <f t="shared" si="154"/>
        <v/>
      </c>
      <c r="EV229" s="139" t="str">
        <f t="shared" si="155"/>
        <v/>
      </c>
      <c r="EY229" s="139" t="str">
        <f t="shared" si="156"/>
        <v/>
      </c>
      <c r="FB229" s="139" t="str">
        <f t="shared" si="157"/>
        <v/>
      </c>
      <c r="FE229" s="139" t="str">
        <f t="shared" si="158"/>
        <v/>
      </c>
      <c r="FH229" s="139" t="str">
        <f t="shared" si="159"/>
        <v/>
      </c>
      <c r="FK229" s="139" t="str">
        <f t="shared" si="160"/>
        <v/>
      </c>
      <c r="FN229" s="139" t="str">
        <f t="shared" si="161"/>
        <v/>
      </c>
      <c r="FQ229" s="139" t="str">
        <f t="shared" si="162"/>
        <v/>
      </c>
      <c r="FT229" s="139" t="str">
        <f t="shared" si="163"/>
        <v/>
      </c>
      <c r="FW229" s="139" t="str">
        <f t="shared" si="164"/>
        <v/>
      </c>
      <c r="FZ229" s="139" t="str">
        <f t="shared" si="165"/>
        <v/>
      </c>
      <c r="GC229" s="139" t="str">
        <f t="shared" si="166"/>
        <v/>
      </c>
      <c r="GF229" s="139" t="str">
        <f t="shared" si="167"/>
        <v/>
      </c>
      <c r="GI229" s="139" t="str">
        <f t="shared" si="168"/>
        <v/>
      </c>
      <c r="GL229" s="139" t="str">
        <f t="shared" si="169"/>
        <v/>
      </c>
      <c r="GO229" s="139" t="str">
        <f t="shared" si="170"/>
        <v/>
      </c>
      <c r="GR229" s="139" t="str">
        <f t="shared" si="171"/>
        <v/>
      </c>
      <c r="GU229" s="139" t="str">
        <f t="shared" si="172"/>
        <v/>
      </c>
      <c r="GX229" s="139" t="str">
        <f t="shared" si="173"/>
        <v/>
      </c>
      <c r="HA229" s="139" t="str">
        <f t="shared" si="174"/>
        <v/>
      </c>
      <c r="HD229" s="139" t="str">
        <f t="shared" si="175"/>
        <v/>
      </c>
      <c r="HG229" s="139" t="str">
        <f t="shared" si="176"/>
        <v/>
      </c>
      <c r="HJ229" s="139" t="str">
        <f t="shared" si="177"/>
        <v/>
      </c>
      <c r="HM229" s="139" t="str">
        <f t="shared" si="178"/>
        <v/>
      </c>
      <c r="HP229" s="139" t="str">
        <f t="shared" si="179"/>
        <v/>
      </c>
      <c r="HS229" s="139" t="str">
        <f t="shared" si="180"/>
        <v/>
      </c>
      <c r="HV229" s="139" t="str">
        <f t="shared" si="181"/>
        <v/>
      </c>
      <c r="HY229" s="139" t="str">
        <f t="shared" si="182"/>
        <v/>
      </c>
      <c r="IE229" s="206" t="str">
        <f t="shared" si="183"/>
        <v/>
      </c>
      <c r="IF229" s="305" t="str">
        <f t="shared" si="184"/>
        <v/>
      </c>
      <c r="IG229" s="201" t="str">
        <f t="shared" si="185"/>
        <v/>
      </c>
      <c r="IH229" s="202" t="b">
        <f t="shared" si="186"/>
        <v>1</v>
      </c>
    </row>
    <row r="230" spans="66:242" x14ac:dyDescent="0.25">
      <c r="BN230" s="203" t="str">
        <f t="shared" si="144"/>
        <v/>
      </c>
      <c r="DA230" s="203" t="str">
        <f t="shared" si="145"/>
        <v/>
      </c>
      <c r="DU230" s="139" t="str">
        <f t="shared" si="146"/>
        <v/>
      </c>
      <c r="DX230" s="139" t="str">
        <f t="shared" si="147"/>
        <v/>
      </c>
      <c r="EA230" s="139" t="str">
        <f t="shared" si="148"/>
        <v/>
      </c>
      <c r="ED230" s="139" t="str">
        <f t="shared" si="149"/>
        <v/>
      </c>
      <c r="EG230" s="139" t="str">
        <f t="shared" si="150"/>
        <v/>
      </c>
      <c r="EJ230" s="139" t="str">
        <f t="shared" si="151"/>
        <v/>
      </c>
      <c r="EM230" s="139" t="str">
        <f t="shared" si="152"/>
        <v/>
      </c>
      <c r="EP230" s="139" t="str">
        <f t="shared" si="153"/>
        <v/>
      </c>
      <c r="ES230" s="139" t="str">
        <f t="shared" si="154"/>
        <v/>
      </c>
      <c r="EV230" s="139" t="str">
        <f t="shared" si="155"/>
        <v/>
      </c>
      <c r="EY230" s="139" t="str">
        <f t="shared" si="156"/>
        <v/>
      </c>
      <c r="FB230" s="139" t="str">
        <f t="shared" si="157"/>
        <v/>
      </c>
      <c r="FE230" s="139" t="str">
        <f t="shared" si="158"/>
        <v/>
      </c>
      <c r="FH230" s="139" t="str">
        <f t="shared" si="159"/>
        <v/>
      </c>
      <c r="FK230" s="139" t="str">
        <f t="shared" si="160"/>
        <v/>
      </c>
      <c r="FN230" s="139" t="str">
        <f t="shared" si="161"/>
        <v/>
      </c>
      <c r="FQ230" s="139" t="str">
        <f t="shared" si="162"/>
        <v/>
      </c>
      <c r="FT230" s="139" t="str">
        <f t="shared" si="163"/>
        <v/>
      </c>
      <c r="FW230" s="139" t="str">
        <f t="shared" si="164"/>
        <v/>
      </c>
      <c r="FZ230" s="139" t="str">
        <f t="shared" si="165"/>
        <v/>
      </c>
      <c r="GC230" s="139" t="str">
        <f t="shared" si="166"/>
        <v/>
      </c>
      <c r="GF230" s="139" t="str">
        <f t="shared" si="167"/>
        <v/>
      </c>
      <c r="GI230" s="139" t="str">
        <f t="shared" si="168"/>
        <v/>
      </c>
      <c r="GL230" s="139" t="str">
        <f t="shared" si="169"/>
        <v/>
      </c>
      <c r="GO230" s="139" t="str">
        <f t="shared" si="170"/>
        <v/>
      </c>
      <c r="GR230" s="139" t="str">
        <f t="shared" si="171"/>
        <v/>
      </c>
      <c r="GU230" s="139" t="str">
        <f t="shared" si="172"/>
        <v/>
      </c>
      <c r="GX230" s="139" t="str">
        <f t="shared" si="173"/>
        <v/>
      </c>
      <c r="HA230" s="139" t="str">
        <f t="shared" si="174"/>
        <v/>
      </c>
      <c r="HD230" s="139" t="str">
        <f t="shared" si="175"/>
        <v/>
      </c>
      <c r="HG230" s="139" t="str">
        <f t="shared" si="176"/>
        <v/>
      </c>
      <c r="HJ230" s="139" t="str">
        <f t="shared" si="177"/>
        <v/>
      </c>
      <c r="HM230" s="139" t="str">
        <f t="shared" si="178"/>
        <v/>
      </c>
      <c r="HP230" s="139" t="str">
        <f t="shared" si="179"/>
        <v/>
      </c>
      <c r="HS230" s="139" t="str">
        <f t="shared" si="180"/>
        <v/>
      </c>
      <c r="HV230" s="139" t="str">
        <f t="shared" si="181"/>
        <v/>
      </c>
      <c r="HY230" s="139" t="str">
        <f t="shared" si="182"/>
        <v/>
      </c>
      <c r="IE230" s="206" t="str">
        <f t="shared" si="183"/>
        <v/>
      </c>
      <c r="IF230" s="305" t="str">
        <f t="shared" si="184"/>
        <v/>
      </c>
      <c r="IG230" s="201" t="str">
        <f t="shared" si="185"/>
        <v/>
      </c>
      <c r="IH230" s="202" t="b">
        <f t="shared" si="186"/>
        <v>1</v>
      </c>
    </row>
    <row r="231" spans="66:242" x14ac:dyDescent="0.25">
      <c r="BN231" s="203" t="str">
        <f t="shared" si="144"/>
        <v/>
      </c>
      <c r="DA231" s="203" t="str">
        <f t="shared" si="145"/>
        <v/>
      </c>
      <c r="DU231" s="139" t="str">
        <f t="shared" si="146"/>
        <v/>
      </c>
      <c r="DX231" s="139" t="str">
        <f t="shared" si="147"/>
        <v/>
      </c>
      <c r="EA231" s="139" t="str">
        <f t="shared" si="148"/>
        <v/>
      </c>
      <c r="ED231" s="139" t="str">
        <f t="shared" si="149"/>
        <v/>
      </c>
      <c r="EG231" s="139" t="str">
        <f t="shared" si="150"/>
        <v/>
      </c>
      <c r="EJ231" s="139" t="str">
        <f t="shared" si="151"/>
        <v/>
      </c>
      <c r="EM231" s="139" t="str">
        <f t="shared" si="152"/>
        <v/>
      </c>
      <c r="EP231" s="139" t="str">
        <f t="shared" si="153"/>
        <v/>
      </c>
      <c r="ES231" s="139" t="str">
        <f t="shared" si="154"/>
        <v/>
      </c>
      <c r="EV231" s="139" t="str">
        <f t="shared" si="155"/>
        <v/>
      </c>
      <c r="EY231" s="139" t="str">
        <f t="shared" si="156"/>
        <v/>
      </c>
      <c r="FB231" s="139" t="str">
        <f t="shared" si="157"/>
        <v/>
      </c>
      <c r="FE231" s="139" t="str">
        <f t="shared" si="158"/>
        <v/>
      </c>
      <c r="FH231" s="139" t="str">
        <f t="shared" si="159"/>
        <v/>
      </c>
      <c r="FK231" s="139" t="str">
        <f t="shared" si="160"/>
        <v/>
      </c>
      <c r="FN231" s="139" t="str">
        <f t="shared" si="161"/>
        <v/>
      </c>
      <c r="FQ231" s="139" t="str">
        <f t="shared" si="162"/>
        <v/>
      </c>
      <c r="FT231" s="139" t="str">
        <f t="shared" si="163"/>
        <v/>
      </c>
      <c r="FW231" s="139" t="str">
        <f t="shared" si="164"/>
        <v/>
      </c>
      <c r="FZ231" s="139" t="str">
        <f t="shared" si="165"/>
        <v/>
      </c>
      <c r="GC231" s="139" t="str">
        <f t="shared" si="166"/>
        <v/>
      </c>
      <c r="GF231" s="139" t="str">
        <f t="shared" si="167"/>
        <v/>
      </c>
      <c r="GI231" s="139" t="str">
        <f t="shared" si="168"/>
        <v/>
      </c>
      <c r="GL231" s="139" t="str">
        <f t="shared" si="169"/>
        <v/>
      </c>
      <c r="GO231" s="139" t="str">
        <f t="shared" si="170"/>
        <v/>
      </c>
      <c r="GR231" s="139" t="str">
        <f t="shared" si="171"/>
        <v/>
      </c>
      <c r="GU231" s="139" t="str">
        <f t="shared" si="172"/>
        <v/>
      </c>
      <c r="GX231" s="139" t="str">
        <f t="shared" si="173"/>
        <v/>
      </c>
      <c r="HA231" s="139" t="str">
        <f t="shared" si="174"/>
        <v/>
      </c>
      <c r="HD231" s="139" t="str">
        <f t="shared" si="175"/>
        <v/>
      </c>
      <c r="HG231" s="139" t="str">
        <f t="shared" si="176"/>
        <v/>
      </c>
      <c r="HJ231" s="139" t="str">
        <f t="shared" si="177"/>
        <v/>
      </c>
      <c r="HM231" s="139" t="str">
        <f t="shared" si="178"/>
        <v/>
      </c>
      <c r="HP231" s="139" t="str">
        <f t="shared" si="179"/>
        <v/>
      </c>
      <c r="HS231" s="139" t="str">
        <f t="shared" si="180"/>
        <v/>
      </c>
      <c r="HV231" s="139" t="str">
        <f t="shared" si="181"/>
        <v/>
      </c>
      <c r="HY231" s="139" t="str">
        <f t="shared" si="182"/>
        <v/>
      </c>
      <c r="IE231" s="206" t="str">
        <f t="shared" si="183"/>
        <v/>
      </c>
      <c r="IF231" s="305" t="str">
        <f t="shared" si="184"/>
        <v/>
      </c>
      <c r="IG231" s="201" t="str">
        <f t="shared" si="185"/>
        <v/>
      </c>
      <c r="IH231" s="202" t="b">
        <f t="shared" si="186"/>
        <v>1</v>
      </c>
    </row>
    <row r="232" spans="66:242" x14ac:dyDescent="0.25">
      <c r="BN232" s="203" t="str">
        <f t="shared" si="144"/>
        <v/>
      </c>
      <c r="DA232" s="203" t="str">
        <f t="shared" si="145"/>
        <v/>
      </c>
      <c r="DU232" s="139" t="str">
        <f t="shared" si="146"/>
        <v/>
      </c>
      <c r="DX232" s="139" t="str">
        <f t="shared" si="147"/>
        <v/>
      </c>
      <c r="EA232" s="139" t="str">
        <f t="shared" si="148"/>
        <v/>
      </c>
      <c r="ED232" s="139" t="str">
        <f t="shared" si="149"/>
        <v/>
      </c>
      <c r="EG232" s="139" t="str">
        <f t="shared" si="150"/>
        <v/>
      </c>
      <c r="EJ232" s="139" t="str">
        <f t="shared" si="151"/>
        <v/>
      </c>
      <c r="EM232" s="139" t="str">
        <f t="shared" si="152"/>
        <v/>
      </c>
      <c r="EP232" s="139" t="str">
        <f t="shared" si="153"/>
        <v/>
      </c>
      <c r="ES232" s="139" t="str">
        <f t="shared" si="154"/>
        <v/>
      </c>
      <c r="EV232" s="139" t="str">
        <f t="shared" si="155"/>
        <v/>
      </c>
      <c r="EY232" s="139" t="str">
        <f t="shared" si="156"/>
        <v/>
      </c>
      <c r="FB232" s="139" t="str">
        <f t="shared" si="157"/>
        <v/>
      </c>
      <c r="FE232" s="139" t="str">
        <f t="shared" si="158"/>
        <v/>
      </c>
      <c r="FH232" s="139" t="str">
        <f t="shared" si="159"/>
        <v/>
      </c>
      <c r="FK232" s="139" t="str">
        <f t="shared" si="160"/>
        <v/>
      </c>
      <c r="FN232" s="139" t="str">
        <f t="shared" si="161"/>
        <v/>
      </c>
      <c r="FQ232" s="139" t="str">
        <f t="shared" si="162"/>
        <v/>
      </c>
      <c r="FT232" s="139" t="str">
        <f t="shared" si="163"/>
        <v/>
      </c>
      <c r="FW232" s="139" t="str">
        <f t="shared" si="164"/>
        <v/>
      </c>
      <c r="FZ232" s="139" t="str">
        <f t="shared" si="165"/>
        <v/>
      </c>
      <c r="GC232" s="139" t="str">
        <f t="shared" si="166"/>
        <v/>
      </c>
      <c r="GF232" s="139" t="str">
        <f t="shared" si="167"/>
        <v/>
      </c>
      <c r="GI232" s="139" t="str">
        <f t="shared" si="168"/>
        <v/>
      </c>
      <c r="GL232" s="139" t="str">
        <f t="shared" si="169"/>
        <v/>
      </c>
      <c r="GO232" s="139" t="str">
        <f t="shared" si="170"/>
        <v/>
      </c>
      <c r="GR232" s="139" t="str">
        <f t="shared" si="171"/>
        <v/>
      </c>
      <c r="GU232" s="139" t="str">
        <f t="shared" si="172"/>
        <v/>
      </c>
      <c r="GX232" s="139" t="str">
        <f t="shared" si="173"/>
        <v/>
      </c>
      <c r="HA232" s="139" t="str">
        <f t="shared" si="174"/>
        <v/>
      </c>
      <c r="HD232" s="139" t="str">
        <f t="shared" si="175"/>
        <v/>
      </c>
      <c r="HG232" s="139" t="str">
        <f t="shared" si="176"/>
        <v/>
      </c>
      <c r="HJ232" s="139" t="str">
        <f t="shared" si="177"/>
        <v/>
      </c>
      <c r="HM232" s="139" t="str">
        <f t="shared" si="178"/>
        <v/>
      </c>
      <c r="HP232" s="139" t="str">
        <f t="shared" si="179"/>
        <v/>
      </c>
      <c r="HS232" s="139" t="str">
        <f t="shared" si="180"/>
        <v/>
      </c>
      <c r="HV232" s="139" t="str">
        <f t="shared" si="181"/>
        <v/>
      </c>
      <c r="HY232" s="139" t="str">
        <f t="shared" si="182"/>
        <v/>
      </c>
      <c r="IE232" s="206" t="str">
        <f t="shared" si="183"/>
        <v/>
      </c>
      <c r="IF232" s="305" t="str">
        <f t="shared" si="184"/>
        <v/>
      </c>
      <c r="IG232" s="201" t="str">
        <f t="shared" si="185"/>
        <v/>
      </c>
      <c r="IH232" s="202" t="b">
        <f t="shared" si="186"/>
        <v>1</v>
      </c>
    </row>
    <row r="233" spans="66:242" x14ac:dyDescent="0.25">
      <c r="BN233" s="203" t="str">
        <f t="shared" si="144"/>
        <v/>
      </c>
      <c r="DA233" s="203" t="str">
        <f t="shared" si="145"/>
        <v/>
      </c>
      <c r="DU233" s="139" t="str">
        <f t="shared" si="146"/>
        <v/>
      </c>
      <c r="DX233" s="139" t="str">
        <f t="shared" si="147"/>
        <v/>
      </c>
      <c r="EA233" s="139" t="str">
        <f t="shared" si="148"/>
        <v/>
      </c>
      <c r="ED233" s="139" t="str">
        <f t="shared" si="149"/>
        <v/>
      </c>
      <c r="EG233" s="139" t="str">
        <f t="shared" si="150"/>
        <v/>
      </c>
      <c r="EJ233" s="139" t="str">
        <f t="shared" si="151"/>
        <v/>
      </c>
      <c r="EM233" s="139" t="str">
        <f t="shared" si="152"/>
        <v/>
      </c>
      <c r="EP233" s="139" t="str">
        <f t="shared" si="153"/>
        <v/>
      </c>
      <c r="ES233" s="139" t="str">
        <f t="shared" si="154"/>
        <v/>
      </c>
      <c r="EV233" s="139" t="str">
        <f t="shared" si="155"/>
        <v/>
      </c>
      <c r="EY233" s="139" t="str">
        <f t="shared" si="156"/>
        <v/>
      </c>
      <c r="FB233" s="139" t="str">
        <f t="shared" si="157"/>
        <v/>
      </c>
      <c r="FE233" s="139" t="str">
        <f t="shared" si="158"/>
        <v/>
      </c>
      <c r="FH233" s="139" t="str">
        <f t="shared" si="159"/>
        <v/>
      </c>
      <c r="FK233" s="139" t="str">
        <f t="shared" si="160"/>
        <v/>
      </c>
      <c r="FN233" s="139" t="str">
        <f t="shared" si="161"/>
        <v/>
      </c>
      <c r="FQ233" s="139" t="str">
        <f t="shared" si="162"/>
        <v/>
      </c>
      <c r="FT233" s="139" t="str">
        <f t="shared" si="163"/>
        <v/>
      </c>
      <c r="FW233" s="139" t="str">
        <f t="shared" si="164"/>
        <v/>
      </c>
      <c r="FZ233" s="139" t="str">
        <f t="shared" si="165"/>
        <v/>
      </c>
      <c r="GC233" s="139" t="str">
        <f t="shared" si="166"/>
        <v/>
      </c>
      <c r="GF233" s="139" t="str">
        <f t="shared" si="167"/>
        <v/>
      </c>
      <c r="GI233" s="139" t="str">
        <f t="shared" si="168"/>
        <v/>
      </c>
      <c r="GL233" s="139" t="str">
        <f t="shared" si="169"/>
        <v/>
      </c>
      <c r="GO233" s="139" t="str">
        <f t="shared" si="170"/>
        <v/>
      </c>
      <c r="GR233" s="139" t="str">
        <f t="shared" si="171"/>
        <v/>
      </c>
      <c r="GU233" s="139" t="str">
        <f t="shared" si="172"/>
        <v/>
      </c>
      <c r="GX233" s="139" t="str">
        <f t="shared" si="173"/>
        <v/>
      </c>
      <c r="HA233" s="139" t="str">
        <f t="shared" si="174"/>
        <v/>
      </c>
      <c r="HD233" s="139" t="str">
        <f t="shared" si="175"/>
        <v/>
      </c>
      <c r="HG233" s="139" t="str">
        <f t="shared" si="176"/>
        <v/>
      </c>
      <c r="HJ233" s="139" t="str">
        <f t="shared" si="177"/>
        <v/>
      </c>
      <c r="HM233" s="139" t="str">
        <f t="shared" si="178"/>
        <v/>
      </c>
      <c r="HP233" s="139" t="str">
        <f t="shared" si="179"/>
        <v/>
      </c>
      <c r="HS233" s="139" t="str">
        <f t="shared" si="180"/>
        <v/>
      </c>
      <c r="HV233" s="139" t="str">
        <f t="shared" si="181"/>
        <v/>
      </c>
      <c r="HY233" s="139" t="str">
        <f t="shared" si="182"/>
        <v/>
      </c>
      <c r="IE233" s="206" t="str">
        <f t="shared" si="183"/>
        <v/>
      </c>
      <c r="IF233" s="305" t="str">
        <f t="shared" si="184"/>
        <v/>
      </c>
      <c r="IG233" s="201" t="str">
        <f t="shared" si="185"/>
        <v/>
      </c>
      <c r="IH233" s="202" t="b">
        <f t="shared" si="186"/>
        <v>1</v>
      </c>
    </row>
    <row r="234" spans="66:242" x14ac:dyDescent="0.25">
      <c r="BN234" s="203" t="str">
        <f t="shared" si="144"/>
        <v/>
      </c>
      <c r="DA234" s="203" t="str">
        <f t="shared" si="145"/>
        <v/>
      </c>
      <c r="DU234" s="139" t="str">
        <f t="shared" si="146"/>
        <v/>
      </c>
      <c r="DX234" s="139" t="str">
        <f t="shared" si="147"/>
        <v/>
      </c>
      <c r="EA234" s="139" t="str">
        <f t="shared" si="148"/>
        <v/>
      </c>
      <c r="ED234" s="139" t="str">
        <f t="shared" si="149"/>
        <v/>
      </c>
      <c r="EG234" s="139" t="str">
        <f t="shared" si="150"/>
        <v/>
      </c>
      <c r="EJ234" s="139" t="str">
        <f t="shared" si="151"/>
        <v/>
      </c>
      <c r="EM234" s="139" t="str">
        <f t="shared" si="152"/>
        <v/>
      </c>
      <c r="EP234" s="139" t="str">
        <f t="shared" si="153"/>
        <v/>
      </c>
      <c r="ES234" s="139" t="str">
        <f t="shared" si="154"/>
        <v/>
      </c>
      <c r="EV234" s="139" t="str">
        <f t="shared" si="155"/>
        <v/>
      </c>
      <c r="EY234" s="139" t="str">
        <f t="shared" si="156"/>
        <v/>
      </c>
      <c r="FB234" s="139" t="str">
        <f t="shared" si="157"/>
        <v/>
      </c>
      <c r="FE234" s="139" t="str">
        <f t="shared" si="158"/>
        <v/>
      </c>
      <c r="FH234" s="139" t="str">
        <f t="shared" si="159"/>
        <v/>
      </c>
      <c r="FK234" s="139" t="str">
        <f t="shared" si="160"/>
        <v/>
      </c>
      <c r="FN234" s="139" t="str">
        <f t="shared" si="161"/>
        <v/>
      </c>
      <c r="FQ234" s="139" t="str">
        <f t="shared" si="162"/>
        <v/>
      </c>
      <c r="FT234" s="139" t="str">
        <f t="shared" si="163"/>
        <v/>
      </c>
      <c r="FW234" s="139" t="str">
        <f t="shared" si="164"/>
        <v/>
      </c>
      <c r="FZ234" s="139" t="str">
        <f t="shared" si="165"/>
        <v/>
      </c>
      <c r="GC234" s="139" t="str">
        <f t="shared" si="166"/>
        <v/>
      </c>
      <c r="GF234" s="139" t="str">
        <f t="shared" si="167"/>
        <v/>
      </c>
      <c r="GI234" s="139" t="str">
        <f t="shared" si="168"/>
        <v/>
      </c>
      <c r="GL234" s="139" t="str">
        <f t="shared" si="169"/>
        <v/>
      </c>
      <c r="GO234" s="139" t="str">
        <f t="shared" si="170"/>
        <v/>
      </c>
      <c r="GR234" s="139" t="str">
        <f t="shared" si="171"/>
        <v/>
      </c>
      <c r="GU234" s="139" t="str">
        <f t="shared" si="172"/>
        <v/>
      </c>
      <c r="GX234" s="139" t="str">
        <f t="shared" si="173"/>
        <v/>
      </c>
      <c r="HA234" s="139" t="str">
        <f t="shared" si="174"/>
        <v/>
      </c>
      <c r="HD234" s="139" t="str">
        <f t="shared" si="175"/>
        <v/>
      </c>
      <c r="HG234" s="139" t="str">
        <f t="shared" si="176"/>
        <v/>
      </c>
      <c r="HJ234" s="139" t="str">
        <f t="shared" si="177"/>
        <v/>
      </c>
      <c r="HM234" s="139" t="str">
        <f t="shared" si="178"/>
        <v/>
      </c>
      <c r="HP234" s="139" t="str">
        <f t="shared" si="179"/>
        <v/>
      </c>
      <c r="HS234" s="139" t="str">
        <f t="shared" si="180"/>
        <v/>
      </c>
      <c r="HV234" s="139" t="str">
        <f t="shared" si="181"/>
        <v/>
      </c>
      <c r="HY234" s="139" t="str">
        <f t="shared" si="182"/>
        <v/>
      </c>
      <c r="IE234" s="206" t="str">
        <f t="shared" si="183"/>
        <v/>
      </c>
      <c r="IF234" s="305" t="str">
        <f t="shared" si="184"/>
        <v/>
      </c>
      <c r="IG234" s="201" t="str">
        <f t="shared" si="185"/>
        <v/>
      </c>
      <c r="IH234" s="202" t="b">
        <f t="shared" si="186"/>
        <v>1</v>
      </c>
    </row>
    <row r="235" spans="66:242" x14ac:dyDescent="0.25">
      <c r="BN235" s="203" t="str">
        <f t="shared" si="144"/>
        <v/>
      </c>
      <c r="DA235" s="203" t="str">
        <f t="shared" si="145"/>
        <v/>
      </c>
      <c r="DU235" s="139" t="str">
        <f t="shared" si="146"/>
        <v/>
      </c>
      <c r="DX235" s="139" t="str">
        <f t="shared" si="147"/>
        <v/>
      </c>
      <c r="EA235" s="139" t="str">
        <f t="shared" si="148"/>
        <v/>
      </c>
      <c r="ED235" s="139" t="str">
        <f t="shared" si="149"/>
        <v/>
      </c>
      <c r="EG235" s="139" t="str">
        <f t="shared" si="150"/>
        <v/>
      </c>
      <c r="EJ235" s="139" t="str">
        <f t="shared" si="151"/>
        <v/>
      </c>
      <c r="EM235" s="139" t="str">
        <f t="shared" si="152"/>
        <v/>
      </c>
      <c r="EP235" s="139" t="str">
        <f t="shared" si="153"/>
        <v/>
      </c>
      <c r="ES235" s="139" t="str">
        <f t="shared" si="154"/>
        <v/>
      </c>
      <c r="EV235" s="139" t="str">
        <f t="shared" si="155"/>
        <v/>
      </c>
      <c r="EY235" s="139" t="str">
        <f t="shared" si="156"/>
        <v/>
      </c>
      <c r="FB235" s="139" t="str">
        <f t="shared" si="157"/>
        <v/>
      </c>
      <c r="FE235" s="139" t="str">
        <f t="shared" si="158"/>
        <v/>
      </c>
      <c r="FH235" s="139" t="str">
        <f t="shared" si="159"/>
        <v/>
      </c>
      <c r="FK235" s="139" t="str">
        <f t="shared" si="160"/>
        <v/>
      </c>
      <c r="FN235" s="139" t="str">
        <f t="shared" si="161"/>
        <v/>
      </c>
      <c r="FQ235" s="139" t="str">
        <f t="shared" si="162"/>
        <v/>
      </c>
      <c r="FT235" s="139" t="str">
        <f t="shared" si="163"/>
        <v/>
      </c>
      <c r="FW235" s="139" t="str">
        <f t="shared" si="164"/>
        <v/>
      </c>
      <c r="FZ235" s="139" t="str">
        <f t="shared" si="165"/>
        <v/>
      </c>
      <c r="GC235" s="139" t="str">
        <f t="shared" si="166"/>
        <v/>
      </c>
      <c r="GF235" s="139" t="str">
        <f t="shared" si="167"/>
        <v/>
      </c>
      <c r="GI235" s="139" t="str">
        <f t="shared" si="168"/>
        <v/>
      </c>
      <c r="GL235" s="139" t="str">
        <f t="shared" si="169"/>
        <v/>
      </c>
      <c r="GO235" s="139" t="str">
        <f t="shared" si="170"/>
        <v/>
      </c>
      <c r="GR235" s="139" t="str">
        <f t="shared" si="171"/>
        <v/>
      </c>
      <c r="GU235" s="139" t="str">
        <f t="shared" si="172"/>
        <v/>
      </c>
      <c r="GX235" s="139" t="str">
        <f t="shared" si="173"/>
        <v/>
      </c>
      <c r="HA235" s="139" t="str">
        <f t="shared" si="174"/>
        <v/>
      </c>
      <c r="HD235" s="139" t="str">
        <f t="shared" si="175"/>
        <v/>
      </c>
      <c r="HG235" s="139" t="str">
        <f t="shared" si="176"/>
        <v/>
      </c>
      <c r="HJ235" s="139" t="str">
        <f t="shared" si="177"/>
        <v/>
      </c>
      <c r="HM235" s="139" t="str">
        <f t="shared" si="178"/>
        <v/>
      </c>
      <c r="HP235" s="139" t="str">
        <f t="shared" si="179"/>
        <v/>
      </c>
      <c r="HS235" s="139" t="str">
        <f t="shared" si="180"/>
        <v/>
      </c>
      <c r="HV235" s="139" t="str">
        <f t="shared" si="181"/>
        <v/>
      </c>
      <c r="HY235" s="139" t="str">
        <f t="shared" si="182"/>
        <v/>
      </c>
      <c r="IE235" s="206" t="str">
        <f t="shared" si="183"/>
        <v/>
      </c>
      <c r="IF235" s="305" t="str">
        <f t="shared" si="184"/>
        <v/>
      </c>
      <c r="IG235" s="201" t="str">
        <f t="shared" si="185"/>
        <v/>
      </c>
      <c r="IH235" s="202" t="b">
        <f t="shared" si="186"/>
        <v>1</v>
      </c>
    </row>
    <row r="236" spans="66:242" x14ac:dyDescent="0.25">
      <c r="BN236" s="203" t="str">
        <f t="shared" si="144"/>
        <v/>
      </c>
      <c r="DA236" s="203" t="str">
        <f t="shared" si="145"/>
        <v/>
      </c>
      <c r="DU236" s="139" t="str">
        <f t="shared" si="146"/>
        <v/>
      </c>
      <c r="DX236" s="139" t="str">
        <f t="shared" si="147"/>
        <v/>
      </c>
      <c r="EA236" s="139" t="str">
        <f t="shared" si="148"/>
        <v/>
      </c>
      <c r="ED236" s="139" t="str">
        <f t="shared" si="149"/>
        <v/>
      </c>
      <c r="EG236" s="139" t="str">
        <f t="shared" si="150"/>
        <v/>
      </c>
      <c r="EJ236" s="139" t="str">
        <f t="shared" si="151"/>
        <v/>
      </c>
      <c r="EM236" s="139" t="str">
        <f t="shared" si="152"/>
        <v/>
      </c>
      <c r="EP236" s="139" t="str">
        <f t="shared" si="153"/>
        <v/>
      </c>
      <c r="ES236" s="139" t="str">
        <f t="shared" si="154"/>
        <v/>
      </c>
      <c r="EV236" s="139" t="str">
        <f t="shared" si="155"/>
        <v/>
      </c>
      <c r="EY236" s="139" t="str">
        <f t="shared" si="156"/>
        <v/>
      </c>
      <c r="FB236" s="139" t="str">
        <f t="shared" si="157"/>
        <v/>
      </c>
      <c r="FE236" s="139" t="str">
        <f t="shared" si="158"/>
        <v/>
      </c>
      <c r="FH236" s="139" t="str">
        <f t="shared" si="159"/>
        <v/>
      </c>
      <c r="FK236" s="139" t="str">
        <f t="shared" si="160"/>
        <v/>
      </c>
      <c r="FN236" s="139" t="str">
        <f t="shared" si="161"/>
        <v/>
      </c>
      <c r="FQ236" s="139" t="str">
        <f t="shared" si="162"/>
        <v/>
      </c>
      <c r="FT236" s="139" t="str">
        <f t="shared" si="163"/>
        <v/>
      </c>
      <c r="FW236" s="139" t="str">
        <f t="shared" si="164"/>
        <v/>
      </c>
      <c r="FZ236" s="139" t="str">
        <f t="shared" si="165"/>
        <v/>
      </c>
      <c r="GC236" s="139" t="str">
        <f t="shared" si="166"/>
        <v/>
      </c>
      <c r="GF236" s="139" t="str">
        <f t="shared" si="167"/>
        <v/>
      </c>
      <c r="GI236" s="139" t="str">
        <f t="shared" si="168"/>
        <v/>
      </c>
      <c r="GL236" s="139" t="str">
        <f t="shared" si="169"/>
        <v/>
      </c>
      <c r="GO236" s="139" t="str">
        <f t="shared" si="170"/>
        <v/>
      </c>
      <c r="GR236" s="139" t="str">
        <f t="shared" si="171"/>
        <v/>
      </c>
      <c r="GU236" s="139" t="str">
        <f t="shared" si="172"/>
        <v/>
      </c>
      <c r="GX236" s="139" t="str">
        <f t="shared" si="173"/>
        <v/>
      </c>
      <c r="HA236" s="139" t="str">
        <f t="shared" si="174"/>
        <v/>
      </c>
      <c r="HD236" s="139" t="str">
        <f t="shared" si="175"/>
        <v/>
      </c>
      <c r="HG236" s="139" t="str">
        <f t="shared" si="176"/>
        <v/>
      </c>
      <c r="HJ236" s="139" t="str">
        <f t="shared" si="177"/>
        <v/>
      </c>
      <c r="HM236" s="139" t="str">
        <f t="shared" si="178"/>
        <v/>
      </c>
      <c r="HP236" s="139" t="str">
        <f t="shared" si="179"/>
        <v/>
      </c>
      <c r="HS236" s="139" t="str">
        <f t="shared" si="180"/>
        <v/>
      </c>
      <c r="HV236" s="139" t="str">
        <f t="shared" si="181"/>
        <v/>
      </c>
      <c r="HY236" s="139" t="str">
        <f t="shared" si="182"/>
        <v/>
      </c>
      <c r="IE236" s="206" t="str">
        <f t="shared" si="183"/>
        <v/>
      </c>
      <c r="IF236" s="305" t="str">
        <f t="shared" si="184"/>
        <v/>
      </c>
      <c r="IG236" s="201" t="str">
        <f t="shared" si="185"/>
        <v/>
      </c>
      <c r="IH236" s="202" t="b">
        <f t="shared" si="186"/>
        <v>1</v>
      </c>
    </row>
    <row r="237" spans="66:242" x14ac:dyDescent="0.25">
      <c r="BN237" s="203" t="str">
        <f t="shared" si="144"/>
        <v/>
      </c>
      <c r="DA237" s="203" t="str">
        <f t="shared" si="145"/>
        <v/>
      </c>
      <c r="DU237" s="139" t="str">
        <f t="shared" si="146"/>
        <v/>
      </c>
      <c r="DX237" s="139" t="str">
        <f t="shared" si="147"/>
        <v/>
      </c>
      <c r="EA237" s="139" t="str">
        <f t="shared" si="148"/>
        <v/>
      </c>
      <c r="ED237" s="139" t="str">
        <f t="shared" si="149"/>
        <v/>
      </c>
      <c r="EG237" s="139" t="str">
        <f t="shared" si="150"/>
        <v/>
      </c>
      <c r="EJ237" s="139" t="str">
        <f t="shared" si="151"/>
        <v/>
      </c>
      <c r="EM237" s="139" t="str">
        <f t="shared" si="152"/>
        <v/>
      </c>
      <c r="EP237" s="139" t="str">
        <f t="shared" si="153"/>
        <v/>
      </c>
      <c r="ES237" s="139" t="str">
        <f t="shared" si="154"/>
        <v/>
      </c>
      <c r="EV237" s="139" t="str">
        <f t="shared" si="155"/>
        <v/>
      </c>
      <c r="EY237" s="139" t="str">
        <f t="shared" si="156"/>
        <v/>
      </c>
      <c r="FB237" s="139" t="str">
        <f t="shared" si="157"/>
        <v/>
      </c>
      <c r="FE237" s="139" t="str">
        <f t="shared" si="158"/>
        <v/>
      </c>
      <c r="FH237" s="139" t="str">
        <f t="shared" si="159"/>
        <v/>
      </c>
      <c r="FK237" s="139" t="str">
        <f t="shared" si="160"/>
        <v/>
      </c>
      <c r="FN237" s="139" t="str">
        <f t="shared" si="161"/>
        <v/>
      </c>
      <c r="FQ237" s="139" t="str">
        <f t="shared" si="162"/>
        <v/>
      </c>
      <c r="FT237" s="139" t="str">
        <f t="shared" si="163"/>
        <v/>
      </c>
      <c r="FW237" s="139" t="str">
        <f t="shared" si="164"/>
        <v/>
      </c>
      <c r="FZ237" s="139" t="str">
        <f t="shared" si="165"/>
        <v/>
      </c>
      <c r="GC237" s="139" t="str">
        <f t="shared" si="166"/>
        <v/>
      </c>
      <c r="GF237" s="139" t="str">
        <f t="shared" si="167"/>
        <v/>
      </c>
      <c r="GI237" s="139" t="str">
        <f t="shared" si="168"/>
        <v/>
      </c>
      <c r="GL237" s="139" t="str">
        <f t="shared" si="169"/>
        <v/>
      </c>
      <c r="GO237" s="139" t="str">
        <f t="shared" si="170"/>
        <v/>
      </c>
      <c r="GR237" s="139" t="str">
        <f t="shared" si="171"/>
        <v/>
      </c>
      <c r="GU237" s="139" t="str">
        <f t="shared" si="172"/>
        <v/>
      </c>
      <c r="GX237" s="139" t="str">
        <f t="shared" si="173"/>
        <v/>
      </c>
      <c r="HA237" s="139" t="str">
        <f t="shared" si="174"/>
        <v/>
      </c>
      <c r="HD237" s="139" t="str">
        <f t="shared" si="175"/>
        <v/>
      </c>
      <c r="HG237" s="139" t="str">
        <f t="shared" si="176"/>
        <v/>
      </c>
      <c r="HJ237" s="139" t="str">
        <f t="shared" si="177"/>
        <v/>
      </c>
      <c r="HM237" s="139" t="str">
        <f t="shared" si="178"/>
        <v/>
      </c>
      <c r="HP237" s="139" t="str">
        <f t="shared" si="179"/>
        <v/>
      </c>
      <c r="HS237" s="139" t="str">
        <f t="shared" si="180"/>
        <v/>
      </c>
      <c r="HV237" s="139" t="str">
        <f t="shared" si="181"/>
        <v/>
      </c>
      <c r="HY237" s="139" t="str">
        <f t="shared" si="182"/>
        <v/>
      </c>
      <c r="IE237" s="206" t="str">
        <f t="shared" si="183"/>
        <v/>
      </c>
      <c r="IF237" s="305" t="str">
        <f t="shared" si="184"/>
        <v/>
      </c>
      <c r="IG237" s="201" t="str">
        <f t="shared" si="185"/>
        <v/>
      </c>
      <c r="IH237" s="202" t="b">
        <f t="shared" si="186"/>
        <v>1</v>
      </c>
    </row>
    <row r="238" spans="66:242" x14ac:dyDescent="0.25">
      <c r="BN238" s="203" t="str">
        <f t="shared" si="144"/>
        <v/>
      </c>
      <c r="DA238" s="203" t="str">
        <f t="shared" si="145"/>
        <v/>
      </c>
      <c r="DU238" s="139" t="str">
        <f t="shared" si="146"/>
        <v/>
      </c>
      <c r="DX238" s="139" t="str">
        <f t="shared" si="147"/>
        <v/>
      </c>
      <c r="EA238" s="139" t="str">
        <f t="shared" si="148"/>
        <v/>
      </c>
      <c r="ED238" s="139" t="str">
        <f t="shared" si="149"/>
        <v/>
      </c>
      <c r="EG238" s="139" t="str">
        <f t="shared" si="150"/>
        <v/>
      </c>
      <c r="EJ238" s="139" t="str">
        <f t="shared" si="151"/>
        <v/>
      </c>
      <c r="EM238" s="139" t="str">
        <f t="shared" si="152"/>
        <v/>
      </c>
      <c r="EP238" s="139" t="str">
        <f t="shared" si="153"/>
        <v/>
      </c>
      <c r="ES238" s="139" t="str">
        <f t="shared" si="154"/>
        <v/>
      </c>
      <c r="EV238" s="139" t="str">
        <f t="shared" si="155"/>
        <v/>
      </c>
      <c r="EY238" s="139" t="str">
        <f t="shared" si="156"/>
        <v/>
      </c>
      <c r="FB238" s="139" t="str">
        <f t="shared" si="157"/>
        <v/>
      </c>
      <c r="FE238" s="139" t="str">
        <f t="shared" si="158"/>
        <v/>
      </c>
      <c r="FH238" s="139" t="str">
        <f t="shared" si="159"/>
        <v/>
      </c>
      <c r="FK238" s="139" t="str">
        <f t="shared" si="160"/>
        <v/>
      </c>
      <c r="FN238" s="139" t="str">
        <f t="shared" si="161"/>
        <v/>
      </c>
      <c r="FQ238" s="139" t="str">
        <f t="shared" si="162"/>
        <v/>
      </c>
      <c r="FT238" s="139" t="str">
        <f t="shared" si="163"/>
        <v/>
      </c>
      <c r="FW238" s="139" t="str">
        <f t="shared" si="164"/>
        <v/>
      </c>
      <c r="FZ238" s="139" t="str">
        <f t="shared" si="165"/>
        <v/>
      </c>
      <c r="GC238" s="139" t="str">
        <f t="shared" si="166"/>
        <v/>
      </c>
      <c r="GF238" s="139" t="str">
        <f t="shared" si="167"/>
        <v/>
      </c>
      <c r="GI238" s="139" t="str">
        <f t="shared" si="168"/>
        <v/>
      </c>
      <c r="GL238" s="139" t="str">
        <f t="shared" si="169"/>
        <v/>
      </c>
      <c r="GO238" s="139" t="str">
        <f t="shared" si="170"/>
        <v/>
      </c>
      <c r="GR238" s="139" t="str">
        <f t="shared" si="171"/>
        <v/>
      </c>
      <c r="GU238" s="139" t="str">
        <f t="shared" si="172"/>
        <v/>
      </c>
      <c r="GX238" s="139" t="str">
        <f t="shared" si="173"/>
        <v/>
      </c>
      <c r="HA238" s="139" t="str">
        <f t="shared" si="174"/>
        <v/>
      </c>
      <c r="HD238" s="139" t="str">
        <f t="shared" si="175"/>
        <v/>
      </c>
      <c r="HG238" s="139" t="str">
        <f t="shared" si="176"/>
        <v/>
      </c>
      <c r="HJ238" s="139" t="str">
        <f t="shared" si="177"/>
        <v/>
      </c>
      <c r="HM238" s="139" t="str">
        <f t="shared" si="178"/>
        <v/>
      </c>
      <c r="HP238" s="139" t="str">
        <f t="shared" si="179"/>
        <v/>
      </c>
      <c r="HS238" s="139" t="str">
        <f t="shared" si="180"/>
        <v/>
      </c>
      <c r="HV238" s="139" t="str">
        <f t="shared" si="181"/>
        <v/>
      </c>
      <c r="HY238" s="139" t="str">
        <f t="shared" si="182"/>
        <v/>
      </c>
      <c r="IE238" s="206" t="str">
        <f t="shared" si="183"/>
        <v/>
      </c>
      <c r="IF238" s="305" t="str">
        <f t="shared" si="184"/>
        <v/>
      </c>
      <c r="IG238" s="201" t="str">
        <f t="shared" si="185"/>
        <v/>
      </c>
      <c r="IH238" s="202" t="b">
        <f t="shared" si="186"/>
        <v>1</v>
      </c>
    </row>
    <row r="239" spans="66:242" x14ac:dyDescent="0.25">
      <c r="BN239" s="203" t="str">
        <f t="shared" si="144"/>
        <v/>
      </c>
      <c r="DA239" s="203" t="str">
        <f t="shared" si="145"/>
        <v/>
      </c>
      <c r="DU239" s="139" t="str">
        <f t="shared" si="146"/>
        <v/>
      </c>
      <c r="DX239" s="139" t="str">
        <f t="shared" si="147"/>
        <v/>
      </c>
      <c r="EA239" s="139" t="str">
        <f t="shared" si="148"/>
        <v/>
      </c>
      <c r="ED239" s="139" t="str">
        <f t="shared" si="149"/>
        <v/>
      </c>
      <c r="EG239" s="139" t="str">
        <f t="shared" si="150"/>
        <v/>
      </c>
      <c r="EJ239" s="139" t="str">
        <f t="shared" si="151"/>
        <v/>
      </c>
      <c r="EM239" s="139" t="str">
        <f t="shared" si="152"/>
        <v/>
      </c>
      <c r="EP239" s="139" t="str">
        <f t="shared" si="153"/>
        <v/>
      </c>
      <c r="ES239" s="139" t="str">
        <f t="shared" si="154"/>
        <v/>
      </c>
      <c r="EV239" s="139" t="str">
        <f t="shared" si="155"/>
        <v/>
      </c>
      <c r="EY239" s="139" t="str">
        <f t="shared" si="156"/>
        <v/>
      </c>
      <c r="FB239" s="139" t="str">
        <f t="shared" si="157"/>
        <v/>
      </c>
      <c r="FE239" s="139" t="str">
        <f t="shared" si="158"/>
        <v/>
      </c>
      <c r="FH239" s="139" t="str">
        <f t="shared" si="159"/>
        <v/>
      </c>
      <c r="FK239" s="139" t="str">
        <f t="shared" si="160"/>
        <v/>
      </c>
      <c r="FN239" s="139" t="str">
        <f t="shared" si="161"/>
        <v/>
      </c>
      <c r="FQ239" s="139" t="str">
        <f t="shared" si="162"/>
        <v/>
      </c>
      <c r="FT239" s="139" t="str">
        <f t="shared" si="163"/>
        <v/>
      </c>
      <c r="FW239" s="139" t="str">
        <f t="shared" si="164"/>
        <v/>
      </c>
      <c r="FZ239" s="139" t="str">
        <f t="shared" si="165"/>
        <v/>
      </c>
      <c r="GC239" s="139" t="str">
        <f t="shared" si="166"/>
        <v/>
      </c>
      <c r="GF239" s="139" t="str">
        <f t="shared" si="167"/>
        <v/>
      </c>
      <c r="GI239" s="139" t="str">
        <f t="shared" si="168"/>
        <v/>
      </c>
      <c r="GL239" s="139" t="str">
        <f t="shared" si="169"/>
        <v/>
      </c>
      <c r="GO239" s="139" t="str">
        <f t="shared" si="170"/>
        <v/>
      </c>
      <c r="GR239" s="139" t="str">
        <f t="shared" si="171"/>
        <v/>
      </c>
      <c r="GU239" s="139" t="str">
        <f t="shared" si="172"/>
        <v/>
      </c>
      <c r="GX239" s="139" t="str">
        <f t="shared" si="173"/>
        <v/>
      </c>
      <c r="HA239" s="139" t="str">
        <f t="shared" si="174"/>
        <v/>
      </c>
      <c r="HD239" s="139" t="str">
        <f t="shared" si="175"/>
        <v/>
      </c>
      <c r="HG239" s="139" t="str">
        <f t="shared" si="176"/>
        <v/>
      </c>
      <c r="HJ239" s="139" t="str">
        <f t="shared" si="177"/>
        <v/>
      </c>
      <c r="HM239" s="139" t="str">
        <f t="shared" si="178"/>
        <v/>
      </c>
      <c r="HP239" s="139" t="str">
        <f t="shared" si="179"/>
        <v/>
      </c>
      <c r="HS239" s="139" t="str">
        <f t="shared" si="180"/>
        <v/>
      </c>
      <c r="HV239" s="139" t="str">
        <f t="shared" si="181"/>
        <v/>
      </c>
      <c r="HY239" s="139" t="str">
        <f t="shared" si="182"/>
        <v/>
      </c>
      <c r="IE239" s="206" t="str">
        <f t="shared" si="183"/>
        <v/>
      </c>
      <c r="IF239" s="305" t="str">
        <f t="shared" si="184"/>
        <v/>
      </c>
      <c r="IG239" s="201" t="str">
        <f t="shared" si="185"/>
        <v/>
      </c>
      <c r="IH239" s="202" t="b">
        <f t="shared" si="186"/>
        <v>1</v>
      </c>
    </row>
    <row r="240" spans="66:242" x14ac:dyDescent="0.25">
      <c r="BN240" s="203" t="str">
        <f t="shared" si="144"/>
        <v/>
      </c>
      <c r="DA240" s="203" t="str">
        <f t="shared" si="145"/>
        <v/>
      </c>
      <c r="DU240" s="139" t="str">
        <f t="shared" si="146"/>
        <v/>
      </c>
      <c r="DX240" s="139" t="str">
        <f t="shared" si="147"/>
        <v/>
      </c>
      <c r="EA240" s="139" t="str">
        <f t="shared" si="148"/>
        <v/>
      </c>
      <c r="ED240" s="139" t="str">
        <f t="shared" si="149"/>
        <v/>
      </c>
      <c r="EG240" s="139" t="str">
        <f t="shared" si="150"/>
        <v/>
      </c>
      <c r="EJ240" s="139" t="str">
        <f t="shared" si="151"/>
        <v/>
      </c>
      <c r="EM240" s="139" t="str">
        <f t="shared" si="152"/>
        <v/>
      </c>
      <c r="EP240" s="139" t="str">
        <f t="shared" si="153"/>
        <v/>
      </c>
      <c r="ES240" s="139" t="str">
        <f t="shared" si="154"/>
        <v/>
      </c>
      <c r="EV240" s="139" t="str">
        <f t="shared" si="155"/>
        <v/>
      </c>
      <c r="EY240" s="139" t="str">
        <f t="shared" si="156"/>
        <v/>
      </c>
      <c r="FB240" s="139" t="str">
        <f t="shared" si="157"/>
        <v/>
      </c>
      <c r="FE240" s="139" t="str">
        <f t="shared" si="158"/>
        <v/>
      </c>
      <c r="FH240" s="139" t="str">
        <f t="shared" si="159"/>
        <v/>
      </c>
      <c r="FK240" s="139" t="str">
        <f t="shared" si="160"/>
        <v/>
      </c>
      <c r="FN240" s="139" t="str">
        <f t="shared" si="161"/>
        <v/>
      </c>
      <c r="FQ240" s="139" t="str">
        <f t="shared" si="162"/>
        <v/>
      </c>
      <c r="FT240" s="139" t="str">
        <f t="shared" si="163"/>
        <v/>
      </c>
      <c r="FW240" s="139" t="str">
        <f t="shared" si="164"/>
        <v/>
      </c>
      <c r="FZ240" s="139" t="str">
        <f t="shared" si="165"/>
        <v/>
      </c>
      <c r="GC240" s="139" t="str">
        <f t="shared" si="166"/>
        <v/>
      </c>
      <c r="GF240" s="139" t="str">
        <f t="shared" si="167"/>
        <v/>
      </c>
      <c r="GI240" s="139" t="str">
        <f t="shared" si="168"/>
        <v/>
      </c>
      <c r="GL240" s="139" t="str">
        <f t="shared" si="169"/>
        <v/>
      </c>
      <c r="GO240" s="139" t="str">
        <f t="shared" si="170"/>
        <v/>
      </c>
      <c r="GR240" s="139" t="str">
        <f t="shared" si="171"/>
        <v/>
      </c>
      <c r="GU240" s="139" t="str">
        <f t="shared" si="172"/>
        <v/>
      </c>
      <c r="GX240" s="139" t="str">
        <f t="shared" si="173"/>
        <v/>
      </c>
      <c r="HA240" s="139" t="str">
        <f t="shared" si="174"/>
        <v/>
      </c>
      <c r="HD240" s="139" t="str">
        <f t="shared" si="175"/>
        <v/>
      </c>
      <c r="HG240" s="139" t="str">
        <f t="shared" si="176"/>
        <v/>
      </c>
      <c r="HJ240" s="139" t="str">
        <f t="shared" si="177"/>
        <v/>
      </c>
      <c r="HM240" s="139" t="str">
        <f t="shared" si="178"/>
        <v/>
      </c>
      <c r="HP240" s="139" t="str">
        <f t="shared" si="179"/>
        <v/>
      </c>
      <c r="HS240" s="139" t="str">
        <f t="shared" si="180"/>
        <v/>
      </c>
      <c r="HV240" s="139" t="str">
        <f t="shared" si="181"/>
        <v/>
      </c>
      <c r="HY240" s="139" t="str">
        <f t="shared" si="182"/>
        <v/>
      </c>
      <c r="IE240" s="206" t="str">
        <f t="shared" si="183"/>
        <v/>
      </c>
      <c r="IF240" s="305" t="str">
        <f t="shared" si="184"/>
        <v/>
      </c>
      <c r="IG240" s="201" t="str">
        <f t="shared" si="185"/>
        <v/>
      </c>
      <c r="IH240" s="202" t="b">
        <f t="shared" si="186"/>
        <v>1</v>
      </c>
    </row>
    <row r="241" spans="66:242" x14ac:dyDescent="0.25">
      <c r="BN241" s="203" t="str">
        <f t="shared" si="144"/>
        <v/>
      </c>
      <c r="DA241" s="203" t="str">
        <f t="shared" si="145"/>
        <v/>
      </c>
      <c r="DU241" s="139" t="str">
        <f t="shared" si="146"/>
        <v/>
      </c>
      <c r="DX241" s="139" t="str">
        <f t="shared" si="147"/>
        <v/>
      </c>
      <c r="EA241" s="139" t="str">
        <f t="shared" si="148"/>
        <v/>
      </c>
      <c r="ED241" s="139" t="str">
        <f t="shared" si="149"/>
        <v/>
      </c>
      <c r="EG241" s="139" t="str">
        <f t="shared" si="150"/>
        <v/>
      </c>
      <c r="EJ241" s="139" t="str">
        <f t="shared" si="151"/>
        <v/>
      </c>
      <c r="EM241" s="139" t="str">
        <f t="shared" si="152"/>
        <v/>
      </c>
      <c r="EP241" s="139" t="str">
        <f t="shared" si="153"/>
        <v/>
      </c>
      <c r="ES241" s="139" t="str">
        <f t="shared" si="154"/>
        <v/>
      </c>
      <c r="EV241" s="139" t="str">
        <f t="shared" si="155"/>
        <v/>
      </c>
      <c r="EY241" s="139" t="str">
        <f t="shared" si="156"/>
        <v/>
      </c>
      <c r="FB241" s="139" t="str">
        <f t="shared" si="157"/>
        <v/>
      </c>
      <c r="FE241" s="139" t="str">
        <f t="shared" si="158"/>
        <v/>
      </c>
      <c r="FH241" s="139" t="str">
        <f t="shared" si="159"/>
        <v/>
      </c>
      <c r="FK241" s="139" t="str">
        <f t="shared" si="160"/>
        <v/>
      </c>
      <c r="FN241" s="139" t="str">
        <f t="shared" si="161"/>
        <v/>
      </c>
      <c r="FQ241" s="139" t="str">
        <f t="shared" si="162"/>
        <v/>
      </c>
      <c r="FT241" s="139" t="str">
        <f t="shared" si="163"/>
        <v/>
      </c>
      <c r="FW241" s="139" t="str">
        <f t="shared" si="164"/>
        <v/>
      </c>
      <c r="FZ241" s="139" t="str">
        <f t="shared" si="165"/>
        <v/>
      </c>
      <c r="GC241" s="139" t="str">
        <f t="shared" si="166"/>
        <v/>
      </c>
      <c r="GF241" s="139" t="str">
        <f t="shared" si="167"/>
        <v/>
      </c>
      <c r="GI241" s="139" t="str">
        <f t="shared" si="168"/>
        <v/>
      </c>
      <c r="GL241" s="139" t="str">
        <f t="shared" si="169"/>
        <v/>
      </c>
      <c r="GO241" s="139" t="str">
        <f t="shared" si="170"/>
        <v/>
      </c>
      <c r="GR241" s="139" t="str">
        <f t="shared" si="171"/>
        <v/>
      </c>
      <c r="GU241" s="139" t="str">
        <f t="shared" si="172"/>
        <v/>
      </c>
      <c r="GX241" s="139" t="str">
        <f t="shared" si="173"/>
        <v/>
      </c>
      <c r="HA241" s="139" t="str">
        <f t="shared" si="174"/>
        <v/>
      </c>
      <c r="HD241" s="139" t="str">
        <f t="shared" si="175"/>
        <v/>
      </c>
      <c r="HG241" s="139" t="str">
        <f t="shared" si="176"/>
        <v/>
      </c>
      <c r="HJ241" s="139" t="str">
        <f t="shared" si="177"/>
        <v/>
      </c>
      <c r="HM241" s="139" t="str">
        <f t="shared" si="178"/>
        <v/>
      </c>
      <c r="HP241" s="139" t="str">
        <f t="shared" si="179"/>
        <v/>
      </c>
      <c r="HS241" s="139" t="str">
        <f t="shared" si="180"/>
        <v/>
      </c>
      <c r="HV241" s="139" t="str">
        <f t="shared" si="181"/>
        <v/>
      </c>
      <c r="HY241" s="139" t="str">
        <f t="shared" si="182"/>
        <v/>
      </c>
      <c r="IE241" s="206" t="str">
        <f t="shared" si="183"/>
        <v/>
      </c>
      <c r="IF241" s="305" t="str">
        <f t="shared" si="184"/>
        <v/>
      </c>
      <c r="IG241" s="201" t="str">
        <f t="shared" si="185"/>
        <v/>
      </c>
      <c r="IH241" s="202" t="b">
        <f t="shared" si="186"/>
        <v>1</v>
      </c>
    </row>
    <row r="242" spans="66:242" x14ac:dyDescent="0.25">
      <c r="BN242" s="203" t="str">
        <f t="shared" si="144"/>
        <v/>
      </c>
      <c r="DA242" s="203" t="str">
        <f t="shared" si="145"/>
        <v/>
      </c>
      <c r="DU242" s="139" t="str">
        <f t="shared" si="146"/>
        <v/>
      </c>
      <c r="DX242" s="139" t="str">
        <f t="shared" si="147"/>
        <v/>
      </c>
      <c r="EA242" s="139" t="str">
        <f t="shared" si="148"/>
        <v/>
      </c>
      <c r="ED242" s="139" t="str">
        <f t="shared" si="149"/>
        <v/>
      </c>
      <c r="EG242" s="139" t="str">
        <f t="shared" si="150"/>
        <v/>
      </c>
      <c r="EJ242" s="139" t="str">
        <f t="shared" si="151"/>
        <v/>
      </c>
      <c r="EM242" s="139" t="str">
        <f t="shared" si="152"/>
        <v/>
      </c>
      <c r="EP242" s="139" t="str">
        <f t="shared" si="153"/>
        <v/>
      </c>
      <c r="ES242" s="139" t="str">
        <f t="shared" si="154"/>
        <v/>
      </c>
      <c r="EV242" s="139" t="str">
        <f t="shared" si="155"/>
        <v/>
      </c>
      <c r="EY242" s="139" t="str">
        <f t="shared" si="156"/>
        <v/>
      </c>
      <c r="FB242" s="139" t="str">
        <f t="shared" si="157"/>
        <v/>
      </c>
      <c r="FE242" s="139" t="str">
        <f t="shared" si="158"/>
        <v/>
      </c>
      <c r="FH242" s="139" t="str">
        <f t="shared" si="159"/>
        <v/>
      </c>
      <c r="FK242" s="139" t="str">
        <f t="shared" si="160"/>
        <v/>
      </c>
      <c r="FN242" s="139" t="str">
        <f t="shared" si="161"/>
        <v/>
      </c>
      <c r="FQ242" s="139" t="str">
        <f t="shared" si="162"/>
        <v/>
      </c>
      <c r="FT242" s="139" t="str">
        <f t="shared" si="163"/>
        <v/>
      </c>
      <c r="FW242" s="139" t="str">
        <f t="shared" si="164"/>
        <v/>
      </c>
      <c r="FZ242" s="139" t="str">
        <f t="shared" si="165"/>
        <v/>
      </c>
      <c r="GC242" s="139" t="str">
        <f t="shared" si="166"/>
        <v/>
      </c>
      <c r="GF242" s="139" t="str">
        <f t="shared" si="167"/>
        <v/>
      </c>
      <c r="GI242" s="139" t="str">
        <f t="shared" si="168"/>
        <v/>
      </c>
      <c r="GL242" s="139" t="str">
        <f t="shared" si="169"/>
        <v/>
      </c>
      <c r="GO242" s="139" t="str">
        <f t="shared" si="170"/>
        <v/>
      </c>
      <c r="GR242" s="139" t="str">
        <f t="shared" si="171"/>
        <v/>
      </c>
      <c r="GU242" s="139" t="str">
        <f t="shared" si="172"/>
        <v/>
      </c>
      <c r="GX242" s="139" t="str">
        <f t="shared" si="173"/>
        <v/>
      </c>
      <c r="HA242" s="139" t="str">
        <f t="shared" si="174"/>
        <v/>
      </c>
      <c r="HD242" s="139" t="str">
        <f t="shared" si="175"/>
        <v/>
      </c>
      <c r="HG242" s="139" t="str">
        <f t="shared" si="176"/>
        <v/>
      </c>
      <c r="HJ242" s="139" t="str">
        <f t="shared" si="177"/>
        <v/>
      </c>
      <c r="HM242" s="139" t="str">
        <f t="shared" si="178"/>
        <v/>
      </c>
      <c r="HP242" s="139" t="str">
        <f t="shared" si="179"/>
        <v/>
      </c>
      <c r="HS242" s="139" t="str">
        <f t="shared" si="180"/>
        <v/>
      </c>
      <c r="HV242" s="139" t="str">
        <f t="shared" si="181"/>
        <v/>
      </c>
      <c r="HY242" s="139" t="str">
        <f t="shared" si="182"/>
        <v/>
      </c>
      <c r="IE242" s="206" t="str">
        <f t="shared" si="183"/>
        <v/>
      </c>
      <c r="IF242" s="305" t="str">
        <f t="shared" si="184"/>
        <v/>
      </c>
      <c r="IG242" s="201" t="str">
        <f t="shared" si="185"/>
        <v/>
      </c>
      <c r="IH242" s="202" t="b">
        <f t="shared" si="186"/>
        <v>1</v>
      </c>
    </row>
    <row r="243" spans="66:242" x14ac:dyDescent="0.25">
      <c r="BN243" s="203" t="str">
        <f t="shared" si="144"/>
        <v/>
      </c>
      <c r="DA243" s="203" t="str">
        <f t="shared" si="145"/>
        <v/>
      </c>
      <c r="DU243" s="139" t="str">
        <f t="shared" si="146"/>
        <v/>
      </c>
      <c r="DX243" s="139" t="str">
        <f t="shared" si="147"/>
        <v/>
      </c>
      <c r="EA243" s="139" t="str">
        <f t="shared" si="148"/>
        <v/>
      </c>
      <c r="ED243" s="139" t="str">
        <f t="shared" si="149"/>
        <v/>
      </c>
      <c r="EG243" s="139" t="str">
        <f t="shared" si="150"/>
        <v/>
      </c>
      <c r="EJ243" s="139" t="str">
        <f t="shared" si="151"/>
        <v/>
      </c>
      <c r="EM243" s="139" t="str">
        <f t="shared" si="152"/>
        <v/>
      </c>
      <c r="EP243" s="139" t="str">
        <f t="shared" si="153"/>
        <v/>
      </c>
      <c r="ES243" s="139" t="str">
        <f t="shared" si="154"/>
        <v/>
      </c>
      <c r="EV243" s="139" t="str">
        <f t="shared" si="155"/>
        <v/>
      </c>
      <c r="EY243" s="139" t="str">
        <f t="shared" si="156"/>
        <v/>
      </c>
      <c r="FB243" s="139" t="str">
        <f t="shared" si="157"/>
        <v/>
      </c>
      <c r="FE243" s="139" t="str">
        <f t="shared" si="158"/>
        <v/>
      </c>
      <c r="FH243" s="139" t="str">
        <f t="shared" si="159"/>
        <v/>
      </c>
      <c r="FK243" s="139" t="str">
        <f t="shared" si="160"/>
        <v/>
      </c>
      <c r="FN243" s="139" t="str">
        <f t="shared" si="161"/>
        <v/>
      </c>
      <c r="FQ243" s="139" t="str">
        <f t="shared" si="162"/>
        <v/>
      </c>
      <c r="FT243" s="139" t="str">
        <f t="shared" si="163"/>
        <v/>
      </c>
      <c r="FW243" s="139" t="str">
        <f t="shared" si="164"/>
        <v/>
      </c>
      <c r="FZ243" s="139" t="str">
        <f t="shared" si="165"/>
        <v/>
      </c>
      <c r="GC243" s="139" t="str">
        <f t="shared" si="166"/>
        <v/>
      </c>
      <c r="GF243" s="139" t="str">
        <f t="shared" si="167"/>
        <v/>
      </c>
      <c r="GI243" s="139" t="str">
        <f t="shared" si="168"/>
        <v/>
      </c>
      <c r="GL243" s="139" t="str">
        <f t="shared" si="169"/>
        <v/>
      </c>
      <c r="GO243" s="139" t="str">
        <f t="shared" si="170"/>
        <v/>
      </c>
      <c r="GR243" s="139" t="str">
        <f t="shared" si="171"/>
        <v/>
      </c>
      <c r="GU243" s="139" t="str">
        <f t="shared" si="172"/>
        <v/>
      </c>
      <c r="GX243" s="139" t="str">
        <f t="shared" si="173"/>
        <v/>
      </c>
      <c r="HA243" s="139" t="str">
        <f t="shared" si="174"/>
        <v/>
      </c>
      <c r="HD243" s="139" t="str">
        <f t="shared" si="175"/>
        <v/>
      </c>
      <c r="HG243" s="139" t="str">
        <f t="shared" si="176"/>
        <v/>
      </c>
      <c r="HJ243" s="139" t="str">
        <f t="shared" si="177"/>
        <v/>
      </c>
      <c r="HM243" s="139" t="str">
        <f t="shared" si="178"/>
        <v/>
      </c>
      <c r="HP243" s="139" t="str">
        <f t="shared" si="179"/>
        <v/>
      </c>
      <c r="HS243" s="139" t="str">
        <f t="shared" si="180"/>
        <v/>
      </c>
      <c r="HV243" s="139" t="str">
        <f t="shared" si="181"/>
        <v/>
      </c>
      <c r="HY243" s="139" t="str">
        <f t="shared" si="182"/>
        <v/>
      </c>
      <c r="IE243" s="206" t="str">
        <f t="shared" si="183"/>
        <v/>
      </c>
      <c r="IF243" s="305" t="str">
        <f t="shared" si="184"/>
        <v/>
      </c>
      <c r="IG243" s="201" t="str">
        <f t="shared" si="185"/>
        <v/>
      </c>
      <c r="IH243" s="202" t="b">
        <f t="shared" si="186"/>
        <v>1</v>
      </c>
    </row>
    <row r="244" spans="66:242" x14ac:dyDescent="0.25">
      <c r="BN244" s="203" t="str">
        <f t="shared" si="144"/>
        <v/>
      </c>
      <c r="DA244" s="203" t="str">
        <f t="shared" si="145"/>
        <v/>
      </c>
      <c r="DU244" s="139" t="str">
        <f t="shared" si="146"/>
        <v/>
      </c>
      <c r="DX244" s="139" t="str">
        <f t="shared" si="147"/>
        <v/>
      </c>
      <c r="EA244" s="139" t="str">
        <f t="shared" si="148"/>
        <v/>
      </c>
      <c r="ED244" s="139" t="str">
        <f t="shared" si="149"/>
        <v/>
      </c>
      <c r="EG244" s="139" t="str">
        <f t="shared" si="150"/>
        <v/>
      </c>
      <c r="EJ244" s="139" t="str">
        <f t="shared" si="151"/>
        <v/>
      </c>
      <c r="EM244" s="139" t="str">
        <f t="shared" si="152"/>
        <v/>
      </c>
      <c r="EP244" s="139" t="str">
        <f t="shared" si="153"/>
        <v/>
      </c>
      <c r="ES244" s="139" t="str">
        <f t="shared" si="154"/>
        <v/>
      </c>
      <c r="EV244" s="139" t="str">
        <f t="shared" si="155"/>
        <v/>
      </c>
      <c r="EY244" s="139" t="str">
        <f t="shared" si="156"/>
        <v/>
      </c>
      <c r="FB244" s="139" t="str">
        <f t="shared" si="157"/>
        <v/>
      </c>
      <c r="FE244" s="139" t="str">
        <f t="shared" si="158"/>
        <v/>
      </c>
      <c r="FH244" s="139" t="str">
        <f t="shared" si="159"/>
        <v/>
      </c>
      <c r="FK244" s="139" t="str">
        <f t="shared" si="160"/>
        <v/>
      </c>
      <c r="FN244" s="139" t="str">
        <f t="shared" si="161"/>
        <v/>
      </c>
      <c r="FQ244" s="139" t="str">
        <f t="shared" si="162"/>
        <v/>
      </c>
      <c r="FT244" s="139" t="str">
        <f t="shared" si="163"/>
        <v/>
      </c>
      <c r="FW244" s="139" t="str">
        <f t="shared" si="164"/>
        <v/>
      </c>
      <c r="FZ244" s="139" t="str">
        <f t="shared" si="165"/>
        <v/>
      </c>
      <c r="GC244" s="139" t="str">
        <f t="shared" si="166"/>
        <v/>
      </c>
      <c r="GF244" s="139" t="str">
        <f t="shared" si="167"/>
        <v/>
      </c>
      <c r="GI244" s="139" t="str">
        <f t="shared" si="168"/>
        <v/>
      </c>
      <c r="GL244" s="139" t="str">
        <f t="shared" si="169"/>
        <v/>
      </c>
      <c r="GO244" s="139" t="str">
        <f t="shared" si="170"/>
        <v/>
      </c>
      <c r="GR244" s="139" t="str">
        <f t="shared" si="171"/>
        <v/>
      </c>
      <c r="GU244" s="139" t="str">
        <f t="shared" si="172"/>
        <v/>
      </c>
      <c r="GX244" s="139" t="str">
        <f t="shared" si="173"/>
        <v/>
      </c>
      <c r="HA244" s="139" t="str">
        <f t="shared" si="174"/>
        <v/>
      </c>
      <c r="HD244" s="139" t="str">
        <f t="shared" si="175"/>
        <v/>
      </c>
      <c r="HG244" s="139" t="str">
        <f t="shared" si="176"/>
        <v/>
      </c>
      <c r="HJ244" s="139" t="str">
        <f t="shared" si="177"/>
        <v/>
      </c>
      <c r="HM244" s="139" t="str">
        <f t="shared" si="178"/>
        <v/>
      </c>
      <c r="HP244" s="139" t="str">
        <f t="shared" si="179"/>
        <v/>
      </c>
      <c r="HS244" s="139" t="str">
        <f t="shared" si="180"/>
        <v/>
      </c>
      <c r="HV244" s="139" t="str">
        <f t="shared" si="181"/>
        <v/>
      </c>
      <c r="HY244" s="139" t="str">
        <f t="shared" si="182"/>
        <v/>
      </c>
      <c r="IE244" s="206" t="str">
        <f t="shared" si="183"/>
        <v/>
      </c>
      <c r="IF244" s="305" t="str">
        <f t="shared" si="184"/>
        <v/>
      </c>
      <c r="IG244" s="201" t="str">
        <f t="shared" si="185"/>
        <v/>
      </c>
      <c r="IH244" s="202" t="b">
        <f t="shared" si="186"/>
        <v>1</v>
      </c>
    </row>
    <row r="245" spans="66:242" x14ac:dyDescent="0.25">
      <c r="BN245" s="203" t="str">
        <f t="shared" si="144"/>
        <v/>
      </c>
      <c r="DA245" s="203" t="str">
        <f t="shared" si="145"/>
        <v/>
      </c>
      <c r="DU245" s="139" t="str">
        <f t="shared" si="146"/>
        <v/>
      </c>
      <c r="DX245" s="139" t="str">
        <f t="shared" si="147"/>
        <v/>
      </c>
      <c r="EA245" s="139" t="str">
        <f t="shared" si="148"/>
        <v/>
      </c>
      <c r="ED245" s="139" t="str">
        <f t="shared" si="149"/>
        <v/>
      </c>
      <c r="EG245" s="139" t="str">
        <f t="shared" si="150"/>
        <v/>
      </c>
      <c r="EJ245" s="139" t="str">
        <f t="shared" si="151"/>
        <v/>
      </c>
      <c r="EM245" s="139" t="str">
        <f t="shared" si="152"/>
        <v/>
      </c>
      <c r="EP245" s="139" t="str">
        <f t="shared" si="153"/>
        <v/>
      </c>
      <c r="ES245" s="139" t="str">
        <f t="shared" si="154"/>
        <v/>
      </c>
      <c r="EV245" s="139" t="str">
        <f t="shared" si="155"/>
        <v/>
      </c>
      <c r="EY245" s="139" t="str">
        <f t="shared" si="156"/>
        <v/>
      </c>
      <c r="FB245" s="139" t="str">
        <f t="shared" si="157"/>
        <v/>
      </c>
      <c r="FE245" s="139" t="str">
        <f t="shared" si="158"/>
        <v/>
      </c>
      <c r="FH245" s="139" t="str">
        <f t="shared" si="159"/>
        <v/>
      </c>
      <c r="FK245" s="139" t="str">
        <f t="shared" si="160"/>
        <v/>
      </c>
      <c r="FN245" s="139" t="str">
        <f t="shared" si="161"/>
        <v/>
      </c>
      <c r="FQ245" s="139" t="str">
        <f t="shared" si="162"/>
        <v/>
      </c>
      <c r="FT245" s="139" t="str">
        <f t="shared" si="163"/>
        <v/>
      </c>
      <c r="FW245" s="139" t="str">
        <f t="shared" si="164"/>
        <v/>
      </c>
      <c r="FZ245" s="139" t="str">
        <f t="shared" si="165"/>
        <v/>
      </c>
      <c r="GC245" s="139" t="str">
        <f t="shared" si="166"/>
        <v/>
      </c>
      <c r="GF245" s="139" t="str">
        <f t="shared" si="167"/>
        <v/>
      </c>
      <c r="GI245" s="139" t="str">
        <f t="shared" si="168"/>
        <v/>
      </c>
      <c r="GL245" s="139" t="str">
        <f t="shared" si="169"/>
        <v/>
      </c>
      <c r="GO245" s="139" t="str">
        <f t="shared" si="170"/>
        <v/>
      </c>
      <c r="GR245" s="139" t="str">
        <f t="shared" si="171"/>
        <v/>
      </c>
      <c r="GU245" s="139" t="str">
        <f t="shared" si="172"/>
        <v/>
      </c>
      <c r="GX245" s="139" t="str">
        <f t="shared" si="173"/>
        <v/>
      </c>
      <c r="HA245" s="139" t="str">
        <f t="shared" si="174"/>
        <v/>
      </c>
      <c r="HD245" s="139" t="str">
        <f t="shared" si="175"/>
        <v/>
      </c>
      <c r="HG245" s="139" t="str">
        <f t="shared" si="176"/>
        <v/>
      </c>
      <c r="HJ245" s="139" t="str">
        <f t="shared" si="177"/>
        <v/>
      </c>
      <c r="HM245" s="139" t="str">
        <f t="shared" si="178"/>
        <v/>
      </c>
      <c r="HP245" s="139" t="str">
        <f t="shared" si="179"/>
        <v/>
      </c>
      <c r="HS245" s="139" t="str">
        <f t="shared" si="180"/>
        <v/>
      </c>
      <c r="HV245" s="139" t="str">
        <f t="shared" si="181"/>
        <v/>
      </c>
      <c r="HY245" s="139" t="str">
        <f t="shared" si="182"/>
        <v/>
      </c>
      <c r="IE245" s="206" t="str">
        <f t="shared" si="183"/>
        <v/>
      </c>
      <c r="IF245" s="305" t="str">
        <f t="shared" si="184"/>
        <v/>
      </c>
      <c r="IG245" s="201" t="str">
        <f t="shared" si="185"/>
        <v/>
      </c>
      <c r="IH245" s="202" t="b">
        <f t="shared" si="186"/>
        <v>1</v>
      </c>
    </row>
    <row r="246" spans="66:242" x14ac:dyDescent="0.25">
      <c r="BN246" s="203" t="str">
        <f t="shared" si="144"/>
        <v/>
      </c>
      <c r="DA246" s="203" t="str">
        <f t="shared" si="145"/>
        <v/>
      </c>
      <c r="DU246" s="139" t="str">
        <f t="shared" si="146"/>
        <v/>
      </c>
      <c r="DX246" s="139" t="str">
        <f t="shared" si="147"/>
        <v/>
      </c>
      <c r="EA246" s="139" t="str">
        <f t="shared" si="148"/>
        <v/>
      </c>
      <c r="ED246" s="139" t="str">
        <f t="shared" si="149"/>
        <v/>
      </c>
      <c r="EG246" s="139" t="str">
        <f t="shared" si="150"/>
        <v/>
      </c>
      <c r="EJ246" s="139" t="str">
        <f t="shared" si="151"/>
        <v/>
      </c>
      <c r="EM246" s="139" t="str">
        <f t="shared" si="152"/>
        <v/>
      </c>
      <c r="EP246" s="139" t="str">
        <f t="shared" si="153"/>
        <v/>
      </c>
      <c r="ES246" s="139" t="str">
        <f t="shared" si="154"/>
        <v/>
      </c>
      <c r="EV246" s="139" t="str">
        <f t="shared" si="155"/>
        <v/>
      </c>
      <c r="EY246" s="139" t="str">
        <f t="shared" si="156"/>
        <v/>
      </c>
      <c r="FB246" s="139" t="str">
        <f t="shared" si="157"/>
        <v/>
      </c>
      <c r="FE246" s="139" t="str">
        <f t="shared" si="158"/>
        <v/>
      </c>
      <c r="FH246" s="139" t="str">
        <f t="shared" si="159"/>
        <v/>
      </c>
      <c r="FK246" s="139" t="str">
        <f t="shared" si="160"/>
        <v/>
      </c>
      <c r="FN246" s="139" t="str">
        <f t="shared" si="161"/>
        <v/>
      </c>
      <c r="FQ246" s="139" t="str">
        <f t="shared" si="162"/>
        <v/>
      </c>
      <c r="FT246" s="139" t="str">
        <f t="shared" si="163"/>
        <v/>
      </c>
      <c r="FW246" s="139" t="str">
        <f t="shared" si="164"/>
        <v/>
      </c>
      <c r="FZ246" s="139" t="str">
        <f t="shared" si="165"/>
        <v/>
      </c>
      <c r="GC246" s="139" t="str">
        <f t="shared" si="166"/>
        <v/>
      </c>
      <c r="GF246" s="139" t="str">
        <f t="shared" si="167"/>
        <v/>
      </c>
      <c r="GI246" s="139" t="str">
        <f t="shared" si="168"/>
        <v/>
      </c>
      <c r="GL246" s="139" t="str">
        <f t="shared" si="169"/>
        <v/>
      </c>
      <c r="GO246" s="139" t="str">
        <f t="shared" si="170"/>
        <v/>
      </c>
      <c r="GR246" s="139" t="str">
        <f t="shared" si="171"/>
        <v/>
      </c>
      <c r="GU246" s="139" t="str">
        <f t="shared" si="172"/>
        <v/>
      </c>
      <c r="GX246" s="139" t="str">
        <f t="shared" si="173"/>
        <v/>
      </c>
      <c r="HA246" s="139" t="str">
        <f t="shared" si="174"/>
        <v/>
      </c>
      <c r="HD246" s="139" t="str">
        <f t="shared" si="175"/>
        <v/>
      </c>
      <c r="HG246" s="139" t="str">
        <f t="shared" si="176"/>
        <v/>
      </c>
      <c r="HJ246" s="139" t="str">
        <f t="shared" si="177"/>
        <v/>
      </c>
      <c r="HM246" s="139" t="str">
        <f t="shared" si="178"/>
        <v/>
      </c>
      <c r="HP246" s="139" t="str">
        <f t="shared" si="179"/>
        <v/>
      </c>
      <c r="HS246" s="139" t="str">
        <f t="shared" si="180"/>
        <v/>
      </c>
      <c r="HV246" s="139" t="str">
        <f t="shared" si="181"/>
        <v/>
      </c>
      <c r="HY246" s="139" t="str">
        <f t="shared" si="182"/>
        <v/>
      </c>
      <c r="IE246" s="206" t="str">
        <f t="shared" si="183"/>
        <v/>
      </c>
      <c r="IF246" s="305" t="str">
        <f t="shared" si="184"/>
        <v/>
      </c>
      <c r="IG246" s="201" t="str">
        <f t="shared" si="185"/>
        <v/>
      </c>
      <c r="IH246" s="202" t="b">
        <f t="shared" si="186"/>
        <v>1</v>
      </c>
    </row>
    <row r="247" spans="66:242" x14ac:dyDescent="0.25">
      <c r="BN247" s="203" t="str">
        <f t="shared" si="144"/>
        <v/>
      </c>
      <c r="DA247" s="203" t="str">
        <f t="shared" si="145"/>
        <v/>
      </c>
      <c r="DU247" s="139" t="str">
        <f t="shared" si="146"/>
        <v/>
      </c>
      <c r="DX247" s="139" t="str">
        <f t="shared" si="147"/>
        <v/>
      </c>
      <c r="EA247" s="139" t="str">
        <f t="shared" si="148"/>
        <v/>
      </c>
      <c r="ED247" s="139" t="str">
        <f t="shared" si="149"/>
        <v/>
      </c>
      <c r="EG247" s="139" t="str">
        <f t="shared" si="150"/>
        <v/>
      </c>
      <c r="EJ247" s="139" t="str">
        <f t="shared" si="151"/>
        <v/>
      </c>
      <c r="EM247" s="139" t="str">
        <f t="shared" si="152"/>
        <v/>
      </c>
      <c r="EP247" s="139" t="str">
        <f t="shared" si="153"/>
        <v/>
      </c>
      <c r="ES247" s="139" t="str">
        <f t="shared" si="154"/>
        <v/>
      </c>
      <c r="EV247" s="139" t="str">
        <f t="shared" si="155"/>
        <v/>
      </c>
      <c r="EY247" s="139" t="str">
        <f t="shared" si="156"/>
        <v/>
      </c>
      <c r="FB247" s="139" t="str">
        <f t="shared" si="157"/>
        <v/>
      </c>
      <c r="FE247" s="139" t="str">
        <f t="shared" si="158"/>
        <v/>
      </c>
      <c r="FH247" s="139" t="str">
        <f t="shared" si="159"/>
        <v/>
      </c>
      <c r="FK247" s="139" t="str">
        <f t="shared" si="160"/>
        <v/>
      </c>
      <c r="FN247" s="139" t="str">
        <f t="shared" si="161"/>
        <v/>
      </c>
      <c r="FQ247" s="139" t="str">
        <f t="shared" si="162"/>
        <v/>
      </c>
      <c r="FT247" s="139" t="str">
        <f t="shared" si="163"/>
        <v/>
      </c>
      <c r="FW247" s="139" t="str">
        <f t="shared" si="164"/>
        <v/>
      </c>
      <c r="FZ247" s="139" t="str">
        <f t="shared" si="165"/>
        <v/>
      </c>
      <c r="GC247" s="139" t="str">
        <f t="shared" si="166"/>
        <v/>
      </c>
      <c r="GF247" s="139" t="str">
        <f t="shared" si="167"/>
        <v/>
      </c>
      <c r="GI247" s="139" t="str">
        <f t="shared" si="168"/>
        <v/>
      </c>
      <c r="GL247" s="139" t="str">
        <f t="shared" si="169"/>
        <v/>
      </c>
      <c r="GO247" s="139" t="str">
        <f t="shared" si="170"/>
        <v/>
      </c>
      <c r="GR247" s="139" t="str">
        <f t="shared" si="171"/>
        <v/>
      </c>
      <c r="GU247" s="139" t="str">
        <f t="shared" si="172"/>
        <v/>
      </c>
      <c r="GX247" s="139" t="str">
        <f t="shared" si="173"/>
        <v/>
      </c>
      <c r="HA247" s="139" t="str">
        <f t="shared" si="174"/>
        <v/>
      </c>
      <c r="HD247" s="139" t="str">
        <f t="shared" si="175"/>
        <v/>
      </c>
      <c r="HG247" s="139" t="str">
        <f t="shared" si="176"/>
        <v/>
      </c>
      <c r="HJ247" s="139" t="str">
        <f t="shared" si="177"/>
        <v/>
      </c>
      <c r="HM247" s="139" t="str">
        <f t="shared" si="178"/>
        <v/>
      </c>
      <c r="HP247" s="139" t="str">
        <f t="shared" si="179"/>
        <v/>
      </c>
      <c r="HS247" s="139" t="str">
        <f t="shared" si="180"/>
        <v/>
      </c>
      <c r="HV247" s="139" t="str">
        <f t="shared" si="181"/>
        <v/>
      </c>
      <c r="HY247" s="139" t="str">
        <f t="shared" si="182"/>
        <v/>
      </c>
      <c r="IE247" s="206" t="str">
        <f t="shared" si="183"/>
        <v/>
      </c>
      <c r="IF247" s="305" t="str">
        <f t="shared" si="184"/>
        <v/>
      </c>
      <c r="IG247" s="201" t="str">
        <f t="shared" si="185"/>
        <v/>
      </c>
      <c r="IH247" s="202" t="b">
        <f t="shared" si="186"/>
        <v>1</v>
      </c>
    </row>
    <row r="248" spans="66:242" x14ac:dyDescent="0.25">
      <c r="BN248" s="203" t="str">
        <f t="shared" si="144"/>
        <v/>
      </c>
      <c r="DA248" s="203" t="str">
        <f t="shared" si="145"/>
        <v/>
      </c>
      <c r="DU248" s="139" t="str">
        <f t="shared" si="146"/>
        <v/>
      </c>
      <c r="DX248" s="139" t="str">
        <f t="shared" si="147"/>
        <v/>
      </c>
      <c r="EA248" s="139" t="str">
        <f t="shared" si="148"/>
        <v/>
      </c>
      <c r="ED248" s="139" t="str">
        <f t="shared" si="149"/>
        <v/>
      </c>
      <c r="EG248" s="139" t="str">
        <f t="shared" si="150"/>
        <v/>
      </c>
      <c r="EJ248" s="139" t="str">
        <f t="shared" si="151"/>
        <v/>
      </c>
      <c r="EM248" s="139" t="str">
        <f t="shared" si="152"/>
        <v/>
      </c>
      <c r="EP248" s="139" t="str">
        <f t="shared" si="153"/>
        <v/>
      </c>
      <c r="ES248" s="139" t="str">
        <f t="shared" si="154"/>
        <v/>
      </c>
      <c r="EV248" s="139" t="str">
        <f t="shared" si="155"/>
        <v/>
      </c>
      <c r="EY248" s="139" t="str">
        <f t="shared" si="156"/>
        <v/>
      </c>
      <c r="FB248" s="139" t="str">
        <f t="shared" si="157"/>
        <v/>
      </c>
      <c r="FE248" s="139" t="str">
        <f t="shared" si="158"/>
        <v/>
      </c>
      <c r="FH248" s="139" t="str">
        <f t="shared" si="159"/>
        <v/>
      </c>
      <c r="FK248" s="139" t="str">
        <f t="shared" si="160"/>
        <v/>
      </c>
      <c r="FN248" s="139" t="str">
        <f t="shared" si="161"/>
        <v/>
      </c>
      <c r="FQ248" s="139" t="str">
        <f t="shared" si="162"/>
        <v/>
      </c>
      <c r="FT248" s="139" t="str">
        <f t="shared" si="163"/>
        <v/>
      </c>
      <c r="FW248" s="139" t="str">
        <f t="shared" si="164"/>
        <v/>
      </c>
      <c r="FZ248" s="139" t="str">
        <f t="shared" si="165"/>
        <v/>
      </c>
      <c r="GC248" s="139" t="str">
        <f t="shared" si="166"/>
        <v/>
      </c>
      <c r="GF248" s="139" t="str">
        <f t="shared" si="167"/>
        <v/>
      </c>
      <c r="GI248" s="139" t="str">
        <f t="shared" si="168"/>
        <v/>
      </c>
      <c r="GL248" s="139" t="str">
        <f t="shared" si="169"/>
        <v/>
      </c>
      <c r="GO248" s="139" t="str">
        <f t="shared" si="170"/>
        <v/>
      </c>
      <c r="GR248" s="139" t="str">
        <f t="shared" si="171"/>
        <v/>
      </c>
      <c r="GU248" s="139" t="str">
        <f t="shared" si="172"/>
        <v/>
      </c>
      <c r="GX248" s="139" t="str">
        <f t="shared" si="173"/>
        <v/>
      </c>
      <c r="HA248" s="139" t="str">
        <f t="shared" si="174"/>
        <v/>
      </c>
      <c r="HD248" s="139" t="str">
        <f t="shared" si="175"/>
        <v/>
      </c>
      <c r="HG248" s="139" t="str">
        <f t="shared" si="176"/>
        <v/>
      </c>
      <c r="HJ248" s="139" t="str">
        <f t="shared" si="177"/>
        <v/>
      </c>
      <c r="HM248" s="139" t="str">
        <f t="shared" si="178"/>
        <v/>
      </c>
      <c r="HP248" s="139" t="str">
        <f t="shared" si="179"/>
        <v/>
      </c>
      <c r="HS248" s="139" t="str">
        <f t="shared" si="180"/>
        <v/>
      </c>
      <c r="HV248" s="139" t="str">
        <f t="shared" si="181"/>
        <v/>
      </c>
      <c r="HY248" s="139" t="str">
        <f t="shared" si="182"/>
        <v/>
      </c>
      <c r="IE248" s="206" t="str">
        <f t="shared" si="183"/>
        <v/>
      </c>
      <c r="IF248" s="305" t="str">
        <f t="shared" si="184"/>
        <v/>
      </c>
      <c r="IG248" s="201" t="str">
        <f t="shared" si="185"/>
        <v/>
      </c>
      <c r="IH248" s="202" t="b">
        <f t="shared" si="186"/>
        <v>1</v>
      </c>
    </row>
    <row r="249" spans="66:242" x14ac:dyDescent="0.25">
      <c r="BN249" s="203" t="str">
        <f t="shared" si="144"/>
        <v/>
      </c>
      <c r="DA249" s="203" t="str">
        <f t="shared" si="145"/>
        <v/>
      </c>
      <c r="DU249" s="139" t="str">
        <f t="shared" si="146"/>
        <v/>
      </c>
      <c r="DX249" s="139" t="str">
        <f t="shared" si="147"/>
        <v/>
      </c>
      <c r="EA249" s="139" t="str">
        <f t="shared" si="148"/>
        <v/>
      </c>
      <c r="ED249" s="139" t="str">
        <f t="shared" si="149"/>
        <v/>
      </c>
      <c r="EG249" s="139" t="str">
        <f t="shared" si="150"/>
        <v/>
      </c>
      <c r="EJ249" s="139" t="str">
        <f t="shared" si="151"/>
        <v/>
      </c>
      <c r="EM249" s="139" t="str">
        <f t="shared" si="152"/>
        <v/>
      </c>
      <c r="EP249" s="139" t="str">
        <f t="shared" si="153"/>
        <v/>
      </c>
      <c r="ES249" s="139" t="str">
        <f t="shared" si="154"/>
        <v/>
      </c>
      <c r="EV249" s="139" t="str">
        <f t="shared" si="155"/>
        <v/>
      </c>
      <c r="EY249" s="139" t="str">
        <f t="shared" si="156"/>
        <v/>
      </c>
      <c r="FB249" s="139" t="str">
        <f t="shared" si="157"/>
        <v/>
      </c>
      <c r="FE249" s="139" t="str">
        <f t="shared" si="158"/>
        <v/>
      </c>
      <c r="FH249" s="139" t="str">
        <f t="shared" si="159"/>
        <v/>
      </c>
      <c r="FK249" s="139" t="str">
        <f t="shared" si="160"/>
        <v/>
      </c>
      <c r="FN249" s="139" t="str">
        <f t="shared" si="161"/>
        <v/>
      </c>
      <c r="FQ249" s="139" t="str">
        <f t="shared" si="162"/>
        <v/>
      </c>
      <c r="FT249" s="139" t="str">
        <f t="shared" si="163"/>
        <v/>
      </c>
      <c r="FW249" s="139" t="str">
        <f t="shared" si="164"/>
        <v/>
      </c>
      <c r="FZ249" s="139" t="str">
        <f t="shared" si="165"/>
        <v/>
      </c>
      <c r="GC249" s="139" t="str">
        <f t="shared" si="166"/>
        <v/>
      </c>
      <c r="GF249" s="139" t="str">
        <f t="shared" si="167"/>
        <v/>
      </c>
      <c r="GI249" s="139" t="str">
        <f t="shared" si="168"/>
        <v/>
      </c>
      <c r="GL249" s="139" t="str">
        <f t="shared" si="169"/>
        <v/>
      </c>
      <c r="GO249" s="139" t="str">
        <f t="shared" si="170"/>
        <v/>
      </c>
      <c r="GR249" s="139" t="str">
        <f t="shared" si="171"/>
        <v/>
      </c>
      <c r="GU249" s="139" t="str">
        <f t="shared" si="172"/>
        <v/>
      </c>
      <c r="GX249" s="139" t="str">
        <f t="shared" si="173"/>
        <v/>
      </c>
      <c r="HA249" s="139" t="str">
        <f t="shared" si="174"/>
        <v/>
      </c>
      <c r="HD249" s="139" t="str">
        <f t="shared" si="175"/>
        <v/>
      </c>
      <c r="HG249" s="139" t="str">
        <f t="shared" si="176"/>
        <v/>
      </c>
      <c r="HJ249" s="139" t="str">
        <f t="shared" si="177"/>
        <v/>
      </c>
      <c r="HM249" s="139" t="str">
        <f t="shared" si="178"/>
        <v/>
      </c>
      <c r="HP249" s="139" t="str">
        <f t="shared" si="179"/>
        <v/>
      </c>
      <c r="HS249" s="139" t="str">
        <f t="shared" si="180"/>
        <v/>
      </c>
      <c r="HV249" s="139" t="str">
        <f t="shared" si="181"/>
        <v/>
      </c>
      <c r="HY249" s="139" t="str">
        <f t="shared" si="182"/>
        <v/>
      </c>
      <c r="IE249" s="206" t="str">
        <f t="shared" si="183"/>
        <v/>
      </c>
      <c r="IF249" s="305" t="str">
        <f t="shared" si="184"/>
        <v/>
      </c>
      <c r="IG249" s="201" t="str">
        <f t="shared" si="185"/>
        <v/>
      </c>
      <c r="IH249" s="202" t="b">
        <f t="shared" si="186"/>
        <v>1</v>
      </c>
    </row>
    <row r="250" spans="66:242" x14ac:dyDescent="0.25">
      <c r="BN250" s="203" t="str">
        <f t="shared" si="144"/>
        <v/>
      </c>
      <c r="DA250" s="203" t="str">
        <f t="shared" si="145"/>
        <v/>
      </c>
      <c r="DU250" s="139" t="str">
        <f t="shared" si="146"/>
        <v/>
      </c>
      <c r="DX250" s="139" t="str">
        <f t="shared" si="147"/>
        <v/>
      </c>
      <c r="EA250" s="139" t="str">
        <f t="shared" si="148"/>
        <v/>
      </c>
      <c r="ED250" s="139" t="str">
        <f t="shared" si="149"/>
        <v/>
      </c>
      <c r="EG250" s="139" t="str">
        <f t="shared" si="150"/>
        <v/>
      </c>
      <c r="EJ250" s="139" t="str">
        <f t="shared" si="151"/>
        <v/>
      </c>
      <c r="EM250" s="139" t="str">
        <f t="shared" si="152"/>
        <v/>
      </c>
      <c r="EP250" s="139" t="str">
        <f t="shared" si="153"/>
        <v/>
      </c>
      <c r="ES250" s="139" t="str">
        <f t="shared" si="154"/>
        <v/>
      </c>
      <c r="EV250" s="139" t="str">
        <f t="shared" si="155"/>
        <v/>
      </c>
      <c r="EY250" s="139" t="str">
        <f t="shared" si="156"/>
        <v/>
      </c>
      <c r="FB250" s="139" t="str">
        <f t="shared" si="157"/>
        <v/>
      </c>
      <c r="FE250" s="139" t="str">
        <f t="shared" si="158"/>
        <v/>
      </c>
      <c r="FH250" s="139" t="str">
        <f t="shared" si="159"/>
        <v/>
      </c>
      <c r="FK250" s="139" t="str">
        <f t="shared" si="160"/>
        <v/>
      </c>
      <c r="FN250" s="139" t="str">
        <f t="shared" si="161"/>
        <v/>
      </c>
      <c r="FQ250" s="139" t="str">
        <f t="shared" si="162"/>
        <v/>
      </c>
      <c r="FT250" s="139" t="str">
        <f t="shared" si="163"/>
        <v/>
      </c>
      <c r="FW250" s="139" t="str">
        <f t="shared" si="164"/>
        <v/>
      </c>
      <c r="FZ250" s="139" t="str">
        <f t="shared" si="165"/>
        <v/>
      </c>
      <c r="GC250" s="139" t="str">
        <f t="shared" si="166"/>
        <v/>
      </c>
      <c r="GF250" s="139" t="str">
        <f t="shared" si="167"/>
        <v/>
      </c>
      <c r="GI250" s="139" t="str">
        <f t="shared" si="168"/>
        <v/>
      </c>
      <c r="GL250" s="139" t="str">
        <f t="shared" si="169"/>
        <v/>
      </c>
      <c r="GO250" s="139" t="str">
        <f t="shared" si="170"/>
        <v/>
      </c>
      <c r="GR250" s="139" t="str">
        <f t="shared" si="171"/>
        <v/>
      </c>
      <c r="GU250" s="139" t="str">
        <f t="shared" si="172"/>
        <v/>
      </c>
      <c r="GX250" s="139" t="str">
        <f t="shared" si="173"/>
        <v/>
      </c>
      <c r="HA250" s="139" t="str">
        <f t="shared" si="174"/>
        <v/>
      </c>
      <c r="HD250" s="139" t="str">
        <f t="shared" si="175"/>
        <v/>
      </c>
      <c r="HG250" s="139" t="str">
        <f t="shared" si="176"/>
        <v/>
      </c>
      <c r="HJ250" s="139" t="str">
        <f t="shared" si="177"/>
        <v/>
      </c>
      <c r="HM250" s="139" t="str">
        <f t="shared" si="178"/>
        <v/>
      </c>
      <c r="HP250" s="139" t="str">
        <f t="shared" si="179"/>
        <v/>
      </c>
      <c r="HS250" s="139" t="str">
        <f t="shared" si="180"/>
        <v/>
      </c>
      <c r="HV250" s="139" t="str">
        <f t="shared" si="181"/>
        <v/>
      </c>
      <c r="HY250" s="139" t="str">
        <f t="shared" si="182"/>
        <v/>
      </c>
      <c r="IE250" s="206" t="str">
        <f t="shared" si="183"/>
        <v/>
      </c>
      <c r="IF250" s="305" t="str">
        <f t="shared" si="184"/>
        <v/>
      </c>
      <c r="IG250" s="201" t="str">
        <f t="shared" si="185"/>
        <v/>
      </c>
      <c r="IH250" s="202" t="b">
        <f t="shared" si="186"/>
        <v>1</v>
      </c>
    </row>
    <row r="251" spans="66:242" x14ac:dyDescent="0.25">
      <c r="BN251" s="203" t="str">
        <f t="shared" si="144"/>
        <v/>
      </c>
      <c r="DA251" s="203" t="str">
        <f t="shared" si="145"/>
        <v/>
      </c>
      <c r="DU251" s="139" t="str">
        <f t="shared" si="146"/>
        <v/>
      </c>
      <c r="DX251" s="139" t="str">
        <f t="shared" si="147"/>
        <v/>
      </c>
      <c r="EA251" s="139" t="str">
        <f t="shared" si="148"/>
        <v/>
      </c>
      <c r="ED251" s="139" t="str">
        <f t="shared" si="149"/>
        <v/>
      </c>
      <c r="EG251" s="139" t="str">
        <f t="shared" si="150"/>
        <v/>
      </c>
      <c r="EJ251" s="139" t="str">
        <f t="shared" si="151"/>
        <v/>
      </c>
      <c r="EM251" s="139" t="str">
        <f t="shared" si="152"/>
        <v/>
      </c>
      <c r="EP251" s="139" t="str">
        <f t="shared" si="153"/>
        <v/>
      </c>
      <c r="ES251" s="139" t="str">
        <f t="shared" si="154"/>
        <v/>
      </c>
      <c r="EV251" s="139" t="str">
        <f t="shared" si="155"/>
        <v/>
      </c>
      <c r="EY251" s="139" t="str">
        <f t="shared" si="156"/>
        <v/>
      </c>
      <c r="FB251" s="139" t="str">
        <f t="shared" si="157"/>
        <v/>
      </c>
      <c r="FE251" s="139" t="str">
        <f t="shared" si="158"/>
        <v/>
      </c>
      <c r="FH251" s="139" t="str">
        <f t="shared" si="159"/>
        <v/>
      </c>
      <c r="FK251" s="139" t="str">
        <f t="shared" si="160"/>
        <v/>
      </c>
      <c r="FN251" s="139" t="str">
        <f t="shared" si="161"/>
        <v/>
      </c>
      <c r="FQ251" s="139" t="str">
        <f t="shared" si="162"/>
        <v/>
      </c>
      <c r="FT251" s="139" t="str">
        <f t="shared" si="163"/>
        <v/>
      </c>
      <c r="FW251" s="139" t="str">
        <f t="shared" si="164"/>
        <v/>
      </c>
      <c r="FZ251" s="139" t="str">
        <f t="shared" si="165"/>
        <v/>
      </c>
      <c r="GC251" s="139" t="str">
        <f t="shared" si="166"/>
        <v/>
      </c>
      <c r="GF251" s="139" t="str">
        <f t="shared" si="167"/>
        <v/>
      </c>
      <c r="GI251" s="139" t="str">
        <f t="shared" si="168"/>
        <v/>
      </c>
      <c r="GL251" s="139" t="str">
        <f t="shared" si="169"/>
        <v/>
      </c>
      <c r="GO251" s="139" t="str">
        <f t="shared" si="170"/>
        <v/>
      </c>
      <c r="GR251" s="139" t="str">
        <f t="shared" si="171"/>
        <v/>
      </c>
      <c r="GU251" s="139" t="str">
        <f t="shared" si="172"/>
        <v/>
      </c>
      <c r="GX251" s="139" t="str">
        <f t="shared" si="173"/>
        <v/>
      </c>
      <c r="HA251" s="139" t="str">
        <f t="shared" si="174"/>
        <v/>
      </c>
      <c r="HD251" s="139" t="str">
        <f t="shared" si="175"/>
        <v/>
      </c>
      <c r="HG251" s="139" t="str">
        <f t="shared" si="176"/>
        <v/>
      </c>
      <c r="HJ251" s="139" t="str">
        <f t="shared" si="177"/>
        <v/>
      </c>
      <c r="HM251" s="139" t="str">
        <f t="shared" si="178"/>
        <v/>
      </c>
      <c r="HP251" s="139" t="str">
        <f t="shared" si="179"/>
        <v/>
      </c>
      <c r="HS251" s="139" t="str">
        <f t="shared" si="180"/>
        <v/>
      </c>
      <c r="HV251" s="139" t="str">
        <f t="shared" si="181"/>
        <v/>
      </c>
      <c r="HY251" s="139" t="str">
        <f t="shared" si="182"/>
        <v/>
      </c>
      <c r="IE251" s="206" t="str">
        <f t="shared" si="183"/>
        <v/>
      </c>
      <c r="IF251" s="305" t="str">
        <f t="shared" si="184"/>
        <v/>
      </c>
      <c r="IG251" s="201" t="str">
        <f t="shared" si="185"/>
        <v/>
      </c>
      <c r="IH251" s="202" t="b">
        <f t="shared" si="186"/>
        <v>1</v>
      </c>
    </row>
    <row r="252" spans="66:242" x14ac:dyDescent="0.25">
      <c r="BN252" s="203" t="str">
        <f t="shared" si="144"/>
        <v/>
      </c>
      <c r="DA252" s="203" t="str">
        <f t="shared" si="145"/>
        <v/>
      </c>
      <c r="DU252" s="139" t="str">
        <f t="shared" si="146"/>
        <v/>
      </c>
      <c r="DX252" s="139" t="str">
        <f t="shared" si="147"/>
        <v/>
      </c>
      <c r="EA252" s="139" t="str">
        <f t="shared" si="148"/>
        <v/>
      </c>
      <c r="ED252" s="139" t="str">
        <f t="shared" si="149"/>
        <v/>
      </c>
      <c r="EG252" s="139" t="str">
        <f t="shared" si="150"/>
        <v/>
      </c>
      <c r="EJ252" s="139" t="str">
        <f t="shared" si="151"/>
        <v/>
      </c>
      <c r="EM252" s="139" t="str">
        <f t="shared" si="152"/>
        <v/>
      </c>
      <c r="EP252" s="139" t="str">
        <f t="shared" si="153"/>
        <v/>
      </c>
      <c r="ES252" s="139" t="str">
        <f t="shared" si="154"/>
        <v/>
      </c>
      <c r="EV252" s="139" t="str">
        <f t="shared" si="155"/>
        <v/>
      </c>
      <c r="EY252" s="139" t="str">
        <f t="shared" si="156"/>
        <v/>
      </c>
      <c r="FB252" s="139" t="str">
        <f t="shared" si="157"/>
        <v/>
      </c>
      <c r="FE252" s="139" t="str">
        <f t="shared" si="158"/>
        <v/>
      </c>
      <c r="FH252" s="139" t="str">
        <f t="shared" si="159"/>
        <v/>
      </c>
      <c r="FK252" s="139" t="str">
        <f t="shared" si="160"/>
        <v/>
      </c>
      <c r="FN252" s="139" t="str">
        <f t="shared" si="161"/>
        <v/>
      </c>
      <c r="FQ252" s="139" t="str">
        <f t="shared" si="162"/>
        <v/>
      </c>
      <c r="FT252" s="139" t="str">
        <f t="shared" si="163"/>
        <v/>
      </c>
      <c r="FW252" s="139" t="str">
        <f t="shared" si="164"/>
        <v/>
      </c>
      <c r="FZ252" s="139" t="str">
        <f t="shared" si="165"/>
        <v/>
      </c>
      <c r="GC252" s="139" t="str">
        <f t="shared" si="166"/>
        <v/>
      </c>
      <c r="GF252" s="139" t="str">
        <f t="shared" si="167"/>
        <v/>
      </c>
      <c r="GI252" s="139" t="str">
        <f t="shared" si="168"/>
        <v/>
      </c>
      <c r="GL252" s="139" t="str">
        <f t="shared" si="169"/>
        <v/>
      </c>
      <c r="GO252" s="139" t="str">
        <f t="shared" si="170"/>
        <v/>
      </c>
      <c r="GR252" s="139" t="str">
        <f t="shared" si="171"/>
        <v/>
      </c>
      <c r="GU252" s="139" t="str">
        <f t="shared" si="172"/>
        <v/>
      </c>
      <c r="GX252" s="139" t="str">
        <f t="shared" si="173"/>
        <v/>
      </c>
      <c r="HA252" s="139" t="str">
        <f t="shared" si="174"/>
        <v/>
      </c>
      <c r="HD252" s="139" t="str">
        <f t="shared" si="175"/>
        <v/>
      </c>
      <c r="HG252" s="139" t="str">
        <f t="shared" si="176"/>
        <v/>
      </c>
      <c r="HJ252" s="139" t="str">
        <f t="shared" si="177"/>
        <v/>
      </c>
      <c r="HM252" s="139" t="str">
        <f t="shared" si="178"/>
        <v/>
      </c>
      <c r="HP252" s="139" t="str">
        <f t="shared" si="179"/>
        <v/>
      </c>
      <c r="HS252" s="139" t="str">
        <f t="shared" si="180"/>
        <v/>
      </c>
      <c r="HV252" s="139" t="str">
        <f t="shared" si="181"/>
        <v/>
      </c>
      <c r="HY252" s="139" t="str">
        <f t="shared" si="182"/>
        <v/>
      </c>
      <c r="IE252" s="206" t="str">
        <f t="shared" si="183"/>
        <v/>
      </c>
      <c r="IF252" s="305" t="str">
        <f t="shared" si="184"/>
        <v/>
      </c>
      <c r="IG252" s="201" t="str">
        <f t="shared" si="185"/>
        <v/>
      </c>
      <c r="IH252" s="202" t="b">
        <f t="shared" si="186"/>
        <v>1</v>
      </c>
    </row>
    <row r="253" spans="66:242" x14ac:dyDescent="0.25">
      <c r="BN253" s="203" t="str">
        <f t="shared" si="144"/>
        <v/>
      </c>
      <c r="DA253" s="203" t="str">
        <f t="shared" si="145"/>
        <v/>
      </c>
      <c r="DU253" s="139" t="str">
        <f t="shared" si="146"/>
        <v/>
      </c>
      <c r="DX253" s="139" t="str">
        <f t="shared" si="147"/>
        <v/>
      </c>
      <c r="EA253" s="139" t="str">
        <f t="shared" si="148"/>
        <v/>
      </c>
      <c r="ED253" s="139" t="str">
        <f t="shared" si="149"/>
        <v/>
      </c>
      <c r="EG253" s="139" t="str">
        <f t="shared" si="150"/>
        <v/>
      </c>
      <c r="EJ253" s="139" t="str">
        <f t="shared" si="151"/>
        <v/>
      </c>
      <c r="EM253" s="139" t="str">
        <f t="shared" si="152"/>
        <v/>
      </c>
      <c r="EP253" s="139" t="str">
        <f t="shared" si="153"/>
        <v/>
      </c>
      <c r="ES253" s="139" t="str">
        <f t="shared" si="154"/>
        <v/>
      </c>
      <c r="EV253" s="139" t="str">
        <f t="shared" si="155"/>
        <v/>
      </c>
      <c r="EY253" s="139" t="str">
        <f t="shared" si="156"/>
        <v/>
      </c>
      <c r="FB253" s="139" t="str">
        <f t="shared" si="157"/>
        <v/>
      </c>
      <c r="FE253" s="139" t="str">
        <f t="shared" si="158"/>
        <v/>
      </c>
      <c r="FH253" s="139" t="str">
        <f t="shared" si="159"/>
        <v/>
      </c>
      <c r="FK253" s="139" t="str">
        <f t="shared" si="160"/>
        <v/>
      </c>
      <c r="FN253" s="139" t="str">
        <f t="shared" si="161"/>
        <v/>
      </c>
      <c r="FQ253" s="139" t="str">
        <f t="shared" si="162"/>
        <v/>
      </c>
      <c r="FT253" s="139" t="str">
        <f t="shared" si="163"/>
        <v/>
      </c>
      <c r="FW253" s="139" t="str">
        <f t="shared" si="164"/>
        <v/>
      </c>
      <c r="FZ253" s="139" t="str">
        <f t="shared" si="165"/>
        <v/>
      </c>
      <c r="GC253" s="139" t="str">
        <f t="shared" si="166"/>
        <v/>
      </c>
      <c r="GF253" s="139" t="str">
        <f t="shared" si="167"/>
        <v/>
      </c>
      <c r="GI253" s="139" t="str">
        <f t="shared" si="168"/>
        <v/>
      </c>
      <c r="GL253" s="139" t="str">
        <f t="shared" si="169"/>
        <v/>
      </c>
      <c r="GO253" s="139" t="str">
        <f t="shared" si="170"/>
        <v/>
      </c>
      <c r="GR253" s="139" t="str">
        <f t="shared" si="171"/>
        <v/>
      </c>
      <c r="GU253" s="139" t="str">
        <f t="shared" si="172"/>
        <v/>
      </c>
      <c r="GX253" s="139" t="str">
        <f t="shared" si="173"/>
        <v/>
      </c>
      <c r="HA253" s="139" t="str">
        <f t="shared" si="174"/>
        <v/>
      </c>
      <c r="HD253" s="139" t="str">
        <f t="shared" si="175"/>
        <v/>
      </c>
      <c r="HG253" s="139" t="str">
        <f t="shared" si="176"/>
        <v/>
      </c>
      <c r="HJ253" s="139" t="str">
        <f t="shared" si="177"/>
        <v/>
      </c>
      <c r="HM253" s="139" t="str">
        <f t="shared" si="178"/>
        <v/>
      </c>
      <c r="HP253" s="139" t="str">
        <f t="shared" si="179"/>
        <v/>
      </c>
      <c r="HS253" s="139" t="str">
        <f t="shared" si="180"/>
        <v/>
      </c>
      <c r="HV253" s="139" t="str">
        <f t="shared" si="181"/>
        <v/>
      </c>
      <c r="HY253" s="139" t="str">
        <f t="shared" si="182"/>
        <v/>
      </c>
      <c r="IE253" s="206" t="str">
        <f t="shared" si="183"/>
        <v/>
      </c>
      <c r="IF253" s="305" t="str">
        <f t="shared" si="184"/>
        <v/>
      </c>
      <c r="IG253" s="201" t="str">
        <f t="shared" si="185"/>
        <v/>
      </c>
      <c r="IH253" s="202" t="b">
        <f t="shared" si="186"/>
        <v>1</v>
      </c>
    </row>
    <row r="254" spans="66:242" x14ac:dyDescent="0.25">
      <c r="BN254" s="203" t="str">
        <f t="shared" si="144"/>
        <v/>
      </c>
      <c r="DA254" s="203" t="str">
        <f t="shared" si="145"/>
        <v/>
      </c>
      <c r="DU254" s="139" t="str">
        <f t="shared" si="146"/>
        <v/>
      </c>
      <c r="DX254" s="139" t="str">
        <f t="shared" si="147"/>
        <v/>
      </c>
      <c r="EA254" s="139" t="str">
        <f t="shared" si="148"/>
        <v/>
      </c>
      <c r="ED254" s="139" t="str">
        <f t="shared" si="149"/>
        <v/>
      </c>
      <c r="EG254" s="139" t="str">
        <f t="shared" si="150"/>
        <v/>
      </c>
      <c r="EJ254" s="139" t="str">
        <f t="shared" si="151"/>
        <v/>
      </c>
      <c r="EM254" s="139" t="str">
        <f t="shared" si="152"/>
        <v/>
      </c>
      <c r="EP254" s="139" t="str">
        <f t="shared" si="153"/>
        <v/>
      </c>
      <c r="ES254" s="139" t="str">
        <f t="shared" si="154"/>
        <v/>
      </c>
      <c r="EV254" s="139" t="str">
        <f t="shared" si="155"/>
        <v/>
      </c>
      <c r="EY254" s="139" t="str">
        <f t="shared" si="156"/>
        <v/>
      </c>
      <c r="FB254" s="139" t="str">
        <f t="shared" si="157"/>
        <v/>
      </c>
      <c r="FE254" s="139" t="str">
        <f t="shared" si="158"/>
        <v/>
      </c>
      <c r="FH254" s="139" t="str">
        <f t="shared" si="159"/>
        <v/>
      </c>
      <c r="FK254" s="139" t="str">
        <f t="shared" si="160"/>
        <v/>
      </c>
      <c r="FN254" s="139" t="str">
        <f t="shared" si="161"/>
        <v/>
      </c>
      <c r="FQ254" s="139" t="str">
        <f t="shared" si="162"/>
        <v/>
      </c>
      <c r="FT254" s="139" t="str">
        <f t="shared" si="163"/>
        <v/>
      </c>
      <c r="FW254" s="139" t="str">
        <f t="shared" si="164"/>
        <v/>
      </c>
      <c r="FZ254" s="139" t="str">
        <f t="shared" si="165"/>
        <v/>
      </c>
      <c r="GC254" s="139" t="str">
        <f t="shared" si="166"/>
        <v/>
      </c>
      <c r="GF254" s="139" t="str">
        <f t="shared" si="167"/>
        <v/>
      </c>
      <c r="GI254" s="139" t="str">
        <f t="shared" si="168"/>
        <v/>
      </c>
      <c r="GL254" s="139" t="str">
        <f t="shared" si="169"/>
        <v/>
      </c>
      <c r="GO254" s="139" t="str">
        <f t="shared" si="170"/>
        <v/>
      </c>
      <c r="GR254" s="139" t="str">
        <f t="shared" si="171"/>
        <v/>
      </c>
      <c r="GU254" s="139" t="str">
        <f t="shared" si="172"/>
        <v/>
      </c>
      <c r="GX254" s="139" t="str">
        <f t="shared" si="173"/>
        <v/>
      </c>
      <c r="HA254" s="139" t="str">
        <f t="shared" si="174"/>
        <v/>
      </c>
      <c r="HD254" s="139" t="str">
        <f t="shared" si="175"/>
        <v/>
      </c>
      <c r="HG254" s="139" t="str">
        <f t="shared" si="176"/>
        <v/>
      </c>
      <c r="HJ254" s="139" t="str">
        <f t="shared" si="177"/>
        <v/>
      </c>
      <c r="HM254" s="139" t="str">
        <f t="shared" si="178"/>
        <v/>
      </c>
      <c r="HP254" s="139" t="str">
        <f t="shared" si="179"/>
        <v/>
      </c>
      <c r="HS254" s="139" t="str">
        <f t="shared" si="180"/>
        <v/>
      </c>
      <c r="HV254" s="139" t="str">
        <f t="shared" si="181"/>
        <v/>
      </c>
      <c r="HY254" s="139" t="str">
        <f t="shared" si="182"/>
        <v/>
      </c>
      <c r="IE254" s="206" t="str">
        <f t="shared" si="183"/>
        <v/>
      </c>
      <c r="IF254" s="305" t="str">
        <f t="shared" si="184"/>
        <v/>
      </c>
      <c r="IG254" s="201" t="str">
        <f t="shared" si="185"/>
        <v/>
      </c>
      <c r="IH254" s="202" t="b">
        <f t="shared" si="186"/>
        <v>1</v>
      </c>
    </row>
    <row r="255" spans="66:242" x14ac:dyDescent="0.25">
      <c r="BN255" s="203" t="str">
        <f t="shared" si="144"/>
        <v/>
      </c>
      <c r="DA255" s="203" t="str">
        <f t="shared" si="145"/>
        <v/>
      </c>
      <c r="DU255" s="139" t="str">
        <f t="shared" si="146"/>
        <v/>
      </c>
      <c r="DX255" s="139" t="str">
        <f t="shared" si="147"/>
        <v/>
      </c>
      <c r="EA255" s="139" t="str">
        <f t="shared" si="148"/>
        <v/>
      </c>
      <c r="ED255" s="139" t="str">
        <f t="shared" si="149"/>
        <v/>
      </c>
      <c r="EG255" s="139" t="str">
        <f t="shared" si="150"/>
        <v/>
      </c>
      <c r="EJ255" s="139" t="str">
        <f t="shared" si="151"/>
        <v/>
      </c>
      <c r="EM255" s="139" t="str">
        <f t="shared" si="152"/>
        <v/>
      </c>
      <c r="EP255" s="139" t="str">
        <f t="shared" si="153"/>
        <v/>
      </c>
      <c r="ES255" s="139" t="str">
        <f t="shared" si="154"/>
        <v/>
      </c>
      <c r="EV255" s="139" t="str">
        <f t="shared" si="155"/>
        <v/>
      </c>
      <c r="EY255" s="139" t="str">
        <f t="shared" si="156"/>
        <v/>
      </c>
      <c r="FB255" s="139" t="str">
        <f t="shared" si="157"/>
        <v/>
      </c>
      <c r="FE255" s="139" t="str">
        <f t="shared" si="158"/>
        <v/>
      </c>
      <c r="FH255" s="139" t="str">
        <f t="shared" si="159"/>
        <v/>
      </c>
      <c r="FK255" s="139" t="str">
        <f t="shared" si="160"/>
        <v/>
      </c>
      <c r="FN255" s="139" t="str">
        <f t="shared" si="161"/>
        <v/>
      </c>
      <c r="FQ255" s="139" t="str">
        <f t="shared" si="162"/>
        <v/>
      </c>
      <c r="FT255" s="139" t="str">
        <f t="shared" si="163"/>
        <v/>
      </c>
      <c r="FW255" s="139" t="str">
        <f t="shared" si="164"/>
        <v/>
      </c>
      <c r="FZ255" s="139" t="str">
        <f t="shared" si="165"/>
        <v/>
      </c>
      <c r="GC255" s="139" t="str">
        <f t="shared" si="166"/>
        <v/>
      </c>
      <c r="GF255" s="139" t="str">
        <f t="shared" si="167"/>
        <v/>
      </c>
      <c r="GI255" s="139" t="str">
        <f t="shared" si="168"/>
        <v/>
      </c>
      <c r="GL255" s="139" t="str">
        <f t="shared" si="169"/>
        <v/>
      </c>
      <c r="GO255" s="139" t="str">
        <f t="shared" si="170"/>
        <v/>
      </c>
      <c r="GR255" s="139" t="str">
        <f t="shared" si="171"/>
        <v/>
      </c>
      <c r="GU255" s="139" t="str">
        <f t="shared" si="172"/>
        <v/>
      </c>
      <c r="GX255" s="139" t="str">
        <f t="shared" si="173"/>
        <v/>
      </c>
      <c r="HA255" s="139" t="str">
        <f t="shared" si="174"/>
        <v/>
      </c>
      <c r="HD255" s="139" t="str">
        <f t="shared" si="175"/>
        <v/>
      </c>
      <c r="HG255" s="139" t="str">
        <f t="shared" si="176"/>
        <v/>
      </c>
      <c r="HJ255" s="139" t="str">
        <f t="shared" si="177"/>
        <v/>
      </c>
      <c r="HM255" s="139" t="str">
        <f t="shared" si="178"/>
        <v/>
      </c>
      <c r="HP255" s="139" t="str">
        <f t="shared" si="179"/>
        <v/>
      </c>
      <c r="HS255" s="139" t="str">
        <f t="shared" si="180"/>
        <v/>
      </c>
      <c r="HV255" s="139" t="str">
        <f t="shared" si="181"/>
        <v/>
      </c>
      <c r="HY255" s="139" t="str">
        <f t="shared" si="182"/>
        <v/>
      </c>
      <c r="IE255" s="206" t="str">
        <f t="shared" si="183"/>
        <v/>
      </c>
      <c r="IF255" s="305" t="str">
        <f t="shared" si="184"/>
        <v/>
      </c>
      <c r="IG255" s="201" t="str">
        <f t="shared" si="185"/>
        <v/>
      </c>
      <c r="IH255" s="202" t="b">
        <f t="shared" si="186"/>
        <v>1</v>
      </c>
    </row>
    <row r="256" spans="66:242" x14ac:dyDescent="0.25">
      <c r="BN256" s="203" t="str">
        <f t="shared" si="144"/>
        <v/>
      </c>
      <c r="DA256" s="203" t="str">
        <f t="shared" si="145"/>
        <v/>
      </c>
      <c r="DU256" s="139" t="str">
        <f t="shared" si="146"/>
        <v/>
      </c>
      <c r="DX256" s="139" t="str">
        <f t="shared" si="147"/>
        <v/>
      </c>
      <c r="EA256" s="139" t="str">
        <f t="shared" si="148"/>
        <v/>
      </c>
      <c r="ED256" s="139" t="str">
        <f t="shared" si="149"/>
        <v/>
      </c>
      <c r="EG256" s="139" t="str">
        <f t="shared" si="150"/>
        <v/>
      </c>
      <c r="EJ256" s="139" t="str">
        <f t="shared" si="151"/>
        <v/>
      </c>
      <c r="EM256" s="139" t="str">
        <f t="shared" si="152"/>
        <v/>
      </c>
      <c r="EP256" s="139" t="str">
        <f t="shared" si="153"/>
        <v/>
      </c>
      <c r="ES256" s="139" t="str">
        <f t="shared" si="154"/>
        <v/>
      </c>
      <c r="EV256" s="139" t="str">
        <f t="shared" si="155"/>
        <v/>
      </c>
      <c r="EY256" s="139" t="str">
        <f t="shared" si="156"/>
        <v/>
      </c>
      <c r="FB256" s="139" t="str">
        <f t="shared" si="157"/>
        <v/>
      </c>
      <c r="FE256" s="139" t="str">
        <f t="shared" si="158"/>
        <v/>
      </c>
      <c r="FH256" s="139" t="str">
        <f t="shared" si="159"/>
        <v/>
      </c>
      <c r="FK256" s="139" t="str">
        <f t="shared" si="160"/>
        <v/>
      </c>
      <c r="FN256" s="139" t="str">
        <f t="shared" si="161"/>
        <v/>
      </c>
      <c r="FQ256" s="139" t="str">
        <f t="shared" si="162"/>
        <v/>
      </c>
      <c r="FT256" s="139" t="str">
        <f t="shared" si="163"/>
        <v/>
      </c>
      <c r="FW256" s="139" t="str">
        <f t="shared" si="164"/>
        <v/>
      </c>
      <c r="FZ256" s="139" t="str">
        <f t="shared" si="165"/>
        <v/>
      </c>
      <c r="GC256" s="139" t="str">
        <f t="shared" si="166"/>
        <v/>
      </c>
      <c r="GF256" s="139" t="str">
        <f t="shared" si="167"/>
        <v/>
      </c>
      <c r="GI256" s="139" t="str">
        <f t="shared" si="168"/>
        <v/>
      </c>
      <c r="GL256" s="139" t="str">
        <f t="shared" si="169"/>
        <v/>
      </c>
      <c r="GO256" s="139" t="str">
        <f t="shared" si="170"/>
        <v/>
      </c>
      <c r="GR256" s="139" t="str">
        <f t="shared" si="171"/>
        <v/>
      </c>
      <c r="GU256" s="139" t="str">
        <f t="shared" si="172"/>
        <v/>
      </c>
      <c r="GX256" s="139" t="str">
        <f t="shared" si="173"/>
        <v/>
      </c>
      <c r="HA256" s="139" t="str">
        <f t="shared" si="174"/>
        <v/>
      </c>
      <c r="HD256" s="139" t="str">
        <f t="shared" si="175"/>
        <v/>
      </c>
      <c r="HG256" s="139" t="str">
        <f t="shared" si="176"/>
        <v/>
      </c>
      <c r="HJ256" s="139" t="str">
        <f t="shared" si="177"/>
        <v/>
      </c>
      <c r="HM256" s="139" t="str">
        <f t="shared" si="178"/>
        <v/>
      </c>
      <c r="HP256" s="139" t="str">
        <f t="shared" si="179"/>
        <v/>
      </c>
      <c r="HS256" s="139" t="str">
        <f t="shared" si="180"/>
        <v/>
      </c>
      <c r="HV256" s="139" t="str">
        <f t="shared" si="181"/>
        <v/>
      </c>
      <c r="HY256" s="139" t="str">
        <f t="shared" si="182"/>
        <v/>
      </c>
      <c r="IE256" s="206" t="str">
        <f t="shared" si="183"/>
        <v/>
      </c>
      <c r="IF256" s="305" t="str">
        <f t="shared" si="184"/>
        <v/>
      </c>
      <c r="IG256" s="201" t="str">
        <f t="shared" si="185"/>
        <v/>
      </c>
      <c r="IH256" s="202" t="b">
        <f t="shared" si="186"/>
        <v>1</v>
      </c>
    </row>
    <row r="257" spans="66:242" x14ac:dyDescent="0.25">
      <c r="BN257" s="203" t="str">
        <f t="shared" si="144"/>
        <v/>
      </c>
      <c r="DA257" s="203" t="str">
        <f t="shared" si="145"/>
        <v/>
      </c>
      <c r="DU257" s="139" t="str">
        <f t="shared" si="146"/>
        <v/>
      </c>
      <c r="DX257" s="139" t="str">
        <f t="shared" si="147"/>
        <v/>
      </c>
      <c r="EA257" s="139" t="str">
        <f t="shared" si="148"/>
        <v/>
      </c>
      <c r="ED257" s="139" t="str">
        <f t="shared" si="149"/>
        <v/>
      </c>
      <c r="EG257" s="139" t="str">
        <f t="shared" si="150"/>
        <v/>
      </c>
      <c r="EJ257" s="139" t="str">
        <f t="shared" si="151"/>
        <v/>
      </c>
      <c r="EM257" s="139" t="str">
        <f t="shared" si="152"/>
        <v/>
      </c>
      <c r="EP257" s="139" t="str">
        <f t="shared" si="153"/>
        <v/>
      </c>
      <c r="ES257" s="139" t="str">
        <f t="shared" si="154"/>
        <v/>
      </c>
      <c r="EV257" s="139" t="str">
        <f t="shared" si="155"/>
        <v/>
      </c>
      <c r="EY257" s="139" t="str">
        <f t="shared" si="156"/>
        <v/>
      </c>
      <c r="FB257" s="139" t="str">
        <f t="shared" si="157"/>
        <v/>
      </c>
      <c r="FE257" s="139" t="str">
        <f t="shared" si="158"/>
        <v/>
      </c>
      <c r="FH257" s="139" t="str">
        <f t="shared" si="159"/>
        <v/>
      </c>
      <c r="FK257" s="139" t="str">
        <f t="shared" si="160"/>
        <v/>
      </c>
      <c r="FN257" s="139" t="str">
        <f t="shared" si="161"/>
        <v/>
      </c>
      <c r="FQ257" s="139" t="str">
        <f t="shared" si="162"/>
        <v/>
      </c>
      <c r="FT257" s="139" t="str">
        <f t="shared" si="163"/>
        <v/>
      </c>
      <c r="FW257" s="139" t="str">
        <f t="shared" si="164"/>
        <v/>
      </c>
      <c r="FZ257" s="139" t="str">
        <f t="shared" si="165"/>
        <v/>
      </c>
      <c r="GC257" s="139" t="str">
        <f t="shared" si="166"/>
        <v/>
      </c>
      <c r="GF257" s="139" t="str">
        <f t="shared" si="167"/>
        <v/>
      </c>
      <c r="GI257" s="139" t="str">
        <f t="shared" si="168"/>
        <v/>
      </c>
      <c r="GL257" s="139" t="str">
        <f t="shared" si="169"/>
        <v/>
      </c>
      <c r="GO257" s="139" t="str">
        <f t="shared" si="170"/>
        <v/>
      </c>
      <c r="GR257" s="139" t="str">
        <f t="shared" si="171"/>
        <v/>
      </c>
      <c r="GU257" s="139" t="str">
        <f t="shared" si="172"/>
        <v/>
      </c>
      <c r="GX257" s="139" t="str">
        <f t="shared" si="173"/>
        <v/>
      </c>
      <c r="HA257" s="139" t="str">
        <f t="shared" si="174"/>
        <v/>
      </c>
      <c r="HD257" s="139" t="str">
        <f t="shared" si="175"/>
        <v/>
      </c>
      <c r="HG257" s="139" t="str">
        <f t="shared" si="176"/>
        <v/>
      </c>
      <c r="HJ257" s="139" t="str">
        <f t="shared" si="177"/>
        <v/>
      </c>
      <c r="HM257" s="139" t="str">
        <f t="shared" si="178"/>
        <v/>
      </c>
      <c r="HP257" s="139" t="str">
        <f t="shared" si="179"/>
        <v/>
      </c>
      <c r="HS257" s="139" t="str">
        <f t="shared" si="180"/>
        <v/>
      </c>
      <c r="HV257" s="139" t="str">
        <f t="shared" si="181"/>
        <v/>
      </c>
      <c r="HY257" s="139" t="str">
        <f t="shared" si="182"/>
        <v/>
      </c>
      <c r="IE257" s="206" t="str">
        <f t="shared" si="183"/>
        <v/>
      </c>
      <c r="IF257" s="305" t="str">
        <f t="shared" si="184"/>
        <v/>
      </c>
      <c r="IG257" s="201" t="str">
        <f t="shared" si="185"/>
        <v/>
      </c>
      <c r="IH257" s="202" t="b">
        <f t="shared" si="186"/>
        <v>1</v>
      </c>
    </row>
    <row r="258" spans="66:242" x14ac:dyDescent="0.25">
      <c r="BN258" s="203" t="str">
        <f t="shared" si="144"/>
        <v/>
      </c>
      <c r="DA258" s="203" t="str">
        <f t="shared" si="145"/>
        <v/>
      </c>
      <c r="DU258" s="139" t="str">
        <f t="shared" si="146"/>
        <v/>
      </c>
      <c r="DX258" s="139" t="str">
        <f t="shared" si="147"/>
        <v/>
      </c>
      <c r="EA258" s="139" t="str">
        <f t="shared" si="148"/>
        <v/>
      </c>
      <c r="ED258" s="139" t="str">
        <f t="shared" si="149"/>
        <v/>
      </c>
      <c r="EG258" s="139" t="str">
        <f t="shared" si="150"/>
        <v/>
      </c>
      <c r="EJ258" s="139" t="str">
        <f t="shared" si="151"/>
        <v/>
      </c>
      <c r="EM258" s="139" t="str">
        <f t="shared" si="152"/>
        <v/>
      </c>
      <c r="EP258" s="139" t="str">
        <f t="shared" si="153"/>
        <v/>
      </c>
      <c r="ES258" s="139" t="str">
        <f t="shared" si="154"/>
        <v/>
      </c>
      <c r="EV258" s="139" t="str">
        <f t="shared" si="155"/>
        <v/>
      </c>
      <c r="EY258" s="139" t="str">
        <f t="shared" si="156"/>
        <v/>
      </c>
      <c r="FB258" s="139" t="str">
        <f t="shared" si="157"/>
        <v/>
      </c>
      <c r="FE258" s="139" t="str">
        <f t="shared" si="158"/>
        <v/>
      </c>
      <c r="FH258" s="139" t="str">
        <f t="shared" si="159"/>
        <v/>
      </c>
      <c r="FK258" s="139" t="str">
        <f t="shared" si="160"/>
        <v/>
      </c>
      <c r="FN258" s="139" t="str">
        <f t="shared" si="161"/>
        <v/>
      </c>
      <c r="FQ258" s="139" t="str">
        <f t="shared" si="162"/>
        <v/>
      </c>
      <c r="FT258" s="139" t="str">
        <f t="shared" si="163"/>
        <v/>
      </c>
      <c r="FW258" s="139" t="str">
        <f t="shared" si="164"/>
        <v/>
      </c>
      <c r="FZ258" s="139" t="str">
        <f t="shared" si="165"/>
        <v/>
      </c>
      <c r="GC258" s="139" t="str">
        <f t="shared" si="166"/>
        <v/>
      </c>
      <c r="GF258" s="139" t="str">
        <f t="shared" si="167"/>
        <v/>
      </c>
      <c r="GI258" s="139" t="str">
        <f t="shared" si="168"/>
        <v/>
      </c>
      <c r="GL258" s="139" t="str">
        <f t="shared" si="169"/>
        <v/>
      </c>
      <c r="GO258" s="139" t="str">
        <f t="shared" si="170"/>
        <v/>
      </c>
      <c r="GR258" s="139" t="str">
        <f t="shared" si="171"/>
        <v/>
      </c>
      <c r="GU258" s="139" t="str">
        <f t="shared" si="172"/>
        <v/>
      </c>
      <c r="GX258" s="139" t="str">
        <f t="shared" si="173"/>
        <v/>
      </c>
      <c r="HA258" s="139" t="str">
        <f t="shared" si="174"/>
        <v/>
      </c>
      <c r="HD258" s="139" t="str">
        <f t="shared" si="175"/>
        <v/>
      </c>
      <c r="HG258" s="139" t="str">
        <f t="shared" si="176"/>
        <v/>
      </c>
      <c r="HJ258" s="139" t="str">
        <f t="shared" si="177"/>
        <v/>
      </c>
      <c r="HM258" s="139" t="str">
        <f t="shared" si="178"/>
        <v/>
      </c>
      <c r="HP258" s="139" t="str">
        <f t="shared" si="179"/>
        <v/>
      </c>
      <c r="HS258" s="139" t="str">
        <f t="shared" si="180"/>
        <v/>
      </c>
      <c r="HV258" s="139" t="str">
        <f t="shared" si="181"/>
        <v/>
      </c>
      <c r="HY258" s="139" t="str">
        <f t="shared" si="182"/>
        <v/>
      </c>
      <c r="IE258" s="206" t="str">
        <f t="shared" si="183"/>
        <v/>
      </c>
      <c r="IF258" s="305" t="str">
        <f t="shared" si="184"/>
        <v/>
      </c>
      <c r="IG258" s="201" t="str">
        <f t="shared" si="185"/>
        <v/>
      </c>
      <c r="IH258" s="202" t="b">
        <f t="shared" si="186"/>
        <v>1</v>
      </c>
    </row>
    <row r="259" spans="66:242" x14ac:dyDescent="0.25">
      <c r="BN259" s="203" t="str">
        <f t="shared" si="144"/>
        <v/>
      </c>
      <c r="DA259" s="203" t="str">
        <f t="shared" si="145"/>
        <v/>
      </c>
      <c r="DU259" s="139" t="str">
        <f t="shared" si="146"/>
        <v/>
      </c>
      <c r="DX259" s="139" t="str">
        <f t="shared" si="147"/>
        <v/>
      </c>
      <c r="EA259" s="139" t="str">
        <f t="shared" si="148"/>
        <v/>
      </c>
      <c r="ED259" s="139" t="str">
        <f t="shared" si="149"/>
        <v/>
      </c>
      <c r="EG259" s="139" t="str">
        <f t="shared" si="150"/>
        <v/>
      </c>
      <c r="EJ259" s="139" t="str">
        <f t="shared" si="151"/>
        <v/>
      </c>
      <c r="EM259" s="139" t="str">
        <f t="shared" si="152"/>
        <v/>
      </c>
      <c r="EP259" s="139" t="str">
        <f t="shared" si="153"/>
        <v/>
      </c>
      <c r="ES259" s="139" t="str">
        <f t="shared" si="154"/>
        <v/>
      </c>
      <c r="EV259" s="139" t="str">
        <f t="shared" si="155"/>
        <v/>
      </c>
      <c r="EY259" s="139" t="str">
        <f t="shared" si="156"/>
        <v/>
      </c>
      <c r="FB259" s="139" t="str">
        <f t="shared" si="157"/>
        <v/>
      </c>
      <c r="FE259" s="139" t="str">
        <f t="shared" si="158"/>
        <v/>
      </c>
      <c r="FH259" s="139" t="str">
        <f t="shared" si="159"/>
        <v/>
      </c>
      <c r="FK259" s="139" t="str">
        <f t="shared" si="160"/>
        <v/>
      </c>
      <c r="FN259" s="139" t="str">
        <f t="shared" si="161"/>
        <v/>
      </c>
      <c r="FQ259" s="139" t="str">
        <f t="shared" si="162"/>
        <v/>
      </c>
      <c r="FT259" s="139" t="str">
        <f t="shared" si="163"/>
        <v/>
      </c>
      <c r="FW259" s="139" t="str">
        <f t="shared" si="164"/>
        <v/>
      </c>
      <c r="FZ259" s="139" t="str">
        <f t="shared" si="165"/>
        <v/>
      </c>
      <c r="GC259" s="139" t="str">
        <f t="shared" si="166"/>
        <v/>
      </c>
      <c r="GF259" s="139" t="str">
        <f t="shared" si="167"/>
        <v/>
      </c>
      <c r="GI259" s="139" t="str">
        <f t="shared" si="168"/>
        <v/>
      </c>
      <c r="GL259" s="139" t="str">
        <f t="shared" si="169"/>
        <v/>
      </c>
      <c r="GO259" s="139" t="str">
        <f t="shared" si="170"/>
        <v/>
      </c>
      <c r="GR259" s="139" t="str">
        <f t="shared" si="171"/>
        <v/>
      </c>
      <c r="GU259" s="139" t="str">
        <f t="shared" si="172"/>
        <v/>
      </c>
      <c r="GX259" s="139" t="str">
        <f t="shared" si="173"/>
        <v/>
      </c>
      <c r="HA259" s="139" t="str">
        <f t="shared" si="174"/>
        <v/>
      </c>
      <c r="HD259" s="139" t="str">
        <f t="shared" si="175"/>
        <v/>
      </c>
      <c r="HG259" s="139" t="str">
        <f t="shared" si="176"/>
        <v/>
      </c>
      <c r="HJ259" s="139" t="str">
        <f t="shared" si="177"/>
        <v/>
      </c>
      <c r="HM259" s="139" t="str">
        <f t="shared" si="178"/>
        <v/>
      </c>
      <c r="HP259" s="139" t="str">
        <f t="shared" si="179"/>
        <v/>
      </c>
      <c r="HS259" s="139" t="str">
        <f t="shared" si="180"/>
        <v/>
      </c>
      <c r="HV259" s="139" t="str">
        <f t="shared" si="181"/>
        <v/>
      </c>
      <c r="HY259" s="139" t="str">
        <f t="shared" si="182"/>
        <v/>
      </c>
      <c r="IE259" s="206" t="str">
        <f t="shared" si="183"/>
        <v/>
      </c>
      <c r="IF259" s="305" t="str">
        <f t="shared" si="184"/>
        <v/>
      </c>
      <c r="IG259" s="201" t="str">
        <f t="shared" si="185"/>
        <v/>
      </c>
      <c r="IH259" s="202" t="b">
        <f t="shared" si="186"/>
        <v>1</v>
      </c>
    </row>
    <row r="260" spans="66:242" x14ac:dyDescent="0.25">
      <c r="BN260" s="203" t="str">
        <f t="shared" si="144"/>
        <v/>
      </c>
      <c r="DA260" s="203" t="str">
        <f t="shared" si="145"/>
        <v/>
      </c>
      <c r="DU260" s="139" t="str">
        <f t="shared" si="146"/>
        <v/>
      </c>
      <c r="DX260" s="139" t="str">
        <f t="shared" si="147"/>
        <v/>
      </c>
      <c r="EA260" s="139" t="str">
        <f t="shared" si="148"/>
        <v/>
      </c>
      <c r="ED260" s="139" t="str">
        <f t="shared" si="149"/>
        <v/>
      </c>
      <c r="EG260" s="139" t="str">
        <f t="shared" si="150"/>
        <v/>
      </c>
      <c r="EJ260" s="139" t="str">
        <f t="shared" si="151"/>
        <v/>
      </c>
      <c r="EM260" s="139" t="str">
        <f t="shared" si="152"/>
        <v/>
      </c>
      <c r="EP260" s="139" t="str">
        <f t="shared" si="153"/>
        <v/>
      </c>
      <c r="ES260" s="139" t="str">
        <f t="shared" si="154"/>
        <v/>
      </c>
      <c r="EV260" s="139" t="str">
        <f t="shared" si="155"/>
        <v/>
      </c>
      <c r="EY260" s="139" t="str">
        <f t="shared" si="156"/>
        <v/>
      </c>
      <c r="FB260" s="139" t="str">
        <f t="shared" si="157"/>
        <v/>
      </c>
      <c r="FE260" s="139" t="str">
        <f t="shared" si="158"/>
        <v/>
      </c>
      <c r="FH260" s="139" t="str">
        <f t="shared" si="159"/>
        <v/>
      </c>
      <c r="FK260" s="139" t="str">
        <f t="shared" si="160"/>
        <v/>
      </c>
      <c r="FN260" s="139" t="str">
        <f t="shared" si="161"/>
        <v/>
      </c>
      <c r="FQ260" s="139" t="str">
        <f t="shared" si="162"/>
        <v/>
      </c>
      <c r="FT260" s="139" t="str">
        <f t="shared" si="163"/>
        <v/>
      </c>
      <c r="FW260" s="139" t="str">
        <f t="shared" si="164"/>
        <v/>
      </c>
      <c r="FZ260" s="139" t="str">
        <f t="shared" si="165"/>
        <v/>
      </c>
      <c r="GC260" s="139" t="str">
        <f t="shared" si="166"/>
        <v/>
      </c>
      <c r="GF260" s="139" t="str">
        <f t="shared" si="167"/>
        <v/>
      </c>
      <c r="GI260" s="139" t="str">
        <f t="shared" si="168"/>
        <v/>
      </c>
      <c r="GL260" s="139" t="str">
        <f t="shared" si="169"/>
        <v/>
      </c>
      <c r="GO260" s="139" t="str">
        <f t="shared" si="170"/>
        <v/>
      </c>
      <c r="GR260" s="139" t="str">
        <f t="shared" si="171"/>
        <v/>
      </c>
      <c r="GU260" s="139" t="str">
        <f t="shared" si="172"/>
        <v/>
      </c>
      <c r="GX260" s="139" t="str">
        <f t="shared" si="173"/>
        <v/>
      </c>
      <c r="HA260" s="139" t="str">
        <f t="shared" si="174"/>
        <v/>
      </c>
      <c r="HD260" s="139" t="str">
        <f t="shared" si="175"/>
        <v/>
      </c>
      <c r="HG260" s="139" t="str">
        <f t="shared" si="176"/>
        <v/>
      </c>
      <c r="HJ260" s="139" t="str">
        <f t="shared" si="177"/>
        <v/>
      </c>
      <c r="HM260" s="139" t="str">
        <f t="shared" si="178"/>
        <v/>
      </c>
      <c r="HP260" s="139" t="str">
        <f t="shared" si="179"/>
        <v/>
      </c>
      <c r="HS260" s="139" t="str">
        <f t="shared" si="180"/>
        <v/>
      </c>
      <c r="HV260" s="139" t="str">
        <f t="shared" si="181"/>
        <v/>
      </c>
      <c r="HY260" s="139" t="str">
        <f t="shared" si="182"/>
        <v/>
      </c>
      <c r="IE260" s="206" t="str">
        <f t="shared" si="183"/>
        <v/>
      </c>
      <c r="IF260" s="305" t="str">
        <f t="shared" si="184"/>
        <v/>
      </c>
      <c r="IG260" s="201" t="str">
        <f t="shared" si="185"/>
        <v/>
      </c>
      <c r="IH260" s="202" t="b">
        <f t="shared" si="186"/>
        <v>1</v>
      </c>
    </row>
    <row r="261" spans="66:242" x14ac:dyDescent="0.25">
      <c r="BN261" s="203" t="str">
        <f t="shared" si="144"/>
        <v/>
      </c>
      <c r="DA261" s="203" t="str">
        <f t="shared" si="145"/>
        <v/>
      </c>
      <c r="DU261" s="139" t="str">
        <f t="shared" si="146"/>
        <v/>
      </c>
      <c r="DX261" s="139" t="str">
        <f t="shared" si="147"/>
        <v/>
      </c>
      <c r="EA261" s="139" t="str">
        <f t="shared" si="148"/>
        <v/>
      </c>
      <c r="ED261" s="139" t="str">
        <f t="shared" si="149"/>
        <v/>
      </c>
      <c r="EG261" s="139" t="str">
        <f t="shared" si="150"/>
        <v/>
      </c>
      <c r="EJ261" s="139" t="str">
        <f t="shared" si="151"/>
        <v/>
      </c>
      <c r="EM261" s="139" t="str">
        <f t="shared" si="152"/>
        <v/>
      </c>
      <c r="EP261" s="139" t="str">
        <f t="shared" si="153"/>
        <v/>
      </c>
      <c r="ES261" s="139" t="str">
        <f t="shared" si="154"/>
        <v/>
      </c>
      <c r="EV261" s="139" t="str">
        <f t="shared" si="155"/>
        <v/>
      </c>
      <c r="EY261" s="139" t="str">
        <f t="shared" si="156"/>
        <v/>
      </c>
      <c r="FB261" s="139" t="str">
        <f t="shared" si="157"/>
        <v/>
      </c>
      <c r="FE261" s="139" t="str">
        <f t="shared" si="158"/>
        <v/>
      </c>
      <c r="FH261" s="139" t="str">
        <f t="shared" si="159"/>
        <v/>
      </c>
      <c r="FK261" s="139" t="str">
        <f t="shared" si="160"/>
        <v/>
      </c>
      <c r="FN261" s="139" t="str">
        <f t="shared" si="161"/>
        <v/>
      </c>
      <c r="FQ261" s="139" t="str">
        <f t="shared" si="162"/>
        <v/>
      </c>
      <c r="FT261" s="139" t="str">
        <f t="shared" si="163"/>
        <v/>
      </c>
      <c r="FW261" s="139" t="str">
        <f t="shared" si="164"/>
        <v/>
      </c>
      <c r="FZ261" s="139" t="str">
        <f t="shared" si="165"/>
        <v/>
      </c>
      <c r="GC261" s="139" t="str">
        <f t="shared" si="166"/>
        <v/>
      </c>
      <c r="GF261" s="139" t="str">
        <f t="shared" si="167"/>
        <v/>
      </c>
      <c r="GI261" s="139" t="str">
        <f t="shared" si="168"/>
        <v/>
      </c>
      <c r="GL261" s="139" t="str">
        <f t="shared" si="169"/>
        <v/>
      </c>
      <c r="GO261" s="139" t="str">
        <f t="shared" si="170"/>
        <v/>
      </c>
      <c r="GR261" s="139" t="str">
        <f t="shared" si="171"/>
        <v/>
      </c>
      <c r="GU261" s="139" t="str">
        <f t="shared" si="172"/>
        <v/>
      </c>
      <c r="GX261" s="139" t="str">
        <f t="shared" si="173"/>
        <v/>
      </c>
      <c r="HA261" s="139" t="str">
        <f t="shared" si="174"/>
        <v/>
      </c>
      <c r="HD261" s="139" t="str">
        <f t="shared" si="175"/>
        <v/>
      </c>
      <c r="HG261" s="139" t="str">
        <f t="shared" si="176"/>
        <v/>
      </c>
      <c r="HJ261" s="139" t="str">
        <f t="shared" si="177"/>
        <v/>
      </c>
      <c r="HM261" s="139" t="str">
        <f t="shared" si="178"/>
        <v/>
      </c>
      <c r="HP261" s="139" t="str">
        <f t="shared" si="179"/>
        <v/>
      </c>
      <c r="HS261" s="139" t="str">
        <f t="shared" si="180"/>
        <v/>
      </c>
      <c r="HV261" s="139" t="str">
        <f t="shared" si="181"/>
        <v/>
      </c>
      <c r="HY261" s="139" t="str">
        <f t="shared" si="182"/>
        <v/>
      </c>
      <c r="IE261" s="206" t="str">
        <f t="shared" si="183"/>
        <v/>
      </c>
      <c r="IF261" s="305" t="str">
        <f t="shared" si="184"/>
        <v/>
      </c>
      <c r="IG261" s="201" t="str">
        <f t="shared" si="185"/>
        <v/>
      </c>
      <c r="IH261" s="202" t="b">
        <f t="shared" si="186"/>
        <v>1</v>
      </c>
    </row>
    <row r="262" spans="66:242" x14ac:dyDescent="0.25">
      <c r="BN262" s="203" t="str">
        <f t="shared" si="144"/>
        <v/>
      </c>
      <c r="DA262" s="203" t="str">
        <f t="shared" si="145"/>
        <v/>
      </c>
      <c r="DU262" s="139" t="str">
        <f t="shared" si="146"/>
        <v/>
      </c>
      <c r="DX262" s="139" t="str">
        <f t="shared" si="147"/>
        <v/>
      </c>
      <c r="EA262" s="139" t="str">
        <f t="shared" si="148"/>
        <v/>
      </c>
      <c r="ED262" s="139" t="str">
        <f t="shared" si="149"/>
        <v/>
      </c>
      <c r="EG262" s="139" t="str">
        <f t="shared" si="150"/>
        <v/>
      </c>
      <c r="EJ262" s="139" t="str">
        <f t="shared" si="151"/>
        <v/>
      </c>
      <c r="EM262" s="139" t="str">
        <f t="shared" si="152"/>
        <v/>
      </c>
      <c r="EP262" s="139" t="str">
        <f t="shared" si="153"/>
        <v/>
      </c>
      <c r="ES262" s="139" t="str">
        <f t="shared" si="154"/>
        <v/>
      </c>
      <c r="EV262" s="139" t="str">
        <f t="shared" si="155"/>
        <v/>
      </c>
      <c r="EY262" s="139" t="str">
        <f t="shared" si="156"/>
        <v/>
      </c>
      <c r="FB262" s="139" t="str">
        <f t="shared" si="157"/>
        <v/>
      </c>
      <c r="FE262" s="139" t="str">
        <f t="shared" si="158"/>
        <v/>
      </c>
      <c r="FH262" s="139" t="str">
        <f t="shared" si="159"/>
        <v/>
      </c>
      <c r="FK262" s="139" t="str">
        <f t="shared" si="160"/>
        <v/>
      </c>
      <c r="FN262" s="139" t="str">
        <f t="shared" si="161"/>
        <v/>
      </c>
      <c r="FQ262" s="139" t="str">
        <f t="shared" si="162"/>
        <v/>
      </c>
      <c r="FT262" s="139" t="str">
        <f t="shared" si="163"/>
        <v/>
      </c>
      <c r="FW262" s="139" t="str">
        <f t="shared" si="164"/>
        <v/>
      </c>
      <c r="FZ262" s="139" t="str">
        <f t="shared" si="165"/>
        <v/>
      </c>
      <c r="GC262" s="139" t="str">
        <f t="shared" si="166"/>
        <v/>
      </c>
      <c r="GF262" s="139" t="str">
        <f t="shared" si="167"/>
        <v/>
      </c>
      <c r="GI262" s="139" t="str">
        <f t="shared" si="168"/>
        <v/>
      </c>
      <c r="GL262" s="139" t="str">
        <f t="shared" si="169"/>
        <v/>
      </c>
      <c r="GO262" s="139" t="str">
        <f t="shared" si="170"/>
        <v/>
      </c>
      <c r="GR262" s="139" t="str">
        <f t="shared" si="171"/>
        <v/>
      </c>
      <c r="GU262" s="139" t="str">
        <f t="shared" si="172"/>
        <v/>
      </c>
      <c r="GX262" s="139" t="str">
        <f t="shared" si="173"/>
        <v/>
      </c>
      <c r="HA262" s="139" t="str">
        <f t="shared" si="174"/>
        <v/>
      </c>
      <c r="HD262" s="139" t="str">
        <f t="shared" si="175"/>
        <v/>
      </c>
      <c r="HG262" s="139" t="str">
        <f t="shared" si="176"/>
        <v/>
      </c>
      <c r="HJ262" s="139" t="str">
        <f t="shared" si="177"/>
        <v/>
      </c>
      <c r="HM262" s="139" t="str">
        <f t="shared" si="178"/>
        <v/>
      </c>
      <c r="HP262" s="139" t="str">
        <f t="shared" si="179"/>
        <v/>
      </c>
      <c r="HS262" s="139" t="str">
        <f t="shared" si="180"/>
        <v/>
      </c>
      <c r="HV262" s="139" t="str">
        <f t="shared" si="181"/>
        <v/>
      </c>
      <c r="HY262" s="139" t="str">
        <f t="shared" si="182"/>
        <v/>
      </c>
      <c r="IE262" s="206" t="str">
        <f t="shared" si="183"/>
        <v/>
      </c>
      <c r="IF262" s="305" t="str">
        <f t="shared" si="184"/>
        <v/>
      </c>
      <c r="IG262" s="201" t="str">
        <f t="shared" si="185"/>
        <v/>
      </c>
      <c r="IH262" s="202" t="b">
        <f t="shared" si="186"/>
        <v>1</v>
      </c>
    </row>
    <row r="263" spans="66:242" x14ac:dyDescent="0.25">
      <c r="BN263" s="203" t="str">
        <f t="shared" si="144"/>
        <v/>
      </c>
      <c r="DA263" s="203" t="str">
        <f t="shared" si="145"/>
        <v/>
      </c>
      <c r="DU263" s="139" t="str">
        <f t="shared" si="146"/>
        <v/>
      </c>
      <c r="DX263" s="139" t="str">
        <f t="shared" si="147"/>
        <v/>
      </c>
      <c r="EA263" s="139" t="str">
        <f t="shared" si="148"/>
        <v/>
      </c>
      <c r="ED263" s="139" t="str">
        <f t="shared" si="149"/>
        <v/>
      </c>
      <c r="EG263" s="139" t="str">
        <f t="shared" si="150"/>
        <v/>
      </c>
      <c r="EJ263" s="139" t="str">
        <f t="shared" si="151"/>
        <v/>
      </c>
      <c r="EM263" s="139" t="str">
        <f t="shared" si="152"/>
        <v/>
      </c>
      <c r="EP263" s="139" t="str">
        <f t="shared" si="153"/>
        <v/>
      </c>
      <c r="ES263" s="139" t="str">
        <f t="shared" si="154"/>
        <v/>
      </c>
      <c r="EV263" s="139" t="str">
        <f t="shared" si="155"/>
        <v/>
      </c>
      <c r="EY263" s="139" t="str">
        <f t="shared" si="156"/>
        <v/>
      </c>
      <c r="FB263" s="139" t="str">
        <f t="shared" si="157"/>
        <v/>
      </c>
      <c r="FE263" s="139" t="str">
        <f t="shared" si="158"/>
        <v/>
      </c>
      <c r="FH263" s="139" t="str">
        <f t="shared" si="159"/>
        <v/>
      </c>
      <c r="FK263" s="139" t="str">
        <f t="shared" si="160"/>
        <v/>
      </c>
      <c r="FN263" s="139" t="str">
        <f t="shared" si="161"/>
        <v/>
      </c>
      <c r="FQ263" s="139" t="str">
        <f t="shared" si="162"/>
        <v/>
      </c>
      <c r="FT263" s="139" t="str">
        <f t="shared" si="163"/>
        <v/>
      </c>
      <c r="FW263" s="139" t="str">
        <f t="shared" si="164"/>
        <v/>
      </c>
      <c r="FZ263" s="139" t="str">
        <f t="shared" si="165"/>
        <v/>
      </c>
      <c r="GC263" s="139" t="str">
        <f t="shared" si="166"/>
        <v/>
      </c>
      <c r="GF263" s="139" t="str">
        <f t="shared" si="167"/>
        <v/>
      </c>
      <c r="GI263" s="139" t="str">
        <f t="shared" si="168"/>
        <v/>
      </c>
      <c r="GL263" s="139" t="str">
        <f t="shared" si="169"/>
        <v/>
      </c>
      <c r="GO263" s="139" t="str">
        <f t="shared" si="170"/>
        <v/>
      </c>
      <c r="GR263" s="139" t="str">
        <f t="shared" si="171"/>
        <v/>
      </c>
      <c r="GU263" s="139" t="str">
        <f t="shared" si="172"/>
        <v/>
      </c>
      <c r="GX263" s="139" t="str">
        <f t="shared" si="173"/>
        <v/>
      </c>
      <c r="HA263" s="139" t="str">
        <f t="shared" si="174"/>
        <v/>
      </c>
      <c r="HD263" s="139" t="str">
        <f t="shared" si="175"/>
        <v/>
      </c>
      <c r="HG263" s="139" t="str">
        <f t="shared" si="176"/>
        <v/>
      </c>
      <c r="HJ263" s="139" t="str">
        <f t="shared" si="177"/>
        <v/>
      </c>
      <c r="HM263" s="139" t="str">
        <f t="shared" si="178"/>
        <v/>
      </c>
      <c r="HP263" s="139" t="str">
        <f t="shared" si="179"/>
        <v/>
      </c>
      <c r="HS263" s="139" t="str">
        <f t="shared" si="180"/>
        <v/>
      </c>
      <c r="HV263" s="139" t="str">
        <f t="shared" si="181"/>
        <v/>
      </c>
      <c r="HY263" s="139" t="str">
        <f t="shared" si="182"/>
        <v/>
      </c>
      <c r="IE263" s="206" t="str">
        <f t="shared" si="183"/>
        <v/>
      </c>
      <c r="IF263" s="305" t="str">
        <f t="shared" si="184"/>
        <v/>
      </c>
      <c r="IG263" s="201" t="str">
        <f t="shared" si="185"/>
        <v/>
      </c>
      <c r="IH263" s="202" t="b">
        <f t="shared" si="186"/>
        <v>1</v>
      </c>
    </row>
    <row r="264" spans="66:242" x14ac:dyDescent="0.25">
      <c r="BN264" s="203" t="str">
        <f t="shared" si="144"/>
        <v/>
      </c>
      <c r="DA264" s="203" t="str">
        <f t="shared" si="145"/>
        <v/>
      </c>
      <c r="DU264" s="139" t="str">
        <f t="shared" si="146"/>
        <v/>
      </c>
      <c r="DX264" s="139" t="str">
        <f t="shared" si="147"/>
        <v/>
      </c>
      <c r="EA264" s="139" t="str">
        <f t="shared" si="148"/>
        <v/>
      </c>
      <c r="ED264" s="139" t="str">
        <f t="shared" si="149"/>
        <v/>
      </c>
      <c r="EG264" s="139" t="str">
        <f t="shared" si="150"/>
        <v/>
      </c>
      <c r="EJ264" s="139" t="str">
        <f t="shared" si="151"/>
        <v/>
      </c>
      <c r="EM264" s="139" t="str">
        <f t="shared" si="152"/>
        <v/>
      </c>
      <c r="EP264" s="139" t="str">
        <f t="shared" si="153"/>
        <v/>
      </c>
      <c r="ES264" s="139" t="str">
        <f t="shared" si="154"/>
        <v/>
      </c>
      <c r="EV264" s="139" t="str">
        <f t="shared" si="155"/>
        <v/>
      </c>
      <c r="EY264" s="139" t="str">
        <f t="shared" si="156"/>
        <v/>
      </c>
      <c r="FB264" s="139" t="str">
        <f t="shared" si="157"/>
        <v/>
      </c>
      <c r="FE264" s="139" t="str">
        <f t="shared" si="158"/>
        <v/>
      </c>
      <c r="FH264" s="139" t="str">
        <f t="shared" si="159"/>
        <v/>
      </c>
      <c r="FK264" s="139" t="str">
        <f t="shared" si="160"/>
        <v/>
      </c>
      <c r="FN264" s="139" t="str">
        <f t="shared" si="161"/>
        <v/>
      </c>
      <c r="FQ264" s="139" t="str">
        <f t="shared" si="162"/>
        <v/>
      </c>
      <c r="FT264" s="139" t="str">
        <f t="shared" si="163"/>
        <v/>
      </c>
      <c r="FW264" s="139" t="str">
        <f t="shared" si="164"/>
        <v/>
      </c>
      <c r="FZ264" s="139" t="str">
        <f t="shared" si="165"/>
        <v/>
      </c>
      <c r="GC264" s="139" t="str">
        <f t="shared" si="166"/>
        <v/>
      </c>
      <c r="GF264" s="139" t="str">
        <f t="shared" si="167"/>
        <v/>
      </c>
      <c r="GI264" s="139" t="str">
        <f t="shared" si="168"/>
        <v/>
      </c>
      <c r="GL264" s="139" t="str">
        <f t="shared" si="169"/>
        <v/>
      </c>
      <c r="GO264" s="139" t="str">
        <f t="shared" si="170"/>
        <v/>
      </c>
      <c r="GR264" s="139" t="str">
        <f t="shared" si="171"/>
        <v/>
      </c>
      <c r="GU264" s="139" t="str">
        <f t="shared" si="172"/>
        <v/>
      </c>
      <c r="GX264" s="139" t="str">
        <f t="shared" si="173"/>
        <v/>
      </c>
      <c r="HA264" s="139" t="str">
        <f t="shared" si="174"/>
        <v/>
      </c>
      <c r="HD264" s="139" t="str">
        <f t="shared" si="175"/>
        <v/>
      </c>
      <c r="HG264" s="139" t="str">
        <f t="shared" si="176"/>
        <v/>
      </c>
      <c r="HJ264" s="139" t="str">
        <f t="shared" si="177"/>
        <v/>
      </c>
      <c r="HM264" s="139" t="str">
        <f t="shared" si="178"/>
        <v/>
      </c>
      <c r="HP264" s="139" t="str">
        <f t="shared" si="179"/>
        <v/>
      </c>
      <c r="HS264" s="139" t="str">
        <f t="shared" si="180"/>
        <v/>
      </c>
      <c r="HV264" s="139" t="str">
        <f t="shared" si="181"/>
        <v/>
      </c>
      <c r="HY264" s="139" t="str">
        <f t="shared" si="182"/>
        <v/>
      </c>
      <c r="IE264" s="206" t="str">
        <f t="shared" si="183"/>
        <v/>
      </c>
      <c r="IF264" s="305" t="str">
        <f t="shared" si="184"/>
        <v/>
      </c>
      <c r="IG264" s="201" t="str">
        <f t="shared" si="185"/>
        <v/>
      </c>
      <c r="IH264" s="202" t="b">
        <f t="shared" si="186"/>
        <v>1</v>
      </c>
    </row>
    <row r="265" spans="66:242" x14ac:dyDescent="0.25">
      <c r="BN265" s="203" t="str">
        <f t="shared" ref="BN265:BN300" si="187">IF(ISERROR(SUM(BL265:BM265)/BK265),"",SUM(BL265:BM265)/BK265)</f>
        <v/>
      </c>
      <c r="DA265" s="203" t="str">
        <f t="shared" ref="DA265:DA300" si="188">IF(ISERROR((BI265+(BN265*BI265)+CY265)/(BP265+BU265+CP265+CX265-(BI265+(BN265*BI265)))),"",(BI265+(BN265*BI265)+CY265)/(BP265+BU265+CP265+CX265-(BI265+(BN265*BI265))))</f>
        <v/>
      </c>
      <c r="DU265" s="139" t="str">
        <f t="shared" ref="DU265:DU300" si="189">IF(ISERROR(DS265/DT265),"",IF(DS265/DT265&lt;$DS$1,$DS$1,(DS265/DT265)))</f>
        <v/>
      </c>
      <c r="DX265" s="139" t="str">
        <f t="shared" ref="DX265:DX300" si="190">IF(ISERROR(DV265/DW265),"",IF(DV265/DW265&lt;$DS$1,$DS$1,(DV265/DW265)))</f>
        <v/>
      </c>
      <c r="EA265" s="139" t="str">
        <f t="shared" ref="EA265:EA300" si="191">IF(ISERROR(DY265/DZ265),"",IF(DY265/DZ265&lt;$DS$1,$DS$1,(DY265/DZ265)))</f>
        <v/>
      </c>
      <c r="ED265" s="139" t="str">
        <f t="shared" ref="ED265:ED300" si="192">IF(ISERROR(EB265/EC265),"",IF(EB265/EC265&lt;$DS$1,$DS$1,(EB265/EC265)))</f>
        <v/>
      </c>
      <c r="EG265" s="139" t="str">
        <f t="shared" ref="EG265:EG300" si="193">IF(ISERROR(EE265/EF265),"",IF(EE265/EF265&lt;$DS$1,$DS$1,(EE265/EF265)))</f>
        <v/>
      </c>
      <c r="EJ265" s="139" t="str">
        <f t="shared" ref="EJ265:EJ300" si="194">IF(ISERROR(EH265/EI265),"",IF(EH265/EI265&lt;$DS$1,$DS$1,(EH265/EI265)))</f>
        <v/>
      </c>
      <c r="EM265" s="139" t="str">
        <f t="shared" ref="EM265:EM300" si="195">IF(ISERROR(EK265/EL265),"",IF(EK265/EL265&lt;$DS$1,$DS$1,(EK265/EL265)))</f>
        <v/>
      </c>
      <c r="EP265" s="139" t="str">
        <f t="shared" ref="EP265:EP300" si="196">IF(ISERROR(EN265/EO265),"",IF(EN265/EO265&lt;$DS$1,$DS$1,(EN265/EO265)))</f>
        <v/>
      </c>
      <c r="ES265" s="139" t="str">
        <f t="shared" ref="ES265:ES300" si="197">IF(ISERROR(EQ265/ER265),"",IF(EQ265/ER265&lt;$DS$1,$DS$1,(EQ265/ER265)))</f>
        <v/>
      </c>
      <c r="EV265" s="139" t="str">
        <f t="shared" ref="EV265:EV300" si="198">IF(ISERROR(ET265/EU265),"",IF(ET265/EU265&lt;$DS$1,$DS$1,(ET265/EU265)))</f>
        <v/>
      </c>
      <c r="EY265" s="139" t="str">
        <f t="shared" ref="EY265:EY300" si="199">IF(ISERROR(EW265/EX265),"",IF(EW265/EX265&lt;$DS$1,$DS$1,(EW265/EX265)))</f>
        <v/>
      </c>
      <c r="FB265" s="139" t="str">
        <f t="shared" ref="FB265:FB300" si="200">IF(ISERROR(EZ265/FA265),"",IF(EZ265/FA265&lt;$DS$1,$DS$1,(EZ265/FA265)))</f>
        <v/>
      </c>
      <c r="FE265" s="139" t="str">
        <f t="shared" ref="FE265:FE300" si="201">IF(ISERROR(FC265/FD265),"",IF(FC265/FD265&lt;$DS$1,$DS$1,(FC265/FD265)))</f>
        <v/>
      </c>
      <c r="FH265" s="139" t="str">
        <f t="shared" ref="FH265:FH300" si="202">IF(ISERROR(FF265/FG265),"",IF(FF265/FG265&lt;$DS$1,$DS$1,(FF265/FG265)))</f>
        <v/>
      </c>
      <c r="FK265" s="139" t="str">
        <f t="shared" ref="FK265:FK300" si="203">IF(ISERROR(FI265/FJ265),"",IF(FI265/FJ265&lt;$DS$1,$DS$1,(FI265/FJ265)))</f>
        <v/>
      </c>
      <c r="FN265" s="139" t="str">
        <f t="shared" ref="FN265:FN300" si="204">IF(ISERROR(FL265/FM265),"",IF(FL265/FM265&lt;$DS$1,$DS$1,(FL265/FM265)))</f>
        <v/>
      </c>
      <c r="FQ265" s="139" t="str">
        <f t="shared" ref="FQ265:FQ300" si="205">IF(ISERROR(FO265/FP265),"",IF(FO265/FP265&lt;$DS$1,$DS$1,(FO265/FP265)))</f>
        <v/>
      </c>
      <c r="FT265" s="139" t="str">
        <f t="shared" ref="FT265:FT300" si="206">IF(ISERROR(FR265/FS265),"",IF(FR265/FS265&lt;$DS$1,$DS$1,(FR265/FS265)))</f>
        <v/>
      </c>
      <c r="FW265" s="139" t="str">
        <f t="shared" ref="FW265:FW300" si="207">IF(ISERROR(FU265/FV265),"",IF(FU265/FV265&lt;$DS$1,$DS$1,(FU265/FV265)))</f>
        <v/>
      </c>
      <c r="FZ265" s="139" t="str">
        <f t="shared" ref="FZ265:FZ300" si="208">IF(ISERROR(FX265/FY265),"",IF(FX265/FY265&lt;$DS$1,$DS$1,(FX265/FY265)))</f>
        <v/>
      </c>
      <c r="GC265" s="139" t="str">
        <f t="shared" ref="GC265:GC300" si="209">IF(ISERROR(GA265/GB265),"",IF(GA265/GB265&lt;$DS$1,$DS$1,(GA265/GB265)))</f>
        <v/>
      </c>
      <c r="GF265" s="139" t="str">
        <f t="shared" ref="GF265:GF300" si="210">IF(ISERROR(GD265/GE265),"",IF(GD265/GE265&lt;$DS$1,$DS$1,(GD265/GE265)))</f>
        <v/>
      </c>
      <c r="GI265" s="139" t="str">
        <f t="shared" ref="GI265:GI300" si="211">IF(ISERROR(GG265/GH265),"",IF(GG265/GH265&lt;$DS$1,$DS$1,(GG265/GH265)))</f>
        <v/>
      </c>
      <c r="GL265" s="139" t="str">
        <f t="shared" ref="GL265:GL300" si="212">IF(ISERROR(GJ265/GK265),"",IF(GJ265/GK265&lt;$DS$1,$DS$1,(GJ265/GK265)))</f>
        <v/>
      </c>
      <c r="GO265" s="139" t="str">
        <f t="shared" ref="GO265:GO300" si="213">IF(ISERROR(GM265/GN265),"",IF(GM265/GN265&lt;$DS$1,$DS$1,(GM265/GN265)))</f>
        <v/>
      </c>
      <c r="GR265" s="139" t="str">
        <f t="shared" ref="GR265:GR300" si="214">IF(ISERROR(GP265/GQ265),"",IF(GP265/GQ265&lt;$DS$1,$DS$1,(GP265/GQ265)))</f>
        <v/>
      </c>
      <c r="GU265" s="139" t="str">
        <f t="shared" ref="GU265:GU300" si="215">IF(ISERROR(GS265/GT265),"",IF(GS265/GT265&lt;$DS$1,$DS$1,(GS265/GT265)))</f>
        <v/>
      </c>
      <c r="GX265" s="139" t="str">
        <f t="shared" ref="GX265:GX300" si="216">IF(ISERROR(GV265/GW265),"",IF(GV265/GW265&lt;$DS$1,$DS$1,(GV265/GW265)))</f>
        <v/>
      </c>
      <c r="HA265" s="139" t="str">
        <f t="shared" ref="HA265:HA300" si="217">IF(ISERROR(GY265/GZ265),"",IF(GY265/GZ265&lt;$DS$1,$DS$1,(GY265/GZ265)))</f>
        <v/>
      </c>
      <c r="HD265" s="139" t="str">
        <f t="shared" ref="HD265:HD300" si="218">IF(ISERROR(HB265/HC265),"",IF(HB265/HC265&lt;$DS$1,$DS$1,(HB265/HC265)))</f>
        <v/>
      </c>
      <c r="HG265" s="139" t="str">
        <f t="shared" ref="HG265:HG300" si="219">IF(ISERROR(HE265/HF265),"",IF(HE265/HF265&lt;$DS$1,$DS$1,(HE265/HF265)))</f>
        <v/>
      </c>
      <c r="HJ265" s="139" t="str">
        <f t="shared" ref="HJ265:HJ300" si="220">IF(ISERROR(HH265/HI265),"",IF(HH265/HI265&lt;$DS$1,$DS$1,(HH265/HI265)))</f>
        <v/>
      </c>
      <c r="HM265" s="139" t="str">
        <f t="shared" ref="HM265:HM300" si="221">IF(ISERROR(HK265/HL265),"",IF(HK265/HL265&lt;$DS$1,$DS$1,(HK265/HL265)))</f>
        <v/>
      </c>
      <c r="HP265" s="139" t="str">
        <f t="shared" ref="HP265:HP300" si="222">IF(ISERROR(HN265/HO265),"",IF(HN265/HO265&lt;$DS$1,$DS$1,(HN265/HO265)))</f>
        <v/>
      </c>
      <c r="HS265" s="139" t="str">
        <f t="shared" ref="HS265:HS300" si="223">IF(ISERROR(HQ265/HR265),"",IF(HQ265/HR265&lt;$DS$1,$DS$1,(HQ265/HR265)))</f>
        <v/>
      </c>
      <c r="HV265" s="139" t="str">
        <f t="shared" ref="HV265:HV300" si="224">IF(ISERROR(HT265/HU265),"",IF(HT265/HU265&lt;$DS$1,$DS$1,(HT265/HU265)))</f>
        <v/>
      </c>
      <c r="HY265" s="139" t="str">
        <f t="shared" ref="HY265:HY300" si="225">IF(ISERROR(HW265/HX265),"",IF(HW265/HX265&lt;$DS$1,$DS$1,(HW265/HX265)))</f>
        <v/>
      </c>
      <c r="IE265" s="206" t="str">
        <f t="shared" ref="IE265:IE300" si="226">IF(ISERROR(BI265+(BI265*BN265)+CY265),"",BI265+(BI265*BN265)+CY265)</f>
        <v/>
      </c>
      <c r="IF265" s="305" t="str">
        <f t="shared" ref="IF265:IF300" si="227">IF(ISERROR(BP265+BU265+CP265+CX265-BI265-(BI265*BN265)),"",BP265+BU265+CP265+CX265-BI265-(BI265*BN265))</f>
        <v/>
      </c>
      <c r="IG265" s="201" t="str">
        <f t="shared" ref="IG265:IG300" si="228">IF(ISERROR(IE265/IF265),"",IE265/IF265)</f>
        <v/>
      </c>
      <c r="IH265" s="202" t="b">
        <f t="shared" ref="IH265:IH300" si="229">EXACT(DA265,IG265)</f>
        <v>1</v>
      </c>
    </row>
    <row r="266" spans="66:242" x14ac:dyDescent="0.25">
      <c r="BN266" s="203" t="str">
        <f t="shared" si="187"/>
        <v/>
      </c>
      <c r="DA266" s="203" t="str">
        <f t="shared" si="188"/>
        <v/>
      </c>
      <c r="DU266" s="139" t="str">
        <f t="shared" si="189"/>
        <v/>
      </c>
      <c r="DX266" s="139" t="str">
        <f t="shared" si="190"/>
        <v/>
      </c>
      <c r="EA266" s="139" t="str">
        <f t="shared" si="191"/>
        <v/>
      </c>
      <c r="ED266" s="139" t="str">
        <f t="shared" si="192"/>
        <v/>
      </c>
      <c r="EG266" s="139" t="str">
        <f t="shared" si="193"/>
        <v/>
      </c>
      <c r="EJ266" s="139" t="str">
        <f t="shared" si="194"/>
        <v/>
      </c>
      <c r="EM266" s="139" t="str">
        <f t="shared" si="195"/>
        <v/>
      </c>
      <c r="EP266" s="139" t="str">
        <f t="shared" si="196"/>
        <v/>
      </c>
      <c r="ES266" s="139" t="str">
        <f t="shared" si="197"/>
        <v/>
      </c>
      <c r="EV266" s="139" t="str">
        <f t="shared" si="198"/>
        <v/>
      </c>
      <c r="EY266" s="139" t="str">
        <f t="shared" si="199"/>
        <v/>
      </c>
      <c r="FB266" s="139" t="str">
        <f t="shared" si="200"/>
        <v/>
      </c>
      <c r="FE266" s="139" t="str">
        <f t="shared" si="201"/>
        <v/>
      </c>
      <c r="FH266" s="139" t="str">
        <f t="shared" si="202"/>
        <v/>
      </c>
      <c r="FK266" s="139" t="str">
        <f t="shared" si="203"/>
        <v/>
      </c>
      <c r="FN266" s="139" t="str">
        <f t="shared" si="204"/>
        <v/>
      </c>
      <c r="FQ266" s="139" t="str">
        <f t="shared" si="205"/>
        <v/>
      </c>
      <c r="FT266" s="139" t="str">
        <f t="shared" si="206"/>
        <v/>
      </c>
      <c r="FW266" s="139" t="str">
        <f t="shared" si="207"/>
        <v/>
      </c>
      <c r="FZ266" s="139" t="str">
        <f t="shared" si="208"/>
        <v/>
      </c>
      <c r="GC266" s="139" t="str">
        <f t="shared" si="209"/>
        <v/>
      </c>
      <c r="GF266" s="139" t="str">
        <f t="shared" si="210"/>
        <v/>
      </c>
      <c r="GI266" s="139" t="str">
        <f t="shared" si="211"/>
        <v/>
      </c>
      <c r="GL266" s="139" t="str">
        <f t="shared" si="212"/>
        <v/>
      </c>
      <c r="GO266" s="139" t="str">
        <f t="shared" si="213"/>
        <v/>
      </c>
      <c r="GR266" s="139" t="str">
        <f t="shared" si="214"/>
        <v/>
      </c>
      <c r="GU266" s="139" t="str">
        <f t="shared" si="215"/>
        <v/>
      </c>
      <c r="GX266" s="139" t="str">
        <f t="shared" si="216"/>
        <v/>
      </c>
      <c r="HA266" s="139" t="str">
        <f t="shared" si="217"/>
        <v/>
      </c>
      <c r="HD266" s="139" t="str">
        <f t="shared" si="218"/>
        <v/>
      </c>
      <c r="HG266" s="139" t="str">
        <f t="shared" si="219"/>
        <v/>
      </c>
      <c r="HJ266" s="139" t="str">
        <f t="shared" si="220"/>
        <v/>
      </c>
      <c r="HM266" s="139" t="str">
        <f t="shared" si="221"/>
        <v/>
      </c>
      <c r="HP266" s="139" t="str">
        <f t="shared" si="222"/>
        <v/>
      </c>
      <c r="HS266" s="139" t="str">
        <f t="shared" si="223"/>
        <v/>
      </c>
      <c r="HV266" s="139" t="str">
        <f t="shared" si="224"/>
        <v/>
      </c>
      <c r="HY266" s="139" t="str">
        <f t="shared" si="225"/>
        <v/>
      </c>
      <c r="IE266" s="206" t="str">
        <f t="shared" si="226"/>
        <v/>
      </c>
      <c r="IF266" s="305" t="str">
        <f t="shared" si="227"/>
        <v/>
      </c>
      <c r="IG266" s="201" t="str">
        <f t="shared" si="228"/>
        <v/>
      </c>
      <c r="IH266" s="202" t="b">
        <f t="shared" si="229"/>
        <v>1</v>
      </c>
    </row>
    <row r="267" spans="66:242" x14ac:dyDescent="0.25">
      <c r="BN267" s="203" t="str">
        <f t="shared" si="187"/>
        <v/>
      </c>
      <c r="DA267" s="203" t="str">
        <f t="shared" si="188"/>
        <v/>
      </c>
      <c r="DU267" s="139" t="str">
        <f t="shared" si="189"/>
        <v/>
      </c>
      <c r="DX267" s="139" t="str">
        <f t="shared" si="190"/>
        <v/>
      </c>
      <c r="EA267" s="139" t="str">
        <f t="shared" si="191"/>
        <v/>
      </c>
      <c r="ED267" s="139" t="str">
        <f t="shared" si="192"/>
        <v/>
      </c>
      <c r="EG267" s="139" t="str">
        <f t="shared" si="193"/>
        <v/>
      </c>
      <c r="EJ267" s="139" t="str">
        <f t="shared" si="194"/>
        <v/>
      </c>
      <c r="EM267" s="139" t="str">
        <f t="shared" si="195"/>
        <v/>
      </c>
      <c r="EP267" s="139" t="str">
        <f t="shared" si="196"/>
        <v/>
      </c>
      <c r="ES267" s="139" t="str">
        <f t="shared" si="197"/>
        <v/>
      </c>
      <c r="EV267" s="139" t="str">
        <f t="shared" si="198"/>
        <v/>
      </c>
      <c r="EY267" s="139" t="str">
        <f t="shared" si="199"/>
        <v/>
      </c>
      <c r="FB267" s="139" t="str">
        <f t="shared" si="200"/>
        <v/>
      </c>
      <c r="FE267" s="139" t="str">
        <f t="shared" si="201"/>
        <v/>
      </c>
      <c r="FH267" s="139" t="str">
        <f t="shared" si="202"/>
        <v/>
      </c>
      <c r="FK267" s="139" t="str">
        <f t="shared" si="203"/>
        <v/>
      </c>
      <c r="FN267" s="139" t="str">
        <f t="shared" si="204"/>
        <v/>
      </c>
      <c r="FQ267" s="139" t="str">
        <f t="shared" si="205"/>
        <v/>
      </c>
      <c r="FT267" s="139" t="str">
        <f t="shared" si="206"/>
        <v/>
      </c>
      <c r="FW267" s="139" t="str">
        <f t="shared" si="207"/>
        <v/>
      </c>
      <c r="FZ267" s="139" t="str">
        <f t="shared" si="208"/>
        <v/>
      </c>
      <c r="GC267" s="139" t="str">
        <f t="shared" si="209"/>
        <v/>
      </c>
      <c r="GF267" s="139" t="str">
        <f t="shared" si="210"/>
        <v/>
      </c>
      <c r="GI267" s="139" t="str">
        <f t="shared" si="211"/>
        <v/>
      </c>
      <c r="GL267" s="139" t="str">
        <f t="shared" si="212"/>
        <v/>
      </c>
      <c r="GO267" s="139" t="str">
        <f t="shared" si="213"/>
        <v/>
      </c>
      <c r="GR267" s="139" t="str">
        <f t="shared" si="214"/>
        <v/>
      </c>
      <c r="GU267" s="139" t="str">
        <f t="shared" si="215"/>
        <v/>
      </c>
      <c r="GX267" s="139" t="str">
        <f t="shared" si="216"/>
        <v/>
      </c>
      <c r="HA267" s="139" t="str">
        <f t="shared" si="217"/>
        <v/>
      </c>
      <c r="HD267" s="139" t="str">
        <f t="shared" si="218"/>
        <v/>
      </c>
      <c r="HG267" s="139" t="str">
        <f t="shared" si="219"/>
        <v/>
      </c>
      <c r="HJ267" s="139" t="str">
        <f t="shared" si="220"/>
        <v/>
      </c>
      <c r="HM267" s="139" t="str">
        <f t="shared" si="221"/>
        <v/>
      </c>
      <c r="HP267" s="139" t="str">
        <f t="shared" si="222"/>
        <v/>
      </c>
      <c r="HS267" s="139" t="str">
        <f t="shared" si="223"/>
        <v/>
      </c>
      <c r="HV267" s="139" t="str">
        <f t="shared" si="224"/>
        <v/>
      </c>
      <c r="HY267" s="139" t="str">
        <f t="shared" si="225"/>
        <v/>
      </c>
      <c r="IE267" s="206" t="str">
        <f t="shared" si="226"/>
        <v/>
      </c>
      <c r="IF267" s="305" t="str">
        <f t="shared" si="227"/>
        <v/>
      </c>
      <c r="IG267" s="201" t="str">
        <f t="shared" si="228"/>
        <v/>
      </c>
      <c r="IH267" s="202" t="b">
        <f t="shared" si="229"/>
        <v>1</v>
      </c>
    </row>
    <row r="268" spans="66:242" x14ac:dyDescent="0.25">
      <c r="BN268" s="203" t="str">
        <f t="shared" si="187"/>
        <v/>
      </c>
      <c r="DA268" s="203" t="str">
        <f t="shared" si="188"/>
        <v/>
      </c>
      <c r="DU268" s="139" t="str">
        <f t="shared" si="189"/>
        <v/>
      </c>
      <c r="DX268" s="139" t="str">
        <f t="shared" si="190"/>
        <v/>
      </c>
      <c r="EA268" s="139" t="str">
        <f t="shared" si="191"/>
        <v/>
      </c>
      <c r="ED268" s="139" t="str">
        <f t="shared" si="192"/>
        <v/>
      </c>
      <c r="EG268" s="139" t="str">
        <f t="shared" si="193"/>
        <v/>
      </c>
      <c r="EJ268" s="139" t="str">
        <f t="shared" si="194"/>
        <v/>
      </c>
      <c r="EM268" s="139" t="str">
        <f t="shared" si="195"/>
        <v/>
      </c>
      <c r="EP268" s="139" t="str">
        <f t="shared" si="196"/>
        <v/>
      </c>
      <c r="ES268" s="139" t="str">
        <f t="shared" si="197"/>
        <v/>
      </c>
      <c r="EV268" s="139" t="str">
        <f t="shared" si="198"/>
        <v/>
      </c>
      <c r="EY268" s="139" t="str">
        <f t="shared" si="199"/>
        <v/>
      </c>
      <c r="FB268" s="139" t="str">
        <f t="shared" si="200"/>
        <v/>
      </c>
      <c r="FE268" s="139" t="str">
        <f t="shared" si="201"/>
        <v/>
      </c>
      <c r="FH268" s="139" t="str">
        <f t="shared" si="202"/>
        <v/>
      </c>
      <c r="FK268" s="139" t="str">
        <f t="shared" si="203"/>
        <v/>
      </c>
      <c r="FN268" s="139" t="str">
        <f t="shared" si="204"/>
        <v/>
      </c>
      <c r="FQ268" s="139" t="str">
        <f t="shared" si="205"/>
        <v/>
      </c>
      <c r="FT268" s="139" t="str">
        <f t="shared" si="206"/>
        <v/>
      </c>
      <c r="FW268" s="139" t="str">
        <f t="shared" si="207"/>
        <v/>
      </c>
      <c r="FZ268" s="139" t="str">
        <f t="shared" si="208"/>
        <v/>
      </c>
      <c r="GC268" s="139" t="str">
        <f t="shared" si="209"/>
        <v/>
      </c>
      <c r="GF268" s="139" t="str">
        <f t="shared" si="210"/>
        <v/>
      </c>
      <c r="GI268" s="139" t="str">
        <f t="shared" si="211"/>
        <v/>
      </c>
      <c r="GL268" s="139" t="str">
        <f t="shared" si="212"/>
        <v/>
      </c>
      <c r="GO268" s="139" t="str">
        <f t="shared" si="213"/>
        <v/>
      </c>
      <c r="GR268" s="139" t="str">
        <f t="shared" si="214"/>
        <v/>
      </c>
      <c r="GU268" s="139" t="str">
        <f t="shared" si="215"/>
        <v/>
      </c>
      <c r="GX268" s="139" t="str">
        <f t="shared" si="216"/>
        <v/>
      </c>
      <c r="HA268" s="139" t="str">
        <f t="shared" si="217"/>
        <v/>
      </c>
      <c r="HD268" s="139" t="str">
        <f t="shared" si="218"/>
        <v/>
      </c>
      <c r="HG268" s="139" t="str">
        <f t="shared" si="219"/>
        <v/>
      </c>
      <c r="HJ268" s="139" t="str">
        <f t="shared" si="220"/>
        <v/>
      </c>
      <c r="HM268" s="139" t="str">
        <f t="shared" si="221"/>
        <v/>
      </c>
      <c r="HP268" s="139" t="str">
        <f t="shared" si="222"/>
        <v/>
      </c>
      <c r="HS268" s="139" t="str">
        <f t="shared" si="223"/>
        <v/>
      </c>
      <c r="HV268" s="139" t="str">
        <f t="shared" si="224"/>
        <v/>
      </c>
      <c r="HY268" s="139" t="str">
        <f t="shared" si="225"/>
        <v/>
      </c>
      <c r="IE268" s="206" t="str">
        <f t="shared" si="226"/>
        <v/>
      </c>
      <c r="IF268" s="305" t="str">
        <f t="shared" si="227"/>
        <v/>
      </c>
      <c r="IG268" s="201" t="str">
        <f t="shared" si="228"/>
        <v/>
      </c>
      <c r="IH268" s="202" t="b">
        <f t="shared" si="229"/>
        <v>1</v>
      </c>
    </row>
    <row r="269" spans="66:242" x14ac:dyDescent="0.25">
      <c r="BN269" s="203" t="str">
        <f t="shared" si="187"/>
        <v/>
      </c>
      <c r="DA269" s="203" t="str">
        <f t="shared" si="188"/>
        <v/>
      </c>
      <c r="DU269" s="139" t="str">
        <f t="shared" si="189"/>
        <v/>
      </c>
      <c r="DX269" s="139" t="str">
        <f t="shared" si="190"/>
        <v/>
      </c>
      <c r="EA269" s="139" t="str">
        <f t="shared" si="191"/>
        <v/>
      </c>
      <c r="ED269" s="139" t="str">
        <f t="shared" si="192"/>
        <v/>
      </c>
      <c r="EG269" s="139" t="str">
        <f t="shared" si="193"/>
        <v/>
      </c>
      <c r="EJ269" s="139" t="str">
        <f t="shared" si="194"/>
        <v/>
      </c>
      <c r="EM269" s="139" t="str">
        <f t="shared" si="195"/>
        <v/>
      </c>
      <c r="EP269" s="139" t="str">
        <f t="shared" si="196"/>
        <v/>
      </c>
      <c r="ES269" s="139" t="str">
        <f t="shared" si="197"/>
        <v/>
      </c>
      <c r="EV269" s="139" t="str">
        <f t="shared" si="198"/>
        <v/>
      </c>
      <c r="EY269" s="139" t="str">
        <f t="shared" si="199"/>
        <v/>
      </c>
      <c r="FB269" s="139" t="str">
        <f t="shared" si="200"/>
        <v/>
      </c>
      <c r="FE269" s="139" t="str">
        <f t="shared" si="201"/>
        <v/>
      </c>
      <c r="FH269" s="139" t="str">
        <f t="shared" si="202"/>
        <v/>
      </c>
      <c r="FK269" s="139" t="str">
        <f t="shared" si="203"/>
        <v/>
      </c>
      <c r="FN269" s="139" t="str">
        <f t="shared" si="204"/>
        <v/>
      </c>
      <c r="FQ269" s="139" t="str">
        <f t="shared" si="205"/>
        <v/>
      </c>
      <c r="FT269" s="139" t="str">
        <f t="shared" si="206"/>
        <v/>
      </c>
      <c r="FW269" s="139" t="str">
        <f t="shared" si="207"/>
        <v/>
      </c>
      <c r="FZ269" s="139" t="str">
        <f t="shared" si="208"/>
        <v/>
      </c>
      <c r="GC269" s="139" t="str">
        <f t="shared" si="209"/>
        <v/>
      </c>
      <c r="GF269" s="139" t="str">
        <f t="shared" si="210"/>
        <v/>
      </c>
      <c r="GI269" s="139" t="str">
        <f t="shared" si="211"/>
        <v/>
      </c>
      <c r="GL269" s="139" t="str">
        <f t="shared" si="212"/>
        <v/>
      </c>
      <c r="GO269" s="139" t="str">
        <f t="shared" si="213"/>
        <v/>
      </c>
      <c r="GR269" s="139" t="str">
        <f t="shared" si="214"/>
        <v/>
      </c>
      <c r="GU269" s="139" t="str">
        <f t="shared" si="215"/>
        <v/>
      </c>
      <c r="GX269" s="139" t="str">
        <f t="shared" si="216"/>
        <v/>
      </c>
      <c r="HA269" s="139" t="str">
        <f t="shared" si="217"/>
        <v/>
      </c>
      <c r="HD269" s="139" t="str">
        <f t="shared" si="218"/>
        <v/>
      </c>
      <c r="HG269" s="139" t="str">
        <f t="shared" si="219"/>
        <v/>
      </c>
      <c r="HJ269" s="139" t="str">
        <f t="shared" si="220"/>
        <v/>
      </c>
      <c r="HM269" s="139" t="str">
        <f t="shared" si="221"/>
        <v/>
      </c>
      <c r="HP269" s="139" t="str">
        <f t="shared" si="222"/>
        <v/>
      </c>
      <c r="HS269" s="139" t="str">
        <f t="shared" si="223"/>
        <v/>
      </c>
      <c r="HV269" s="139" t="str">
        <f t="shared" si="224"/>
        <v/>
      </c>
      <c r="HY269" s="139" t="str">
        <f t="shared" si="225"/>
        <v/>
      </c>
      <c r="IE269" s="206" t="str">
        <f t="shared" si="226"/>
        <v/>
      </c>
      <c r="IF269" s="305" t="str">
        <f t="shared" si="227"/>
        <v/>
      </c>
      <c r="IG269" s="201" t="str">
        <f t="shared" si="228"/>
        <v/>
      </c>
      <c r="IH269" s="202" t="b">
        <f t="shared" si="229"/>
        <v>1</v>
      </c>
    </row>
    <row r="270" spans="66:242" x14ac:dyDescent="0.25">
      <c r="BN270" s="203" t="str">
        <f t="shared" si="187"/>
        <v/>
      </c>
      <c r="DA270" s="203" t="str">
        <f t="shared" si="188"/>
        <v/>
      </c>
      <c r="DU270" s="139" t="str">
        <f t="shared" si="189"/>
        <v/>
      </c>
      <c r="DX270" s="139" t="str">
        <f t="shared" si="190"/>
        <v/>
      </c>
      <c r="EA270" s="139" t="str">
        <f t="shared" si="191"/>
        <v/>
      </c>
      <c r="ED270" s="139" t="str">
        <f t="shared" si="192"/>
        <v/>
      </c>
      <c r="EG270" s="139" t="str">
        <f t="shared" si="193"/>
        <v/>
      </c>
      <c r="EJ270" s="139" t="str">
        <f t="shared" si="194"/>
        <v/>
      </c>
      <c r="EM270" s="139" t="str">
        <f t="shared" si="195"/>
        <v/>
      </c>
      <c r="EP270" s="139" t="str">
        <f t="shared" si="196"/>
        <v/>
      </c>
      <c r="ES270" s="139" t="str">
        <f t="shared" si="197"/>
        <v/>
      </c>
      <c r="EV270" s="139" t="str">
        <f t="shared" si="198"/>
        <v/>
      </c>
      <c r="EY270" s="139" t="str">
        <f t="shared" si="199"/>
        <v/>
      </c>
      <c r="FB270" s="139" t="str">
        <f t="shared" si="200"/>
        <v/>
      </c>
      <c r="FE270" s="139" t="str">
        <f t="shared" si="201"/>
        <v/>
      </c>
      <c r="FH270" s="139" t="str">
        <f t="shared" si="202"/>
        <v/>
      </c>
      <c r="FK270" s="139" t="str">
        <f t="shared" si="203"/>
        <v/>
      </c>
      <c r="FN270" s="139" t="str">
        <f t="shared" si="204"/>
        <v/>
      </c>
      <c r="FQ270" s="139" t="str">
        <f t="shared" si="205"/>
        <v/>
      </c>
      <c r="FT270" s="139" t="str">
        <f t="shared" si="206"/>
        <v/>
      </c>
      <c r="FW270" s="139" t="str">
        <f t="shared" si="207"/>
        <v/>
      </c>
      <c r="FZ270" s="139" t="str">
        <f t="shared" si="208"/>
        <v/>
      </c>
      <c r="GC270" s="139" t="str">
        <f t="shared" si="209"/>
        <v/>
      </c>
      <c r="GF270" s="139" t="str">
        <f t="shared" si="210"/>
        <v/>
      </c>
      <c r="GI270" s="139" t="str">
        <f t="shared" si="211"/>
        <v/>
      </c>
      <c r="GL270" s="139" t="str">
        <f t="shared" si="212"/>
        <v/>
      </c>
      <c r="GO270" s="139" t="str">
        <f t="shared" si="213"/>
        <v/>
      </c>
      <c r="GR270" s="139" t="str">
        <f t="shared" si="214"/>
        <v/>
      </c>
      <c r="GU270" s="139" t="str">
        <f t="shared" si="215"/>
        <v/>
      </c>
      <c r="GX270" s="139" t="str">
        <f t="shared" si="216"/>
        <v/>
      </c>
      <c r="HA270" s="139" t="str">
        <f t="shared" si="217"/>
        <v/>
      </c>
      <c r="HD270" s="139" t="str">
        <f t="shared" si="218"/>
        <v/>
      </c>
      <c r="HG270" s="139" t="str">
        <f t="shared" si="219"/>
        <v/>
      </c>
      <c r="HJ270" s="139" t="str">
        <f t="shared" si="220"/>
        <v/>
      </c>
      <c r="HM270" s="139" t="str">
        <f t="shared" si="221"/>
        <v/>
      </c>
      <c r="HP270" s="139" t="str">
        <f t="shared" si="222"/>
        <v/>
      </c>
      <c r="HS270" s="139" t="str">
        <f t="shared" si="223"/>
        <v/>
      </c>
      <c r="HV270" s="139" t="str">
        <f t="shared" si="224"/>
        <v/>
      </c>
      <c r="HY270" s="139" t="str">
        <f t="shared" si="225"/>
        <v/>
      </c>
      <c r="IE270" s="206" t="str">
        <f t="shared" si="226"/>
        <v/>
      </c>
      <c r="IF270" s="305" t="str">
        <f t="shared" si="227"/>
        <v/>
      </c>
      <c r="IG270" s="201" t="str">
        <f t="shared" si="228"/>
        <v/>
      </c>
      <c r="IH270" s="202" t="b">
        <f t="shared" si="229"/>
        <v>1</v>
      </c>
    </row>
    <row r="271" spans="66:242" x14ac:dyDescent="0.25">
      <c r="BN271" s="203" t="str">
        <f t="shared" si="187"/>
        <v/>
      </c>
      <c r="DA271" s="203" t="str">
        <f t="shared" si="188"/>
        <v/>
      </c>
      <c r="DU271" s="139" t="str">
        <f t="shared" si="189"/>
        <v/>
      </c>
      <c r="DX271" s="139" t="str">
        <f t="shared" si="190"/>
        <v/>
      </c>
      <c r="EA271" s="139" t="str">
        <f t="shared" si="191"/>
        <v/>
      </c>
      <c r="ED271" s="139" t="str">
        <f t="shared" si="192"/>
        <v/>
      </c>
      <c r="EG271" s="139" t="str">
        <f t="shared" si="193"/>
        <v/>
      </c>
      <c r="EJ271" s="139" t="str">
        <f t="shared" si="194"/>
        <v/>
      </c>
      <c r="EM271" s="139" t="str">
        <f t="shared" si="195"/>
        <v/>
      </c>
      <c r="EP271" s="139" t="str">
        <f t="shared" si="196"/>
        <v/>
      </c>
      <c r="ES271" s="139" t="str">
        <f t="shared" si="197"/>
        <v/>
      </c>
      <c r="EV271" s="139" t="str">
        <f t="shared" si="198"/>
        <v/>
      </c>
      <c r="EY271" s="139" t="str">
        <f t="shared" si="199"/>
        <v/>
      </c>
      <c r="FB271" s="139" t="str">
        <f t="shared" si="200"/>
        <v/>
      </c>
      <c r="FE271" s="139" t="str">
        <f t="shared" si="201"/>
        <v/>
      </c>
      <c r="FH271" s="139" t="str">
        <f t="shared" si="202"/>
        <v/>
      </c>
      <c r="FK271" s="139" t="str">
        <f t="shared" si="203"/>
        <v/>
      </c>
      <c r="FN271" s="139" t="str">
        <f t="shared" si="204"/>
        <v/>
      </c>
      <c r="FQ271" s="139" t="str">
        <f t="shared" si="205"/>
        <v/>
      </c>
      <c r="FT271" s="139" t="str">
        <f t="shared" si="206"/>
        <v/>
      </c>
      <c r="FW271" s="139" t="str">
        <f t="shared" si="207"/>
        <v/>
      </c>
      <c r="FZ271" s="139" t="str">
        <f t="shared" si="208"/>
        <v/>
      </c>
      <c r="GC271" s="139" t="str">
        <f t="shared" si="209"/>
        <v/>
      </c>
      <c r="GF271" s="139" t="str">
        <f t="shared" si="210"/>
        <v/>
      </c>
      <c r="GI271" s="139" t="str">
        <f t="shared" si="211"/>
        <v/>
      </c>
      <c r="GL271" s="139" t="str">
        <f t="shared" si="212"/>
        <v/>
      </c>
      <c r="GO271" s="139" t="str">
        <f t="shared" si="213"/>
        <v/>
      </c>
      <c r="GR271" s="139" t="str">
        <f t="shared" si="214"/>
        <v/>
      </c>
      <c r="GU271" s="139" t="str">
        <f t="shared" si="215"/>
        <v/>
      </c>
      <c r="GX271" s="139" t="str">
        <f t="shared" si="216"/>
        <v/>
      </c>
      <c r="HA271" s="139" t="str">
        <f t="shared" si="217"/>
        <v/>
      </c>
      <c r="HD271" s="139" t="str">
        <f t="shared" si="218"/>
        <v/>
      </c>
      <c r="HG271" s="139" t="str">
        <f t="shared" si="219"/>
        <v/>
      </c>
      <c r="HJ271" s="139" t="str">
        <f t="shared" si="220"/>
        <v/>
      </c>
      <c r="HM271" s="139" t="str">
        <f t="shared" si="221"/>
        <v/>
      </c>
      <c r="HP271" s="139" t="str">
        <f t="shared" si="222"/>
        <v/>
      </c>
      <c r="HS271" s="139" t="str">
        <f t="shared" si="223"/>
        <v/>
      </c>
      <c r="HV271" s="139" t="str">
        <f t="shared" si="224"/>
        <v/>
      </c>
      <c r="HY271" s="139" t="str">
        <f t="shared" si="225"/>
        <v/>
      </c>
      <c r="IE271" s="206" t="str">
        <f t="shared" si="226"/>
        <v/>
      </c>
      <c r="IF271" s="305" t="str">
        <f t="shared" si="227"/>
        <v/>
      </c>
      <c r="IG271" s="201" t="str">
        <f t="shared" si="228"/>
        <v/>
      </c>
      <c r="IH271" s="202" t="b">
        <f t="shared" si="229"/>
        <v>1</v>
      </c>
    </row>
    <row r="272" spans="66:242" x14ac:dyDescent="0.25">
      <c r="BN272" s="203" t="str">
        <f t="shared" si="187"/>
        <v/>
      </c>
      <c r="DA272" s="203" t="str">
        <f t="shared" si="188"/>
        <v/>
      </c>
      <c r="DU272" s="139" t="str">
        <f t="shared" si="189"/>
        <v/>
      </c>
      <c r="DX272" s="139" t="str">
        <f t="shared" si="190"/>
        <v/>
      </c>
      <c r="EA272" s="139" t="str">
        <f t="shared" si="191"/>
        <v/>
      </c>
      <c r="ED272" s="139" t="str">
        <f t="shared" si="192"/>
        <v/>
      </c>
      <c r="EG272" s="139" t="str">
        <f t="shared" si="193"/>
        <v/>
      </c>
      <c r="EJ272" s="139" t="str">
        <f t="shared" si="194"/>
        <v/>
      </c>
      <c r="EM272" s="139" t="str">
        <f t="shared" si="195"/>
        <v/>
      </c>
      <c r="EP272" s="139" t="str">
        <f t="shared" si="196"/>
        <v/>
      </c>
      <c r="ES272" s="139" t="str">
        <f t="shared" si="197"/>
        <v/>
      </c>
      <c r="EV272" s="139" t="str">
        <f t="shared" si="198"/>
        <v/>
      </c>
      <c r="EY272" s="139" t="str">
        <f t="shared" si="199"/>
        <v/>
      </c>
      <c r="FB272" s="139" t="str">
        <f t="shared" si="200"/>
        <v/>
      </c>
      <c r="FE272" s="139" t="str">
        <f t="shared" si="201"/>
        <v/>
      </c>
      <c r="FH272" s="139" t="str">
        <f t="shared" si="202"/>
        <v/>
      </c>
      <c r="FK272" s="139" t="str">
        <f t="shared" si="203"/>
        <v/>
      </c>
      <c r="FN272" s="139" t="str">
        <f t="shared" si="204"/>
        <v/>
      </c>
      <c r="FQ272" s="139" t="str">
        <f t="shared" si="205"/>
        <v/>
      </c>
      <c r="FT272" s="139" t="str">
        <f t="shared" si="206"/>
        <v/>
      </c>
      <c r="FW272" s="139" t="str">
        <f t="shared" si="207"/>
        <v/>
      </c>
      <c r="FZ272" s="139" t="str">
        <f t="shared" si="208"/>
        <v/>
      </c>
      <c r="GC272" s="139" t="str">
        <f t="shared" si="209"/>
        <v/>
      </c>
      <c r="GF272" s="139" t="str">
        <f t="shared" si="210"/>
        <v/>
      </c>
      <c r="GI272" s="139" t="str">
        <f t="shared" si="211"/>
        <v/>
      </c>
      <c r="GL272" s="139" t="str">
        <f t="shared" si="212"/>
        <v/>
      </c>
      <c r="GO272" s="139" t="str">
        <f t="shared" si="213"/>
        <v/>
      </c>
      <c r="GR272" s="139" t="str">
        <f t="shared" si="214"/>
        <v/>
      </c>
      <c r="GU272" s="139" t="str">
        <f t="shared" si="215"/>
        <v/>
      </c>
      <c r="GX272" s="139" t="str">
        <f t="shared" si="216"/>
        <v/>
      </c>
      <c r="HA272" s="139" t="str">
        <f t="shared" si="217"/>
        <v/>
      </c>
      <c r="HD272" s="139" t="str">
        <f t="shared" si="218"/>
        <v/>
      </c>
      <c r="HG272" s="139" t="str">
        <f t="shared" si="219"/>
        <v/>
      </c>
      <c r="HJ272" s="139" t="str">
        <f t="shared" si="220"/>
        <v/>
      </c>
      <c r="HM272" s="139" t="str">
        <f t="shared" si="221"/>
        <v/>
      </c>
      <c r="HP272" s="139" t="str">
        <f t="shared" si="222"/>
        <v/>
      </c>
      <c r="HS272" s="139" t="str">
        <f t="shared" si="223"/>
        <v/>
      </c>
      <c r="HV272" s="139" t="str">
        <f t="shared" si="224"/>
        <v/>
      </c>
      <c r="HY272" s="139" t="str">
        <f t="shared" si="225"/>
        <v/>
      </c>
      <c r="IE272" s="206" t="str">
        <f t="shared" si="226"/>
        <v/>
      </c>
      <c r="IF272" s="305" t="str">
        <f t="shared" si="227"/>
        <v/>
      </c>
      <c r="IG272" s="201" t="str">
        <f t="shared" si="228"/>
        <v/>
      </c>
      <c r="IH272" s="202" t="b">
        <f t="shared" si="229"/>
        <v>1</v>
      </c>
    </row>
    <row r="273" spans="66:242" x14ac:dyDescent="0.25">
      <c r="BN273" s="203" t="str">
        <f t="shared" si="187"/>
        <v/>
      </c>
      <c r="DA273" s="203" t="str">
        <f t="shared" si="188"/>
        <v/>
      </c>
      <c r="DU273" s="139" t="str">
        <f t="shared" si="189"/>
        <v/>
      </c>
      <c r="DX273" s="139" t="str">
        <f t="shared" si="190"/>
        <v/>
      </c>
      <c r="EA273" s="139" t="str">
        <f t="shared" si="191"/>
        <v/>
      </c>
      <c r="ED273" s="139" t="str">
        <f t="shared" si="192"/>
        <v/>
      </c>
      <c r="EG273" s="139" t="str">
        <f t="shared" si="193"/>
        <v/>
      </c>
      <c r="EJ273" s="139" t="str">
        <f t="shared" si="194"/>
        <v/>
      </c>
      <c r="EM273" s="139" t="str">
        <f t="shared" si="195"/>
        <v/>
      </c>
      <c r="EP273" s="139" t="str">
        <f t="shared" si="196"/>
        <v/>
      </c>
      <c r="ES273" s="139" t="str">
        <f t="shared" si="197"/>
        <v/>
      </c>
      <c r="EV273" s="139" t="str">
        <f t="shared" si="198"/>
        <v/>
      </c>
      <c r="EY273" s="139" t="str">
        <f t="shared" si="199"/>
        <v/>
      </c>
      <c r="FB273" s="139" t="str">
        <f t="shared" si="200"/>
        <v/>
      </c>
      <c r="FE273" s="139" t="str">
        <f t="shared" si="201"/>
        <v/>
      </c>
      <c r="FH273" s="139" t="str">
        <f t="shared" si="202"/>
        <v/>
      </c>
      <c r="FK273" s="139" t="str">
        <f t="shared" si="203"/>
        <v/>
      </c>
      <c r="FN273" s="139" t="str">
        <f t="shared" si="204"/>
        <v/>
      </c>
      <c r="FQ273" s="139" t="str">
        <f t="shared" si="205"/>
        <v/>
      </c>
      <c r="FT273" s="139" t="str">
        <f t="shared" si="206"/>
        <v/>
      </c>
      <c r="FW273" s="139" t="str">
        <f t="shared" si="207"/>
        <v/>
      </c>
      <c r="FZ273" s="139" t="str">
        <f t="shared" si="208"/>
        <v/>
      </c>
      <c r="GC273" s="139" t="str">
        <f t="shared" si="209"/>
        <v/>
      </c>
      <c r="GF273" s="139" t="str">
        <f t="shared" si="210"/>
        <v/>
      </c>
      <c r="GI273" s="139" t="str">
        <f t="shared" si="211"/>
        <v/>
      </c>
      <c r="GL273" s="139" t="str">
        <f t="shared" si="212"/>
        <v/>
      </c>
      <c r="GO273" s="139" t="str">
        <f t="shared" si="213"/>
        <v/>
      </c>
      <c r="GR273" s="139" t="str">
        <f t="shared" si="214"/>
        <v/>
      </c>
      <c r="GU273" s="139" t="str">
        <f t="shared" si="215"/>
        <v/>
      </c>
      <c r="GX273" s="139" t="str">
        <f t="shared" si="216"/>
        <v/>
      </c>
      <c r="HA273" s="139" t="str">
        <f t="shared" si="217"/>
        <v/>
      </c>
      <c r="HD273" s="139" t="str">
        <f t="shared" si="218"/>
        <v/>
      </c>
      <c r="HG273" s="139" t="str">
        <f t="shared" si="219"/>
        <v/>
      </c>
      <c r="HJ273" s="139" t="str">
        <f t="shared" si="220"/>
        <v/>
      </c>
      <c r="HM273" s="139" t="str">
        <f t="shared" si="221"/>
        <v/>
      </c>
      <c r="HP273" s="139" t="str">
        <f t="shared" si="222"/>
        <v/>
      </c>
      <c r="HS273" s="139" t="str">
        <f t="shared" si="223"/>
        <v/>
      </c>
      <c r="HV273" s="139" t="str">
        <f t="shared" si="224"/>
        <v/>
      </c>
      <c r="HY273" s="139" t="str">
        <f t="shared" si="225"/>
        <v/>
      </c>
      <c r="IE273" s="206" t="str">
        <f t="shared" si="226"/>
        <v/>
      </c>
      <c r="IF273" s="305" t="str">
        <f t="shared" si="227"/>
        <v/>
      </c>
      <c r="IG273" s="201" t="str">
        <f t="shared" si="228"/>
        <v/>
      </c>
      <c r="IH273" s="202" t="b">
        <f t="shared" si="229"/>
        <v>1</v>
      </c>
    </row>
    <row r="274" spans="66:242" x14ac:dyDescent="0.25">
      <c r="BN274" s="203" t="str">
        <f t="shared" si="187"/>
        <v/>
      </c>
      <c r="DA274" s="203" t="str">
        <f t="shared" si="188"/>
        <v/>
      </c>
      <c r="DU274" s="139" t="str">
        <f t="shared" si="189"/>
        <v/>
      </c>
      <c r="DX274" s="139" t="str">
        <f t="shared" si="190"/>
        <v/>
      </c>
      <c r="EA274" s="139" t="str">
        <f t="shared" si="191"/>
        <v/>
      </c>
      <c r="ED274" s="139" t="str">
        <f t="shared" si="192"/>
        <v/>
      </c>
      <c r="EG274" s="139" t="str">
        <f t="shared" si="193"/>
        <v/>
      </c>
      <c r="EJ274" s="139" t="str">
        <f t="shared" si="194"/>
        <v/>
      </c>
      <c r="EM274" s="139" t="str">
        <f t="shared" si="195"/>
        <v/>
      </c>
      <c r="EP274" s="139" t="str">
        <f t="shared" si="196"/>
        <v/>
      </c>
      <c r="ES274" s="139" t="str">
        <f t="shared" si="197"/>
        <v/>
      </c>
      <c r="EV274" s="139" t="str">
        <f t="shared" si="198"/>
        <v/>
      </c>
      <c r="EY274" s="139" t="str">
        <f t="shared" si="199"/>
        <v/>
      </c>
      <c r="FB274" s="139" t="str">
        <f t="shared" si="200"/>
        <v/>
      </c>
      <c r="FE274" s="139" t="str">
        <f t="shared" si="201"/>
        <v/>
      </c>
      <c r="FH274" s="139" t="str">
        <f t="shared" si="202"/>
        <v/>
      </c>
      <c r="FK274" s="139" t="str">
        <f t="shared" si="203"/>
        <v/>
      </c>
      <c r="FN274" s="139" t="str">
        <f t="shared" si="204"/>
        <v/>
      </c>
      <c r="FQ274" s="139" t="str">
        <f t="shared" si="205"/>
        <v/>
      </c>
      <c r="FT274" s="139" t="str">
        <f t="shared" si="206"/>
        <v/>
      </c>
      <c r="FW274" s="139" t="str">
        <f t="shared" si="207"/>
        <v/>
      </c>
      <c r="FZ274" s="139" t="str">
        <f t="shared" si="208"/>
        <v/>
      </c>
      <c r="GC274" s="139" t="str">
        <f t="shared" si="209"/>
        <v/>
      </c>
      <c r="GF274" s="139" t="str">
        <f t="shared" si="210"/>
        <v/>
      </c>
      <c r="GI274" s="139" t="str">
        <f t="shared" si="211"/>
        <v/>
      </c>
      <c r="GL274" s="139" t="str">
        <f t="shared" si="212"/>
        <v/>
      </c>
      <c r="GO274" s="139" t="str">
        <f t="shared" si="213"/>
        <v/>
      </c>
      <c r="GR274" s="139" t="str">
        <f t="shared" si="214"/>
        <v/>
      </c>
      <c r="GU274" s="139" t="str">
        <f t="shared" si="215"/>
        <v/>
      </c>
      <c r="GX274" s="139" t="str">
        <f t="shared" si="216"/>
        <v/>
      </c>
      <c r="HA274" s="139" t="str">
        <f t="shared" si="217"/>
        <v/>
      </c>
      <c r="HD274" s="139" t="str">
        <f t="shared" si="218"/>
        <v/>
      </c>
      <c r="HG274" s="139" t="str">
        <f t="shared" si="219"/>
        <v/>
      </c>
      <c r="HJ274" s="139" t="str">
        <f t="shared" si="220"/>
        <v/>
      </c>
      <c r="HM274" s="139" t="str">
        <f t="shared" si="221"/>
        <v/>
      </c>
      <c r="HP274" s="139" t="str">
        <f t="shared" si="222"/>
        <v/>
      </c>
      <c r="HS274" s="139" t="str">
        <f t="shared" si="223"/>
        <v/>
      </c>
      <c r="HV274" s="139" t="str">
        <f t="shared" si="224"/>
        <v/>
      </c>
      <c r="HY274" s="139" t="str">
        <f t="shared" si="225"/>
        <v/>
      </c>
      <c r="IE274" s="206" t="str">
        <f t="shared" si="226"/>
        <v/>
      </c>
      <c r="IF274" s="305" t="str">
        <f t="shared" si="227"/>
        <v/>
      </c>
      <c r="IG274" s="201" t="str">
        <f t="shared" si="228"/>
        <v/>
      </c>
      <c r="IH274" s="202" t="b">
        <f t="shared" si="229"/>
        <v>1</v>
      </c>
    </row>
    <row r="275" spans="66:242" x14ac:dyDescent="0.25">
      <c r="BN275" s="203" t="str">
        <f t="shared" si="187"/>
        <v/>
      </c>
      <c r="DA275" s="203" t="str">
        <f t="shared" si="188"/>
        <v/>
      </c>
      <c r="DU275" s="139" t="str">
        <f t="shared" si="189"/>
        <v/>
      </c>
      <c r="DX275" s="139" t="str">
        <f t="shared" si="190"/>
        <v/>
      </c>
      <c r="EA275" s="139" t="str">
        <f t="shared" si="191"/>
        <v/>
      </c>
      <c r="ED275" s="139" t="str">
        <f t="shared" si="192"/>
        <v/>
      </c>
      <c r="EG275" s="139" t="str">
        <f t="shared" si="193"/>
        <v/>
      </c>
      <c r="EJ275" s="139" t="str">
        <f t="shared" si="194"/>
        <v/>
      </c>
      <c r="EM275" s="139" t="str">
        <f t="shared" si="195"/>
        <v/>
      </c>
      <c r="EP275" s="139" t="str">
        <f t="shared" si="196"/>
        <v/>
      </c>
      <c r="ES275" s="139" t="str">
        <f t="shared" si="197"/>
        <v/>
      </c>
      <c r="EV275" s="139" t="str">
        <f t="shared" si="198"/>
        <v/>
      </c>
      <c r="EY275" s="139" t="str">
        <f t="shared" si="199"/>
        <v/>
      </c>
      <c r="FB275" s="139" t="str">
        <f t="shared" si="200"/>
        <v/>
      </c>
      <c r="FE275" s="139" t="str">
        <f t="shared" si="201"/>
        <v/>
      </c>
      <c r="FH275" s="139" t="str">
        <f t="shared" si="202"/>
        <v/>
      </c>
      <c r="FK275" s="139" t="str">
        <f t="shared" si="203"/>
        <v/>
      </c>
      <c r="FN275" s="139" t="str">
        <f t="shared" si="204"/>
        <v/>
      </c>
      <c r="FQ275" s="139" t="str">
        <f t="shared" si="205"/>
        <v/>
      </c>
      <c r="FT275" s="139" t="str">
        <f t="shared" si="206"/>
        <v/>
      </c>
      <c r="FW275" s="139" t="str">
        <f t="shared" si="207"/>
        <v/>
      </c>
      <c r="FZ275" s="139" t="str">
        <f t="shared" si="208"/>
        <v/>
      </c>
      <c r="GC275" s="139" t="str">
        <f t="shared" si="209"/>
        <v/>
      </c>
      <c r="GF275" s="139" t="str">
        <f t="shared" si="210"/>
        <v/>
      </c>
      <c r="GI275" s="139" t="str">
        <f t="shared" si="211"/>
        <v/>
      </c>
      <c r="GL275" s="139" t="str">
        <f t="shared" si="212"/>
        <v/>
      </c>
      <c r="GO275" s="139" t="str">
        <f t="shared" si="213"/>
        <v/>
      </c>
      <c r="GR275" s="139" t="str">
        <f t="shared" si="214"/>
        <v/>
      </c>
      <c r="GU275" s="139" t="str">
        <f t="shared" si="215"/>
        <v/>
      </c>
      <c r="GX275" s="139" t="str">
        <f t="shared" si="216"/>
        <v/>
      </c>
      <c r="HA275" s="139" t="str">
        <f t="shared" si="217"/>
        <v/>
      </c>
      <c r="HD275" s="139" t="str">
        <f t="shared" si="218"/>
        <v/>
      </c>
      <c r="HG275" s="139" t="str">
        <f t="shared" si="219"/>
        <v/>
      </c>
      <c r="HJ275" s="139" t="str">
        <f t="shared" si="220"/>
        <v/>
      </c>
      <c r="HM275" s="139" t="str">
        <f t="shared" si="221"/>
        <v/>
      </c>
      <c r="HP275" s="139" t="str">
        <f t="shared" si="222"/>
        <v/>
      </c>
      <c r="HS275" s="139" t="str">
        <f t="shared" si="223"/>
        <v/>
      </c>
      <c r="HV275" s="139" t="str">
        <f t="shared" si="224"/>
        <v/>
      </c>
      <c r="HY275" s="139" t="str">
        <f t="shared" si="225"/>
        <v/>
      </c>
      <c r="IE275" s="206" t="str">
        <f t="shared" si="226"/>
        <v/>
      </c>
      <c r="IF275" s="305" t="str">
        <f t="shared" si="227"/>
        <v/>
      </c>
      <c r="IG275" s="201" t="str">
        <f t="shared" si="228"/>
        <v/>
      </c>
      <c r="IH275" s="202" t="b">
        <f t="shared" si="229"/>
        <v>1</v>
      </c>
    </row>
    <row r="276" spans="66:242" x14ac:dyDescent="0.25">
      <c r="BN276" s="203" t="str">
        <f t="shared" si="187"/>
        <v/>
      </c>
      <c r="DA276" s="203" t="str">
        <f t="shared" si="188"/>
        <v/>
      </c>
      <c r="DU276" s="139" t="str">
        <f t="shared" si="189"/>
        <v/>
      </c>
      <c r="DX276" s="139" t="str">
        <f t="shared" si="190"/>
        <v/>
      </c>
      <c r="EA276" s="139" t="str">
        <f t="shared" si="191"/>
        <v/>
      </c>
      <c r="ED276" s="139" t="str">
        <f t="shared" si="192"/>
        <v/>
      </c>
      <c r="EG276" s="139" t="str">
        <f t="shared" si="193"/>
        <v/>
      </c>
      <c r="EJ276" s="139" t="str">
        <f t="shared" si="194"/>
        <v/>
      </c>
      <c r="EM276" s="139" t="str">
        <f t="shared" si="195"/>
        <v/>
      </c>
      <c r="EP276" s="139" t="str">
        <f t="shared" si="196"/>
        <v/>
      </c>
      <c r="ES276" s="139" t="str">
        <f t="shared" si="197"/>
        <v/>
      </c>
      <c r="EV276" s="139" t="str">
        <f t="shared" si="198"/>
        <v/>
      </c>
      <c r="EY276" s="139" t="str">
        <f t="shared" si="199"/>
        <v/>
      </c>
      <c r="FB276" s="139" t="str">
        <f t="shared" si="200"/>
        <v/>
      </c>
      <c r="FE276" s="139" t="str">
        <f t="shared" si="201"/>
        <v/>
      </c>
      <c r="FH276" s="139" t="str">
        <f t="shared" si="202"/>
        <v/>
      </c>
      <c r="FK276" s="139" t="str">
        <f t="shared" si="203"/>
        <v/>
      </c>
      <c r="FN276" s="139" t="str">
        <f t="shared" si="204"/>
        <v/>
      </c>
      <c r="FQ276" s="139" t="str">
        <f t="shared" si="205"/>
        <v/>
      </c>
      <c r="FT276" s="139" t="str">
        <f t="shared" si="206"/>
        <v/>
      </c>
      <c r="FW276" s="139" t="str">
        <f t="shared" si="207"/>
        <v/>
      </c>
      <c r="FZ276" s="139" t="str">
        <f t="shared" si="208"/>
        <v/>
      </c>
      <c r="GC276" s="139" t="str">
        <f t="shared" si="209"/>
        <v/>
      </c>
      <c r="GF276" s="139" t="str">
        <f t="shared" si="210"/>
        <v/>
      </c>
      <c r="GI276" s="139" t="str">
        <f t="shared" si="211"/>
        <v/>
      </c>
      <c r="GL276" s="139" t="str">
        <f t="shared" si="212"/>
        <v/>
      </c>
      <c r="GO276" s="139" t="str">
        <f t="shared" si="213"/>
        <v/>
      </c>
      <c r="GR276" s="139" t="str">
        <f t="shared" si="214"/>
        <v/>
      </c>
      <c r="GU276" s="139" t="str">
        <f t="shared" si="215"/>
        <v/>
      </c>
      <c r="GX276" s="139" t="str">
        <f t="shared" si="216"/>
        <v/>
      </c>
      <c r="HA276" s="139" t="str">
        <f t="shared" si="217"/>
        <v/>
      </c>
      <c r="HD276" s="139" t="str">
        <f t="shared" si="218"/>
        <v/>
      </c>
      <c r="HG276" s="139" t="str">
        <f t="shared" si="219"/>
        <v/>
      </c>
      <c r="HJ276" s="139" t="str">
        <f t="shared" si="220"/>
        <v/>
      </c>
      <c r="HM276" s="139" t="str">
        <f t="shared" si="221"/>
        <v/>
      </c>
      <c r="HP276" s="139" t="str">
        <f t="shared" si="222"/>
        <v/>
      </c>
      <c r="HS276" s="139" t="str">
        <f t="shared" si="223"/>
        <v/>
      </c>
      <c r="HV276" s="139" t="str">
        <f t="shared" si="224"/>
        <v/>
      </c>
      <c r="HY276" s="139" t="str">
        <f t="shared" si="225"/>
        <v/>
      </c>
      <c r="IE276" s="206" t="str">
        <f t="shared" si="226"/>
        <v/>
      </c>
      <c r="IF276" s="305" t="str">
        <f t="shared" si="227"/>
        <v/>
      </c>
      <c r="IG276" s="201" t="str">
        <f t="shared" si="228"/>
        <v/>
      </c>
      <c r="IH276" s="202" t="b">
        <f t="shared" si="229"/>
        <v>1</v>
      </c>
    </row>
    <row r="277" spans="66:242" x14ac:dyDescent="0.25">
      <c r="BN277" s="203" t="str">
        <f t="shared" si="187"/>
        <v/>
      </c>
      <c r="DA277" s="203" t="str">
        <f t="shared" si="188"/>
        <v/>
      </c>
      <c r="DU277" s="139" t="str">
        <f t="shared" si="189"/>
        <v/>
      </c>
      <c r="DX277" s="139" t="str">
        <f t="shared" si="190"/>
        <v/>
      </c>
      <c r="EA277" s="139" t="str">
        <f t="shared" si="191"/>
        <v/>
      </c>
      <c r="ED277" s="139" t="str">
        <f t="shared" si="192"/>
        <v/>
      </c>
      <c r="EG277" s="139" t="str">
        <f t="shared" si="193"/>
        <v/>
      </c>
      <c r="EJ277" s="139" t="str">
        <f t="shared" si="194"/>
        <v/>
      </c>
      <c r="EM277" s="139" t="str">
        <f t="shared" si="195"/>
        <v/>
      </c>
      <c r="EP277" s="139" t="str">
        <f t="shared" si="196"/>
        <v/>
      </c>
      <c r="ES277" s="139" t="str">
        <f t="shared" si="197"/>
        <v/>
      </c>
      <c r="EV277" s="139" t="str">
        <f t="shared" si="198"/>
        <v/>
      </c>
      <c r="EY277" s="139" t="str">
        <f t="shared" si="199"/>
        <v/>
      </c>
      <c r="FB277" s="139" t="str">
        <f t="shared" si="200"/>
        <v/>
      </c>
      <c r="FE277" s="139" t="str">
        <f t="shared" si="201"/>
        <v/>
      </c>
      <c r="FH277" s="139" t="str">
        <f t="shared" si="202"/>
        <v/>
      </c>
      <c r="FK277" s="139" t="str">
        <f t="shared" si="203"/>
        <v/>
      </c>
      <c r="FN277" s="139" t="str">
        <f t="shared" si="204"/>
        <v/>
      </c>
      <c r="FQ277" s="139" t="str">
        <f t="shared" si="205"/>
        <v/>
      </c>
      <c r="FT277" s="139" t="str">
        <f t="shared" si="206"/>
        <v/>
      </c>
      <c r="FW277" s="139" t="str">
        <f t="shared" si="207"/>
        <v/>
      </c>
      <c r="FZ277" s="139" t="str">
        <f t="shared" si="208"/>
        <v/>
      </c>
      <c r="GC277" s="139" t="str">
        <f t="shared" si="209"/>
        <v/>
      </c>
      <c r="GF277" s="139" t="str">
        <f t="shared" si="210"/>
        <v/>
      </c>
      <c r="GI277" s="139" t="str">
        <f t="shared" si="211"/>
        <v/>
      </c>
      <c r="GL277" s="139" t="str">
        <f t="shared" si="212"/>
        <v/>
      </c>
      <c r="GO277" s="139" t="str">
        <f t="shared" si="213"/>
        <v/>
      </c>
      <c r="GR277" s="139" t="str">
        <f t="shared" si="214"/>
        <v/>
      </c>
      <c r="GU277" s="139" t="str">
        <f t="shared" si="215"/>
        <v/>
      </c>
      <c r="GX277" s="139" t="str">
        <f t="shared" si="216"/>
        <v/>
      </c>
      <c r="HA277" s="139" t="str">
        <f t="shared" si="217"/>
        <v/>
      </c>
      <c r="HD277" s="139" t="str">
        <f t="shared" si="218"/>
        <v/>
      </c>
      <c r="HG277" s="139" t="str">
        <f t="shared" si="219"/>
        <v/>
      </c>
      <c r="HJ277" s="139" t="str">
        <f t="shared" si="220"/>
        <v/>
      </c>
      <c r="HM277" s="139" t="str">
        <f t="shared" si="221"/>
        <v/>
      </c>
      <c r="HP277" s="139" t="str">
        <f t="shared" si="222"/>
        <v/>
      </c>
      <c r="HS277" s="139" t="str">
        <f t="shared" si="223"/>
        <v/>
      </c>
      <c r="HV277" s="139" t="str">
        <f t="shared" si="224"/>
        <v/>
      </c>
      <c r="HY277" s="139" t="str">
        <f t="shared" si="225"/>
        <v/>
      </c>
      <c r="IE277" s="206" t="str">
        <f t="shared" si="226"/>
        <v/>
      </c>
      <c r="IF277" s="305" t="str">
        <f t="shared" si="227"/>
        <v/>
      </c>
      <c r="IG277" s="201" t="str">
        <f t="shared" si="228"/>
        <v/>
      </c>
      <c r="IH277" s="202" t="b">
        <f t="shared" si="229"/>
        <v>1</v>
      </c>
    </row>
    <row r="278" spans="66:242" x14ac:dyDescent="0.25">
      <c r="BN278" s="203" t="str">
        <f t="shared" si="187"/>
        <v/>
      </c>
      <c r="DA278" s="203" t="str">
        <f t="shared" si="188"/>
        <v/>
      </c>
      <c r="DU278" s="139" t="str">
        <f t="shared" si="189"/>
        <v/>
      </c>
      <c r="DX278" s="139" t="str">
        <f t="shared" si="190"/>
        <v/>
      </c>
      <c r="EA278" s="139" t="str">
        <f t="shared" si="191"/>
        <v/>
      </c>
      <c r="ED278" s="139" t="str">
        <f t="shared" si="192"/>
        <v/>
      </c>
      <c r="EG278" s="139" t="str">
        <f t="shared" si="193"/>
        <v/>
      </c>
      <c r="EJ278" s="139" t="str">
        <f t="shared" si="194"/>
        <v/>
      </c>
      <c r="EM278" s="139" t="str">
        <f t="shared" si="195"/>
        <v/>
      </c>
      <c r="EP278" s="139" t="str">
        <f t="shared" si="196"/>
        <v/>
      </c>
      <c r="ES278" s="139" t="str">
        <f t="shared" si="197"/>
        <v/>
      </c>
      <c r="EV278" s="139" t="str">
        <f t="shared" si="198"/>
        <v/>
      </c>
      <c r="EY278" s="139" t="str">
        <f t="shared" si="199"/>
        <v/>
      </c>
      <c r="FB278" s="139" t="str">
        <f t="shared" si="200"/>
        <v/>
      </c>
      <c r="FE278" s="139" t="str">
        <f t="shared" si="201"/>
        <v/>
      </c>
      <c r="FH278" s="139" t="str">
        <f t="shared" si="202"/>
        <v/>
      </c>
      <c r="FK278" s="139" t="str">
        <f t="shared" si="203"/>
        <v/>
      </c>
      <c r="FN278" s="139" t="str">
        <f t="shared" si="204"/>
        <v/>
      </c>
      <c r="FQ278" s="139" t="str">
        <f t="shared" si="205"/>
        <v/>
      </c>
      <c r="FT278" s="139" t="str">
        <f t="shared" si="206"/>
        <v/>
      </c>
      <c r="FW278" s="139" t="str">
        <f t="shared" si="207"/>
        <v/>
      </c>
      <c r="FZ278" s="139" t="str">
        <f t="shared" si="208"/>
        <v/>
      </c>
      <c r="GC278" s="139" t="str">
        <f t="shared" si="209"/>
        <v/>
      </c>
      <c r="GF278" s="139" t="str">
        <f t="shared" si="210"/>
        <v/>
      </c>
      <c r="GI278" s="139" t="str">
        <f t="shared" si="211"/>
        <v/>
      </c>
      <c r="GL278" s="139" t="str">
        <f t="shared" si="212"/>
        <v/>
      </c>
      <c r="GO278" s="139" t="str">
        <f t="shared" si="213"/>
        <v/>
      </c>
      <c r="GR278" s="139" t="str">
        <f t="shared" si="214"/>
        <v/>
      </c>
      <c r="GU278" s="139" t="str">
        <f t="shared" si="215"/>
        <v/>
      </c>
      <c r="GX278" s="139" t="str">
        <f t="shared" si="216"/>
        <v/>
      </c>
      <c r="HA278" s="139" t="str">
        <f t="shared" si="217"/>
        <v/>
      </c>
      <c r="HD278" s="139" t="str">
        <f t="shared" si="218"/>
        <v/>
      </c>
      <c r="HG278" s="139" t="str">
        <f t="shared" si="219"/>
        <v/>
      </c>
      <c r="HJ278" s="139" t="str">
        <f t="shared" si="220"/>
        <v/>
      </c>
      <c r="HM278" s="139" t="str">
        <f t="shared" si="221"/>
        <v/>
      </c>
      <c r="HP278" s="139" t="str">
        <f t="shared" si="222"/>
        <v/>
      </c>
      <c r="HS278" s="139" t="str">
        <f t="shared" si="223"/>
        <v/>
      </c>
      <c r="HV278" s="139" t="str">
        <f t="shared" si="224"/>
        <v/>
      </c>
      <c r="HY278" s="139" t="str">
        <f t="shared" si="225"/>
        <v/>
      </c>
      <c r="IE278" s="206" t="str">
        <f t="shared" si="226"/>
        <v/>
      </c>
      <c r="IF278" s="305" t="str">
        <f t="shared" si="227"/>
        <v/>
      </c>
      <c r="IG278" s="201" t="str">
        <f t="shared" si="228"/>
        <v/>
      </c>
      <c r="IH278" s="202" t="b">
        <f t="shared" si="229"/>
        <v>1</v>
      </c>
    </row>
    <row r="279" spans="66:242" x14ac:dyDescent="0.25">
      <c r="BN279" s="203" t="str">
        <f t="shared" si="187"/>
        <v/>
      </c>
      <c r="DA279" s="203" t="str">
        <f t="shared" si="188"/>
        <v/>
      </c>
      <c r="DU279" s="139" t="str">
        <f t="shared" si="189"/>
        <v/>
      </c>
      <c r="DX279" s="139" t="str">
        <f t="shared" si="190"/>
        <v/>
      </c>
      <c r="EA279" s="139" t="str">
        <f t="shared" si="191"/>
        <v/>
      </c>
      <c r="ED279" s="139" t="str">
        <f t="shared" si="192"/>
        <v/>
      </c>
      <c r="EG279" s="139" t="str">
        <f t="shared" si="193"/>
        <v/>
      </c>
      <c r="EJ279" s="139" t="str">
        <f t="shared" si="194"/>
        <v/>
      </c>
      <c r="EM279" s="139" t="str">
        <f t="shared" si="195"/>
        <v/>
      </c>
      <c r="EP279" s="139" t="str">
        <f t="shared" si="196"/>
        <v/>
      </c>
      <c r="ES279" s="139" t="str">
        <f t="shared" si="197"/>
        <v/>
      </c>
      <c r="EV279" s="139" t="str">
        <f t="shared" si="198"/>
        <v/>
      </c>
      <c r="EY279" s="139" t="str">
        <f t="shared" si="199"/>
        <v/>
      </c>
      <c r="FB279" s="139" t="str">
        <f t="shared" si="200"/>
        <v/>
      </c>
      <c r="FE279" s="139" t="str">
        <f t="shared" si="201"/>
        <v/>
      </c>
      <c r="FH279" s="139" t="str">
        <f t="shared" si="202"/>
        <v/>
      </c>
      <c r="FK279" s="139" t="str">
        <f t="shared" si="203"/>
        <v/>
      </c>
      <c r="FN279" s="139" t="str">
        <f t="shared" si="204"/>
        <v/>
      </c>
      <c r="FQ279" s="139" t="str">
        <f t="shared" si="205"/>
        <v/>
      </c>
      <c r="FT279" s="139" t="str">
        <f t="shared" si="206"/>
        <v/>
      </c>
      <c r="FW279" s="139" t="str">
        <f t="shared" si="207"/>
        <v/>
      </c>
      <c r="FZ279" s="139" t="str">
        <f t="shared" si="208"/>
        <v/>
      </c>
      <c r="GC279" s="139" t="str">
        <f t="shared" si="209"/>
        <v/>
      </c>
      <c r="GF279" s="139" t="str">
        <f t="shared" si="210"/>
        <v/>
      </c>
      <c r="GI279" s="139" t="str">
        <f t="shared" si="211"/>
        <v/>
      </c>
      <c r="GL279" s="139" t="str">
        <f t="shared" si="212"/>
        <v/>
      </c>
      <c r="GO279" s="139" t="str">
        <f t="shared" si="213"/>
        <v/>
      </c>
      <c r="GR279" s="139" t="str">
        <f t="shared" si="214"/>
        <v/>
      </c>
      <c r="GU279" s="139" t="str">
        <f t="shared" si="215"/>
        <v/>
      </c>
      <c r="GX279" s="139" t="str">
        <f t="shared" si="216"/>
        <v/>
      </c>
      <c r="HA279" s="139" t="str">
        <f t="shared" si="217"/>
        <v/>
      </c>
      <c r="HD279" s="139" t="str">
        <f t="shared" si="218"/>
        <v/>
      </c>
      <c r="HG279" s="139" t="str">
        <f t="shared" si="219"/>
        <v/>
      </c>
      <c r="HJ279" s="139" t="str">
        <f t="shared" si="220"/>
        <v/>
      </c>
      <c r="HM279" s="139" t="str">
        <f t="shared" si="221"/>
        <v/>
      </c>
      <c r="HP279" s="139" t="str">
        <f t="shared" si="222"/>
        <v/>
      </c>
      <c r="HS279" s="139" t="str">
        <f t="shared" si="223"/>
        <v/>
      </c>
      <c r="HV279" s="139" t="str">
        <f t="shared" si="224"/>
        <v/>
      </c>
      <c r="HY279" s="139" t="str">
        <f t="shared" si="225"/>
        <v/>
      </c>
      <c r="IE279" s="206" t="str">
        <f t="shared" si="226"/>
        <v/>
      </c>
      <c r="IF279" s="305" t="str">
        <f t="shared" si="227"/>
        <v/>
      </c>
      <c r="IG279" s="201" t="str">
        <f t="shared" si="228"/>
        <v/>
      </c>
      <c r="IH279" s="202" t="b">
        <f t="shared" si="229"/>
        <v>1</v>
      </c>
    </row>
    <row r="280" spans="66:242" x14ac:dyDescent="0.25">
      <c r="BN280" s="203" t="str">
        <f t="shared" si="187"/>
        <v/>
      </c>
      <c r="DA280" s="203" t="str">
        <f t="shared" si="188"/>
        <v/>
      </c>
      <c r="DU280" s="139" t="str">
        <f t="shared" si="189"/>
        <v/>
      </c>
      <c r="DX280" s="139" t="str">
        <f t="shared" si="190"/>
        <v/>
      </c>
      <c r="EA280" s="139" t="str">
        <f t="shared" si="191"/>
        <v/>
      </c>
      <c r="ED280" s="139" t="str">
        <f t="shared" si="192"/>
        <v/>
      </c>
      <c r="EG280" s="139" t="str">
        <f t="shared" si="193"/>
        <v/>
      </c>
      <c r="EJ280" s="139" t="str">
        <f t="shared" si="194"/>
        <v/>
      </c>
      <c r="EM280" s="139" t="str">
        <f t="shared" si="195"/>
        <v/>
      </c>
      <c r="EP280" s="139" t="str">
        <f t="shared" si="196"/>
        <v/>
      </c>
      <c r="ES280" s="139" t="str">
        <f t="shared" si="197"/>
        <v/>
      </c>
      <c r="EV280" s="139" t="str">
        <f t="shared" si="198"/>
        <v/>
      </c>
      <c r="EY280" s="139" t="str">
        <f t="shared" si="199"/>
        <v/>
      </c>
      <c r="FB280" s="139" t="str">
        <f t="shared" si="200"/>
        <v/>
      </c>
      <c r="FE280" s="139" t="str">
        <f t="shared" si="201"/>
        <v/>
      </c>
      <c r="FH280" s="139" t="str">
        <f t="shared" si="202"/>
        <v/>
      </c>
      <c r="FK280" s="139" t="str">
        <f t="shared" si="203"/>
        <v/>
      </c>
      <c r="FN280" s="139" t="str">
        <f t="shared" si="204"/>
        <v/>
      </c>
      <c r="FQ280" s="139" t="str">
        <f t="shared" si="205"/>
        <v/>
      </c>
      <c r="FT280" s="139" t="str">
        <f t="shared" si="206"/>
        <v/>
      </c>
      <c r="FW280" s="139" t="str">
        <f t="shared" si="207"/>
        <v/>
      </c>
      <c r="FZ280" s="139" t="str">
        <f t="shared" si="208"/>
        <v/>
      </c>
      <c r="GC280" s="139" t="str">
        <f t="shared" si="209"/>
        <v/>
      </c>
      <c r="GF280" s="139" t="str">
        <f t="shared" si="210"/>
        <v/>
      </c>
      <c r="GI280" s="139" t="str">
        <f t="shared" si="211"/>
        <v/>
      </c>
      <c r="GL280" s="139" t="str">
        <f t="shared" si="212"/>
        <v/>
      </c>
      <c r="GO280" s="139" t="str">
        <f t="shared" si="213"/>
        <v/>
      </c>
      <c r="GR280" s="139" t="str">
        <f t="shared" si="214"/>
        <v/>
      </c>
      <c r="GU280" s="139" t="str">
        <f t="shared" si="215"/>
        <v/>
      </c>
      <c r="GX280" s="139" t="str">
        <f t="shared" si="216"/>
        <v/>
      </c>
      <c r="HA280" s="139" t="str">
        <f t="shared" si="217"/>
        <v/>
      </c>
      <c r="HD280" s="139" t="str">
        <f t="shared" si="218"/>
        <v/>
      </c>
      <c r="HG280" s="139" t="str">
        <f t="shared" si="219"/>
        <v/>
      </c>
      <c r="HJ280" s="139" t="str">
        <f t="shared" si="220"/>
        <v/>
      </c>
      <c r="HM280" s="139" t="str">
        <f t="shared" si="221"/>
        <v/>
      </c>
      <c r="HP280" s="139" t="str">
        <f t="shared" si="222"/>
        <v/>
      </c>
      <c r="HS280" s="139" t="str">
        <f t="shared" si="223"/>
        <v/>
      </c>
      <c r="HV280" s="139" t="str">
        <f t="shared" si="224"/>
        <v/>
      </c>
      <c r="HY280" s="139" t="str">
        <f t="shared" si="225"/>
        <v/>
      </c>
      <c r="IE280" s="206" t="str">
        <f t="shared" si="226"/>
        <v/>
      </c>
      <c r="IF280" s="305" t="str">
        <f t="shared" si="227"/>
        <v/>
      </c>
      <c r="IG280" s="201" t="str">
        <f t="shared" si="228"/>
        <v/>
      </c>
      <c r="IH280" s="202" t="b">
        <f t="shared" si="229"/>
        <v>1</v>
      </c>
    </row>
    <row r="281" spans="66:242" x14ac:dyDescent="0.25">
      <c r="BN281" s="203" t="str">
        <f t="shared" si="187"/>
        <v/>
      </c>
      <c r="DA281" s="203" t="str">
        <f t="shared" si="188"/>
        <v/>
      </c>
      <c r="DU281" s="139" t="str">
        <f t="shared" si="189"/>
        <v/>
      </c>
      <c r="DX281" s="139" t="str">
        <f t="shared" si="190"/>
        <v/>
      </c>
      <c r="EA281" s="139" t="str">
        <f t="shared" si="191"/>
        <v/>
      </c>
      <c r="ED281" s="139" t="str">
        <f t="shared" si="192"/>
        <v/>
      </c>
      <c r="EG281" s="139" t="str">
        <f t="shared" si="193"/>
        <v/>
      </c>
      <c r="EJ281" s="139" t="str">
        <f t="shared" si="194"/>
        <v/>
      </c>
      <c r="EM281" s="139" t="str">
        <f t="shared" si="195"/>
        <v/>
      </c>
      <c r="EP281" s="139" t="str">
        <f t="shared" si="196"/>
        <v/>
      </c>
      <c r="ES281" s="139" t="str">
        <f t="shared" si="197"/>
        <v/>
      </c>
      <c r="EV281" s="139" t="str">
        <f t="shared" si="198"/>
        <v/>
      </c>
      <c r="EY281" s="139" t="str">
        <f t="shared" si="199"/>
        <v/>
      </c>
      <c r="FB281" s="139" t="str">
        <f t="shared" si="200"/>
        <v/>
      </c>
      <c r="FE281" s="139" t="str">
        <f t="shared" si="201"/>
        <v/>
      </c>
      <c r="FH281" s="139" t="str">
        <f t="shared" si="202"/>
        <v/>
      </c>
      <c r="FK281" s="139" t="str">
        <f t="shared" si="203"/>
        <v/>
      </c>
      <c r="FN281" s="139" t="str">
        <f t="shared" si="204"/>
        <v/>
      </c>
      <c r="FQ281" s="139" t="str">
        <f t="shared" si="205"/>
        <v/>
      </c>
      <c r="FT281" s="139" t="str">
        <f t="shared" si="206"/>
        <v/>
      </c>
      <c r="FW281" s="139" t="str">
        <f t="shared" si="207"/>
        <v/>
      </c>
      <c r="FZ281" s="139" t="str">
        <f t="shared" si="208"/>
        <v/>
      </c>
      <c r="GC281" s="139" t="str">
        <f t="shared" si="209"/>
        <v/>
      </c>
      <c r="GF281" s="139" t="str">
        <f t="shared" si="210"/>
        <v/>
      </c>
      <c r="GI281" s="139" t="str">
        <f t="shared" si="211"/>
        <v/>
      </c>
      <c r="GL281" s="139" t="str">
        <f t="shared" si="212"/>
        <v/>
      </c>
      <c r="GO281" s="139" t="str">
        <f t="shared" si="213"/>
        <v/>
      </c>
      <c r="GR281" s="139" t="str">
        <f t="shared" si="214"/>
        <v/>
      </c>
      <c r="GU281" s="139" t="str">
        <f t="shared" si="215"/>
        <v/>
      </c>
      <c r="GX281" s="139" t="str">
        <f t="shared" si="216"/>
        <v/>
      </c>
      <c r="HA281" s="139" t="str">
        <f t="shared" si="217"/>
        <v/>
      </c>
      <c r="HD281" s="139" t="str">
        <f t="shared" si="218"/>
        <v/>
      </c>
      <c r="HG281" s="139" t="str">
        <f t="shared" si="219"/>
        <v/>
      </c>
      <c r="HJ281" s="139" t="str">
        <f t="shared" si="220"/>
        <v/>
      </c>
      <c r="HM281" s="139" t="str">
        <f t="shared" si="221"/>
        <v/>
      </c>
      <c r="HP281" s="139" t="str">
        <f t="shared" si="222"/>
        <v/>
      </c>
      <c r="HS281" s="139" t="str">
        <f t="shared" si="223"/>
        <v/>
      </c>
      <c r="HV281" s="139" t="str">
        <f t="shared" si="224"/>
        <v/>
      </c>
      <c r="HY281" s="139" t="str">
        <f t="shared" si="225"/>
        <v/>
      </c>
      <c r="IE281" s="206" t="str">
        <f t="shared" si="226"/>
        <v/>
      </c>
      <c r="IF281" s="305" t="str">
        <f t="shared" si="227"/>
        <v/>
      </c>
      <c r="IG281" s="201" t="str">
        <f t="shared" si="228"/>
        <v/>
      </c>
      <c r="IH281" s="202" t="b">
        <f t="shared" si="229"/>
        <v>1</v>
      </c>
    </row>
    <row r="282" spans="66:242" x14ac:dyDescent="0.25">
      <c r="BN282" s="203" t="str">
        <f t="shared" si="187"/>
        <v/>
      </c>
      <c r="DA282" s="203" t="str">
        <f t="shared" si="188"/>
        <v/>
      </c>
      <c r="DU282" s="139" t="str">
        <f t="shared" si="189"/>
        <v/>
      </c>
      <c r="DX282" s="139" t="str">
        <f t="shared" si="190"/>
        <v/>
      </c>
      <c r="EA282" s="139" t="str">
        <f t="shared" si="191"/>
        <v/>
      </c>
      <c r="ED282" s="139" t="str">
        <f t="shared" si="192"/>
        <v/>
      </c>
      <c r="EG282" s="139" t="str">
        <f t="shared" si="193"/>
        <v/>
      </c>
      <c r="EJ282" s="139" t="str">
        <f t="shared" si="194"/>
        <v/>
      </c>
      <c r="EM282" s="139" t="str">
        <f t="shared" si="195"/>
        <v/>
      </c>
      <c r="EP282" s="139" t="str">
        <f t="shared" si="196"/>
        <v/>
      </c>
      <c r="ES282" s="139" t="str">
        <f t="shared" si="197"/>
        <v/>
      </c>
      <c r="EV282" s="139" t="str">
        <f t="shared" si="198"/>
        <v/>
      </c>
      <c r="EY282" s="139" t="str">
        <f t="shared" si="199"/>
        <v/>
      </c>
      <c r="FB282" s="139" t="str">
        <f t="shared" si="200"/>
        <v/>
      </c>
      <c r="FE282" s="139" t="str">
        <f t="shared" si="201"/>
        <v/>
      </c>
      <c r="FH282" s="139" t="str">
        <f t="shared" si="202"/>
        <v/>
      </c>
      <c r="FK282" s="139" t="str">
        <f t="shared" si="203"/>
        <v/>
      </c>
      <c r="FN282" s="139" t="str">
        <f t="shared" si="204"/>
        <v/>
      </c>
      <c r="FQ282" s="139" t="str">
        <f t="shared" si="205"/>
        <v/>
      </c>
      <c r="FT282" s="139" t="str">
        <f t="shared" si="206"/>
        <v/>
      </c>
      <c r="FW282" s="139" t="str">
        <f t="shared" si="207"/>
        <v/>
      </c>
      <c r="FZ282" s="139" t="str">
        <f t="shared" si="208"/>
        <v/>
      </c>
      <c r="GC282" s="139" t="str">
        <f t="shared" si="209"/>
        <v/>
      </c>
      <c r="GF282" s="139" t="str">
        <f t="shared" si="210"/>
        <v/>
      </c>
      <c r="GI282" s="139" t="str">
        <f t="shared" si="211"/>
        <v/>
      </c>
      <c r="GL282" s="139" t="str">
        <f t="shared" si="212"/>
        <v/>
      </c>
      <c r="GO282" s="139" t="str">
        <f t="shared" si="213"/>
        <v/>
      </c>
      <c r="GR282" s="139" t="str">
        <f t="shared" si="214"/>
        <v/>
      </c>
      <c r="GU282" s="139" t="str">
        <f t="shared" si="215"/>
        <v/>
      </c>
      <c r="GX282" s="139" t="str">
        <f t="shared" si="216"/>
        <v/>
      </c>
      <c r="HA282" s="139" t="str">
        <f t="shared" si="217"/>
        <v/>
      </c>
      <c r="HD282" s="139" t="str">
        <f t="shared" si="218"/>
        <v/>
      </c>
      <c r="HG282" s="139" t="str">
        <f t="shared" si="219"/>
        <v/>
      </c>
      <c r="HJ282" s="139" t="str">
        <f t="shared" si="220"/>
        <v/>
      </c>
      <c r="HM282" s="139" t="str">
        <f t="shared" si="221"/>
        <v/>
      </c>
      <c r="HP282" s="139" t="str">
        <f t="shared" si="222"/>
        <v/>
      </c>
      <c r="HS282" s="139" t="str">
        <f t="shared" si="223"/>
        <v/>
      </c>
      <c r="HV282" s="139" t="str">
        <f t="shared" si="224"/>
        <v/>
      </c>
      <c r="HY282" s="139" t="str">
        <f t="shared" si="225"/>
        <v/>
      </c>
      <c r="IE282" s="206" t="str">
        <f t="shared" si="226"/>
        <v/>
      </c>
      <c r="IF282" s="305" t="str">
        <f t="shared" si="227"/>
        <v/>
      </c>
      <c r="IG282" s="201" t="str">
        <f t="shared" si="228"/>
        <v/>
      </c>
      <c r="IH282" s="202" t="b">
        <f t="shared" si="229"/>
        <v>1</v>
      </c>
    </row>
    <row r="283" spans="66:242" x14ac:dyDescent="0.25">
      <c r="BN283" s="203" t="str">
        <f t="shared" si="187"/>
        <v/>
      </c>
      <c r="DA283" s="203" t="str">
        <f t="shared" si="188"/>
        <v/>
      </c>
      <c r="DU283" s="139" t="str">
        <f t="shared" si="189"/>
        <v/>
      </c>
      <c r="DX283" s="139" t="str">
        <f t="shared" si="190"/>
        <v/>
      </c>
      <c r="EA283" s="139" t="str">
        <f t="shared" si="191"/>
        <v/>
      </c>
      <c r="ED283" s="139" t="str">
        <f t="shared" si="192"/>
        <v/>
      </c>
      <c r="EG283" s="139" t="str">
        <f t="shared" si="193"/>
        <v/>
      </c>
      <c r="EJ283" s="139" t="str">
        <f t="shared" si="194"/>
        <v/>
      </c>
      <c r="EM283" s="139" t="str">
        <f t="shared" si="195"/>
        <v/>
      </c>
      <c r="EP283" s="139" t="str">
        <f t="shared" si="196"/>
        <v/>
      </c>
      <c r="ES283" s="139" t="str">
        <f t="shared" si="197"/>
        <v/>
      </c>
      <c r="EV283" s="139" t="str">
        <f t="shared" si="198"/>
        <v/>
      </c>
      <c r="EY283" s="139" t="str">
        <f t="shared" si="199"/>
        <v/>
      </c>
      <c r="FB283" s="139" t="str">
        <f t="shared" si="200"/>
        <v/>
      </c>
      <c r="FE283" s="139" t="str">
        <f t="shared" si="201"/>
        <v/>
      </c>
      <c r="FH283" s="139" t="str">
        <f t="shared" si="202"/>
        <v/>
      </c>
      <c r="FK283" s="139" t="str">
        <f t="shared" si="203"/>
        <v/>
      </c>
      <c r="FN283" s="139" t="str">
        <f t="shared" si="204"/>
        <v/>
      </c>
      <c r="FQ283" s="139" t="str">
        <f t="shared" si="205"/>
        <v/>
      </c>
      <c r="FT283" s="139" t="str">
        <f t="shared" si="206"/>
        <v/>
      </c>
      <c r="FW283" s="139" t="str">
        <f t="shared" si="207"/>
        <v/>
      </c>
      <c r="FZ283" s="139" t="str">
        <f t="shared" si="208"/>
        <v/>
      </c>
      <c r="GC283" s="139" t="str">
        <f t="shared" si="209"/>
        <v/>
      </c>
      <c r="GF283" s="139" t="str">
        <f t="shared" si="210"/>
        <v/>
      </c>
      <c r="GI283" s="139" t="str">
        <f t="shared" si="211"/>
        <v/>
      </c>
      <c r="GL283" s="139" t="str">
        <f t="shared" si="212"/>
        <v/>
      </c>
      <c r="GO283" s="139" t="str">
        <f t="shared" si="213"/>
        <v/>
      </c>
      <c r="GR283" s="139" t="str">
        <f t="shared" si="214"/>
        <v/>
      </c>
      <c r="GU283" s="139" t="str">
        <f t="shared" si="215"/>
        <v/>
      </c>
      <c r="GX283" s="139" t="str">
        <f t="shared" si="216"/>
        <v/>
      </c>
      <c r="HA283" s="139" t="str">
        <f t="shared" si="217"/>
        <v/>
      </c>
      <c r="HD283" s="139" t="str">
        <f t="shared" si="218"/>
        <v/>
      </c>
      <c r="HG283" s="139" t="str">
        <f t="shared" si="219"/>
        <v/>
      </c>
      <c r="HJ283" s="139" t="str">
        <f t="shared" si="220"/>
        <v/>
      </c>
      <c r="HM283" s="139" t="str">
        <f t="shared" si="221"/>
        <v/>
      </c>
      <c r="HP283" s="139" t="str">
        <f t="shared" si="222"/>
        <v/>
      </c>
      <c r="HS283" s="139" t="str">
        <f t="shared" si="223"/>
        <v/>
      </c>
      <c r="HV283" s="139" t="str">
        <f t="shared" si="224"/>
        <v/>
      </c>
      <c r="HY283" s="139" t="str">
        <f t="shared" si="225"/>
        <v/>
      </c>
      <c r="IE283" s="206" t="str">
        <f t="shared" si="226"/>
        <v/>
      </c>
      <c r="IF283" s="305" t="str">
        <f t="shared" si="227"/>
        <v/>
      </c>
      <c r="IG283" s="201" t="str">
        <f t="shared" si="228"/>
        <v/>
      </c>
      <c r="IH283" s="202" t="b">
        <f t="shared" si="229"/>
        <v>1</v>
      </c>
    </row>
    <row r="284" spans="66:242" x14ac:dyDescent="0.25">
      <c r="BN284" s="203" t="str">
        <f t="shared" si="187"/>
        <v/>
      </c>
      <c r="DA284" s="203" t="str">
        <f t="shared" si="188"/>
        <v/>
      </c>
      <c r="DU284" s="139" t="str">
        <f t="shared" si="189"/>
        <v/>
      </c>
      <c r="DX284" s="139" t="str">
        <f t="shared" si="190"/>
        <v/>
      </c>
      <c r="EA284" s="139" t="str">
        <f t="shared" si="191"/>
        <v/>
      </c>
      <c r="ED284" s="139" t="str">
        <f t="shared" si="192"/>
        <v/>
      </c>
      <c r="EG284" s="139" t="str">
        <f t="shared" si="193"/>
        <v/>
      </c>
      <c r="EJ284" s="139" t="str">
        <f t="shared" si="194"/>
        <v/>
      </c>
      <c r="EM284" s="139" t="str">
        <f t="shared" si="195"/>
        <v/>
      </c>
      <c r="EP284" s="139" t="str">
        <f t="shared" si="196"/>
        <v/>
      </c>
      <c r="ES284" s="139" t="str">
        <f t="shared" si="197"/>
        <v/>
      </c>
      <c r="EV284" s="139" t="str">
        <f t="shared" si="198"/>
        <v/>
      </c>
      <c r="EY284" s="139" t="str">
        <f t="shared" si="199"/>
        <v/>
      </c>
      <c r="FB284" s="139" t="str">
        <f t="shared" si="200"/>
        <v/>
      </c>
      <c r="FE284" s="139" t="str">
        <f t="shared" si="201"/>
        <v/>
      </c>
      <c r="FH284" s="139" t="str">
        <f t="shared" si="202"/>
        <v/>
      </c>
      <c r="FK284" s="139" t="str">
        <f t="shared" si="203"/>
        <v/>
      </c>
      <c r="FN284" s="139" t="str">
        <f t="shared" si="204"/>
        <v/>
      </c>
      <c r="FQ284" s="139" t="str">
        <f t="shared" si="205"/>
        <v/>
      </c>
      <c r="FT284" s="139" t="str">
        <f t="shared" si="206"/>
        <v/>
      </c>
      <c r="FW284" s="139" t="str">
        <f t="shared" si="207"/>
        <v/>
      </c>
      <c r="FZ284" s="139" t="str">
        <f t="shared" si="208"/>
        <v/>
      </c>
      <c r="GC284" s="139" t="str">
        <f t="shared" si="209"/>
        <v/>
      </c>
      <c r="GF284" s="139" t="str">
        <f t="shared" si="210"/>
        <v/>
      </c>
      <c r="GI284" s="139" t="str">
        <f t="shared" si="211"/>
        <v/>
      </c>
      <c r="GL284" s="139" t="str">
        <f t="shared" si="212"/>
        <v/>
      </c>
      <c r="GO284" s="139" t="str">
        <f t="shared" si="213"/>
        <v/>
      </c>
      <c r="GR284" s="139" t="str">
        <f t="shared" si="214"/>
        <v/>
      </c>
      <c r="GU284" s="139" t="str">
        <f t="shared" si="215"/>
        <v/>
      </c>
      <c r="GX284" s="139" t="str">
        <f t="shared" si="216"/>
        <v/>
      </c>
      <c r="HA284" s="139" t="str">
        <f t="shared" si="217"/>
        <v/>
      </c>
      <c r="HD284" s="139" t="str">
        <f t="shared" si="218"/>
        <v/>
      </c>
      <c r="HG284" s="139" t="str">
        <f t="shared" si="219"/>
        <v/>
      </c>
      <c r="HJ284" s="139" t="str">
        <f t="shared" si="220"/>
        <v/>
      </c>
      <c r="HM284" s="139" t="str">
        <f t="shared" si="221"/>
        <v/>
      </c>
      <c r="HP284" s="139" t="str">
        <f t="shared" si="222"/>
        <v/>
      </c>
      <c r="HS284" s="139" t="str">
        <f t="shared" si="223"/>
        <v/>
      </c>
      <c r="HV284" s="139" t="str">
        <f t="shared" si="224"/>
        <v/>
      </c>
      <c r="HY284" s="139" t="str">
        <f t="shared" si="225"/>
        <v/>
      </c>
      <c r="IE284" s="206" t="str">
        <f t="shared" si="226"/>
        <v/>
      </c>
      <c r="IF284" s="305" t="str">
        <f t="shared" si="227"/>
        <v/>
      </c>
      <c r="IG284" s="201" t="str">
        <f t="shared" si="228"/>
        <v/>
      </c>
      <c r="IH284" s="202" t="b">
        <f t="shared" si="229"/>
        <v>1</v>
      </c>
    </row>
    <row r="285" spans="66:242" x14ac:dyDescent="0.25">
      <c r="BN285" s="203" t="str">
        <f t="shared" si="187"/>
        <v/>
      </c>
      <c r="DA285" s="203" t="str">
        <f t="shared" si="188"/>
        <v/>
      </c>
      <c r="DU285" s="139" t="str">
        <f t="shared" si="189"/>
        <v/>
      </c>
      <c r="DX285" s="139" t="str">
        <f t="shared" si="190"/>
        <v/>
      </c>
      <c r="EA285" s="139" t="str">
        <f t="shared" si="191"/>
        <v/>
      </c>
      <c r="ED285" s="139" t="str">
        <f t="shared" si="192"/>
        <v/>
      </c>
      <c r="EG285" s="139" t="str">
        <f t="shared" si="193"/>
        <v/>
      </c>
      <c r="EJ285" s="139" t="str">
        <f t="shared" si="194"/>
        <v/>
      </c>
      <c r="EM285" s="139" t="str">
        <f t="shared" si="195"/>
        <v/>
      </c>
      <c r="EP285" s="139" t="str">
        <f t="shared" si="196"/>
        <v/>
      </c>
      <c r="ES285" s="139" t="str">
        <f t="shared" si="197"/>
        <v/>
      </c>
      <c r="EV285" s="139" t="str">
        <f t="shared" si="198"/>
        <v/>
      </c>
      <c r="EY285" s="139" t="str">
        <f t="shared" si="199"/>
        <v/>
      </c>
      <c r="FB285" s="139" t="str">
        <f t="shared" si="200"/>
        <v/>
      </c>
      <c r="FE285" s="139" t="str">
        <f t="shared" si="201"/>
        <v/>
      </c>
      <c r="FH285" s="139" t="str">
        <f t="shared" si="202"/>
        <v/>
      </c>
      <c r="FK285" s="139" t="str">
        <f t="shared" si="203"/>
        <v/>
      </c>
      <c r="FN285" s="139" t="str">
        <f t="shared" si="204"/>
        <v/>
      </c>
      <c r="FQ285" s="139" t="str">
        <f t="shared" si="205"/>
        <v/>
      </c>
      <c r="FT285" s="139" t="str">
        <f t="shared" si="206"/>
        <v/>
      </c>
      <c r="FW285" s="139" t="str">
        <f t="shared" si="207"/>
        <v/>
      </c>
      <c r="FZ285" s="139" t="str">
        <f t="shared" si="208"/>
        <v/>
      </c>
      <c r="GC285" s="139" t="str">
        <f t="shared" si="209"/>
        <v/>
      </c>
      <c r="GF285" s="139" t="str">
        <f t="shared" si="210"/>
        <v/>
      </c>
      <c r="GI285" s="139" t="str">
        <f t="shared" si="211"/>
        <v/>
      </c>
      <c r="GL285" s="139" t="str">
        <f t="shared" si="212"/>
        <v/>
      </c>
      <c r="GO285" s="139" t="str">
        <f t="shared" si="213"/>
        <v/>
      </c>
      <c r="GR285" s="139" t="str">
        <f t="shared" si="214"/>
        <v/>
      </c>
      <c r="GU285" s="139" t="str">
        <f t="shared" si="215"/>
        <v/>
      </c>
      <c r="GX285" s="139" t="str">
        <f t="shared" si="216"/>
        <v/>
      </c>
      <c r="HA285" s="139" t="str">
        <f t="shared" si="217"/>
        <v/>
      </c>
      <c r="HD285" s="139" t="str">
        <f t="shared" si="218"/>
        <v/>
      </c>
      <c r="HG285" s="139" t="str">
        <f t="shared" si="219"/>
        <v/>
      </c>
      <c r="HJ285" s="139" t="str">
        <f t="shared" si="220"/>
        <v/>
      </c>
      <c r="HM285" s="139" t="str">
        <f t="shared" si="221"/>
        <v/>
      </c>
      <c r="HP285" s="139" t="str">
        <f t="shared" si="222"/>
        <v/>
      </c>
      <c r="HS285" s="139" t="str">
        <f t="shared" si="223"/>
        <v/>
      </c>
      <c r="HV285" s="139" t="str">
        <f t="shared" si="224"/>
        <v/>
      </c>
      <c r="HY285" s="139" t="str">
        <f t="shared" si="225"/>
        <v/>
      </c>
      <c r="IE285" s="206" t="str">
        <f t="shared" si="226"/>
        <v/>
      </c>
      <c r="IF285" s="305" t="str">
        <f t="shared" si="227"/>
        <v/>
      </c>
      <c r="IG285" s="201" t="str">
        <f t="shared" si="228"/>
        <v/>
      </c>
      <c r="IH285" s="202" t="b">
        <f t="shared" si="229"/>
        <v>1</v>
      </c>
    </row>
    <row r="286" spans="66:242" x14ac:dyDescent="0.25">
      <c r="BN286" s="203" t="str">
        <f t="shared" si="187"/>
        <v/>
      </c>
      <c r="DA286" s="203" t="str">
        <f t="shared" si="188"/>
        <v/>
      </c>
      <c r="DU286" s="139" t="str">
        <f t="shared" si="189"/>
        <v/>
      </c>
      <c r="DX286" s="139" t="str">
        <f t="shared" si="190"/>
        <v/>
      </c>
      <c r="EA286" s="139" t="str">
        <f t="shared" si="191"/>
        <v/>
      </c>
      <c r="ED286" s="139" t="str">
        <f t="shared" si="192"/>
        <v/>
      </c>
      <c r="EG286" s="139" t="str">
        <f t="shared" si="193"/>
        <v/>
      </c>
      <c r="EJ286" s="139" t="str">
        <f t="shared" si="194"/>
        <v/>
      </c>
      <c r="EM286" s="139" t="str">
        <f t="shared" si="195"/>
        <v/>
      </c>
      <c r="EP286" s="139" t="str">
        <f t="shared" si="196"/>
        <v/>
      </c>
      <c r="ES286" s="139" t="str">
        <f t="shared" si="197"/>
        <v/>
      </c>
      <c r="EV286" s="139" t="str">
        <f t="shared" si="198"/>
        <v/>
      </c>
      <c r="EY286" s="139" t="str">
        <f t="shared" si="199"/>
        <v/>
      </c>
      <c r="FB286" s="139" t="str">
        <f t="shared" si="200"/>
        <v/>
      </c>
      <c r="FE286" s="139" t="str">
        <f t="shared" si="201"/>
        <v/>
      </c>
      <c r="FH286" s="139" t="str">
        <f t="shared" si="202"/>
        <v/>
      </c>
      <c r="FK286" s="139" t="str">
        <f t="shared" si="203"/>
        <v/>
      </c>
      <c r="FN286" s="139" t="str">
        <f t="shared" si="204"/>
        <v/>
      </c>
      <c r="FQ286" s="139" t="str">
        <f t="shared" si="205"/>
        <v/>
      </c>
      <c r="FT286" s="139" t="str">
        <f t="shared" si="206"/>
        <v/>
      </c>
      <c r="FW286" s="139" t="str">
        <f t="shared" si="207"/>
        <v/>
      </c>
      <c r="FZ286" s="139" t="str">
        <f t="shared" si="208"/>
        <v/>
      </c>
      <c r="GC286" s="139" t="str">
        <f t="shared" si="209"/>
        <v/>
      </c>
      <c r="GF286" s="139" t="str">
        <f t="shared" si="210"/>
        <v/>
      </c>
      <c r="GI286" s="139" t="str">
        <f t="shared" si="211"/>
        <v/>
      </c>
      <c r="GL286" s="139" t="str">
        <f t="shared" si="212"/>
        <v/>
      </c>
      <c r="GO286" s="139" t="str">
        <f t="shared" si="213"/>
        <v/>
      </c>
      <c r="GR286" s="139" t="str">
        <f t="shared" si="214"/>
        <v/>
      </c>
      <c r="GU286" s="139" t="str">
        <f t="shared" si="215"/>
        <v/>
      </c>
      <c r="GX286" s="139" t="str">
        <f t="shared" si="216"/>
        <v/>
      </c>
      <c r="HA286" s="139" t="str">
        <f t="shared" si="217"/>
        <v/>
      </c>
      <c r="HD286" s="139" t="str">
        <f t="shared" si="218"/>
        <v/>
      </c>
      <c r="HG286" s="139" t="str">
        <f t="shared" si="219"/>
        <v/>
      </c>
      <c r="HJ286" s="139" t="str">
        <f t="shared" si="220"/>
        <v/>
      </c>
      <c r="HM286" s="139" t="str">
        <f t="shared" si="221"/>
        <v/>
      </c>
      <c r="HP286" s="139" t="str">
        <f t="shared" si="222"/>
        <v/>
      </c>
      <c r="HS286" s="139" t="str">
        <f t="shared" si="223"/>
        <v/>
      </c>
      <c r="HV286" s="139" t="str">
        <f t="shared" si="224"/>
        <v/>
      </c>
      <c r="HY286" s="139" t="str">
        <f t="shared" si="225"/>
        <v/>
      </c>
      <c r="IE286" s="206" t="str">
        <f t="shared" si="226"/>
        <v/>
      </c>
      <c r="IF286" s="305" t="str">
        <f t="shared" si="227"/>
        <v/>
      </c>
      <c r="IG286" s="201" t="str">
        <f t="shared" si="228"/>
        <v/>
      </c>
      <c r="IH286" s="202" t="b">
        <f t="shared" si="229"/>
        <v>1</v>
      </c>
    </row>
    <row r="287" spans="66:242" x14ac:dyDescent="0.25">
      <c r="BN287" s="203" t="str">
        <f t="shared" si="187"/>
        <v/>
      </c>
      <c r="DA287" s="203" t="str">
        <f t="shared" si="188"/>
        <v/>
      </c>
      <c r="DU287" s="139" t="str">
        <f t="shared" si="189"/>
        <v/>
      </c>
      <c r="DX287" s="139" t="str">
        <f t="shared" si="190"/>
        <v/>
      </c>
      <c r="EA287" s="139" t="str">
        <f t="shared" si="191"/>
        <v/>
      </c>
      <c r="ED287" s="139" t="str">
        <f t="shared" si="192"/>
        <v/>
      </c>
      <c r="EG287" s="139" t="str">
        <f t="shared" si="193"/>
        <v/>
      </c>
      <c r="EJ287" s="139" t="str">
        <f t="shared" si="194"/>
        <v/>
      </c>
      <c r="EM287" s="139" t="str">
        <f t="shared" si="195"/>
        <v/>
      </c>
      <c r="EP287" s="139" t="str">
        <f t="shared" si="196"/>
        <v/>
      </c>
      <c r="ES287" s="139" t="str">
        <f t="shared" si="197"/>
        <v/>
      </c>
      <c r="EV287" s="139" t="str">
        <f t="shared" si="198"/>
        <v/>
      </c>
      <c r="EY287" s="139" t="str">
        <f t="shared" si="199"/>
        <v/>
      </c>
      <c r="FB287" s="139" t="str">
        <f t="shared" si="200"/>
        <v/>
      </c>
      <c r="FE287" s="139" t="str">
        <f t="shared" si="201"/>
        <v/>
      </c>
      <c r="FH287" s="139" t="str">
        <f t="shared" si="202"/>
        <v/>
      </c>
      <c r="FK287" s="139" t="str">
        <f t="shared" si="203"/>
        <v/>
      </c>
      <c r="FN287" s="139" t="str">
        <f t="shared" si="204"/>
        <v/>
      </c>
      <c r="FQ287" s="139" t="str">
        <f t="shared" si="205"/>
        <v/>
      </c>
      <c r="FT287" s="139" t="str">
        <f t="shared" si="206"/>
        <v/>
      </c>
      <c r="FW287" s="139" t="str">
        <f t="shared" si="207"/>
        <v/>
      </c>
      <c r="FZ287" s="139" t="str">
        <f t="shared" si="208"/>
        <v/>
      </c>
      <c r="GC287" s="139" t="str">
        <f t="shared" si="209"/>
        <v/>
      </c>
      <c r="GF287" s="139" t="str">
        <f t="shared" si="210"/>
        <v/>
      </c>
      <c r="GI287" s="139" t="str">
        <f t="shared" si="211"/>
        <v/>
      </c>
      <c r="GL287" s="139" t="str">
        <f t="shared" si="212"/>
        <v/>
      </c>
      <c r="GO287" s="139" t="str">
        <f t="shared" si="213"/>
        <v/>
      </c>
      <c r="GR287" s="139" t="str">
        <f t="shared" si="214"/>
        <v/>
      </c>
      <c r="GU287" s="139" t="str">
        <f t="shared" si="215"/>
        <v/>
      </c>
      <c r="GX287" s="139" t="str">
        <f t="shared" si="216"/>
        <v/>
      </c>
      <c r="HA287" s="139" t="str">
        <f t="shared" si="217"/>
        <v/>
      </c>
      <c r="HD287" s="139" t="str">
        <f t="shared" si="218"/>
        <v/>
      </c>
      <c r="HG287" s="139" t="str">
        <f t="shared" si="219"/>
        <v/>
      </c>
      <c r="HJ287" s="139" t="str">
        <f t="shared" si="220"/>
        <v/>
      </c>
      <c r="HM287" s="139" t="str">
        <f t="shared" si="221"/>
        <v/>
      </c>
      <c r="HP287" s="139" t="str">
        <f t="shared" si="222"/>
        <v/>
      </c>
      <c r="HS287" s="139" t="str">
        <f t="shared" si="223"/>
        <v/>
      </c>
      <c r="HV287" s="139" t="str">
        <f t="shared" si="224"/>
        <v/>
      </c>
      <c r="HY287" s="139" t="str">
        <f t="shared" si="225"/>
        <v/>
      </c>
      <c r="IE287" s="206" t="str">
        <f t="shared" si="226"/>
        <v/>
      </c>
      <c r="IF287" s="305" t="str">
        <f t="shared" si="227"/>
        <v/>
      </c>
      <c r="IG287" s="201" t="str">
        <f t="shared" si="228"/>
        <v/>
      </c>
      <c r="IH287" s="202" t="b">
        <f t="shared" si="229"/>
        <v>1</v>
      </c>
    </row>
    <row r="288" spans="66:242" x14ac:dyDescent="0.25">
      <c r="BN288" s="203" t="str">
        <f t="shared" si="187"/>
        <v/>
      </c>
      <c r="DA288" s="203" t="str">
        <f t="shared" si="188"/>
        <v/>
      </c>
      <c r="DU288" s="139" t="str">
        <f t="shared" si="189"/>
        <v/>
      </c>
      <c r="DX288" s="139" t="str">
        <f t="shared" si="190"/>
        <v/>
      </c>
      <c r="EA288" s="139" t="str">
        <f t="shared" si="191"/>
        <v/>
      </c>
      <c r="ED288" s="139" t="str">
        <f t="shared" si="192"/>
        <v/>
      </c>
      <c r="EG288" s="139" t="str">
        <f t="shared" si="193"/>
        <v/>
      </c>
      <c r="EJ288" s="139" t="str">
        <f t="shared" si="194"/>
        <v/>
      </c>
      <c r="EM288" s="139" t="str">
        <f t="shared" si="195"/>
        <v/>
      </c>
      <c r="EP288" s="139" t="str">
        <f t="shared" si="196"/>
        <v/>
      </c>
      <c r="ES288" s="139" t="str">
        <f t="shared" si="197"/>
        <v/>
      </c>
      <c r="EV288" s="139" t="str">
        <f t="shared" si="198"/>
        <v/>
      </c>
      <c r="EY288" s="139" t="str">
        <f t="shared" si="199"/>
        <v/>
      </c>
      <c r="FB288" s="139" t="str">
        <f t="shared" si="200"/>
        <v/>
      </c>
      <c r="FE288" s="139" t="str">
        <f t="shared" si="201"/>
        <v/>
      </c>
      <c r="FH288" s="139" t="str">
        <f t="shared" si="202"/>
        <v/>
      </c>
      <c r="FK288" s="139" t="str">
        <f t="shared" si="203"/>
        <v/>
      </c>
      <c r="FN288" s="139" t="str">
        <f t="shared" si="204"/>
        <v/>
      </c>
      <c r="FQ288" s="139" t="str">
        <f t="shared" si="205"/>
        <v/>
      </c>
      <c r="FT288" s="139" t="str">
        <f t="shared" si="206"/>
        <v/>
      </c>
      <c r="FW288" s="139" t="str">
        <f t="shared" si="207"/>
        <v/>
      </c>
      <c r="FZ288" s="139" t="str">
        <f t="shared" si="208"/>
        <v/>
      </c>
      <c r="GC288" s="139" t="str">
        <f t="shared" si="209"/>
        <v/>
      </c>
      <c r="GF288" s="139" t="str">
        <f t="shared" si="210"/>
        <v/>
      </c>
      <c r="GI288" s="139" t="str">
        <f t="shared" si="211"/>
        <v/>
      </c>
      <c r="GL288" s="139" t="str">
        <f t="shared" si="212"/>
        <v/>
      </c>
      <c r="GO288" s="139" t="str">
        <f t="shared" si="213"/>
        <v/>
      </c>
      <c r="GR288" s="139" t="str">
        <f t="shared" si="214"/>
        <v/>
      </c>
      <c r="GU288" s="139" t="str">
        <f t="shared" si="215"/>
        <v/>
      </c>
      <c r="GX288" s="139" t="str">
        <f t="shared" si="216"/>
        <v/>
      </c>
      <c r="HA288" s="139" t="str">
        <f t="shared" si="217"/>
        <v/>
      </c>
      <c r="HD288" s="139" t="str">
        <f t="shared" si="218"/>
        <v/>
      </c>
      <c r="HG288" s="139" t="str">
        <f t="shared" si="219"/>
        <v/>
      </c>
      <c r="HJ288" s="139" t="str">
        <f t="shared" si="220"/>
        <v/>
      </c>
      <c r="HM288" s="139" t="str">
        <f t="shared" si="221"/>
        <v/>
      </c>
      <c r="HP288" s="139" t="str">
        <f t="shared" si="222"/>
        <v/>
      </c>
      <c r="HS288" s="139" t="str">
        <f t="shared" si="223"/>
        <v/>
      </c>
      <c r="HV288" s="139" t="str">
        <f t="shared" si="224"/>
        <v/>
      </c>
      <c r="HY288" s="139" t="str">
        <f t="shared" si="225"/>
        <v/>
      </c>
      <c r="IE288" s="206" t="str">
        <f t="shared" si="226"/>
        <v/>
      </c>
      <c r="IF288" s="305" t="str">
        <f t="shared" si="227"/>
        <v/>
      </c>
      <c r="IG288" s="201" t="str">
        <f t="shared" si="228"/>
        <v/>
      </c>
      <c r="IH288" s="202" t="b">
        <f t="shared" si="229"/>
        <v>1</v>
      </c>
    </row>
    <row r="289" spans="66:242" x14ac:dyDescent="0.25">
      <c r="BN289" s="203" t="str">
        <f t="shared" si="187"/>
        <v/>
      </c>
      <c r="DA289" s="203" t="str">
        <f t="shared" si="188"/>
        <v/>
      </c>
      <c r="DU289" s="139" t="str">
        <f t="shared" si="189"/>
        <v/>
      </c>
      <c r="DX289" s="139" t="str">
        <f t="shared" si="190"/>
        <v/>
      </c>
      <c r="EA289" s="139" t="str">
        <f t="shared" si="191"/>
        <v/>
      </c>
      <c r="ED289" s="139" t="str">
        <f t="shared" si="192"/>
        <v/>
      </c>
      <c r="EG289" s="139" t="str">
        <f t="shared" si="193"/>
        <v/>
      </c>
      <c r="EJ289" s="139" t="str">
        <f t="shared" si="194"/>
        <v/>
      </c>
      <c r="EM289" s="139" t="str">
        <f t="shared" si="195"/>
        <v/>
      </c>
      <c r="EP289" s="139" t="str">
        <f t="shared" si="196"/>
        <v/>
      </c>
      <c r="ES289" s="139" t="str">
        <f t="shared" si="197"/>
        <v/>
      </c>
      <c r="EV289" s="139" t="str">
        <f t="shared" si="198"/>
        <v/>
      </c>
      <c r="EY289" s="139" t="str">
        <f t="shared" si="199"/>
        <v/>
      </c>
      <c r="FB289" s="139" t="str">
        <f t="shared" si="200"/>
        <v/>
      </c>
      <c r="FE289" s="139" t="str">
        <f t="shared" si="201"/>
        <v/>
      </c>
      <c r="FH289" s="139" t="str">
        <f t="shared" si="202"/>
        <v/>
      </c>
      <c r="FK289" s="139" t="str">
        <f t="shared" si="203"/>
        <v/>
      </c>
      <c r="FN289" s="139" t="str">
        <f t="shared" si="204"/>
        <v/>
      </c>
      <c r="FQ289" s="139" t="str">
        <f t="shared" si="205"/>
        <v/>
      </c>
      <c r="FT289" s="139" t="str">
        <f t="shared" si="206"/>
        <v/>
      </c>
      <c r="FW289" s="139" t="str">
        <f t="shared" si="207"/>
        <v/>
      </c>
      <c r="FZ289" s="139" t="str">
        <f t="shared" si="208"/>
        <v/>
      </c>
      <c r="GC289" s="139" t="str">
        <f t="shared" si="209"/>
        <v/>
      </c>
      <c r="GF289" s="139" t="str">
        <f t="shared" si="210"/>
        <v/>
      </c>
      <c r="GI289" s="139" t="str">
        <f t="shared" si="211"/>
        <v/>
      </c>
      <c r="GL289" s="139" t="str">
        <f t="shared" si="212"/>
        <v/>
      </c>
      <c r="GO289" s="139" t="str">
        <f t="shared" si="213"/>
        <v/>
      </c>
      <c r="GR289" s="139" t="str">
        <f t="shared" si="214"/>
        <v/>
      </c>
      <c r="GU289" s="139" t="str">
        <f t="shared" si="215"/>
        <v/>
      </c>
      <c r="GX289" s="139" t="str">
        <f t="shared" si="216"/>
        <v/>
      </c>
      <c r="HA289" s="139" t="str">
        <f t="shared" si="217"/>
        <v/>
      </c>
      <c r="HD289" s="139" t="str">
        <f t="shared" si="218"/>
        <v/>
      </c>
      <c r="HG289" s="139" t="str">
        <f t="shared" si="219"/>
        <v/>
      </c>
      <c r="HJ289" s="139" t="str">
        <f t="shared" si="220"/>
        <v/>
      </c>
      <c r="HM289" s="139" t="str">
        <f t="shared" si="221"/>
        <v/>
      </c>
      <c r="HP289" s="139" t="str">
        <f t="shared" si="222"/>
        <v/>
      </c>
      <c r="HS289" s="139" t="str">
        <f t="shared" si="223"/>
        <v/>
      </c>
      <c r="HV289" s="139" t="str">
        <f t="shared" si="224"/>
        <v/>
      </c>
      <c r="HY289" s="139" t="str">
        <f t="shared" si="225"/>
        <v/>
      </c>
      <c r="IE289" s="206" t="str">
        <f t="shared" si="226"/>
        <v/>
      </c>
      <c r="IF289" s="305" t="str">
        <f t="shared" si="227"/>
        <v/>
      </c>
      <c r="IG289" s="201" t="str">
        <f t="shared" si="228"/>
        <v/>
      </c>
      <c r="IH289" s="202" t="b">
        <f t="shared" si="229"/>
        <v>1</v>
      </c>
    </row>
    <row r="290" spans="66:242" x14ac:dyDescent="0.25">
      <c r="BN290" s="203" t="str">
        <f t="shared" si="187"/>
        <v/>
      </c>
      <c r="DA290" s="203" t="str">
        <f t="shared" si="188"/>
        <v/>
      </c>
      <c r="DU290" s="139" t="str">
        <f t="shared" si="189"/>
        <v/>
      </c>
      <c r="DX290" s="139" t="str">
        <f t="shared" si="190"/>
        <v/>
      </c>
      <c r="EA290" s="139" t="str">
        <f t="shared" si="191"/>
        <v/>
      </c>
      <c r="ED290" s="139" t="str">
        <f t="shared" si="192"/>
        <v/>
      </c>
      <c r="EG290" s="139" t="str">
        <f t="shared" si="193"/>
        <v/>
      </c>
      <c r="EJ290" s="139" t="str">
        <f t="shared" si="194"/>
        <v/>
      </c>
      <c r="EM290" s="139" t="str">
        <f t="shared" si="195"/>
        <v/>
      </c>
      <c r="EP290" s="139" t="str">
        <f t="shared" si="196"/>
        <v/>
      </c>
      <c r="ES290" s="139" t="str">
        <f t="shared" si="197"/>
        <v/>
      </c>
      <c r="EV290" s="139" t="str">
        <f t="shared" si="198"/>
        <v/>
      </c>
      <c r="EY290" s="139" t="str">
        <f t="shared" si="199"/>
        <v/>
      </c>
      <c r="FB290" s="139" t="str">
        <f t="shared" si="200"/>
        <v/>
      </c>
      <c r="FE290" s="139" t="str">
        <f t="shared" si="201"/>
        <v/>
      </c>
      <c r="FH290" s="139" t="str">
        <f t="shared" si="202"/>
        <v/>
      </c>
      <c r="FK290" s="139" t="str">
        <f t="shared" si="203"/>
        <v/>
      </c>
      <c r="FN290" s="139" t="str">
        <f t="shared" si="204"/>
        <v/>
      </c>
      <c r="FQ290" s="139" t="str">
        <f t="shared" si="205"/>
        <v/>
      </c>
      <c r="FT290" s="139" t="str">
        <f t="shared" si="206"/>
        <v/>
      </c>
      <c r="FW290" s="139" t="str">
        <f t="shared" si="207"/>
        <v/>
      </c>
      <c r="FZ290" s="139" t="str">
        <f t="shared" si="208"/>
        <v/>
      </c>
      <c r="GC290" s="139" t="str">
        <f t="shared" si="209"/>
        <v/>
      </c>
      <c r="GF290" s="139" t="str">
        <f t="shared" si="210"/>
        <v/>
      </c>
      <c r="GI290" s="139" t="str">
        <f t="shared" si="211"/>
        <v/>
      </c>
      <c r="GL290" s="139" t="str">
        <f t="shared" si="212"/>
        <v/>
      </c>
      <c r="GO290" s="139" t="str">
        <f t="shared" si="213"/>
        <v/>
      </c>
      <c r="GR290" s="139" t="str">
        <f t="shared" si="214"/>
        <v/>
      </c>
      <c r="GU290" s="139" t="str">
        <f t="shared" si="215"/>
        <v/>
      </c>
      <c r="GX290" s="139" t="str">
        <f t="shared" si="216"/>
        <v/>
      </c>
      <c r="HA290" s="139" t="str">
        <f t="shared" si="217"/>
        <v/>
      </c>
      <c r="HD290" s="139" t="str">
        <f t="shared" si="218"/>
        <v/>
      </c>
      <c r="HG290" s="139" t="str">
        <f t="shared" si="219"/>
        <v/>
      </c>
      <c r="HJ290" s="139" t="str">
        <f t="shared" si="220"/>
        <v/>
      </c>
      <c r="HM290" s="139" t="str">
        <f t="shared" si="221"/>
        <v/>
      </c>
      <c r="HP290" s="139" t="str">
        <f t="shared" si="222"/>
        <v/>
      </c>
      <c r="HS290" s="139" t="str">
        <f t="shared" si="223"/>
        <v/>
      </c>
      <c r="HV290" s="139" t="str">
        <f t="shared" si="224"/>
        <v/>
      </c>
      <c r="HY290" s="139" t="str">
        <f t="shared" si="225"/>
        <v/>
      </c>
      <c r="IE290" s="206" t="str">
        <f t="shared" si="226"/>
        <v/>
      </c>
      <c r="IF290" s="305" t="str">
        <f t="shared" si="227"/>
        <v/>
      </c>
      <c r="IG290" s="201" t="str">
        <f t="shared" si="228"/>
        <v/>
      </c>
      <c r="IH290" s="202" t="b">
        <f t="shared" si="229"/>
        <v>1</v>
      </c>
    </row>
    <row r="291" spans="66:242" x14ac:dyDescent="0.25">
      <c r="BN291" s="203" t="str">
        <f t="shared" si="187"/>
        <v/>
      </c>
      <c r="DA291" s="203" t="str">
        <f t="shared" si="188"/>
        <v/>
      </c>
      <c r="DU291" s="139" t="str">
        <f t="shared" si="189"/>
        <v/>
      </c>
      <c r="DX291" s="139" t="str">
        <f t="shared" si="190"/>
        <v/>
      </c>
      <c r="EA291" s="139" t="str">
        <f t="shared" si="191"/>
        <v/>
      </c>
      <c r="ED291" s="139" t="str">
        <f t="shared" si="192"/>
        <v/>
      </c>
      <c r="EG291" s="139" t="str">
        <f t="shared" si="193"/>
        <v/>
      </c>
      <c r="EJ291" s="139" t="str">
        <f t="shared" si="194"/>
        <v/>
      </c>
      <c r="EM291" s="139" t="str">
        <f t="shared" si="195"/>
        <v/>
      </c>
      <c r="EP291" s="139" t="str">
        <f t="shared" si="196"/>
        <v/>
      </c>
      <c r="ES291" s="139" t="str">
        <f t="shared" si="197"/>
        <v/>
      </c>
      <c r="EV291" s="139" t="str">
        <f t="shared" si="198"/>
        <v/>
      </c>
      <c r="EY291" s="139" t="str">
        <f t="shared" si="199"/>
        <v/>
      </c>
      <c r="FB291" s="139" t="str">
        <f t="shared" si="200"/>
        <v/>
      </c>
      <c r="FE291" s="139" t="str">
        <f t="shared" si="201"/>
        <v/>
      </c>
      <c r="FH291" s="139" t="str">
        <f t="shared" si="202"/>
        <v/>
      </c>
      <c r="FK291" s="139" t="str">
        <f t="shared" si="203"/>
        <v/>
      </c>
      <c r="FN291" s="139" t="str">
        <f t="shared" si="204"/>
        <v/>
      </c>
      <c r="FQ291" s="139" t="str">
        <f t="shared" si="205"/>
        <v/>
      </c>
      <c r="FT291" s="139" t="str">
        <f t="shared" si="206"/>
        <v/>
      </c>
      <c r="FW291" s="139" t="str">
        <f t="shared" si="207"/>
        <v/>
      </c>
      <c r="FZ291" s="139" t="str">
        <f t="shared" si="208"/>
        <v/>
      </c>
      <c r="GC291" s="139" t="str">
        <f t="shared" si="209"/>
        <v/>
      </c>
      <c r="GF291" s="139" t="str">
        <f t="shared" si="210"/>
        <v/>
      </c>
      <c r="GI291" s="139" t="str">
        <f t="shared" si="211"/>
        <v/>
      </c>
      <c r="GL291" s="139" t="str">
        <f t="shared" si="212"/>
        <v/>
      </c>
      <c r="GO291" s="139" t="str">
        <f t="shared" si="213"/>
        <v/>
      </c>
      <c r="GR291" s="139" t="str">
        <f t="shared" si="214"/>
        <v/>
      </c>
      <c r="GU291" s="139" t="str">
        <f t="shared" si="215"/>
        <v/>
      </c>
      <c r="GX291" s="139" t="str">
        <f t="shared" si="216"/>
        <v/>
      </c>
      <c r="HA291" s="139" t="str">
        <f t="shared" si="217"/>
        <v/>
      </c>
      <c r="HD291" s="139" t="str">
        <f t="shared" si="218"/>
        <v/>
      </c>
      <c r="HG291" s="139" t="str">
        <f t="shared" si="219"/>
        <v/>
      </c>
      <c r="HJ291" s="139" t="str">
        <f t="shared" si="220"/>
        <v/>
      </c>
      <c r="HM291" s="139" t="str">
        <f t="shared" si="221"/>
        <v/>
      </c>
      <c r="HP291" s="139" t="str">
        <f t="shared" si="222"/>
        <v/>
      </c>
      <c r="HS291" s="139" t="str">
        <f t="shared" si="223"/>
        <v/>
      </c>
      <c r="HV291" s="139" t="str">
        <f t="shared" si="224"/>
        <v/>
      </c>
      <c r="HY291" s="139" t="str">
        <f t="shared" si="225"/>
        <v/>
      </c>
      <c r="IE291" s="206" t="str">
        <f t="shared" si="226"/>
        <v/>
      </c>
      <c r="IF291" s="305" t="str">
        <f t="shared" si="227"/>
        <v/>
      </c>
      <c r="IG291" s="201" t="str">
        <f t="shared" si="228"/>
        <v/>
      </c>
      <c r="IH291" s="202" t="b">
        <f t="shared" si="229"/>
        <v>1</v>
      </c>
    </row>
    <row r="292" spans="66:242" x14ac:dyDescent="0.25">
      <c r="BN292" s="203" t="str">
        <f t="shared" si="187"/>
        <v/>
      </c>
      <c r="DA292" s="203" t="str">
        <f t="shared" si="188"/>
        <v/>
      </c>
      <c r="DU292" s="139" t="str">
        <f t="shared" si="189"/>
        <v/>
      </c>
      <c r="DX292" s="139" t="str">
        <f t="shared" si="190"/>
        <v/>
      </c>
      <c r="EA292" s="139" t="str">
        <f t="shared" si="191"/>
        <v/>
      </c>
      <c r="ED292" s="139" t="str">
        <f t="shared" si="192"/>
        <v/>
      </c>
      <c r="EG292" s="139" t="str">
        <f t="shared" si="193"/>
        <v/>
      </c>
      <c r="EJ292" s="139" t="str">
        <f t="shared" si="194"/>
        <v/>
      </c>
      <c r="EM292" s="139" t="str">
        <f t="shared" si="195"/>
        <v/>
      </c>
      <c r="EP292" s="139" t="str">
        <f t="shared" si="196"/>
        <v/>
      </c>
      <c r="ES292" s="139" t="str">
        <f t="shared" si="197"/>
        <v/>
      </c>
      <c r="EV292" s="139" t="str">
        <f t="shared" si="198"/>
        <v/>
      </c>
      <c r="EY292" s="139" t="str">
        <f t="shared" si="199"/>
        <v/>
      </c>
      <c r="FB292" s="139" t="str">
        <f t="shared" si="200"/>
        <v/>
      </c>
      <c r="FE292" s="139" t="str">
        <f t="shared" si="201"/>
        <v/>
      </c>
      <c r="FH292" s="139" t="str">
        <f t="shared" si="202"/>
        <v/>
      </c>
      <c r="FK292" s="139" t="str">
        <f t="shared" si="203"/>
        <v/>
      </c>
      <c r="FN292" s="139" t="str">
        <f t="shared" si="204"/>
        <v/>
      </c>
      <c r="FQ292" s="139" t="str">
        <f t="shared" si="205"/>
        <v/>
      </c>
      <c r="FT292" s="139" t="str">
        <f t="shared" si="206"/>
        <v/>
      </c>
      <c r="FW292" s="139" t="str">
        <f t="shared" si="207"/>
        <v/>
      </c>
      <c r="FZ292" s="139" t="str">
        <f t="shared" si="208"/>
        <v/>
      </c>
      <c r="GC292" s="139" t="str">
        <f t="shared" si="209"/>
        <v/>
      </c>
      <c r="GF292" s="139" t="str">
        <f t="shared" si="210"/>
        <v/>
      </c>
      <c r="GI292" s="139" t="str">
        <f t="shared" si="211"/>
        <v/>
      </c>
      <c r="GL292" s="139" t="str">
        <f t="shared" si="212"/>
        <v/>
      </c>
      <c r="GO292" s="139" t="str">
        <f t="shared" si="213"/>
        <v/>
      </c>
      <c r="GR292" s="139" t="str">
        <f t="shared" si="214"/>
        <v/>
      </c>
      <c r="GU292" s="139" t="str">
        <f t="shared" si="215"/>
        <v/>
      </c>
      <c r="GX292" s="139" t="str">
        <f t="shared" si="216"/>
        <v/>
      </c>
      <c r="HA292" s="139" t="str">
        <f t="shared" si="217"/>
        <v/>
      </c>
      <c r="HD292" s="139" t="str">
        <f t="shared" si="218"/>
        <v/>
      </c>
      <c r="HG292" s="139" t="str">
        <f t="shared" si="219"/>
        <v/>
      </c>
      <c r="HJ292" s="139" t="str">
        <f t="shared" si="220"/>
        <v/>
      </c>
      <c r="HM292" s="139" t="str">
        <f t="shared" si="221"/>
        <v/>
      </c>
      <c r="HP292" s="139" t="str">
        <f t="shared" si="222"/>
        <v/>
      </c>
      <c r="HS292" s="139" t="str">
        <f t="shared" si="223"/>
        <v/>
      </c>
      <c r="HV292" s="139" t="str">
        <f t="shared" si="224"/>
        <v/>
      </c>
      <c r="HY292" s="139" t="str">
        <f t="shared" si="225"/>
        <v/>
      </c>
      <c r="IE292" s="206" t="str">
        <f t="shared" si="226"/>
        <v/>
      </c>
      <c r="IF292" s="305" t="str">
        <f t="shared" si="227"/>
        <v/>
      </c>
      <c r="IG292" s="201" t="str">
        <f t="shared" si="228"/>
        <v/>
      </c>
      <c r="IH292" s="202" t="b">
        <f t="shared" si="229"/>
        <v>1</v>
      </c>
    </row>
    <row r="293" spans="66:242" x14ac:dyDescent="0.25">
      <c r="BN293" s="203" t="str">
        <f t="shared" si="187"/>
        <v/>
      </c>
      <c r="DA293" s="203" t="str">
        <f t="shared" si="188"/>
        <v/>
      </c>
      <c r="DU293" s="139" t="str">
        <f t="shared" si="189"/>
        <v/>
      </c>
      <c r="DX293" s="139" t="str">
        <f t="shared" si="190"/>
        <v/>
      </c>
      <c r="EA293" s="139" t="str">
        <f t="shared" si="191"/>
        <v/>
      </c>
      <c r="ED293" s="139" t="str">
        <f t="shared" si="192"/>
        <v/>
      </c>
      <c r="EG293" s="139" t="str">
        <f t="shared" si="193"/>
        <v/>
      </c>
      <c r="EJ293" s="139" t="str">
        <f t="shared" si="194"/>
        <v/>
      </c>
      <c r="EM293" s="139" t="str">
        <f t="shared" si="195"/>
        <v/>
      </c>
      <c r="EP293" s="139" t="str">
        <f t="shared" si="196"/>
        <v/>
      </c>
      <c r="ES293" s="139" t="str">
        <f t="shared" si="197"/>
        <v/>
      </c>
      <c r="EV293" s="139" t="str">
        <f t="shared" si="198"/>
        <v/>
      </c>
      <c r="EY293" s="139" t="str">
        <f t="shared" si="199"/>
        <v/>
      </c>
      <c r="FB293" s="139" t="str">
        <f t="shared" si="200"/>
        <v/>
      </c>
      <c r="FE293" s="139" t="str">
        <f t="shared" si="201"/>
        <v/>
      </c>
      <c r="FH293" s="139" t="str">
        <f t="shared" si="202"/>
        <v/>
      </c>
      <c r="FK293" s="139" t="str">
        <f t="shared" si="203"/>
        <v/>
      </c>
      <c r="FN293" s="139" t="str">
        <f t="shared" si="204"/>
        <v/>
      </c>
      <c r="FQ293" s="139" t="str">
        <f t="shared" si="205"/>
        <v/>
      </c>
      <c r="FT293" s="139" t="str">
        <f t="shared" si="206"/>
        <v/>
      </c>
      <c r="FW293" s="139" t="str">
        <f t="shared" si="207"/>
        <v/>
      </c>
      <c r="FZ293" s="139" t="str">
        <f t="shared" si="208"/>
        <v/>
      </c>
      <c r="GC293" s="139" t="str">
        <f t="shared" si="209"/>
        <v/>
      </c>
      <c r="GF293" s="139" t="str">
        <f t="shared" si="210"/>
        <v/>
      </c>
      <c r="GI293" s="139" t="str">
        <f t="shared" si="211"/>
        <v/>
      </c>
      <c r="GL293" s="139" t="str">
        <f t="shared" si="212"/>
        <v/>
      </c>
      <c r="GO293" s="139" t="str">
        <f t="shared" si="213"/>
        <v/>
      </c>
      <c r="GR293" s="139" t="str">
        <f t="shared" si="214"/>
        <v/>
      </c>
      <c r="GU293" s="139" t="str">
        <f t="shared" si="215"/>
        <v/>
      </c>
      <c r="GX293" s="139" t="str">
        <f t="shared" si="216"/>
        <v/>
      </c>
      <c r="HA293" s="139" t="str">
        <f t="shared" si="217"/>
        <v/>
      </c>
      <c r="HD293" s="139" t="str">
        <f t="shared" si="218"/>
        <v/>
      </c>
      <c r="HG293" s="139" t="str">
        <f t="shared" si="219"/>
        <v/>
      </c>
      <c r="HJ293" s="139" t="str">
        <f t="shared" si="220"/>
        <v/>
      </c>
      <c r="HM293" s="139" t="str">
        <f t="shared" si="221"/>
        <v/>
      </c>
      <c r="HP293" s="139" t="str">
        <f t="shared" si="222"/>
        <v/>
      </c>
      <c r="HS293" s="139" t="str">
        <f t="shared" si="223"/>
        <v/>
      </c>
      <c r="HV293" s="139" t="str">
        <f t="shared" si="224"/>
        <v/>
      </c>
      <c r="HY293" s="139" t="str">
        <f t="shared" si="225"/>
        <v/>
      </c>
      <c r="IE293" s="206" t="str">
        <f t="shared" si="226"/>
        <v/>
      </c>
      <c r="IF293" s="305" t="str">
        <f t="shared" si="227"/>
        <v/>
      </c>
      <c r="IG293" s="201" t="str">
        <f t="shared" si="228"/>
        <v/>
      </c>
      <c r="IH293" s="202" t="b">
        <f t="shared" si="229"/>
        <v>1</v>
      </c>
    </row>
    <row r="294" spans="66:242" x14ac:dyDescent="0.25">
      <c r="BN294" s="203" t="str">
        <f t="shared" si="187"/>
        <v/>
      </c>
      <c r="DA294" s="203" t="str">
        <f t="shared" si="188"/>
        <v/>
      </c>
      <c r="DU294" s="139" t="str">
        <f t="shared" si="189"/>
        <v/>
      </c>
      <c r="DX294" s="139" t="str">
        <f t="shared" si="190"/>
        <v/>
      </c>
      <c r="EA294" s="139" t="str">
        <f t="shared" si="191"/>
        <v/>
      </c>
      <c r="ED294" s="139" t="str">
        <f t="shared" si="192"/>
        <v/>
      </c>
      <c r="EG294" s="139" t="str">
        <f t="shared" si="193"/>
        <v/>
      </c>
      <c r="EJ294" s="139" t="str">
        <f t="shared" si="194"/>
        <v/>
      </c>
      <c r="EM294" s="139" t="str">
        <f t="shared" si="195"/>
        <v/>
      </c>
      <c r="EP294" s="139" t="str">
        <f t="shared" si="196"/>
        <v/>
      </c>
      <c r="ES294" s="139" t="str">
        <f t="shared" si="197"/>
        <v/>
      </c>
      <c r="EV294" s="139" t="str">
        <f t="shared" si="198"/>
        <v/>
      </c>
      <c r="EY294" s="139" t="str">
        <f t="shared" si="199"/>
        <v/>
      </c>
      <c r="FB294" s="139" t="str">
        <f t="shared" si="200"/>
        <v/>
      </c>
      <c r="FE294" s="139" t="str">
        <f t="shared" si="201"/>
        <v/>
      </c>
      <c r="FH294" s="139" t="str">
        <f t="shared" si="202"/>
        <v/>
      </c>
      <c r="FK294" s="139" t="str">
        <f t="shared" si="203"/>
        <v/>
      </c>
      <c r="FN294" s="139" t="str">
        <f t="shared" si="204"/>
        <v/>
      </c>
      <c r="FQ294" s="139" t="str">
        <f t="shared" si="205"/>
        <v/>
      </c>
      <c r="FT294" s="139" t="str">
        <f t="shared" si="206"/>
        <v/>
      </c>
      <c r="FW294" s="139" t="str">
        <f t="shared" si="207"/>
        <v/>
      </c>
      <c r="FZ294" s="139" t="str">
        <f t="shared" si="208"/>
        <v/>
      </c>
      <c r="GC294" s="139" t="str">
        <f t="shared" si="209"/>
        <v/>
      </c>
      <c r="GF294" s="139" t="str">
        <f t="shared" si="210"/>
        <v/>
      </c>
      <c r="GI294" s="139" t="str">
        <f t="shared" si="211"/>
        <v/>
      </c>
      <c r="GL294" s="139" t="str">
        <f t="shared" si="212"/>
        <v/>
      </c>
      <c r="GO294" s="139" t="str">
        <f t="shared" si="213"/>
        <v/>
      </c>
      <c r="GR294" s="139" t="str">
        <f t="shared" si="214"/>
        <v/>
      </c>
      <c r="GU294" s="139" t="str">
        <f t="shared" si="215"/>
        <v/>
      </c>
      <c r="GX294" s="139" t="str">
        <f t="shared" si="216"/>
        <v/>
      </c>
      <c r="HA294" s="139" t="str">
        <f t="shared" si="217"/>
        <v/>
      </c>
      <c r="HD294" s="139" t="str">
        <f t="shared" si="218"/>
        <v/>
      </c>
      <c r="HG294" s="139" t="str">
        <f t="shared" si="219"/>
        <v/>
      </c>
      <c r="HJ294" s="139" t="str">
        <f t="shared" si="220"/>
        <v/>
      </c>
      <c r="HM294" s="139" t="str">
        <f t="shared" si="221"/>
        <v/>
      </c>
      <c r="HP294" s="139" t="str">
        <f t="shared" si="222"/>
        <v/>
      </c>
      <c r="HS294" s="139" t="str">
        <f t="shared" si="223"/>
        <v/>
      </c>
      <c r="HV294" s="139" t="str">
        <f t="shared" si="224"/>
        <v/>
      </c>
      <c r="HY294" s="139" t="str">
        <f t="shared" si="225"/>
        <v/>
      </c>
      <c r="IE294" s="206" t="str">
        <f t="shared" si="226"/>
        <v/>
      </c>
      <c r="IF294" s="305" t="str">
        <f t="shared" si="227"/>
        <v/>
      </c>
      <c r="IG294" s="201" t="str">
        <f t="shared" si="228"/>
        <v/>
      </c>
      <c r="IH294" s="202" t="b">
        <f t="shared" si="229"/>
        <v>1</v>
      </c>
    </row>
    <row r="295" spans="66:242" x14ac:dyDescent="0.25">
      <c r="BN295" s="203" t="str">
        <f t="shared" si="187"/>
        <v/>
      </c>
      <c r="DA295" s="203" t="str">
        <f t="shared" si="188"/>
        <v/>
      </c>
      <c r="DU295" s="139" t="str">
        <f t="shared" si="189"/>
        <v/>
      </c>
      <c r="DX295" s="139" t="str">
        <f t="shared" si="190"/>
        <v/>
      </c>
      <c r="EA295" s="139" t="str">
        <f t="shared" si="191"/>
        <v/>
      </c>
      <c r="ED295" s="139" t="str">
        <f t="shared" si="192"/>
        <v/>
      </c>
      <c r="EG295" s="139" t="str">
        <f t="shared" si="193"/>
        <v/>
      </c>
      <c r="EJ295" s="139" t="str">
        <f t="shared" si="194"/>
        <v/>
      </c>
      <c r="EM295" s="139" t="str">
        <f t="shared" si="195"/>
        <v/>
      </c>
      <c r="EP295" s="139" t="str">
        <f t="shared" si="196"/>
        <v/>
      </c>
      <c r="ES295" s="139" t="str">
        <f t="shared" si="197"/>
        <v/>
      </c>
      <c r="EV295" s="139" t="str">
        <f t="shared" si="198"/>
        <v/>
      </c>
      <c r="EY295" s="139" t="str">
        <f t="shared" si="199"/>
        <v/>
      </c>
      <c r="FB295" s="139" t="str">
        <f t="shared" si="200"/>
        <v/>
      </c>
      <c r="FE295" s="139" t="str">
        <f t="shared" si="201"/>
        <v/>
      </c>
      <c r="FH295" s="139" t="str">
        <f t="shared" si="202"/>
        <v/>
      </c>
      <c r="FK295" s="139" t="str">
        <f t="shared" si="203"/>
        <v/>
      </c>
      <c r="FN295" s="139" t="str">
        <f t="shared" si="204"/>
        <v/>
      </c>
      <c r="FQ295" s="139" t="str">
        <f t="shared" si="205"/>
        <v/>
      </c>
      <c r="FT295" s="139" t="str">
        <f t="shared" si="206"/>
        <v/>
      </c>
      <c r="FW295" s="139" t="str">
        <f t="shared" si="207"/>
        <v/>
      </c>
      <c r="FZ295" s="139" t="str">
        <f t="shared" si="208"/>
        <v/>
      </c>
      <c r="GC295" s="139" t="str">
        <f t="shared" si="209"/>
        <v/>
      </c>
      <c r="GF295" s="139" t="str">
        <f t="shared" si="210"/>
        <v/>
      </c>
      <c r="GI295" s="139" t="str">
        <f t="shared" si="211"/>
        <v/>
      </c>
      <c r="GL295" s="139" t="str">
        <f t="shared" si="212"/>
        <v/>
      </c>
      <c r="GO295" s="139" t="str">
        <f t="shared" si="213"/>
        <v/>
      </c>
      <c r="GR295" s="139" t="str">
        <f t="shared" si="214"/>
        <v/>
      </c>
      <c r="GU295" s="139" t="str">
        <f t="shared" si="215"/>
        <v/>
      </c>
      <c r="GX295" s="139" t="str">
        <f t="shared" si="216"/>
        <v/>
      </c>
      <c r="HA295" s="139" t="str">
        <f t="shared" si="217"/>
        <v/>
      </c>
      <c r="HD295" s="139" t="str">
        <f t="shared" si="218"/>
        <v/>
      </c>
      <c r="HG295" s="139" t="str">
        <f t="shared" si="219"/>
        <v/>
      </c>
      <c r="HJ295" s="139" t="str">
        <f t="shared" si="220"/>
        <v/>
      </c>
      <c r="HM295" s="139" t="str">
        <f t="shared" si="221"/>
        <v/>
      </c>
      <c r="HP295" s="139" t="str">
        <f t="shared" si="222"/>
        <v/>
      </c>
      <c r="HS295" s="139" t="str">
        <f t="shared" si="223"/>
        <v/>
      </c>
      <c r="HV295" s="139" t="str">
        <f t="shared" si="224"/>
        <v/>
      </c>
      <c r="HY295" s="139" t="str">
        <f t="shared" si="225"/>
        <v/>
      </c>
      <c r="IE295" s="206" t="str">
        <f t="shared" si="226"/>
        <v/>
      </c>
      <c r="IF295" s="305" t="str">
        <f t="shared" si="227"/>
        <v/>
      </c>
      <c r="IG295" s="201" t="str">
        <f t="shared" si="228"/>
        <v/>
      </c>
      <c r="IH295" s="202" t="b">
        <f t="shared" si="229"/>
        <v>1</v>
      </c>
    </row>
    <row r="296" spans="66:242" x14ac:dyDescent="0.25">
      <c r="BN296" s="203" t="str">
        <f t="shared" si="187"/>
        <v/>
      </c>
      <c r="DA296" s="203" t="str">
        <f t="shared" si="188"/>
        <v/>
      </c>
      <c r="DU296" s="139" t="str">
        <f t="shared" si="189"/>
        <v/>
      </c>
      <c r="DX296" s="139" t="str">
        <f t="shared" si="190"/>
        <v/>
      </c>
      <c r="EA296" s="139" t="str">
        <f t="shared" si="191"/>
        <v/>
      </c>
      <c r="ED296" s="139" t="str">
        <f t="shared" si="192"/>
        <v/>
      </c>
      <c r="EG296" s="139" t="str">
        <f t="shared" si="193"/>
        <v/>
      </c>
      <c r="EJ296" s="139" t="str">
        <f t="shared" si="194"/>
        <v/>
      </c>
      <c r="EM296" s="139" t="str">
        <f t="shared" si="195"/>
        <v/>
      </c>
      <c r="EP296" s="139" t="str">
        <f t="shared" si="196"/>
        <v/>
      </c>
      <c r="ES296" s="139" t="str">
        <f t="shared" si="197"/>
        <v/>
      </c>
      <c r="EV296" s="139" t="str">
        <f t="shared" si="198"/>
        <v/>
      </c>
      <c r="EY296" s="139" t="str">
        <f t="shared" si="199"/>
        <v/>
      </c>
      <c r="FB296" s="139" t="str">
        <f t="shared" si="200"/>
        <v/>
      </c>
      <c r="FE296" s="139" t="str">
        <f t="shared" si="201"/>
        <v/>
      </c>
      <c r="FH296" s="139" t="str">
        <f t="shared" si="202"/>
        <v/>
      </c>
      <c r="FK296" s="139" t="str">
        <f t="shared" si="203"/>
        <v/>
      </c>
      <c r="FN296" s="139" t="str">
        <f t="shared" si="204"/>
        <v/>
      </c>
      <c r="FQ296" s="139" t="str">
        <f t="shared" si="205"/>
        <v/>
      </c>
      <c r="FT296" s="139" t="str">
        <f t="shared" si="206"/>
        <v/>
      </c>
      <c r="FW296" s="139" t="str">
        <f t="shared" si="207"/>
        <v/>
      </c>
      <c r="FZ296" s="139" t="str">
        <f t="shared" si="208"/>
        <v/>
      </c>
      <c r="GC296" s="139" t="str">
        <f t="shared" si="209"/>
        <v/>
      </c>
      <c r="GF296" s="139" t="str">
        <f t="shared" si="210"/>
        <v/>
      </c>
      <c r="GI296" s="139" t="str">
        <f t="shared" si="211"/>
        <v/>
      </c>
      <c r="GL296" s="139" t="str">
        <f t="shared" si="212"/>
        <v/>
      </c>
      <c r="GO296" s="139" t="str">
        <f t="shared" si="213"/>
        <v/>
      </c>
      <c r="GR296" s="139" t="str">
        <f t="shared" si="214"/>
        <v/>
      </c>
      <c r="GU296" s="139" t="str">
        <f t="shared" si="215"/>
        <v/>
      </c>
      <c r="GX296" s="139" t="str">
        <f t="shared" si="216"/>
        <v/>
      </c>
      <c r="HA296" s="139" t="str">
        <f t="shared" si="217"/>
        <v/>
      </c>
      <c r="HD296" s="139" t="str">
        <f t="shared" si="218"/>
        <v/>
      </c>
      <c r="HG296" s="139" t="str">
        <f t="shared" si="219"/>
        <v/>
      </c>
      <c r="HJ296" s="139" t="str">
        <f t="shared" si="220"/>
        <v/>
      </c>
      <c r="HM296" s="139" t="str">
        <f t="shared" si="221"/>
        <v/>
      </c>
      <c r="HP296" s="139" t="str">
        <f t="shared" si="222"/>
        <v/>
      </c>
      <c r="HS296" s="139" t="str">
        <f t="shared" si="223"/>
        <v/>
      </c>
      <c r="HV296" s="139" t="str">
        <f t="shared" si="224"/>
        <v/>
      </c>
      <c r="HY296" s="139" t="str">
        <f t="shared" si="225"/>
        <v/>
      </c>
      <c r="IE296" s="206" t="str">
        <f t="shared" si="226"/>
        <v/>
      </c>
      <c r="IF296" s="305" t="str">
        <f t="shared" si="227"/>
        <v/>
      </c>
      <c r="IG296" s="201" t="str">
        <f t="shared" si="228"/>
        <v/>
      </c>
      <c r="IH296" s="202" t="b">
        <f t="shared" si="229"/>
        <v>1</v>
      </c>
    </row>
    <row r="297" spans="66:242" x14ac:dyDescent="0.25">
      <c r="BN297" s="203" t="str">
        <f t="shared" si="187"/>
        <v/>
      </c>
      <c r="DA297" s="203" t="str">
        <f t="shared" si="188"/>
        <v/>
      </c>
      <c r="DU297" s="139" t="str">
        <f t="shared" si="189"/>
        <v/>
      </c>
      <c r="DX297" s="139" t="str">
        <f t="shared" si="190"/>
        <v/>
      </c>
      <c r="EA297" s="139" t="str">
        <f t="shared" si="191"/>
        <v/>
      </c>
      <c r="ED297" s="139" t="str">
        <f t="shared" si="192"/>
        <v/>
      </c>
      <c r="EG297" s="139" t="str">
        <f t="shared" si="193"/>
        <v/>
      </c>
      <c r="EJ297" s="139" t="str">
        <f t="shared" si="194"/>
        <v/>
      </c>
      <c r="EM297" s="139" t="str">
        <f t="shared" si="195"/>
        <v/>
      </c>
      <c r="EP297" s="139" t="str">
        <f t="shared" si="196"/>
        <v/>
      </c>
      <c r="ES297" s="139" t="str">
        <f t="shared" si="197"/>
        <v/>
      </c>
      <c r="EV297" s="139" t="str">
        <f t="shared" si="198"/>
        <v/>
      </c>
      <c r="EY297" s="139" t="str">
        <f t="shared" si="199"/>
        <v/>
      </c>
      <c r="FB297" s="139" t="str">
        <f t="shared" si="200"/>
        <v/>
      </c>
      <c r="FE297" s="139" t="str">
        <f t="shared" si="201"/>
        <v/>
      </c>
      <c r="FH297" s="139" t="str">
        <f t="shared" si="202"/>
        <v/>
      </c>
      <c r="FK297" s="139" t="str">
        <f t="shared" si="203"/>
        <v/>
      </c>
      <c r="FN297" s="139" t="str">
        <f t="shared" si="204"/>
        <v/>
      </c>
      <c r="FQ297" s="139" t="str">
        <f t="shared" si="205"/>
        <v/>
      </c>
      <c r="FT297" s="139" t="str">
        <f t="shared" si="206"/>
        <v/>
      </c>
      <c r="FW297" s="139" t="str">
        <f t="shared" si="207"/>
        <v/>
      </c>
      <c r="FZ297" s="139" t="str">
        <f t="shared" si="208"/>
        <v/>
      </c>
      <c r="GC297" s="139" t="str">
        <f t="shared" si="209"/>
        <v/>
      </c>
      <c r="GF297" s="139" t="str">
        <f t="shared" si="210"/>
        <v/>
      </c>
      <c r="GI297" s="139" t="str">
        <f t="shared" si="211"/>
        <v/>
      </c>
      <c r="GL297" s="139" t="str">
        <f t="shared" si="212"/>
        <v/>
      </c>
      <c r="GO297" s="139" t="str">
        <f t="shared" si="213"/>
        <v/>
      </c>
      <c r="GR297" s="139" t="str">
        <f t="shared" si="214"/>
        <v/>
      </c>
      <c r="GU297" s="139" t="str">
        <f t="shared" si="215"/>
        <v/>
      </c>
      <c r="GX297" s="139" t="str">
        <f t="shared" si="216"/>
        <v/>
      </c>
      <c r="HA297" s="139" t="str">
        <f t="shared" si="217"/>
        <v/>
      </c>
      <c r="HD297" s="139" t="str">
        <f t="shared" si="218"/>
        <v/>
      </c>
      <c r="HG297" s="139" t="str">
        <f t="shared" si="219"/>
        <v/>
      </c>
      <c r="HJ297" s="139" t="str">
        <f t="shared" si="220"/>
        <v/>
      </c>
      <c r="HM297" s="139" t="str">
        <f t="shared" si="221"/>
        <v/>
      </c>
      <c r="HP297" s="139" t="str">
        <f t="shared" si="222"/>
        <v/>
      </c>
      <c r="HS297" s="139" t="str">
        <f t="shared" si="223"/>
        <v/>
      </c>
      <c r="HV297" s="139" t="str">
        <f t="shared" si="224"/>
        <v/>
      </c>
      <c r="HY297" s="139" t="str">
        <f t="shared" si="225"/>
        <v/>
      </c>
      <c r="IE297" s="206" t="str">
        <f t="shared" si="226"/>
        <v/>
      </c>
      <c r="IF297" s="305" t="str">
        <f t="shared" si="227"/>
        <v/>
      </c>
      <c r="IG297" s="201" t="str">
        <f t="shared" si="228"/>
        <v/>
      </c>
      <c r="IH297" s="202" t="b">
        <f t="shared" si="229"/>
        <v>1</v>
      </c>
    </row>
    <row r="298" spans="66:242" x14ac:dyDescent="0.25">
      <c r="BN298" s="203" t="str">
        <f t="shared" si="187"/>
        <v/>
      </c>
      <c r="DA298" s="203" t="str">
        <f t="shared" si="188"/>
        <v/>
      </c>
      <c r="DU298" s="139" t="str">
        <f t="shared" si="189"/>
        <v/>
      </c>
      <c r="DX298" s="139" t="str">
        <f t="shared" si="190"/>
        <v/>
      </c>
      <c r="EA298" s="139" t="str">
        <f t="shared" si="191"/>
        <v/>
      </c>
      <c r="ED298" s="139" t="str">
        <f t="shared" si="192"/>
        <v/>
      </c>
      <c r="EG298" s="139" t="str">
        <f t="shared" si="193"/>
        <v/>
      </c>
      <c r="EJ298" s="139" t="str">
        <f t="shared" si="194"/>
        <v/>
      </c>
      <c r="EM298" s="139" t="str">
        <f t="shared" si="195"/>
        <v/>
      </c>
      <c r="EP298" s="139" t="str">
        <f t="shared" si="196"/>
        <v/>
      </c>
      <c r="ES298" s="139" t="str">
        <f t="shared" si="197"/>
        <v/>
      </c>
      <c r="EV298" s="139" t="str">
        <f t="shared" si="198"/>
        <v/>
      </c>
      <c r="EY298" s="139" t="str">
        <f t="shared" si="199"/>
        <v/>
      </c>
      <c r="FB298" s="139" t="str">
        <f t="shared" si="200"/>
        <v/>
      </c>
      <c r="FE298" s="139" t="str">
        <f t="shared" si="201"/>
        <v/>
      </c>
      <c r="FH298" s="139" t="str">
        <f t="shared" si="202"/>
        <v/>
      </c>
      <c r="FK298" s="139" t="str">
        <f t="shared" si="203"/>
        <v/>
      </c>
      <c r="FN298" s="139" t="str">
        <f t="shared" si="204"/>
        <v/>
      </c>
      <c r="FQ298" s="139" t="str">
        <f t="shared" si="205"/>
        <v/>
      </c>
      <c r="FT298" s="139" t="str">
        <f t="shared" si="206"/>
        <v/>
      </c>
      <c r="FW298" s="139" t="str">
        <f t="shared" si="207"/>
        <v/>
      </c>
      <c r="FZ298" s="139" t="str">
        <f t="shared" si="208"/>
        <v/>
      </c>
      <c r="GC298" s="139" t="str">
        <f t="shared" si="209"/>
        <v/>
      </c>
      <c r="GF298" s="139" t="str">
        <f t="shared" si="210"/>
        <v/>
      </c>
      <c r="GI298" s="139" t="str">
        <f t="shared" si="211"/>
        <v/>
      </c>
      <c r="GL298" s="139" t="str">
        <f t="shared" si="212"/>
        <v/>
      </c>
      <c r="GO298" s="139" t="str">
        <f t="shared" si="213"/>
        <v/>
      </c>
      <c r="GR298" s="139" t="str">
        <f t="shared" si="214"/>
        <v/>
      </c>
      <c r="GU298" s="139" t="str">
        <f t="shared" si="215"/>
        <v/>
      </c>
      <c r="GX298" s="139" t="str">
        <f t="shared" si="216"/>
        <v/>
      </c>
      <c r="HA298" s="139" t="str">
        <f t="shared" si="217"/>
        <v/>
      </c>
      <c r="HD298" s="139" t="str">
        <f t="shared" si="218"/>
        <v/>
      </c>
      <c r="HG298" s="139" t="str">
        <f t="shared" si="219"/>
        <v/>
      </c>
      <c r="HJ298" s="139" t="str">
        <f t="shared" si="220"/>
        <v/>
      </c>
      <c r="HM298" s="139" t="str">
        <f t="shared" si="221"/>
        <v/>
      </c>
      <c r="HP298" s="139" t="str">
        <f t="shared" si="222"/>
        <v/>
      </c>
      <c r="HS298" s="139" t="str">
        <f t="shared" si="223"/>
        <v/>
      </c>
      <c r="HV298" s="139" t="str">
        <f t="shared" si="224"/>
        <v/>
      </c>
      <c r="HY298" s="139" t="str">
        <f t="shared" si="225"/>
        <v/>
      </c>
      <c r="IE298" s="206" t="str">
        <f t="shared" si="226"/>
        <v/>
      </c>
      <c r="IF298" s="305" t="str">
        <f t="shared" si="227"/>
        <v/>
      </c>
      <c r="IG298" s="201" t="str">
        <f t="shared" si="228"/>
        <v/>
      </c>
      <c r="IH298" s="202" t="b">
        <f t="shared" si="229"/>
        <v>1</v>
      </c>
    </row>
    <row r="299" spans="66:242" x14ac:dyDescent="0.25">
      <c r="BN299" s="203" t="str">
        <f t="shared" si="187"/>
        <v/>
      </c>
      <c r="DA299" s="203" t="str">
        <f t="shared" si="188"/>
        <v/>
      </c>
      <c r="DU299" s="139" t="str">
        <f t="shared" si="189"/>
        <v/>
      </c>
      <c r="DX299" s="139" t="str">
        <f t="shared" si="190"/>
        <v/>
      </c>
      <c r="EA299" s="139" t="str">
        <f t="shared" si="191"/>
        <v/>
      </c>
      <c r="ED299" s="139" t="str">
        <f t="shared" si="192"/>
        <v/>
      </c>
      <c r="EG299" s="139" t="str">
        <f t="shared" si="193"/>
        <v/>
      </c>
      <c r="EJ299" s="139" t="str">
        <f t="shared" si="194"/>
        <v/>
      </c>
      <c r="EM299" s="139" t="str">
        <f t="shared" si="195"/>
        <v/>
      </c>
      <c r="EP299" s="139" t="str">
        <f t="shared" si="196"/>
        <v/>
      </c>
      <c r="ES299" s="139" t="str">
        <f t="shared" si="197"/>
        <v/>
      </c>
      <c r="EV299" s="139" t="str">
        <f t="shared" si="198"/>
        <v/>
      </c>
      <c r="EY299" s="139" t="str">
        <f t="shared" si="199"/>
        <v/>
      </c>
      <c r="FB299" s="139" t="str">
        <f t="shared" si="200"/>
        <v/>
      </c>
      <c r="FE299" s="139" t="str">
        <f t="shared" si="201"/>
        <v/>
      </c>
      <c r="FH299" s="139" t="str">
        <f t="shared" si="202"/>
        <v/>
      </c>
      <c r="FK299" s="139" t="str">
        <f t="shared" si="203"/>
        <v/>
      </c>
      <c r="FN299" s="139" t="str">
        <f t="shared" si="204"/>
        <v/>
      </c>
      <c r="FQ299" s="139" t="str">
        <f t="shared" si="205"/>
        <v/>
      </c>
      <c r="FT299" s="139" t="str">
        <f t="shared" si="206"/>
        <v/>
      </c>
      <c r="FW299" s="139" t="str">
        <f t="shared" si="207"/>
        <v/>
      </c>
      <c r="FZ299" s="139" t="str">
        <f t="shared" si="208"/>
        <v/>
      </c>
      <c r="GC299" s="139" t="str">
        <f t="shared" si="209"/>
        <v/>
      </c>
      <c r="GF299" s="139" t="str">
        <f t="shared" si="210"/>
        <v/>
      </c>
      <c r="GI299" s="139" t="str">
        <f t="shared" si="211"/>
        <v/>
      </c>
      <c r="GL299" s="139" t="str">
        <f t="shared" si="212"/>
        <v/>
      </c>
      <c r="GO299" s="139" t="str">
        <f t="shared" si="213"/>
        <v/>
      </c>
      <c r="GR299" s="139" t="str">
        <f t="shared" si="214"/>
        <v/>
      </c>
      <c r="GU299" s="139" t="str">
        <f t="shared" si="215"/>
        <v/>
      </c>
      <c r="GX299" s="139" t="str">
        <f t="shared" si="216"/>
        <v/>
      </c>
      <c r="HA299" s="139" t="str">
        <f t="shared" si="217"/>
        <v/>
      </c>
      <c r="HD299" s="139" t="str">
        <f t="shared" si="218"/>
        <v/>
      </c>
      <c r="HG299" s="139" t="str">
        <f t="shared" si="219"/>
        <v/>
      </c>
      <c r="HJ299" s="139" t="str">
        <f t="shared" si="220"/>
        <v/>
      </c>
      <c r="HM299" s="139" t="str">
        <f t="shared" si="221"/>
        <v/>
      </c>
      <c r="HP299" s="139" t="str">
        <f t="shared" si="222"/>
        <v/>
      </c>
      <c r="HS299" s="139" t="str">
        <f t="shared" si="223"/>
        <v/>
      </c>
      <c r="HV299" s="139" t="str">
        <f t="shared" si="224"/>
        <v/>
      </c>
      <c r="HY299" s="139" t="str">
        <f t="shared" si="225"/>
        <v/>
      </c>
      <c r="IE299" s="206" t="str">
        <f t="shared" si="226"/>
        <v/>
      </c>
      <c r="IF299" s="305" t="str">
        <f t="shared" si="227"/>
        <v/>
      </c>
      <c r="IG299" s="201" t="str">
        <f t="shared" si="228"/>
        <v/>
      </c>
      <c r="IH299" s="202" t="b">
        <f t="shared" si="229"/>
        <v>1</v>
      </c>
    </row>
    <row r="300" spans="66:242" x14ac:dyDescent="0.25">
      <c r="BN300" s="203" t="str">
        <f t="shared" si="187"/>
        <v/>
      </c>
      <c r="DA300" s="203" t="str">
        <f t="shared" si="188"/>
        <v/>
      </c>
      <c r="DU300" s="139" t="str">
        <f t="shared" si="189"/>
        <v/>
      </c>
      <c r="DX300" s="139" t="str">
        <f t="shared" si="190"/>
        <v/>
      </c>
      <c r="EA300" s="139" t="str">
        <f t="shared" si="191"/>
        <v/>
      </c>
      <c r="ED300" s="139" t="str">
        <f t="shared" si="192"/>
        <v/>
      </c>
      <c r="EG300" s="139" t="str">
        <f t="shared" si="193"/>
        <v/>
      </c>
      <c r="EJ300" s="139" t="str">
        <f t="shared" si="194"/>
        <v/>
      </c>
      <c r="EM300" s="139" t="str">
        <f t="shared" si="195"/>
        <v/>
      </c>
      <c r="EP300" s="139" t="str">
        <f t="shared" si="196"/>
        <v/>
      </c>
      <c r="ES300" s="139" t="str">
        <f t="shared" si="197"/>
        <v/>
      </c>
      <c r="EV300" s="139" t="str">
        <f t="shared" si="198"/>
        <v/>
      </c>
      <c r="EY300" s="139" t="str">
        <f t="shared" si="199"/>
        <v/>
      </c>
      <c r="FB300" s="139" t="str">
        <f t="shared" si="200"/>
        <v/>
      </c>
      <c r="FE300" s="139" t="str">
        <f t="shared" si="201"/>
        <v/>
      </c>
      <c r="FH300" s="139" t="str">
        <f t="shared" si="202"/>
        <v/>
      </c>
      <c r="FK300" s="139" t="str">
        <f t="shared" si="203"/>
        <v/>
      </c>
      <c r="FN300" s="139" t="str">
        <f t="shared" si="204"/>
        <v/>
      </c>
      <c r="FQ300" s="139" t="str">
        <f t="shared" si="205"/>
        <v/>
      </c>
      <c r="FT300" s="139" t="str">
        <f t="shared" si="206"/>
        <v/>
      </c>
      <c r="FW300" s="139" t="str">
        <f t="shared" si="207"/>
        <v/>
      </c>
      <c r="FZ300" s="139" t="str">
        <f t="shared" si="208"/>
        <v/>
      </c>
      <c r="GC300" s="139" t="str">
        <f t="shared" si="209"/>
        <v/>
      </c>
      <c r="GF300" s="139" t="str">
        <f t="shared" si="210"/>
        <v/>
      </c>
      <c r="GI300" s="139" t="str">
        <f t="shared" si="211"/>
        <v/>
      </c>
      <c r="GL300" s="139" t="str">
        <f t="shared" si="212"/>
        <v/>
      </c>
      <c r="GO300" s="139" t="str">
        <f t="shared" si="213"/>
        <v/>
      </c>
      <c r="GR300" s="139" t="str">
        <f t="shared" si="214"/>
        <v/>
      </c>
      <c r="GU300" s="139" t="str">
        <f t="shared" si="215"/>
        <v/>
      </c>
      <c r="GX300" s="139" t="str">
        <f t="shared" si="216"/>
        <v/>
      </c>
      <c r="HA300" s="139" t="str">
        <f t="shared" si="217"/>
        <v/>
      </c>
      <c r="HD300" s="139" t="str">
        <f t="shared" si="218"/>
        <v/>
      </c>
      <c r="HG300" s="139" t="str">
        <f t="shared" si="219"/>
        <v/>
      </c>
      <c r="HJ300" s="139" t="str">
        <f t="shared" si="220"/>
        <v/>
      </c>
      <c r="HM300" s="139" t="str">
        <f t="shared" si="221"/>
        <v/>
      </c>
      <c r="HP300" s="139" t="str">
        <f t="shared" si="222"/>
        <v/>
      </c>
      <c r="HS300" s="139" t="str">
        <f t="shared" si="223"/>
        <v/>
      </c>
      <c r="HV300" s="139" t="str">
        <f t="shared" si="224"/>
        <v/>
      </c>
      <c r="HY300" s="139" t="str">
        <f t="shared" si="225"/>
        <v/>
      </c>
      <c r="IE300" s="206" t="str">
        <f t="shared" si="226"/>
        <v/>
      </c>
      <c r="IF300" s="305" t="str">
        <f t="shared" si="227"/>
        <v/>
      </c>
      <c r="IG300" s="201" t="str">
        <f t="shared" si="228"/>
        <v/>
      </c>
      <c r="IH300" s="202" t="b">
        <f t="shared" si="229"/>
        <v>1</v>
      </c>
    </row>
  </sheetData>
  <conditionalFormatting sqref="DU8:DU22 DU36:DU300">
    <cfRule type="expression" dxfId="11" priority="11">
      <formula>OR(AND(LEN(DU8)&gt;0,DU8&lt;DU$2),AND(LEN(DU8)&gt;0,DU8&gt;DU$3))</formula>
    </cfRule>
    <cfRule type="expression" dxfId="10" priority="12">
      <formula>AND(DU8&gt;=DU$2,DU8&lt;=DU$3)</formula>
    </cfRule>
  </conditionalFormatting>
  <conditionalFormatting sqref="HY8:HY300 HV8:HV300 HS8:HS300 HP8:HP300 HM8:HM21 HJ8:HJ21 HG8:HG21 HD8:HD21 HA8:HA21 GX8:GX21 GU8:GU300 GR8:GR300 GO8:GO300 GL8:GL300 GI8:GI300 GF8:GF300 GC8:GC300 FZ8:FZ300 FW8:FW300 FT8:FT300 FQ8:FQ300 FN8:FN300 FK8:FK300 FH8:FH300 FE8:FE300 FB8:FB300 EY8:EY300 EV8:EV300 ES8:ES300 EP8:EP300 EM8:EM300 EJ8:EJ300 EG8:EG300 ED8:ED300 EA8:EA300 DX8:DX22 DX36:DX300 GX35:GX300 HA35:HA300 HD35:HD300 HG35:HG300 HJ35:HJ300 HM35:HM300">
    <cfRule type="expression" dxfId="9" priority="9">
      <formula>OR(AND(LEN(DX8)&gt;0,DX8&lt;DX$2),AND(LEN(DX8)&gt;0,DX8&gt;DX$3))</formula>
    </cfRule>
    <cfRule type="expression" dxfId="8" priority="10">
      <formula>AND(DX8&gt;=DX$2,DX8&lt;=DX$3)</formula>
    </cfRule>
  </conditionalFormatting>
  <conditionalFormatting sqref="BN8:BN300">
    <cfRule type="expression" dxfId="7" priority="7">
      <formula>OR(AND(LEN(BN8)&gt;0,BN8&lt;BN$2),AND(LEN(BN8)&gt;0,BN8&gt;BN$3))</formula>
    </cfRule>
    <cfRule type="expression" dxfId="6" priority="8">
      <formula>AND(BN8&gt;0,AND(BN8&gt;=BN$2,BN8&lt;=BN$3))</formula>
    </cfRule>
  </conditionalFormatting>
  <conditionalFormatting sqref="DA8:DA300">
    <cfRule type="expression" dxfId="5" priority="5">
      <formula>OR(AND(LEN(DA8)&gt;0,DA8&lt;DA$2),AND(LEN(DA8)&gt;0,DA8&gt;DA$3))</formula>
    </cfRule>
    <cfRule type="expression" dxfId="4" priority="6">
      <formula>AND(DA8&gt;0,AND(DA8&gt;=DA$2,DA8&lt;=DA$3))</formula>
    </cfRule>
  </conditionalFormatting>
  <conditionalFormatting sqref="HG28">
    <cfRule type="expression" dxfId="3" priority="3">
      <formula>OR(AND(LEN(HE28)&gt;0,HG28&lt;HG$2),AND(LEN(HE28)&gt;0,HG28&gt;HG$3))</formula>
    </cfRule>
    <cfRule type="expression" dxfId="2" priority="4">
      <formula>OR(LEN(HE28)&lt;0,AND(HG28&gt;=HG$2,HG28&lt;=HG$3))</formula>
    </cfRule>
  </conditionalFormatting>
  <conditionalFormatting sqref="HA28:HA34 HD28 HM28:HM34">
    <cfRule type="expression" dxfId="1" priority="1">
      <formula>OR(AND(LEN(GY28)&gt;0,HA28&lt;HA$2),AND(LEN(GY28)&gt;0,HA28&gt;HA$3))</formula>
    </cfRule>
    <cfRule type="expression" dxfId="0" priority="2">
      <formula>OR(LEN(GY28)&lt;0,AND(HA28&gt;=HA$2,HA28&lt;=HA$3))</formula>
    </cfRule>
  </conditionalFormatting>
  <pageMargins left="0.7" right="0.7" top="0.75" bottom="0.75" header="0.3" footer="0.3"/>
  <pageSetup scale="52"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7"/>
  <sheetViews>
    <sheetView topLeftCell="AN1" zoomScale="85" zoomScaleNormal="85" workbookViewId="0">
      <selection activeCell="AW35" sqref="AW35"/>
    </sheetView>
  </sheetViews>
  <sheetFormatPr defaultRowHeight="12.75" x14ac:dyDescent="0.2"/>
  <cols>
    <col min="1" max="1" width="38.42578125" style="140" customWidth="1"/>
    <col min="2" max="2" width="12.85546875" style="141" customWidth="1"/>
    <col min="3" max="44" width="9.7109375" style="140" customWidth="1"/>
    <col min="45" max="45" width="12.7109375" style="140" customWidth="1"/>
    <col min="46" max="74" width="9.7109375" style="140" customWidth="1"/>
    <col min="75" max="256" width="8.85546875" style="140"/>
    <col min="257" max="257" width="38.42578125" style="140" customWidth="1"/>
    <col min="258" max="258" width="12.85546875" style="140" customWidth="1"/>
    <col min="259" max="300" width="9.7109375" style="140" customWidth="1"/>
    <col min="301" max="301" width="12.7109375" style="140" customWidth="1"/>
    <col min="302" max="330" width="9.7109375" style="140" customWidth="1"/>
    <col min="331" max="512" width="8.85546875" style="140"/>
    <col min="513" max="513" width="38.42578125" style="140" customWidth="1"/>
    <col min="514" max="514" width="12.85546875" style="140" customWidth="1"/>
    <col min="515" max="556" width="9.7109375" style="140" customWidth="1"/>
    <col min="557" max="557" width="12.7109375" style="140" customWidth="1"/>
    <col min="558" max="586" width="9.7109375" style="140" customWidth="1"/>
    <col min="587" max="768" width="8.85546875" style="140"/>
    <col min="769" max="769" width="38.42578125" style="140" customWidth="1"/>
    <col min="770" max="770" width="12.85546875" style="140" customWidth="1"/>
    <col min="771" max="812" width="9.7109375" style="140" customWidth="1"/>
    <col min="813" max="813" width="12.7109375" style="140" customWidth="1"/>
    <col min="814" max="842" width="9.7109375" style="140" customWidth="1"/>
    <col min="843" max="1024" width="8.85546875" style="140"/>
    <col min="1025" max="1025" width="38.42578125" style="140" customWidth="1"/>
    <col min="1026" max="1026" width="12.85546875" style="140" customWidth="1"/>
    <col min="1027" max="1068" width="9.7109375" style="140" customWidth="1"/>
    <col min="1069" max="1069" width="12.7109375" style="140" customWidth="1"/>
    <col min="1070" max="1098" width="9.7109375" style="140" customWidth="1"/>
    <col min="1099" max="1280" width="8.85546875" style="140"/>
    <col min="1281" max="1281" width="38.42578125" style="140" customWidth="1"/>
    <col min="1282" max="1282" width="12.85546875" style="140" customWidth="1"/>
    <col min="1283" max="1324" width="9.7109375" style="140" customWidth="1"/>
    <col min="1325" max="1325" width="12.7109375" style="140" customWidth="1"/>
    <col min="1326" max="1354" width="9.7109375" style="140" customWidth="1"/>
    <col min="1355" max="1536" width="8.85546875" style="140"/>
    <col min="1537" max="1537" width="38.42578125" style="140" customWidth="1"/>
    <col min="1538" max="1538" width="12.85546875" style="140" customWidth="1"/>
    <col min="1539" max="1580" width="9.7109375" style="140" customWidth="1"/>
    <col min="1581" max="1581" width="12.7109375" style="140" customWidth="1"/>
    <col min="1582" max="1610" width="9.7109375" style="140" customWidth="1"/>
    <col min="1611" max="1792" width="8.85546875" style="140"/>
    <col min="1793" max="1793" width="38.42578125" style="140" customWidth="1"/>
    <col min="1794" max="1794" width="12.85546875" style="140" customWidth="1"/>
    <col min="1795" max="1836" width="9.7109375" style="140" customWidth="1"/>
    <col min="1837" max="1837" width="12.7109375" style="140" customWidth="1"/>
    <col min="1838" max="1866" width="9.7109375" style="140" customWidth="1"/>
    <col min="1867" max="2048" width="8.85546875" style="140"/>
    <col min="2049" max="2049" width="38.42578125" style="140" customWidth="1"/>
    <col min="2050" max="2050" width="12.85546875" style="140" customWidth="1"/>
    <col min="2051" max="2092" width="9.7109375" style="140" customWidth="1"/>
    <col min="2093" max="2093" width="12.7109375" style="140" customWidth="1"/>
    <col min="2094" max="2122" width="9.7109375" style="140" customWidth="1"/>
    <col min="2123" max="2304" width="8.85546875" style="140"/>
    <col min="2305" max="2305" width="38.42578125" style="140" customWidth="1"/>
    <col min="2306" max="2306" width="12.85546875" style="140" customWidth="1"/>
    <col min="2307" max="2348" width="9.7109375" style="140" customWidth="1"/>
    <col min="2349" max="2349" width="12.7109375" style="140" customWidth="1"/>
    <col min="2350" max="2378" width="9.7109375" style="140" customWidth="1"/>
    <col min="2379" max="2560" width="8.85546875" style="140"/>
    <col min="2561" max="2561" width="38.42578125" style="140" customWidth="1"/>
    <col min="2562" max="2562" width="12.85546875" style="140" customWidth="1"/>
    <col min="2563" max="2604" width="9.7109375" style="140" customWidth="1"/>
    <col min="2605" max="2605" width="12.7109375" style="140" customWidth="1"/>
    <col min="2606" max="2634" width="9.7109375" style="140" customWidth="1"/>
    <col min="2635" max="2816" width="8.85546875" style="140"/>
    <col min="2817" max="2817" width="38.42578125" style="140" customWidth="1"/>
    <col min="2818" max="2818" width="12.85546875" style="140" customWidth="1"/>
    <col min="2819" max="2860" width="9.7109375" style="140" customWidth="1"/>
    <col min="2861" max="2861" width="12.7109375" style="140" customWidth="1"/>
    <col min="2862" max="2890" width="9.7109375" style="140" customWidth="1"/>
    <col min="2891" max="3072" width="8.85546875" style="140"/>
    <col min="3073" max="3073" width="38.42578125" style="140" customWidth="1"/>
    <col min="3074" max="3074" width="12.85546875" style="140" customWidth="1"/>
    <col min="3075" max="3116" width="9.7109375" style="140" customWidth="1"/>
    <col min="3117" max="3117" width="12.7109375" style="140" customWidth="1"/>
    <col min="3118" max="3146" width="9.7109375" style="140" customWidth="1"/>
    <col min="3147" max="3328" width="8.85546875" style="140"/>
    <col min="3329" max="3329" width="38.42578125" style="140" customWidth="1"/>
    <col min="3330" max="3330" width="12.85546875" style="140" customWidth="1"/>
    <col min="3331" max="3372" width="9.7109375" style="140" customWidth="1"/>
    <col min="3373" max="3373" width="12.7109375" style="140" customWidth="1"/>
    <col min="3374" max="3402" width="9.7109375" style="140" customWidth="1"/>
    <col min="3403" max="3584" width="8.85546875" style="140"/>
    <col min="3585" max="3585" width="38.42578125" style="140" customWidth="1"/>
    <col min="3586" max="3586" width="12.85546875" style="140" customWidth="1"/>
    <col min="3587" max="3628" width="9.7109375" style="140" customWidth="1"/>
    <col min="3629" max="3629" width="12.7109375" style="140" customWidth="1"/>
    <col min="3630" max="3658" width="9.7109375" style="140" customWidth="1"/>
    <col min="3659" max="3840" width="8.85546875" style="140"/>
    <col min="3841" max="3841" width="38.42578125" style="140" customWidth="1"/>
    <col min="3842" max="3842" width="12.85546875" style="140" customWidth="1"/>
    <col min="3843" max="3884" width="9.7109375" style="140" customWidth="1"/>
    <col min="3885" max="3885" width="12.7109375" style="140" customWidth="1"/>
    <col min="3886" max="3914" width="9.7109375" style="140" customWidth="1"/>
    <col min="3915" max="4096" width="8.85546875" style="140"/>
    <col min="4097" max="4097" width="38.42578125" style="140" customWidth="1"/>
    <col min="4098" max="4098" width="12.85546875" style="140" customWidth="1"/>
    <col min="4099" max="4140" width="9.7109375" style="140" customWidth="1"/>
    <col min="4141" max="4141" width="12.7109375" style="140" customWidth="1"/>
    <col min="4142" max="4170" width="9.7109375" style="140" customWidth="1"/>
    <col min="4171" max="4352" width="8.85546875" style="140"/>
    <col min="4353" max="4353" width="38.42578125" style="140" customWidth="1"/>
    <col min="4354" max="4354" width="12.85546875" style="140" customWidth="1"/>
    <col min="4355" max="4396" width="9.7109375" style="140" customWidth="1"/>
    <col min="4397" max="4397" width="12.7109375" style="140" customWidth="1"/>
    <col min="4398" max="4426" width="9.7109375" style="140" customWidth="1"/>
    <col min="4427" max="4608" width="8.85546875" style="140"/>
    <col min="4609" max="4609" width="38.42578125" style="140" customWidth="1"/>
    <col min="4610" max="4610" width="12.85546875" style="140" customWidth="1"/>
    <col min="4611" max="4652" width="9.7109375" style="140" customWidth="1"/>
    <col min="4653" max="4653" width="12.7109375" style="140" customWidth="1"/>
    <col min="4654" max="4682" width="9.7109375" style="140" customWidth="1"/>
    <col min="4683" max="4864" width="8.85546875" style="140"/>
    <col min="4865" max="4865" width="38.42578125" style="140" customWidth="1"/>
    <col min="4866" max="4866" width="12.85546875" style="140" customWidth="1"/>
    <col min="4867" max="4908" width="9.7109375" style="140" customWidth="1"/>
    <col min="4909" max="4909" width="12.7109375" style="140" customWidth="1"/>
    <col min="4910" max="4938" width="9.7109375" style="140" customWidth="1"/>
    <col min="4939" max="5120" width="8.85546875" style="140"/>
    <col min="5121" max="5121" width="38.42578125" style="140" customWidth="1"/>
    <col min="5122" max="5122" width="12.85546875" style="140" customWidth="1"/>
    <col min="5123" max="5164" width="9.7109375" style="140" customWidth="1"/>
    <col min="5165" max="5165" width="12.7109375" style="140" customWidth="1"/>
    <col min="5166" max="5194" width="9.7109375" style="140" customWidth="1"/>
    <col min="5195" max="5376" width="8.85546875" style="140"/>
    <col min="5377" max="5377" width="38.42578125" style="140" customWidth="1"/>
    <col min="5378" max="5378" width="12.85546875" style="140" customWidth="1"/>
    <col min="5379" max="5420" width="9.7109375" style="140" customWidth="1"/>
    <col min="5421" max="5421" width="12.7109375" style="140" customWidth="1"/>
    <col min="5422" max="5450" width="9.7109375" style="140" customWidth="1"/>
    <col min="5451" max="5632" width="8.85546875" style="140"/>
    <col min="5633" max="5633" width="38.42578125" style="140" customWidth="1"/>
    <col min="5634" max="5634" width="12.85546875" style="140" customWidth="1"/>
    <col min="5635" max="5676" width="9.7109375" style="140" customWidth="1"/>
    <col min="5677" max="5677" width="12.7109375" style="140" customWidth="1"/>
    <col min="5678" max="5706" width="9.7109375" style="140" customWidth="1"/>
    <col min="5707" max="5888" width="8.85546875" style="140"/>
    <col min="5889" max="5889" width="38.42578125" style="140" customWidth="1"/>
    <col min="5890" max="5890" width="12.85546875" style="140" customWidth="1"/>
    <col min="5891" max="5932" width="9.7109375" style="140" customWidth="1"/>
    <col min="5933" max="5933" width="12.7109375" style="140" customWidth="1"/>
    <col min="5934" max="5962" width="9.7109375" style="140" customWidth="1"/>
    <col min="5963" max="6144" width="8.85546875" style="140"/>
    <col min="6145" max="6145" width="38.42578125" style="140" customWidth="1"/>
    <col min="6146" max="6146" width="12.85546875" style="140" customWidth="1"/>
    <col min="6147" max="6188" width="9.7109375" style="140" customWidth="1"/>
    <col min="6189" max="6189" width="12.7109375" style="140" customWidth="1"/>
    <col min="6190" max="6218" width="9.7109375" style="140" customWidth="1"/>
    <col min="6219" max="6400" width="8.85546875" style="140"/>
    <col min="6401" max="6401" width="38.42578125" style="140" customWidth="1"/>
    <col min="6402" max="6402" width="12.85546875" style="140" customWidth="1"/>
    <col min="6403" max="6444" width="9.7109375" style="140" customWidth="1"/>
    <col min="6445" max="6445" width="12.7109375" style="140" customWidth="1"/>
    <col min="6446" max="6474" width="9.7109375" style="140" customWidth="1"/>
    <col min="6475" max="6656" width="8.85546875" style="140"/>
    <col min="6657" max="6657" width="38.42578125" style="140" customWidth="1"/>
    <col min="6658" max="6658" width="12.85546875" style="140" customWidth="1"/>
    <col min="6659" max="6700" width="9.7109375" style="140" customWidth="1"/>
    <col min="6701" max="6701" width="12.7109375" style="140" customWidth="1"/>
    <col min="6702" max="6730" width="9.7109375" style="140" customWidth="1"/>
    <col min="6731" max="6912" width="8.85546875" style="140"/>
    <col min="6913" max="6913" width="38.42578125" style="140" customWidth="1"/>
    <col min="6914" max="6914" width="12.85546875" style="140" customWidth="1"/>
    <col min="6915" max="6956" width="9.7109375" style="140" customWidth="1"/>
    <col min="6957" max="6957" width="12.7109375" style="140" customWidth="1"/>
    <col min="6958" max="6986" width="9.7109375" style="140" customWidth="1"/>
    <col min="6987" max="7168" width="8.85546875" style="140"/>
    <col min="7169" max="7169" width="38.42578125" style="140" customWidth="1"/>
    <col min="7170" max="7170" width="12.85546875" style="140" customWidth="1"/>
    <col min="7171" max="7212" width="9.7109375" style="140" customWidth="1"/>
    <col min="7213" max="7213" width="12.7109375" style="140" customWidth="1"/>
    <col min="7214" max="7242" width="9.7109375" style="140" customWidth="1"/>
    <col min="7243" max="7424" width="8.85546875" style="140"/>
    <col min="7425" max="7425" width="38.42578125" style="140" customWidth="1"/>
    <col min="7426" max="7426" width="12.85546875" style="140" customWidth="1"/>
    <col min="7427" max="7468" width="9.7109375" style="140" customWidth="1"/>
    <col min="7469" max="7469" width="12.7109375" style="140" customWidth="1"/>
    <col min="7470" max="7498" width="9.7109375" style="140" customWidth="1"/>
    <col min="7499" max="7680" width="8.85546875" style="140"/>
    <col min="7681" max="7681" width="38.42578125" style="140" customWidth="1"/>
    <col min="7682" max="7682" width="12.85546875" style="140" customWidth="1"/>
    <col min="7683" max="7724" width="9.7109375" style="140" customWidth="1"/>
    <col min="7725" max="7725" width="12.7109375" style="140" customWidth="1"/>
    <col min="7726" max="7754" width="9.7109375" style="140" customWidth="1"/>
    <col min="7755" max="7936" width="8.85546875" style="140"/>
    <col min="7937" max="7937" width="38.42578125" style="140" customWidth="1"/>
    <col min="7938" max="7938" width="12.85546875" style="140" customWidth="1"/>
    <col min="7939" max="7980" width="9.7109375" style="140" customWidth="1"/>
    <col min="7981" max="7981" width="12.7109375" style="140" customWidth="1"/>
    <col min="7982" max="8010" width="9.7109375" style="140" customWidth="1"/>
    <col min="8011" max="8192" width="8.85546875" style="140"/>
    <col min="8193" max="8193" width="38.42578125" style="140" customWidth="1"/>
    <col min="8194" max="8194" width="12.85546875" style="140" customWidth="1"/>
    <col min="8195" max="8236" width="9.7109375" style="140" customWidth="1"/>
    <col min="8237" max="8237" width="12.7109375" style="140" customWidth="1"/>
    <col min="8238" max="8266" width="9.7109375" style="140" customWidth="1"/>
    <col min="8267" max="8448" width="8.85546875" style="140"/>
    <col min="8449" max="8449" width="38.42578125" style="140" customWidth="1"/>
    <col min="8450" max="8450" width="12.85546875" style="140" customWidth="1"/>
    <col min="8451" max="8492" width="9.7109375" style="140" customWidth="1"/>
    <col min="8493" max="8493" width="12.7109375" style="140" customWidth="1"/>
    <col min="8494" max="8522" width="9.7109375" style="140" customWidth="1"/>
    <col min="8523" max="8704" width="8.85546875" style="140"/>
    <col min="8705" max="8705" width="38.42578125" style="140" customWidth="1"/>
    <col min="8706" max="8706" width="12.85546875" style="140" customWidth="1"/>
    <col min="8707" max="8748" width="9.7109375" style="140" customWidth="1"/>
    <col min="8749" max="8749" width="12.7109375" style="140" customWidth="1"/>
    <col min="8750" max="8778" width="9.7109375" style="140" customWidth="1"/>
    <col min="8779" max="8960" width="8.85546875" style="140"/>
    <col min="8961" max="8961" width="38.42578125" style="140" customWidth="1"/>
    <col min="8962" max="8962" width="12.85546875" style="140" customWidth="1"/>
    <col min="8963" max="9004" width="9.7109375" style="140" customWidth="1"/>
    <col min="9005" max="9005" width="12.7109375" style="140" customWidth="1"/>
    <col min="9006" max="9034" width="9.7109375" style="140" customWidth="1"/>
    <col min="9035" max="9216" width="8.85546875" style="140"/>
    <col min="9217" max="9217" width="38.42578125" style="140" customWidth="1"/>
    <col min="9218" max="9218" width="12.85546875" style="140" customWidth="1"/>
    <col min="9219" max="9260" width="9.7109375" style="140" customWidth="1"/>
    <col min="9261" max="9261" width="12.7109375" style="140" customWidth="1"/>
    <col min="9262" max="9290" width="9.7109375" style="140" customWidth="1"/>
    <col min="9291" max="9472" width="8.85546875" style="140"/>
    <col min="9473" max="9473" width="38.42578125" style="140" customWidth="1"/>
    <col min="9474" max="9474" width="12.85546875" style="140" customWidth="1"/>
    <col min="9475" max="9516" width="9.7109375" style="140" customWidth="1"/>
    <col min="9517" max="9517" width="12.7109375" style="140" customWidth="1"/>
    <col min="9518" max="9546" width="9.7109375" style="140" customWidth="1"/>
    <col min="9547" max="9728" width="8.85546875" style="140"/>
    <col min="9729" max="9729" width="38.42578125" style="140" customWidth="1"/>
    <col min="9730" max="9730" width="12.85546875" style="140" customWidth="1"/>
    <col min="9731" max="9772" width="9.7109375" style="140" customWidth="1"/>
    <col min="9773" max="9773" width="12.7109375" style="140" customWidth="1"/>
    <col min="9774" max="9802" width="9.7109375" style="140" customWidth="1"/>
    <col min="9803" max="9984" width="8.85546875" style="140"/>
    <col min="9985" max="9985" width="38.42578125" style="140" customWidth="1"/>
    <col min="9986" max="9986" width="12.85546875" style="140" customWidth="1"/>
    <col min="9987" max="10028" width="9.7109375" style="140" customWidth="1"/>
    <col min="10029" max="10029" width="12.7109375" style="140" customWidth="1"/>
    <col min="10030" max="10058" width="9.7109375" style="140" customWidth="1"/>
    <col min="10059" max="10240" width="8.85546875" style="140"/>
    <col min="10241" max="10241" width="38.42578125" style="140" customWidth="1"/>
    <col min="10242" max="10242" width="12.85546875" style="140" customWidth="1"/>
    <col min="10243" max="10284" width="9.7109375" style="140" customWidth="1"/>
    <col min="10285" max="10285" width="12.7109375" style="140" customWidth="1"/>
    <col min="10286" max="10314" width="9.7109375" style="140" customWidth="1"/>
    <col min="10315" max="10496" width="8.85546875" style="140"/>
    <col min="10497" max="10497" width="38.42578125" style="140" customWidth="1"/>
    <col min="10498" max="10498" width="12.85546875" style="140" customWidth="1"/>
    <col min="10499" max="10540" width="9.7109375" style="140" customWidth="1"/>
    <col min="10541" max="10541" width="12.7109375" style="140" customWidth="1"/>
    <col min="10542" max="10570" width="9.7109375" style="140" customWidth="1"/>
    <col min="10571" max="10752" width="8.85546875" style="140"/>
    <col min="10753" max="10753" width="38.42578125" style="140" customWidth="1"/>
    <col min="10754" max="10754" width="12.85546875" style="140" customWidth="1"/>
    <col min="10755" max="10796" width="9.7109375" style="140" customWidth="1"/>
    <col min="10797" max="10797" width="12.7109375" style="140" customWidth="1"/>
    <col min="10798" max="10826" width="9.7109375" style="140" customWidth="1"/>
    <col min="10827" max="11008" width="8.85546875" style="140"/>
    <col min="11009" max="11009" width="38.42578125" style="140" customWidth="1"/>
    <col min="11010" max="11010" width="12.85546875" style="140" customWidth="1"/>
    <col min="11011" max="11052" width="9.7109375" style="140" customWidth="1"/>
    <col min="11053" max="11053" width="12.7109375" style="140" customWidth="1"/>
    <col min="11054" max="11082" width="9.7109375" style="140" customWidth="1"/>
    <col min="11083" max="11264" width="8.85546875" style="140"/>
    <col min="11265" max="11265" width="38.42578125" style="140" customWidth="1"/>
    <col min="11266" max="11266" width="12.85546875" style="140" customWidth="1"/>
    <col min="11267" max="11308" width="9.7109375" style="140" customWidth="1"/>
    <col min="11309" max="11309" width="12.7109375" style="140" customWidth="1"/>
    <col min="11310" max="11338" width="9.7109375" style="140" customWidth="1"/>
    <col min="11339" max="11520" width="8.85546875" style="140"/>
    <col min="11521" max="11521" width="38.42578125" style="140" customWidth="1"/>
    <col min="11522" max="11522" width="12.85546875" style="140" customWidth="1"/>
    <col min="11523" max="11564" width="9.7109375" style="140" customWidth="1"/>
    <col min="11565" max="11565" width="12.7109375" style="140" customWidth="1"/>
    <col min="11566" max="11594" width="9.7109375" style="140" customWidth="1"/>
    <col min="11595" max="11776" width="8.85546875" style="140"/>
    <col min="11777" max="11777" width="38.42578125" style="140" customWidth="1"/>
    <col min="11778" max="11778" width="12.85546875" style="140" customWidth="1"/>
    <col min="11779" max="11820" width="9.7109375" style="140" customWidth="1"/>
    <col min="11821" max="11821" width="12.7109375" style="140" customWidth="1"/>
    <col min="11822" max="11850" width="9.7109375" style="140" customWidth="1"/>
    <col min="11851" max="12032" width="8.85546875" style="140"/>
    <col min="12033" max="12033" width="38.42578125" style="140" customWidth="1"/>
    <col min="12034" max="12034" width="12.85546875" style="140" customWidth="1"/>
    <col min="12035" max="12076" width="9.7109375" style="140" customWidth="1"/>
    <col min="12077" max="12077" width="12.7109375" style="140" customWidth="1"/>
    <col min="12078" max="12106" width="9.7109375" style="140" customWidth="1"/>
    <col min="12107" max="12288" width="8.85546875" style="140"/>
    <col min="12289" max="12289" width="38.42578125" style="140" customWidth="1"/>
    <col min="12290" max="12290" width="12.85546875" style="140" customWidth="1"/>
    <col min="12291" max="12332" width="9.7109375" style="140" customWidth="1"/>
    <col min="12333" max="12333" width="12.7109375" style="140" customWidth="1"/>
    <col min="12334" max="12362" width="9.7109375" style="140" customWidth="1"/>
    <col min="12363" max="12544" width="8.85546875" style="140"/>
    <col min="12545" max="12545" width="38.42578125" style="140" customWidth="1"/>
    <col min="12546" max="12546" width="12.85546875" style="140" customWidth="1"/>
    <col min="12547" max="12588" width="9.7109375" style="140" customWidth="1"/>
    <col min="12589" max="12589" width="12.7109375" style="140" customWidth="1"/>
    <col min="12590" max="12618" width="9.7109375" style="140" customWidth="1"/>
    <col min="12619" max="12800" width="8.85546875" style="140"/>
    <col min="12801" max="12801" width="38.42578125" style="140" customWidth="1"/>
    <col min="12802" max="12802" width="12.85546875" style="140" customWidth="1"/>
    <col min="12803" max="12844" width="9.7109375" style="140" customWidth="1"/>
    <col min="12845" max="12845" width="12.7109375" style="140" customWidth="1"/>
    <col min="12846" max="12874" width="9.7109375" style="140" customWidth="1"/>
    <col min="12875" max="13056" width="8.85546875" style="140"/>
    <col min="13057" max="13057" width="38.42578125" style="140" customWidth="1"/>
    <col min="13058" max="13058" width="12.85546875" style="140" customWidth="1"/>
    <col min="13059" max="13100" width="9.7109375" style="140" customWidth="1"/>
    <col min="13101" max="13101" width="12.7109375" style="140" customWidth="1"/>
    <col min="13102" max="13130" width="9.7109375" style="140" customWidth="1"/>
    <col min="13131" max="13312" width="8.85546875" style="140"/>
    <col min="13313" max="13313" width="38.42578125" style="140" customWidth="1"/>
    <col min="13314" max="13314" width="12.85546875" style="140" customWidth="1"/>
    <col min="13315" max="13356" width="9.7109375" style="140" customWidth="1"/>
    <col min="13357" max="13357" width="12.7109375" style="140" customWidth="1"/>
    <col min="13358" max="13386" width="9.7109375" style="140" customWidth="1"/>
    <col min="13387" max="13568" width="8.85546875" style="140"/>
    <col min="13569" max="13569" width="38.42578125" style="140" customWidth="1"/>
    <col min="13570" max="13570" width="12.85546875" style="140" customWidth="1"/>
    <col min="13571" max="13612" width="9.7109375" style="140" customWidth="1"/>
    <col min="13613" max="13613" width="12.7109375" style="140" customWidth="1"/>
    <col min="13614" max="13642" width="9.7109375" style="140" customWidth="1"/>
    <col min="13643" max="13824" width="8.85546875" style="140"/>
    <col min="13825" max="13825" width="38.42578125" style="140" customWidth="1"/>
    <col min="13826" max="13826" width="12.85546875" style="140" customWidth="1"/>
    <col min="13827" max="13868" width="9.7109375" style="140" customWidth="1"/>
    <col min="13869" max="13869" width="12.7109375" style="140" customWidth="1"/>
    <col min="13870" max="13898" width="9.7109375" style="140" customWidth="1"/>
    <col min="13899" max="14080" width="8.85546875" style="140"/>
    <col min="14081" max="14081" width="38.42578125" style="140" customWidth="1"/>
    <col min="14082" max="14082" width="12.85546875" style="140" customWidth="1"/>
    <col min="14083" max="14124" width="9.7109375" style="140" customWidth="1"/>
    <col min="14125" max="14125" width="12.7109375" style="140" customWidth="1"/>
    <col min="14126" max="14154" width="9.7109375" style="140" customWidth="1"/>
    <col min="14155" max="14336" width="8.85546875" style="140"/>
    <col min="14337" max="14337" width="38.42578125" style="140" customWidth="1"/>
    <col min="14338" max="14338" width="12.85546875" style="140" customWidth="1"/>
    <col min="14339" max="14380" width="9.7109375" style="140" customWidth="1"/>
    <col min="14381" max="14381" width="12.7109375" style="140" customWidth="1"/>
    <col min="14382" max="14410" width="9.7109375" style="140" customWidth="1"/>
    <col min="14411" max="14592" width="8.85546875" style="140"/>
    <col min="14593" max="14593" width="38.42578125" style="140" customWidth="1"/>
    <col min="14594" max="14594" width="12.85546875" style="140" customWidth="1"/>
    <col min="14595" max="14636" width="9.7109375" style="140" customWidth="1"/>
    <col min="14637" max="14637" width="12.7109375" style="140" customWidth="1"/>
    <col min="14638" max="14666" width="9.7109375" style="140" customWidth="1"/>
    <col min="14667" max="14848" width="8.85546875" style="140"/>
    <col min="14849" max="14849" width="38.42578125" style="140" customWidth="1"/>
    <col min="14850" max="14850" width="12.85546875" style="140" customWidth="1"/>
    <col min="14851" max="14892" width="9.7109375" style="140" customWidth="1"/>
    <col min="14893" max="14893" width="12.7109375" style="140" customWidth="1"/>
    <col min="14894" max="14922" width="9.7109375" style="140" customWidth="1"/>
    <col min="14923" max="15104" width="8.85546875" style="140"/>
    <col min="15105" max="15105" width="38.42578125" style="140" customWidth="1"/>
    <col min="15106" max="15106" width="12.85546875" style="140" customWidth="1"/>
    <col min="15107" max="15148" width="9.7109375" style="140" customWidth="1"/>
    <col min="15149" max="15149" width="12.7109375" style="140" customWidth="1"/>
    <col min="15150" max="15178" width="9.7109375" style="140" customWidth="1"/>
    <col min="15179" max="15360" width="8.85546875" style="140"/>
    <col min="15361" max="15361" width="38.42578125" style="140" customWidth="1"/>
    <col min="15362" max="15362" width="12.85546875" style="140" customWidth="1"/>
    <col min="15363" max="15404" width="9.7109375" style="140" customWidth="1"/>
    <col min="15405" max="15405" width="12.7109375" style="140" customWidth="1"/>
    <col min="15406" max="15434" width="9.7109375" style="140" customWidth="1"/>
    <col min="15435" max="15616" width="8.85546875" style="140"/>
    <col min="15617" max="15617" width="38.42578125" style="140" customWidth="1"/>
    <col min="15618" max="15618" width="12.85546875" style="140" customWidth="1"/>
    <col min="15619" max="15660" width="9.7109375" style="140" customWidth="1"/>
    <col min="15661" max="15661" width="12.7109375" style="140" customWidth="1"/>
    <col min="15662" max="15690" width="9.7109375" style="140" customWidth="1"/>
    <col min="15691" max="15872" width="8.85546875" style="140"/>
    <col min="15873" max="15873" width="38.42578125" style="140" customWidth="1"/>
    <col min="15874" max="15874" width="12.85546875" style="140" customWidth="1"/>
    <col min="15875" max="15916" width="9.7109375" style="140" customWidth="1"/>
    <col min="15917" max="15917" width="12.7109375" style="140" customWidth="1"/>
    <col min="15918" max="15946" width="9.7109375" style="140" customWidth="1"/>
    <col min="15947" max="16128" width="8.85546875" style="140"/>
    <col min="16129" max="16129" width="38.42578125" style="140" customWidth="1"/>
    <col min="16130" max="16130" width="12.85546875" style="140" customWidth="1"/>
    <col min="16131" max="16172" width="9.7109375" style="140" customWidth="1"/>
    <col min="16173" max="16173" width="12.7109375" style="140" customWidth="1"/>
    <col min="16174" max="16202" width="9.7109375" style="140" customWidth="1"/>
    <col min="16203" max="16384" width="8.85546875" style="140"/>
  </cols>
  <sheetData>
    <row r="1" spans="1:75" ht="17.45" x14ac:dyDescent="0.3">
      <c r="A1" s="608" t="s">
        <v>435</v>
      </c>
      <c r="B1" s="609"/>
    </row>
    <row r="2" spans="1:75" ht="15.6" x14ac:dyDescent="0.3">
      <c r="A2" s="610" t="s">
        <v>535</v>
      </c>
      <c r="B2" s="611"/>
    </row>
    <row r="3" spans="1:75" ht="14.45" thickBot="1" x14ac:dyDescent="0.3">
      <c r="A3" s="612" t="s">
        <v>436</v>
      </c>
      <c r="B3" s="613"/>
    </row>
    <row r="6" spans="1:75" ht="13.15" x14ac:dyDescent="0.25">
      <c r="AO6" s="165" t="s">
        <v>517</v>
      </c>
      <c r="AP6" s="165" t="s">
        <v>517</v>
      </c>
      <c r="AQ6" s="165" t="s">
        <v>517</v>
      </c>
      <c r="AR6" s="165" t="s">
        <v>517</v>
      </c>
      <c r="AS6" s="166" t="s">
        <v>518</v>
      </c>
      <c r="AT6" s="167" t="s">
        <v>518</v>
      </c>
      <c r="AU6" s="167" t="s">
        <v>518</v>
      </c>
      <c r="AV6" s="166" t="s">
        <v>518</v>
      </c>
      <c r="AW6" s="168" t="s">
        <v>519</v>
      </c>
      <c r="AX6" s="169" t="s">
        <v>519</v>
      </c>
      <c r="AY6" s="169" t="s">
        <v>519</v>
      </c>
      <c r="AZ6" s="169" t="s">
        <v>519</v>
      </c>
      <c r="BA6" s="170" t="s">
        <v>520</v>
      </c>
      <c r="BB6" s="170" t="s">
        <v>520</v>
      </c>
      <c r="BC6" s="170" t="s">
        <v>520</v>
      </c>
      <c r="BD6" s="170" t="s">
        <v>520</v>
      </c>
      <c r="BE6" s="171" t="s">
        <v>521</v>
      </c>
      <c r="BF6" s="171" t="s">
        <v>521</v>
      </c>
      <c r="BG6" s="171" t="s">
        <v>521</v>
      </c>
      <c r="BH6" s="171" t="s">
        <v>521</v>
      </c>
      <c r="BI6" s="172" t="s">
        <v>536</v>
      </c>
      <c r="BJ6" s="172" t="s">
        <v>536</v>
      </c>
      <c r="BK6" s="172" t="s">
        <v>536</v>
      </c>
      <c r="BL6" s="172" t="s">
        <v>536</v>
      </c>
    </row>
    <row r="7" spans="1:75" s="141" customFormat="1" ht="13.15" x14ac:dyDescent="0.25">
      <c r="B7" s="141" t="s">
        <v>437</v>
      </c>
      <c r="C7" s="142" t="s">
        <v>438</v>
      </c>
      <c r="D7" s="142" t="s">
        <v>439</v>
      </c>
      <c r="E7" s="142" t="s">
        <v>440</v>
      </c>
      <c r="F7" s="142" t="s">
        <v>441</v>
      </c>
      <c r="G7" s="142" t="s">
        <v>442</v>
      </c>
      <c r="H7" s="142" t="s">
        <v>443</v>
      </c>
      <c r="I7" s="142" t="s">
        <v>444</v>
      </c>
      <c r="J7" s="142" t="s">
        <v>445</v>
      </c>
      <c r="K7" s="142" t="s">
        <v>446</v>
      </c>
      <c r="L7" s="142" t="s">
        <v>447</v>
      </c>
      <c r="M7" s="142" t="s">
        <v>448</v>
      </c>
      <c r="N7" s="142" t="s">
        <v>449</v>
      </c>
      <c r="O7" s="142" t="s">
        <v>450</v>
      </c>
      <c r="P7" s="142" t="s">
        <v>451</v>
      </c>
      <c r="Q7" s="142" t="s">
        <v>452</v>
      </c>
      <c r="R7" s="142" t="s">
        <v>453</v>
      </c>
      <c r="S7" s="142" t="s">
        <v>454</v>
      </c>
      <c r="T7" s="142" t="s">
        <v>455</v>
      </c>
      <c r="U7" s="142" t="s">
        <v>456</v>
      </c>
      <c r="V7" s="142" t="s">
        <v>457</v>
      </c>
      <c r="W7" s="142" t="s">
        <v>458</v>
      </c>
      <c r="X7" s="142" t="s">
        <v>459</v>
      </c>
      <c r="Y7" s="142" t="s">
        <v>460</v>
      </c>
      <c r="Z7" s="142" t="s">
        <v>461</v>
      </c>
      <c r="AA7" s="142" t="s">
        <v>462</v>
      </c>
      <c r="AB7" s="142" t="s">
        <v>463</v>
      </c>
      <c r="AC7" s="142" t="s">
        <v>464</v>
      </c>
      <c r="AD7" s="142" t="s">
        <v>465</v>
      </c>
      <c r="AE7" s="142" t="s">
        <v>466</v>
      </c>
      <c r="AF7" s="142" t="s">
        <v>467</v>
      </c>
      <c r="AG7" s="142" t="s">
        <v>468</v>
      </c>
      <c r="AH7" s="142" t="s">
        <v>469</v>
      </c>
      <c r="AI7" s="142" t="s">
        <v>470</v>
      </c>
      <c r="AJ7" s="142" t="s">
        <v>471</v>
      </c>
      <c r="AK7" s="142" t="s">
        <v>472</v>
      </c>
      <c r="AL7" s="142" t="s">
        <v>473</v>
      </c>
      <c r="AM7" s="142" t="s">
        <v>474</v>
      </c>
      <c r="AN7" s="142" t="s">
        <v>475</v>
      </c>
      <c r="AO7" s="142" t="s">
        <v>476</v>
      </c>
      <c r="AP7" s="142" t="s">
        <v>477</v>
      </c>
      <c r="AQ7" s="142" t="s">
        <v>478</v>
      </c>
      <c r="AR7" s="142" t="s">
        <v>479</v>
      </c>
      <c r="AS7" s="142" t="s">
        <v>480</v>
      </c>
      <c r="AT7" s="142" t="s">
        <v>481</v>
      </c>
      <c r="AU7" s="141" t="s">
        <v>482</v>
      </c>
      <c r="AV7" s="141" t="s">
        <v>483</v>
      </c>
      <c r="AW7" s="141" t="s">
        <v>484</v>
      </c>
      <c r="AX7" s="141" t="s">
        <v>485</v>
      </c>
      <c r="AY7" s="141" t="s">
        <v>486</v>
      </c>
      <c r="AZ7" s="141" t="s">
        <v>487</v>
      </c>
      <c r="BA7" s="141" t="s">
        <v>488</v>
      </c>
      <c r="BB7" s="141" t="s">
        <v>489</v>
      </c>
      <c r="BC7" s="141" t="s">
        <v>490</v>
      </c>
      <c r="BD7" s="141" t="s">
        <v>491</v>
      </c>
      <c r="BE7" s="141" t="s">
        <v>492</v>
      </c>
      <c r="BF7" s="141" t="s">
        <v>493</v>
      </c>
      <c r="BG7" s="141" t="s">
        <v>494</v>
      </c>
      <c r="BH7" s="141" t="s">
        <v>495</v>
      </c>
      <c r="BI7" s="141" t="s">
        <v>496</v>
      </c>
      <c r="BJ7" s="141" t="s">
        <v>497</v>
      </c>
      <c r="BK7" s="141" t="s">
        <v>498</v>
      </c>
      <c r="BL7" s="141" t="s">
        <v>499</v>
      </c>
      <c r="BM7" s="141" t="s">
        <v>500</v>
      </c>
      <c r="BN7" s="141" t="s">
        <v>501</v>
      </c>
      <c r="BO7" s="141" t="s">
        <v>502</v>
      </c>
      <c r="BP7" s="141" t="s">
        <v>503</v>
      </c>
      <c r="BQ7" s="141" t="s">
        <v>504</v>
      </c>
      <c r="BR7" s="141" t="s">
        <v>505</v>
      </c>
      <c r="BS7" s="141" t="s">
        <v>506</v>
      </c>
      <c r="BT7" s="141" t="s">
        <v>507</v>
      </c>
      <c r="BU7" s="141" t="s">
        <v>508</v>
      </c>
      <c r="BV7" s="141" t="s">
        <v>509</v>
      </c>
      <c r="BW7" s="141" t="s">
        <v>510</v>
      </c>
    </row>
    <row r="8" spans="1:75" ht="13.15" x14ac:dyDescent="0.25">
      <c r="A8" s="141" t="s">
        <v>511</v>
      </c>
      <c r="B8" s="141" t="s">
        <v>512</v>
      </c>
      <c r="C8" s="143">
        <v>2.036</v>
      </c>
      <c r="D8" s="143">
        <v>2.0609999999999999</v>
      </c>
      <c r="E8" s="143">
        <v>2.0659999999999998</v>
      </c>
      <c r="F8" s="143">
        <v>2.0880000000000001</v>
      </c>
      <c r="G8" s="143">
        <v>2.105</v>
      </c>
      <c r="H8" s="143">
        <v>2.1160000000000001</v>
      </c>
      <c r="I8" s="143">
        <v>2.15</v>
      </c>
      <c r="J8" s="143">
        <v>2.17</v>
      </c>
      <c r="K8" s="143">
        <v>2.1880000000000002</v>
      </c>
      <c r="L8" s="143">
        <v>2.2149999999999999</v>
      </c>
      <c r="M8" s="143">
        <v>2.2349999999999999</v>
      </c>
      <c r="N8" s="143">
        <v>2.222</v>
      </c>
      <c r="O8" s="143">
        <v>2.2349999999999999</v>
      </c>
      <c r="P8" s="143">
        <v>2.262</v>
      </c>
      <c r="Q8" s="143">
        <v>2.2749999999999999</v>
      </c>
      <c r="R8" s="143">
        <v>2.3029999999999999</v>
      </c>
      <c r="S8" s="143">
        <v>2.3220000000000001</v>
      </c>
      <c r="T8" s="143">
        <v>2.363</v>
      </c>
      <c r="U8" s="143">
        <v>2.403</v>
      </c>
      <c r="V8" s="143">
        <v>2.3519999999999999</v>
      </c>
      <c r="W8" s="143">
        <v>2.3460000000000001</v>
      </c>
      <c r="X8" s="143">
        <v>2.351</v>
      </c>
      <c r="Y8" s="143">
        <v>2.371</v>
      </c>
      <c r="Z8" s="143">
        <v>2.3849999999999998</v>
      </c>
      <c r="AA8" s="143">
        <v>2.3849999999999998</v>
      </c>
      <c r="AB8" s="143">
        <v>2.3860000000000001</v>
      </c>
      <c r="AC8" s="143">
        <v>2.4009999999999998</v>
      </c>
      <c r="AD8" s="143">
        <v>2.4239999999999999</v>
      </c>
      <c r="AE8" s="143">
        <v>2.4369999999999998</v>
      </c>
      <c r="AF8" s="143">
        <v>2.4809999999999999</v>
      </c>
      <c r="AG8" s="143">
        <v>2.492</v>
      </c>
      <c r="AH8" s="143">
        <v>2.4990000000000001</v>
      </c>
      <c r="AI8" s="143">
        <v>2.52</v>
      </c>
      <c r="AJ8" s="143">
        <v>2.524</v>
      </c>
      <c r="AK8" s="143">
        <v>2.5329999999999999</v>
      </c>
      <c r="AL8" s="143">
        <v>2.5499999999999998</v>
      </c>
      <c r="AM8" s="143">
        <v>2.5630000000000002</v>
      </c>
      <c r="AN8" s="143">
        <v>2.5590000000000002</v>
      </c>
      <c r="AO8" s="143">
        <v>2.5750000000000002</v>
      </c>
      <c r="AP8" s="143">
        <v>2.589</v>
      </c>
      <c r="AQ8" s="143">
        <v>2.6059999999999999</v>
      </c>
      <c r="AR8" s="143">
        <v>2.6139999999999999</v>
      </c>
      <c r="AS8" s="143">
        <v>2.6160000000000001</v>
      </c>
      <c r="AT8" s="143">
        <v>2.6190000000000002</v>
      </c>
      <c r="AU8" s="140">
        <v>2.6219999999999999</v>
      </c>
      <c r="AV8" s="140">
        <v>2.63</v>
      </c>
      <c r="AW8" s="140">
        <v>2.6240000000000001</v>
      </c>
      <c r="AX8" s="140">
        <v>2.6259999999999999</v>
      </c>
      <c r="AY8" s="140">
        <v>2.6240000000000001</v>
      </c>
      <c r="AZ8" s="140">
        <v>2.6269999999999998</v>
      </c>
      <c r="BA8" s="140">
        <v>2.6429999999999998</v>
      </c>
      <c r="BB8" s="140">
        <v>2.6669999999999998</v>
      </c>
      <c r="BC8" s="140">
        <v>2.6749999999999998</v>
      </c>
      <c r="BD8" s="140">
        <v>2.6920000000000002</v>
      </c>
      <c r="BE8" s="140">
        <v>2.7130000000000001</v>
      </c>
      <c r="BF8" s="140">
        <v>2.7250000000000001</v>
      </c>
      <c r="BG8" s="140">
        <v>2.7440000000000002</v>
      </c>
      <c r="BH8" s="140">
        <v>2.7639999999999998</v>
      </c>
      <c r="BI8" s="140">
        <v>2.7829999999999999</v>
      </c>
      <c r="BJ8" s="140">
        <v>2.802</v>
      </c>
      <c r="BK8" s="140">
        <v>2.82</v>
      </c>
      <c r="BL8" s="140">
        <v>2.8380000000000001</v>
      </c>
      <c r="BM8" s="140">
        <v>2.8559999999999999</v>
      </c>
      <c r="BN8" s="140">
        <v>2.875</v>
      </c>
      <c r="BO8" s="140">
        <v>2.8940000000000001</v>
      </c>
      <c r="BP8" s="140">
        <v>2.9129999999999998</v>
      </c>
      <c r="BQ8" s="140">
        <v>2.9329999999999998</v>
      </c>
      <c r="BR8" s="140">
        <v>2.9529999999999998</v>
      </c>
      <c r="BS8" s="140">
        <v>2.972</v>
      </c>
      <c r="BT8" s="140">
        <v>2.9929999999999999</v>
      </c>
      <c r="BU8" s="140">
        <v>3.0150000000000001</v>
      </c>
      <c r="BV8" s="140">
        <v>3.0339999999999998</v>
      </c>
    </row>
    <row r="9" spans="1:75" ht="13.15" x14ac:dyDescent="0.25">
      <c r="A9" s="141" t="s">
        <v>513</v>
      </c>
      <c r="B9" s="141" t="s">
        <v>514</v>
      </c>
      <c r="C9" s="143">
        <v>2.036</v>
      </c>
      <c r="D9" s="143">
        <v>2.0609999999999999</v>
      </c>
      <c r="E9" s="143">
        <v>2.0659999999999998</v>
      </c>
      <c r="F9" s="143">
        <v>2.0880000000000001</v>
      </c>
      <c r="G9" s="143">
        <v>2.105</v>
      </c>
      <c r="H9" s="143">
        <v>2.1160000000000001</v>
      </c>
      <c r="I9" s="143">
        <v>2.15</v>
      </c>
      <c r="J9" s="143">
        <v>2.17</v>
      </c>
      <c r="K9" s="143">
        <v>2.1880000000000002</v>
      </c>
      <c r="L9" s="143">
        <v>2.2149999999999999</v>
      </c>
      <c r="M9" s="143">
        <v>2.2349999999999999</v>
      </c>
      <c r="N9" s="143">
        <v>2.222</v>
      </c>
      <c r="O9" s="143">
        <v>2.2349999999999999</v>
      </c>
      <c r="P9" s="143">
        <v>2.262</v>
      </c>
      <c r="Q9" s="143">
        <v>2.2749999999999999</v>
      </c>
      <c r="R9" s="143">
        <v>2.3029999999999999</v>
      </c>
      <c r="S9" s="143">
        <v>2.3220000000000001</v>
      </c>
      <c r="T9" s="143">
        <v>2.363</v>
      </c>
      <c r="U9" s="143">
        <v>2.403</v>
      </c>
      <c r="V9" s="143">
        <v>2.3519999999999999</v>
      </c>
      <c r="W9" s="143">
        <v>2.3460000000000001</v>
      </c>
      <c r="X9" s="143">
        <v>2.351</v>
      </c>
      <c r="Y9" s="143">
        <v>2.371</v>
      </c>
      <c r="Z9" s="143">
        <v>2.3849999999999998</v>
      </c>
      <c r="AA9" s="143">
        <v>2.3849999999999998</v>
      </c>
      <c r="AB9" s="143">
        <v>2.3860000000000001</v>
      </c>
      <c r="AC9" s="143">
        <v>2.4009999999999998</v>
      </c>
      <c r="AD9" s="143">
        <v>2.4239999999999999</v>
      </c>
      <c r="AE9" s="143">
        <v>2.4369999999999998</v>
      </c>
      <c r="AF9" s="143">
        <v>2.4809999999999999</v>
      </c>
      <c r="AG9" s="143">
        <v>2.492</v>
      </c>
      <c r="AH9" s="143">
        <v>2.4990000000000001</v>
      </c>
      <c r="AI9" s="143">
        <v>2.52</v>
      </c>
      <c r="AJ9" s="143">
        <v>2.524</v>
      </c>
      <c r="AK9" s="143">
        <v>2.5329999999999999</v>
      </c>
      <c r="AL9" s="143">
        <v>2.5499999999999998</v>
      </c>
      <c r="AM9" s="143">
        <v>2.5630000000000002</v>
      </c>
      <c r="AN9" s="143">
        <v>2.5590000000000002</v>
      </c>
      <c r="AO9" s="143">
        <v>2.5750000000000002</v>
      </c>
      <c r="AP9" s="143">
        <v>2.589</v>
      </c>
      <c r="AQ9" s="143">
        <v>2.6059999999999999</v>
      </c>
      <c r="AR9" s="143">
        <v>2.6139999999999999</v>
      </c>
      <c r="AS9" s="143">
        <v>2.6160000000000001</v>
      </c>
      <c r="AT9" s="143">
        <v>2.6190000000000002</v>
      </c>
      <c r="AU9" s="140">
        <v>2.6219999999999999</v>
      </c>
      <c r="AV9" s="140">
        <v>2.63</v>
      </c>
      <c r="AW9" s="140">
        <v>2.6240000000000001</v>
      </c>
      <c r="AX9" s="140">
        <v>2.6259999999999999</v>
      </c>
      <c r="AY9" s="140">
        <v>2.6240000000000001</v>
      </c>
      <c r="AZ9" s="140">
        <v>2.6230000000000002</v>
      </c>
      <c r="BA9" s="140">
        <v>2.6339999999999999</v>
      </c>
      <c r="BB9" s="140">
        <v>2.6520000000000001</v>
      </c>
      <c r="BC9" s="140">
        <v>2.6589999999999998</v>
      </c>
      <c r="BD9" s="140">
        <v>2.6709999999999998</v>
      </c>
      <c r="BE9" s="140">
        <v>2.6869999999999998</v>
      </c>
      <c r="BF9" s="140">
        <v>2.6960000000000002</v>
      </c>
      <c r="BG9" s="140">
        <v>2.7120000000000002</v>
      </c>
      <c r="BH9" s="140">
        <v>2.7269999999999999</v>
      </c>
      <c r="BI9" s="140">
        <v>2.7429999999999999</v>
      </c>
      <c r="BJ9" s="140">
        <v>2.7589999999999999</v>
      </c>
      <c r="BK9" s="140">
        <v>2.7759999999999998</v>
      </c>
      <c r="BL9" s="140">
        <v>2.7919999999999998</v>
      </c>
      <c r="BM9" s="140">
        <v>2.8090000000000002</v>
      </c>
      <c r="BN9" s="140">
        <v>2.827</v>
      </c>
      <c r="BO9" s="140">
        <v>2.8450000000000002</v>
      </c>
      <c r="BP9" s="140">
        <v>2.863</v>
      </c>
      <c r="BQ9" s="140">
        <v>2.8809999999999998</v>
      </c>
      <c r="BR9" s="140">
        <v>2.9</v>
      </c>
      <c r="BS9" s="140">
        <v>2.92</v>
      </c>
      <c r="BT9" s="140">
        <v>2.9390000000000001</v>
      </c>
      <c r="BU9" s="140">
        <v>2.96</v>
      </c>
      <c r="BV9" s="140">
        <v>2.9790000000000001</v>
      </c>
    </row>
    <row r="10" spans="1:75" ht="13.15" x14ac:dyDescent="0.25">
      <c r="A10" s="141" t="s">
        <v>515</v>
      </c>
      <c r="B10" s="141" t="s">
        <v>516</v>
      </c>
      <c r="C10" s="143">
        <v>2.036</v>
      </c>
      <c r="D10" s="143">
        <v>2.0609999999999999</v>
      </c>
      <c r="E10" s="143">
        <v>2.0659999999999998</v>
      </c>
      <c r="F10" s="143">
        <v>2.0880000000000001</v>
      </c>
      <c r="G10" s="143">
        <v>2.105</v>
      </c>
      <c r="H10" s="143">
        <v>2.1160000000000001</v>
      </c>
      <c r="I10" s="143">
        <v>2.15</v>
      </c>
      <c r="J10" s="143">
        <v>2.17</v>
      </c>
      <c r="K10" s="143">
        <v>2.1880000000000002</v>
      </c>
      <c r="L10" s="143">
        <v>2.2149999999999999</v>
      </c>
      <c r="M10" s="143">
        <v>2.2349999999999999</v>
      </c>
      <c r="N10" s="143">
        <v>2.222</v>
      </c>
      <c r="O10" s="143">
        <v>2.2349999999999999</v>
      </c>
      <c r="P10" s="143">
        <v>2.262</v>
      </c>
      <c r="Q10" s="143">
        <v>2.2749999999999999</v>
      </c>
      <c r="R10" s="143">
        <v>2.3029999999999999</v>
      </c>
      <c r="S10" s="143">
        <v>2.3220000000000001</v>
      </c>
      <c r="T10" s="143">
        <v>2.363</v>
      </c>
      <c r="U10" s="143">
        <v>2.403</v>
      </c>
      <c r="V10" s="143">
        <v>2.3519999999999999</v>
      </c>
      <c r="W10" s="143">
        <v>2.3460000000000001</v>
      </c>
      <c r="X10" s="143">
        <v>2.351</v>
      </c>
      <c r="Y10" s="143">
        <v>2.371</v>
      </c>
      <c r="Z10" s="143">
        <v>2.3849999999999998</v>
      </c>
      <c r="AA10" s="143">
        <v>2.3849999999999998</v>
      </c>
      <c r="AB10" s="143">
        <v>2.3860000000000001</v>
      </c>
      <c r="AC10" s="143">
        <v>2.4009999999999998</v>
      </c>
      <c r="AD10" s="143">
        <v>2.4239999999999999</v>
      </c>
      <c r="AE10" s="143">
        <v>2.4369999999999998</v>
      </c>
      <c r="AF10" s="143">
        <v>2.4809999999999999</v>
      </c>
      <c r="AG10" s="143">
        <v>2.492</v>
      </c>
      <c r="AH10" s="143">
        <v>2.4990000000000001</v>
      </c>
      <c r="AI10" s="143">
        <v>2.52</v>
      </c>
      <c r="AJ10" s="143">
        <v>2.524</v>
      </c>
      <c r="AK10" s="143">
        <v>2.5329999999999999</v>
      </c>
      <c r="AL10" s="143">
        <v>2.5499999999999998</v>
      </c>
      <c r="AM10" s="143">
        <v>2.5630000000000002</v>
      </c>
      <c r="AN10" s="143">
        <v>2.5590000000000002</v>
      </c>
      <c r="AO10" s="143">
        <v>2.5750000000000002</v>
      </c>
      <c r="AP10" s="143">
        <v>2.589</v>
      </c>
      <c r="AQ10" s="143">
        <v>2.6059999999999999</v>
      </c>
      <c r="AR10" s="143">
        <v>2.6139999999999999</v>
      </c>
      <c r="AS10" s="143">
        <v>2.6160000000000001</v>
      </c>
      <c r="AT10" s="143">
        <v>2.6190000000000002</v>
      </c>
      <c r="AU10" s="140">
        <v>2.6219999999999999</v>
      </c>
      <c r="AV10" s="140">
        <v>2.63</v>
      </c>
      <c r="AW10" s="140">
        <v>2.6240000000000001</v>
      </c>
      <c r="AX10" s="140">
        <v>2.6259999999999999</v>
      </c>
      <c r="AY10" s="140">
        <v>2.6240000000000001</v>
      </c>
      <c r="AZ10" s="140">
        <v>2.629</v>
      </c>
      <c r="BA10" s="140">
        <v>2.6469999999999998</v>
      </c>
      <c r="BB10" s="140">
        <v>2.6749999999999998</v>
      </c>
      <c r="BC10" s="140">
        <v>2.6850000000000001</v>
      </c>
      <c r="BD10" s="140">
        <v>2.7069999999999999</v>
      </c>
      <c r="BE10" s="140">
        <v>2.734</v>
      </c>
      <c r="BF10" s="140">
        <v>2.75</v>
      </c>
      <c r="BG10" s="140">
        <v>2.774</v>
      </c>
      <c r="BH10" s="140">
        <v>2.8</v>
      </c>
      <c r="BI10" s="140">
        <v>2.8239999999999998</v>
      </c>
      <c r="BJ10" s="140">
        <v>2.8490000000000002</v>
      </c>
      <c r="BK10" s="140">
        <v>2.8730000000000002</v>
      </c>
      <c r="BL10" s="140">
        <v>2.8980000000000001</v>
      </c>
      <c r="BM10" s="140">
        <v>2.923</v>
      </c>
      <c r="BN10" s="140">
        <v>2.9489999999999998</v>
      </c>
      <c r="BO10" s="140">
        <v>2.9750000000000001</v>
      </c>
      <c r="BP10" s="140">
        <v>3.0030000000000001</v>
      </c>
      <c r="BQ10" s="140">
        <v>3.0310000000000001</v>
      </c>
      <c r="BR10" s="140">
        <v>3.0590000000000002</v>
      </c>
      <c r="BS10" s="140">
        <v>3.0880000000000001</v>
      </c>
      <c r="BT10" s="140">
        <v>3.1179999999999999</v>
      </c>
      <c r="BU10" s="140">
        <v>3.149</v>
      </c>
      <c r="BV10" s="140">
        <v>3.1779999999999999</v>
      </c>
    </row>
    <row r="12" spans="1:75" ht="13.15" x14ac:dyDescent="0.25">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row>
    <row r="13" spans="1:75" ht="13.15" x14ac:dyDescent="0.25">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row>
    <row r="14" spans="1:75" ht="13.15" x14ac:dyDescent="0.25">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row>
    <row r="15" spans="1:75" ht="13.15" x14ac:dyDescent="0.25">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row>
    <row r="16" spans="1:75" ht="13.15" x14ac:dyDescent="0.25">
      <c r="AS16" s="173" t="s">
        <v>539</v>
      </c>
      <c r="AT16" s="174"/>
      <c r="AU16" s="174"/>
      <c r="AV16" s="175" t="s">
        <v>540</v>
      </c>
      <c r="AW16" s="176"/>
      <c r="AX16" s="176"/>
      <c r="AY16" s="176"/>
      <c r="AZ16" s="176"/>
      <c r="BA16" s="176"/>
      <c r="BB16" s="174"/>
      <c r="BC16" s="174"/>
      <c r="BD16" s="174"/>
    </row>
    <row r="17" spans="45:56" ht="13.15" x14ac:dyDescent="0.25">
      <c r="AS17" s="177"/>
      <c r="AT17" s="178"/>
      <c r="AU17" s="178"/>
      <c r="AV17" s="178"/>
      <c r="AW17" s="178"/>
      <c r="AX17" s="178"/>
      <c r="AY17" s="178"/>
      <c r="AZ17" s="178"/>
      <c r="BA17" s="178"/>
      <c r="BB17" s="178"/>
      <c r="BC17" s="178"/>
      <c r="BD17" s="179"/>
    </row>
    <row r="18" spans="45:56" ht="13.15" x14ac:dyDescent="0.25">
      <c r="AS18" s="180"/>
      <c r="AT18" s="181" t="s">
        <v>537</v>
      </c>
      <c r="AU18" s="182" t="s">
        <v>518</v>
      </c>
      <c r="AV18" s="182"/>
      <c r="AW18" s="182"/>
      <c r="AX18" s="182"/>
      <c r="AY18" s="182"/>
      <c r="AZ18" s="182"/>
      <c r="BA18" s="182"/>
      <c r="BB18" s="182"/>
      <c r="BC18" s="182"/>
      <c r="BD18" s="183"/>
    </row>
    <row r="19" spans="45:56" ht="13.15" x14ac:dyDescent="0.25">
      <c r="AS19" s="180"/>
      <c r="AT19" s="182"/>
      <c r="AU19" s="142" t="s">
        <v>480</v>
      </c>
      <c r="AV19" s="142" t="s">
        <v>481</v>
      </c>
      <c r="AW19" s="141" t="s">
        <v>482</v>
      </c>
      <c r="AX19" s="141" t="s">
        <v>483</v>
      </c>
      <c r="AY19" s="182"/>
      <c r="AZ19" s="182"/>
      <c r="BA19" s="182"/>
      <c r="BB19" s="182"/>
      <c r="BC19" s="182"/>
      <c r="BD19" s="184" t="s">
        <v>303</v>
      </c>
    </row>
    <row r="20" spans="45:56" ht="13.15" x14ac:dyDescent="0.25">
      <c r="AS20" s="180"/>
      <c r="AT20" s="182"/>
      <c r="AU20" s="192">
        <f>AS9</f>
        <v>2.6160000000000001</v>
      </c>
      <c r="AV20" s="192">
        <f t="shared" ref="AV20:AX20" si="0">AT9</f>
        <v>2.6190000000000002</v>
      </c>
      <c r="AW20" s="192">
        <f t="shared" si="0"/>
        <v>2.6219999999999999</v>
      </c>
      <c r="AX20" s="192">
        <f t="shared" si="0"/>
        <v>2.63</v>
      </c>
      <c r="AY20" s="182"/>
      <c r="AZ20" s="182"/>
      <c r="BA20" s="182"/>
      <c r="BB20" s="182"/>
      <c r="BC20" s="182"/>
      <c r="BD20" s="186">
        <f>AVERAGE(AU20:AX20)</f>
        <v>2.62175</v>
      </c>
    </row>
    <row r="21" spans="45:56" ht="13.15" x14ac:dyDescent="0.25">
      <c r="AS21" s="180"/>
      <c r="AT21" s="182"/>
      <c r="AU21" s="182"/>
      <c r="AV21" s="182"/>
      <c r="AW21" s="182"/>
      <c r="AX21" s="182"/>
      <c r="AY21" s="182"/>
      <c r="AZ21" s="182"/>
      <c r="BA21" s="182"/>
      <c r="BB21" s="182"/>
      <c r="BC21" s="182"/>
      <c r="BD21" s="185"/>
    </row>
    <row r="22" spans="45:56" ht="13.15" x14ac:dyDescent="0.25">
      <c r="AS22" s="180"/>
      <c r="AT22" s="181" t="s">
        <v>538</v>
      </c>
      <c r="AU22" s="182" t="s">
        <v>548</v>
      </c>
      <c r="AV22" s="182"/>
      <c r="AW22" s="182"/>
      <c r="AX22" s="182"/>
      <c r="AY22" s="182"/>
      <c r="AZ22" s="182"/>
      <c r="BA22" s="182"/>
      <c r="BB22" s="182"/>
      <c r="BC22" s="182"/>
      <c r="BD22" s="185"/>
    </row>
    <row r="23" spans="45:56" ht="13.15" x14ac:dyDescent="0.25">
      <c r="AS23" s="180"/>
      <c r="AT23" s="182"/>
      <c r="AU23" s="141" t="s">
        <v>492</v>
      </c>
      <c r="AV23" s="141" t="s">
        <v>493</v>
      </c>
      <c r="AW23" s="141" t="s">
        <v>494</v>
      </c>
      <c r="AX23" s="141" t="s">
        <v>495</v>
      </c>
      <c r="AY23" s="141" t="s">
        <v>496</v>
      </c>
      <c r="AZ23" s="141" t="s">
        <v>497</v>
      </c>
      <c r="BA23" s="141" t="s">
        <v>498</v>
      </c>
      <c r="BB23" s="141" t="s">
        <v>499</v>
      </c>
      <c r="BC23" s="182"/>
      <c r="BD23" s="185"/>
    </row>
    <row r="24" spans="45:56" ht="13.15" x14ac:dyDescent="0.25">
      <c r="AS24" s="180"/>
      <c r="AT24" s="182"/>
      <c r="AU24" s="192">
        <f>BE9</f>
        <v>2.6869999999999998</v>
      </c>
      <c r="AV24" s="192">
        <f t="shared" ref="AV24:BB24" si="1">BF9</f>
        <v>2.6960000000000002</v>
      </c>
      <c r="AW24" s="192">
        <f t="shared" si="1"/>
        <v>2.7120000000000002</v>
      </c>
      <c r="AX24" s="192">
        <f t="shared" si="1"/>
        <v>2.7269999999999999</v>
      </c>
      <c r="AY24" s="192">
        <f t="shared" si="1"/>
        <v>2.7429999999999999</v>
      </c>
      <c r="AZ24" s="192">
        <f t="shared" si="1"/>
        <v>2.7589999999999999</v>
      </c>
      <c r="BA24" s="192">
        <f t="shared" si="1"/>
        <v>2.7759999999999998</v>
      </c>
      <c r="BB24" s="192">
        <f t="shared" si="1"/>
        <v>2.7919999999999998</v>
      </c>
      <c r="BC24" s="182"/>
      <c r="BD24" s="186">
        <f>AVERAGE(AU24:BB24)</f>
        <v>2.7365000000000004</v>
      </c>
    </row>
    <row r="25" spans="45:56" ht="13.15" x14ac:dyDescent="0.25">
      <c r="AS25" s="180"/>
      <c r="AT25" s="182"/>
      <c r="AU25" s="182"/>
      <c r="AV25" s="182"/>
      <c r="AW25" s="182"/>
      <c r="AX25" s="182"/>
      <c r="AY25" s="182"/>
      <c r="AZ25" s="182"/>
      <c r="BA25" s="182"/>
      <c r="BB25" s="182"/>
      <c r="BC25" s="182"/>
      <c r="BD25" s="185"/>
    </row>
    <row r="26" spans="45:56" ht="13.15" x14ac:dyDescent="0.25">
      <c r="AS26" s="180"/>
      <c r="AT26" s="182"/>
      <c r="AU26" s="182"/>
      <c r="AV26" s="182"/>
      <c r="AW26" s="182"/>
      <c r="AX26" s="182"/>
      <c r="AY26" s="182"/>
      <c r="AZ26" s="182"/>
      <c r="BA26" s="182"/>
      <c r="BB26" s="182"/>
      <c r="BC26" s="187" t="s">
        <v>45</v>
      </c>
      <c r="BD26" s="188">
        <f>(BD24-BD20)/BD20</f>
        <v>4.3768475255077849E-2</v>
      </c>
    </row>
    <row r="27" spans="45:56" ht="13.15" x14ac:dyDescent="0.25">
      <c r="AS27" s="189"/>
      <c r="AT27" s="190"/>
      <c r="AU27" s="190"/>
      <c r="AV27" s="190"/>
      <c r="AW27" s="190"/>
      <c r="AX27" s="190"/>
      <c r="AY27" s="190"/>
      <c r="AZ27" s="190"/>
      <c r="BA27" s="190"/>
      <c r="BB27" s="190"/>
      <c r="BC27" s="190"/>
      <c r="BD27" s="191"/>
    </row>
  </sheetData>
  <mergeCells count="3">
    <mergeCell ref="A1:B1"/>
    <mergeCell ref="A2:B2"/>
    <mergeCell ref="A3:B3"/>
  </mergeCells>
  <pageMargins left="0.25" right="0.2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R171"/>
  <sheetViews>
    <sheetView topLeftCell="J1" zoomScale="85" zoomScaleNormal="85" zoomScaleSheetLayoutView="85" workbookViewId="0">
      <pane ySplit="1" topLeftCell="A127" activePane="bottomLeft" state="frozen"/>
      <selection activeCell="B34" sqref="B34"/>
      <selection pane="bottomLeft" activeCell="T152" sqref="T152"/>
    </sheetView>
  </sheetViews>
  <sheetFormatPr defaultRowHeight="15" x14ac:dyDescent="0.25"/>
  <cols>
    <col min="1" max="9" width="0" hidden="1" customWidth="1"/>
    <col min="10" max="10" width="51" style="18" customWidth="1"/>
    <col min="12" max="12" width="2.7109375" style="3" customWidth="1"/>
    <col min="15" max="15" width="2.7109375" customWidth="1"/>
  </cols>
  <sheetData>
    <row r="1" spans="10:17" ht="75" customHeight="1" x14ac:dyDescent="0.3">
      <c r="K1" s="21" t="s">
        <v>575</v>
      </c>
      <c r="L1" s="20"/>
      <c r="M1" s="294" t="s">
        <v>612</v>
      </c>
      <c r="N1" s="294" t="s">
        <v>26</v>
      </c>
      <c r="O1" s="242"/>
      <c r="P1" s="294" t="s">
        <v>613</v>
      </c>
      <c r="Q1" s="294" t="s">
        <v>27</v>
      </c>
    </row>
    <row r="2" spans="10:17" ht="14.45" x14ac:dyDescent="0.3">
      <c r="J2" s="244" t="s">
        <v>576</v>
      </c>
      <c r="K2" s="246">
        <v>32</v>
      </c>
      <c r="L2" s="252"/>
      <c r="M2" s="246">
        <v>1</v>
      </c>
      <c r="N2" s="253">
        <f>M2/K2</f>
        <v>3.125E-2</v>
      </c>
      <c r="O2" s="18"/>
      <c r="P2" s="249">
        <v>3</v>
      </c>
      <c r="Q2" s="253">
        <f>P2/K2</f>
        <v>9.375E-2</v>
      </c>
    </row>
    <row r="3" spans="10:17" ht="14.45" x14ac:dyDescent="0.3">
      <c r="K3" s="246">
        <v>28</v>
      </c>
      <c r="L3" s="252"/>
      <c r="M3" s="246">
        <v>1</v>
      </c>
      <c r="N3" s="253">
        <f t="shared" ref="N3:N66" si="0">M3/K3</f>
        <v>3.5714285714285712E-2</v>
      </c>
      <c r="O3" s="18"/>
      <c r="P3" s="249">
        <v>1</v>
      </c>
      <c r="Q3" s="253">
        <f t="shared" ref="Q3:Q66" si="1">P3/K3</f>
        <v>3.5714285714285712E-2</v>
      </c>
    </row>
    <row r="4" spans="10:17" ht="15" customHeight="1" x14ac:dyDescent="0.3">
      <c r="K4" s="246">
        <v>26</v>
      </c>
      <c r="L4" s="252"/>
      <c r="M4" s="246">
        <v>5</v>
      </c>
      <c r="N4" s="253">
        <f t="shared" si="0"/>
        <v>0.19230769230769232</v>
      </c>
      <c r="O4" s="18"/>
      <c r="P4" s="249">
        <v>2</v>
      </c>
      <c r="Q4" s="253">
        <f t="shared" si="1"/>
        <v>7.6923076923076927E-2</v>
      </c>
    </row>
    <row r="5" spans="10:17" ht="14.45" x14ac:dyDescent="0.3">
      <c r="K5" s="246">
        <v>29</v>
      </c>
      <c r="L5" s="252"/>
      <c r="M5" s="246">
        <v>9</v>
      </c>
      <c r="N5" s="253">
        <f t="shared" si="0"/>
        <v>0.31034482758620691</v>
      </c>
      <c r="O5" s="18"/>
      <c r="P5" s="249">
        <v>4</v>
      </c>
      <c r="Q5" s="253">
        <f t="shared" si="1"/>
        <v>0.13793103448275862</v>
      </c>
    </row>
    <row r="6" spans="10:17" ht="14.45" x14ac:dyDescent="0.3">
      <c r="J6" s="19"/>
      <c r="K6" s="246">
        <v>32</v>
      </c>
      <c r="L6" s="252"/>
      <c r="M6" s="246">
        <v>7</v>
      </c>
      <c r="N6" s="253">
        <f t="shared" si="0"/>
        <v>0.21875</v>
      </c>
      <c r="O6" s="18"/>
      <c r="P6" s="249">
        <v>0</v>
      </c>
      <c r="Q6" s="253">
        <f t="shared" si="1"/>
        <v>0</v>
      </c>
    </row>
    <row r="7" spans="10:17" ht="14.45" x14ac:dyDescent="0.3">
      <c r="K7" s="246">
        <v>23</v>
      </c>
      <c r="L7" s="252"/>
      <c r="M7" s="246">
        <v>3</v>
      </c>
      <c r="N7" s="253">
        <f t="shared" si="0"/>
        <v>0.13043478260869565</v>
      </c>
      <c r="O7" s="18"/>
      <c r="P7" s="249">
        <v>1</v>
      </c>
      <c r="Q7" s="253">
        <f t="shared" si="1"/>
        <v>4.3478260869565216E-2</v>
      </c>
    </row>
    <row r="8" spans="10:17" ht="14.45" x14ac:dyDescent="0.3">
      <c r="K8" s="247">
        <v>31</v>
      </c>
      <c r="L8" s="252"/>
      <c r="M8" s="247">
        <v>6</v>
      </c>
      <c r="N8" s="253">
        <f t="shared" si="0"/>
        <v>0.19354838709677419</v>
      </c>
      <c r="O8" s="18"/>
      <c r="P8" s="250">
        <v>0</v>
      </c>
      <c r="Q8" s="253">
        <f t="shared" si="1"/>
        <v>0</v>
      </c>
    </row>
    <row r="9" spans="10:17" ht="14.45" x14ac:dyDescent="0.3">
      <c r="K9" s="246">
        <v>31</v>
      </c>
      <c r="L9" s="252"/>
      <c r="M9" s="246">
        <v>3</v>
      </c>
      <c r="N9" s="253">
        <f t="shared" si="0"/>
        <v>9.6774193548387094E-2</v>
      </c>
      <c r="O9" s="18"/>
      <c r="P9" s="249">
        <v>1</v>
      </c>
      <c r="Q9" s="253">
        <f t="shared" si="1"/>
        <v>3.2258064516129031E-2</v>
      </c>
    </row>
    <row r="10" spans="10:17" ht="14.45" x14ac:dyDescent="0.3">
      <c r="K10" s="246">
        <v>42</v>
      </c>
      <c r="L10" s="252"/>
      <c r="M10" s="246">
        <v>10</v>
      </c>
      <c r="N10" s="253">
        <f t="shared" si="0"/>
        <v>0.23809523809523808</v>
      </c>
      <c r="O10" s="18"/>
      <c r="P10" s="249">
        <v>1</v>
      </c>
      <c r="Q10" s="253">
        <f t="shared" si="1"/>
        <v>2.3809523809523808E-2</v>
      </c>
    </row>
    <row r="11" spans="10:17" ht="14.45" x14ac:dyDescent="0.3">
      <c r="K11" s="246">
        <v>33</v>
      </c>
      <c r="L11" s="252"/>
      <c r="M11" s="246">
        <v>1</v>
      </c>
      <c r="N11" s="253">
        <f t="shared" si="0"/>
        <v>3.0303030303030304E-2</v>
      </c>
      <c r="O11" s="18"/>
      <c r="P11" s="249">
        <v>0</v>
      </c>
      <c r="Q11" s="253">
        <f t="shared" si="1"/>
        <v>0</v>
      </c>
    </row>
    <row r="12" spans="10:17" ht="14.45" x14ac:dyDescent="0.3">
      <c r="K12" s="246">
        <v>38</v>
      </c>
      <c r="L12" s="252"/>
      <c r="M12" s="246">
        <v>6</v>
      </c>
      <c r="N12" s="253">
        <f t="shared" si="0"/>
        <v>0.15789473684210525</v>
      </c>
      <c r="O12" s="18"/>
      <c r="P12" s="249">
        <v>1</v>
      </c>
      <c r="Q12" s="253">
        <f t="shared" si="1"/>
        <v>2.6315789473684209E-2</v>
      </c>
    </row>
    <row r="13" spans="10:17" ht="14.45" x14ac:dyDescent="0.3">
      <c r="K13" s="246">
        <v>40</v>
      </c>
      <c r="L13" s="252"/>
      <c r="M13" s="246">
        <v>2</v>
      </c>
      <c r="N13" s="253">
        <f t="shared" si="0"/>
        <v>0.05</v>
      </c>
      <c r="O13" s="18"/>
      <c r="P13" s="249">
        <v>1</v>
      </c>
      <c r="Q13" s="253">
        <f t="shared" si="1"/>
        <v>2.5000000000000001E-2</v>
      </c>
    </row>
    <row r="14" spans="10:17" ht="14.45" x14ac:dyDescent="0.3">
      <c r="J14" s="244" t="s">
        <v>577</v>
      </c>
      <c r="K14" s="246">
        <v>54</v>
      </c>
      <c r="L14" s="252"/>
      <c r="M14" s="246">
        <v>3</v>
      </c>
      <c r="N14" s="253">
        <f t="shared" si="0"/>
        <v>5.5555555555555552E-2</v>
      </c>
      <c r="O14" s="18"/>
      <c r="P14" s="249">
        <v>5</v>
      </c>
      <c r="Q14" s="253">
        <f t="shared" si="1"/>
        <v>9.2592592592592587E-2</v>
      </c>
    </row>
    <row r="15" spans="10:17" ht="14.45" x14ac:dyDescent="0.3">
      <c r="K15" s="246">
        <v>49</v>
      </c>
      <c r="L15" s="252"/>
      <c r="M15" s="246">
        <v>6</v>
      </c>
      <c r="N15" s="253">
        <f t="shared" si="0"/>
        <v>0.12244897959183673</v>
      </c>
      <c r="O15" s="18"/>
      <c r="P15" s="249">
        <v>4</v>
      </c>
      <c r="Q15" s="253">
        <f t="shared" si="1"/>
        <v>8.1632653061224483E-2</v>
      </c>
    </row>
    <row r="16" spans="10:17" ht="14.45" x14ac:dyDescent="0.3">
      <c r="K16" s="246">
        <v>46</v>
      </c>
      <c r="L16" s="252"/>
      <c r="M16" s="246">
        <v>4</v>
      </c>
      <c r="N16" s="253">
        <f t="shared" si="0"/>
        <v>8.6956521739130432E-2</v>
      </c>
      <c r="O16" s="18"/>
      <c r="P16" s="249">
        <v>6</v>
      </c>
      <c r="Q16" s="253">
        <f t="shared" si="1"/>
        <v>0.13043478260869565</v>
      </c>
    </row>
    <row r="17" spans="10:17" ht="14.45" x14ac:dyDescent="0.3">
      <c r="K17" s="246">
        <v>46</v>
      </c>
      <c r="L17" s="252"/>
      <c r="M17" s="246">
        <v>5</v>
      </c>
      <c r="N17" s="253">
        <f t="shared" si="0"/>
        <v>0.10869565217391304</v>
      </c>
      <c r="O17" s="18"/>
      <c r="P17" s="249">
        <v>7</v>
      </c>
      <c r="Q17" s="253">
        <f t="shared" si="1"/>
        <v>0.15217391304347827</v>
      </c>
    </row>
    <row r="18" spans="10:17" ht="14.45" x14ac:dyDescent="0.3">
      <c r="K18" s="246">
        <v>38</v>
      </c>
      <c r="L18" s="252"/>
      <c r="M18" s="246">
        <v>1</v>
      </c>
      <c r="N18" s="253">
        <f t="shared" si="0"/>
        <v>2.6315789473684209E-2</v>
      </c>
      <c r="O18" s="18"/>
      <c r="P18" s="249">
        <v>3</v>
      </c>
      <c r="Q18" s="253">
        <f t="shared" si="1"/>
        <v>7.8947368421052627E-2</v>
      </c>
    </row>
    <row r="19" spans="10:17" ht="14.45" x14ac:dyDescent="0.3">
      <c r="K19" s="246">
        <v>46</v>
      </c>
      <c r="L19" s="252"/>
      <c r="M19" s="246">
        <v>8</v>
      </c>
      <c r="N19" s="253">
        <f t="shared" si="0"/>
        <v>0.17391304347826086</v>
      </c>
      <c r="O19" s="18"/>
      <c r="P19" s="249">
        <v>7</v>
      </c>
      <c r="Q19" s="253">
        <f t="shared" si="1"/>
        <v>0.15217391304347827</v>
      </c>
    </row>
    <row r="20" spans="10:17" ht="14.45" x14ac:dyDescent="0.3">
      <c r="K20" s="246">
        <v>90</v>
      </c>
      <c r="L20" s="252"/>
      <c r="M20" s="246">
        <v>12</v>
      </c>
      <c r="N20" s="253">
        <f t="shared" si="0"/>
        <v>0.13333333333333333</v>
      </c>
      <c r="O20" s="18"/>
      <c r="P20" s="249">
        <v>10</v>
      </c>
      <c r="Q20" s="253">
        <f t="shared" si="1"/>
        <v>0.1111111111111111</v>
      </c>
    </row>
    <row r="21" spans="10:17" ht="14.45" x14ac:dyDescent="0.3">
      <c r="K21" s="246">
        <v>49</v>
      </c>
      <c r="L21" s="252"/>
      <c r="M21" s="246">
        <v>4</v>
      </c>
      <c r="N21" s="253">
        <f t="shared" si="0"/>
        <v>8.1632653061224483E-2</v>
      </c>
      <c r="O21" s="18"/>
      <c r="P21" s="249">
        <v>0</v>
      </c>
      <c r="Q21" s="253">
        <f t="shared" si="1"/>
        <v>0</v>
      </c>
    </row>
    <row r="22" spans="10:17" ht="14.45" x14ac:dyDescent="0.3">
      <c r="K22" s="246">
        <v>48</v>
      </c>
      <c r="L22" s="252"/>
      <c r="M22" s="246">
        <v>8</v>
      </c>
      <c r="N22" s="253">
        <f t="shared" si="0"/>
        <v>0.16666666666666666</v>
      </c>
      <c r="O22" s="18"/>
      <c r="P22" s="249">
        <v>8</v>
      </c>
      <c r="Q22" s="253">
        <f t="shared" si="1"/>
        <v>0.16666666666666666</v>
      </c>
    </row>
    <row r="23" spans="10:17" ht="14.45" x14ac:dyDescent="0.3">
      <c r="K23" s="246">
        <v>49</v>
      </c>
      <c r="L23" s="252"/>
      <c r="M23" s="246">
        <v>4</v>
      </c>
      <c r="N23" s="253">
        <f t="shared" si="0"/>
        <v>8.1632653061224483E-2</v>
      </c>
      <c r="O23" s="18"/>
      <c r="P23" s="249">
        <v>3</v>
      </c>
      <c r="Q23" s="253">
        <f t="shared" si="1"/>
        <v>6.1224489795918366E-2</v>
      </c>
    </row>
    <row r="24" spans="10:17" ht="14.45" x14ac:dyDescent="0.3">
      <c r="K24" s="246">
        <v>50</v>
      </c>
      <c r="L24" s="252"/>
      <c r="M24" s="246">
        <v>1</v>
      </c>
      <c r="N24" s="253">
        <f t="shared" si="0"/>
        <v>0.02</v>
      </c>
      <c r="O24" s="18"/>
      <c r="P24" s="249">
        <v>3</v>
      </c>
      <c r="Q24" s="253">
        <f t="shared" si="1"/>
        <v>0.06</v>
      </c>
    </row>
    <row r="25" spans="10:17" ht="14.45" x14ac:dyDescent="0.3">
      <c r="K25" s="246">
        <v>51</v>
      </c>
      <c r="L25" s="252"/>
      <c r="M25" s="246">
        <v>9</v>
      </c>
      <c r="N25" s="253">
        <f t="shared" si="0"/>
        <v>0.17647058823529413</v>
      </c>
      <c r="O25" s="18"/>
      <c r="P25" s="249">
        <v>5</v>
      </c>
      <c r="Q25" s="253">
        <f t="shared" si="1"/>
        <v>9.8039215686274508E-2</v>
      </c>
    </row>
    <row r="26" spans="10:17" ht="14.45" x14ac:dyDescent="0.3">
      <c r="J26" s="244" t="s">
        <v>578</v>
      </c>
      <c r="K26" s="246">
        <v>151</v>
      </c>
      <c r="L26" s="252"/>
      <c r="M26" s="246">
        <v>4</v>
      </c>
      <c r="N26" s="253">
        <f t="shared" si="0"/>
        <v>2.6490066225165563E-2</v>
      </c>
      <c r="O26" s="18"/>
      <c r="P26" s="249">
        <v>0</v>
      </c>
      <c r="Q26" s="253">
        <f t="shared" si="1"/>
        <v>0</v>
      </c>
    </row>
    <row r="27" spans="10:17" ht="14.45" x14ac:dyDescent="0.3">
      <c r="K27" s="246">
        <v>153</v>
      </c>
      <c r="L27" s="252"/>
      <c r="M27" s="246">
        <v>2</v>
      </c>
      <c r="N27" s="253">
        <f t="shared" si="0"/>
        <v>1.3071895424836602E-2</v>
      </c>
      <c r="O27" s="18"/>
      <c r="P27" s="249">
        <v>0</v>
      </c>
      <c r="Q27" s="253">
        <f t="shared" si="1"/>
        <v>0</v>
      </c>
    </row>
    <row r="28" spans="10:17" ht="14.45" x14ac:dyDescent="0.3">
      <c r="K28" s="246">
        <v>159</v>
      </c>
      <c r="L28" s="252"/>
      <c r="M28" s="246">
        <v>6</v>
      </c>
      <c r="N28" s="253">
        <f t="shared" si="0"/>
        <v>3.7735849056603772E-2</v>
      </c>
      <c r="O28" s="18"/>
      <c r="P28" s="249">
        <v>3</v>
      </c>
      <c r="Q28" s="253">
        <f t="shared" si="1"/>
        <v>1.8867924528301886E-2</v>
      </c>
    </row>
    <row r="29" spans="10:17" ht="14.45" x14ac:dyDescent="0.3">
      <c r="K29" s="246">
        <v>163</v>
      </c>
      <c r="L29" s="252"/>
      <c r="M29" s="246">
        <v>4</v>
      </c>
      <c r="N29" s="253">
        <f t="shared" si="0"/>
        <v>2.4539877300613498E-2</v>
      </c>
      <c r="O29" s="18"/>
      <c r="P29" s="249">
        <v>3</v>
      </c>
      <c r="Q29" s="253">
        <f t="shared" si="1"/>
        <v>1.8404907975460124E-2</v>
      </c>
    </row>
    <row r="30" spans="10:17" ht="14.45" x14ac:dyDescent="0.3">
      <c r="K30" s="246">
        <v>165</v>
      </c>
      <c r="L30" s="252"/>
      <c r="M30" s="246">
        <v>5</v>
      </c>
      <c r="N30" s="253">
        <f t="shared" si="0"/>
        <v>3.0303030303030304E-2</v>
      </c>
      <c r="O30" s="18"/>
      <c r="P30" s="249">
        <v>0</v>
      </c>
      <c r="Q30" s="253">
        <f t="shared" si="1"/>
        <v>0</v>
      </c>
    </row>
    <row r="31" spans="10:17" ht="14.45" x14ac:dyDescent="0.3">
      <c r="K31" s="246">
        <v>165</v>
      </c>
      <c r="L31" s="252"/>
      <c r="M31" s="246">
        <v>0</v>
      </c>
      <c r="N31" s="253">
        <f t="shared" si="0"/>
        <v>0</v>
      </c>
      <c r="O31" s="18"/>
      <c r="P31" s="249">
        <v>0</v>
      </c>
      <c r="Q31" s="253">
        <f t="shared" si="1"/>
        <v>0</v>
      </c>
    </row>
    <row r="32" spans="10:17" ht="14.45" x14ac:dyDescent="0.3">
      <c r="K32" s="246">
        <v>169</v>
      </c>
      <c r="L32" s="252"/>
      <c r="M32" s="246">
        <v>4</v>
      </c>
      <c r="N32" s="253">
        <f t="shared" si="0"/>
        <v>2.3668639053254437E-2</v>
      </c>
      <c r="O32" s="18"/>
      <c r="P32" s="249">
        <v>3</v>
      </c>
      <c r="Q32" s="253">
        <f t="shared" si="1"/>
        <v>1.7751479289940829E-2</v>
      </c>
    </row>
    <row r="33" spans="10:17" ht="14.45" x14ac:dyDescent="0.3">
      <c r="K33" s="246">
        <v>171</v>
      </c>
      <c r="L33" s="252"/>
      <c r="M33" s="246">
        <v>2</v>
      </c>
      <c r="N33" s="253">
        <f t="shared" si="0"/>
        <v>1.1695906432748537E-2</v>
      </c>
      <c r="O33" s="18"/>
      <c r="P33" s="249">
        <v>1</v>
      </c>
      <c r="Q33" s="253">
        <f t="shared" si="1"/>
        <v>5.8479532163742687E-3</v>
      </c>
    </row>
    <row r="34" spans="10:17" ht="14.45" x14ac:dyDescent="0.3">
      <c r="K34" s="246">
        <v>171</v>
      </c>
      <c r="L34" s="252"/>
      <c r="M34" s="246">
        <v>3</v>
      </c>
      <c r="N34" s="253">
        <f t="shared" si="0"/>
        <v>1.7543859649122806E-2</v>
      </c>
      <c r="O34" s="18"/>
      <c r="P34" s="249">
        <v>4</v>
      </c>
      <c r="Q34" s="253">
        <f t="shared" si="1"/>
        <v>2.3391812865497075E-2</v>
      </c>
    </row>
    <row r="35" spans="10:17" ht="14.45" x14ac:dyDescent="0.3">
      <c r="K35" s="246">
        <v>174</v>
      </c>
      <c r="L35" s="252"/>
      <c r="M35" s="246">
        <v>3</v>
      </c>
      <c r="N35" s="253">
        <f t="shared" si="0"/>
        <v>1.7241379310344827E-2</v>
      </c>
      <c r="O35" s="18"/>
      <c r="P35" s="249">
        <v>1</v>
      </c>
      <c r="Q35" s="253">
        <f t="shared" si="1"/>
        <v>5.7471264367816091E-3</v>
      </c>
    </row>
    <row r="36" spans="10:17" ht="14.45" x14ac:dyDescent="0.3">
      <c r="K36" s="246">
        <v>177</v>
      </c>
      <c r="L36" s="252"/>
      <c r="M36" s="246">
        <v>3</v>
      </c>
      <c r="N36" s="253">
        <f t="shared" si="0"/>
        <v>1.6949152542372881E-2</v>
      </c>
      <c r="O36" s="18"/>
      <c r="P36" s="249">
        <v>0</v>
      </c>
      <c r="Q36" s="253">
        <f t="shared" si="1"/>
        <v>0</v>
      </c>
    </row>
    <row r="37" spans="10:17" ht="14.45" x14ac:dyDescent="0.3">
      <c r="K37" s="246">
        <v>180</v>
      </c>
      <c r="L37" s="252"/>
      <c r="M37" s="246">
        <v>4</v>
      </c>
      <c r="N37" s="253">
        <f t="shared" si="0"/>
        <v>2.2222222222222223E-2</v>
      </c>
      <c r="O37" s="18"/>
      <c r="P37" s="249">
        <v>2</v>
      </c>
      <c r="Q37" s="253">
        <f t="shared" si="1"/>
        <v>1.1111111111111112E-2</v>
      </c>
    </row>
    <row r="38" spans="10:17" ht="14.45" x14ac:dyDescent="0.3">
      <c r="J38" s="244" t="s">
        <v>579</v>
      </c>
      <c r="K38" s="246">
        <v>243</v>
      </c>
      <c r="L38" s="252"/>
      <c r="M38" s="246">
        <v>26</v>
      </c>
      <c r="N38" s="253">
        <f t="shared" si="0"/>
        <v>0.10699588477366255</v>
      </c>
      <c r="O38" s="18"/>
      <c r="P38" s="249">
        <v>44</v>
      </c>
      <c r="Q38" s="253">
        <f t="shared" si="1"/>
        <v>0.18106995884773663</v>
      </c>
    </row>
    <row r="39" spans="10:17" ht="14.45" x14ac:dyDescent="0.3">
      <c r="K39" s="246">
        <v>239</v>
      </c>
      <c r="L39" s="252"/>
      <c r="M39" s="246">
        <v>23</v>
      </c>
      <c r="N39" s="253">
        <f t="shared" si="0"/>
        <v>9.6234309623430964E-2</v>
      </c>
      <c r="O39" s="18"/>
      <c r="P39" s="249">
        <v>27</v>
      </c>
      <c r="Q39" s="253">
        <f t="shared" si="1"/>
        <v>0.11297071129707113</v>
      </c>
    </row>
    <row r="40" spans="10:17" ht="14.45" x14ac:dyDescent="0.3">
      <c r="K40" s="246">
        <v>245</v>
      </c>
      <c r="L40" s="252"/>
      <c r="M40" s="246">
        <v>31</v>
      </c>
      <c r="N40" s="253">
        <f t="shared" si="0"/>
        <v>0.12653061224489795</v>
      </c>
      <c r="O40" s="18"/>
      <c r="P40" s="249">
        <v>25</v>
      </c>
      <c r="Q40" s="253">
        <f t="shared" si="1"/>
        <v>0.10204081632653061</v>
      </c>
    </row>
    <row r="41" spans="10:17" ht="14.45" x14ac:dyDescent="0.3">
      <c r="K41" s="246">
        <v>243</v>
      </c>
      <c r="L41" s="252"/>
      <c r="M41" s="246">
        <v>29</v>
      </c>
      <c r="N41" s="253">
        <f t="shared" si="0"/>
        <v>0.11934156378600823</v>
      </c>
      <c r="O41" s="18"/>
      <c r="P41" s="249">
        <v>29</v>
      </c>
      <c r="Q41" s="253">
        <f t="shared" si="1"/>
        <v>0.11934156378600823</v>
      </c>
    </row>
    <row r="42" spans="10:17" ht="14.45" x14ac:dyDescent="0.3">
      <c r="K42" s="246">
        <v>242</v>
      </c>
      <c r="L42" s="252"/>
      <c r="M42" s="246">
        <v>31</v>
      </c>
      <c r="N42" s="253">
        <f t="shared" si="0"/>
        <v>0.128099173553719</v>
      </c>
      <c r="O42" s="18"/>
      <c r="P42" s="249">
        <v>32</v>
      </c>
      <c r="Q42" s="253">
        <f t="shared" si="1"/>
        <v>0.13223140495867769</v>
      </c>
    </row>
    <row r="43" spans="10:17" ht="14.45" x14ac:dyDescent="0.3">
      <c r="K43" s="246">
        <v>244</v>
      </c>
      <c r="L43" s="252"/>
      <c r="M43" s="246">
        <v>28</v>
      </c>
      <c r="N43" s="253">
        <f t="shared" si="0"/>
        <v>0.11475409836065574</v>
      </c>
      <c r="O43" s="18"/>
      <c r="P43" s="249">
        <v>26</v>
      </c>
      <c r="Q43" s="253">
        <f t="shared" si="1"/>
        <v>0.10655737704918032</v>
      </c>
    </row>
    <row r="44" spans="10:17" ht="14.45" x14ac:dyDescent="0.3">
      <c r="K44" s="246">
        <v>249</v>
      </c>
      <c r="L44" s="252"/>
      <c r="M44" s="246">
        <v>31</v>
      </c>
      <c r="N44" s="253">
        <f t="shared" si="0"/>
        <v>0.12449799196787148</v>
      </c>
      <c r="O44" s="18"/>
      <c r="P44" s="249">
        <v>26</v>
      </c>
      <c r="Q44" s="253">
        <f t="shared" si="1"/>
        <v>0.10441767068273092</v>
      </c>
    </row>
    <row r="45" spans="10:17" ht="14.45" x14ac:dyDescent="0.3">
      <c r="K45" s="246">
        <v>241</v>
      </c>
      <c r="L45" s="252"/>
      <c r="M45" s="246">
        <v>19</v>
      </c>
      <c r="N45" s="253">
        <f t="shared" si="0"/>
        <v>7.8838174273858919E-2</v>
      </c>
      <c r="O45" s="18"/>
      <c r="P45" s="249">
        <v>27</v>
      </c>
      <c r="Q45" s="253">
        <f t="shared" si="1"/>
        <v>0.11203319502074689</v>
      </c>
    </row>
    <row r="46" spans="10:17" ht="14.45" x14ac:dyDescent="0.3">
      <c r="K46" s="246">
        <v>250</v>
      </c>
      <c r="L46" s="252"/>
      <c r="M46" s="246">
        <v>38</v>
      </c>
      <c r="N46" s="253">
        <f t="shared" si="0"/>
        <v>0.152</v>
      </c>
      <c r="O46" s="18"/>
      <c r="P46" s="249">
        <v>29</v>
      </c>
      <c r="Q46" s="253">
        <f t="shared" si="1"/>
        <v>0.11600000000000001</v>
      </c>
    </row>
    <row r="47" spans="10:17" ht="14.45" x14ac:dyDescent="0.3">
      <c r="K47" s="246">
        <v>251</v>
      </c>
      <c r="L47" s="252"/>
      <c r="M47" s="246">
        <v>38</v>
      </c>
      <c r="N47" s="253">
        <f t="shared" si="0"/>
        <v>0.15139442231075698</v>
      </c>
      <c r="O47" s="18"/>
      <c r="P47" s="249">
        <v>37</v>
      </c>
      <c r="Q47" s="253">
        <f t="shared" si="1"/>
        <v>0.14741035856573706</v>
      </c>
    </row>
    <row r="48" spans="10:17" ht="14.45" x14ac:dyDescent="0.3">
      <c r="K48" s="246">
        <v>253</v>
      </c>
      <c r="L48" s="252"/>
      <c r="M48" s="246">
        <v>41</v>
      </c>
      <c r="N48" s="253">
        <f t="shared" si="0"/>
        <v>0.16205533596837945</v>
      </c>
      <c r="O48" s="18"/>
      <c r="P48" s="249">
        <v>39</v>
      </c>
      <c r="Q48" s="253">
        <f t="shared" si="1"/>
        <v>0.1541501976284585</v>
      </c>
    </row>
    <row r="49" spans="10:17" ht="14.45" x14ac:dyDescent="0.3">
      <c r="K49" s="246">
        <v>250</v>
      </c>
      <c r="L49" s="252"/>
      <c r="M49" s="246">
        <v>34</v>
      </c>
      <c r="N49" s="253">
        <f t="shared" si="0"/>
        <v>0.13600000000000001</v>
      </c>
      <c r="O49" s="18"/>
      <c r="P49" s="249">
        <v>37</v>
      </c>
      <c r="Q49" s="253">
        <f t="shared" si="1"/>
        <v>0.14799999999999999</v>
      </c>
    </row>
    <row r="50" spans="10:17" ht="14.45" x14ac:dyDescent="0.3">
      <c r="J50" s="244" t="s">
        <v>580</v>
      </c>
      <c r="K50" s="246">
        <v>131</v>
      </c>
      <c r="L50" s="252"/>
      <c r="M50" s="246">
        <v>11</v>
      </c>
      <c r="N50" s="253">
        <f t="shared" si="0"/>
        <v>8.3969465648854963E-2</v>
      </c>
      <c r="O50" s="18"/>
      <c r="P50" s="249">
        <v>3</v>
      </c>
      <c r="Q50" s="253">
        <f t="shared" si="1"/>
        <v>2.2900763358778626E-2</v>
      </c>
    </row>
    <row r="51" spans="10:17" ht="14.45" x14ac:dyDescent="0.3">
      <c r="K51" s="246">
        <v>133</v>
      </c>
      <c r="L51" s="252"/>
      <c r="M51" s="246">
        <v>9</v>
      </c>
      <c r="N51" s="253">
        <f t="shared" si="0"/>
        <v>6.7669172932330823E-2</v>
      </c>
      <c r="O51" s="18"/>
      <c r="P51" s="249">
        <v>5</v>
      </c>
      <c r="Q51" s="253">
        <f t="shared" si="1"/>
        <v>3.7593984962406013E-2</v>
      </c>
    </row>
    <row r="52" spans="10:17" ht="14.45" x14ac:dyDescent="0.3">
      <c r="K52" s="246">
        <v>132</v>
      </c>
      <c r="L52" s="252"/>
      <c r="M52" s="246">
        <v>8</v>
      </c>
      <c r="N52" s="253">
        <f t="shared" si="0"/>
        <v>6.0606060606060608E-2</v>
      </c>
      <c r="O52" s="18"/>
      <c r="P52" s="249">
        <v>10</v>
      </c>
      <c r="Q52" s="253">
        <f t="shared" si="1"/>
        <v>7.575757575757576E-2</v>
      </c>
    </row>
    <row r="53" spans="10:17" ht="14.45" x14ac:dyDescent="0.3">
      <c r="K53" s="246">
        <v>128</v>
      </c>
      <c r="L53" s="252"/>
      <c r="M53" s="246">
        <v>9</v>
      </c>
      <c r="N53" s="253">
        <f t="shared" si="0"/>
        <v>7.03125E-2</v>
      </c>
      <c r="O53" s="18"/>
      <c r="P53" s="249">
        <v>4</v>
      </c>
      <c r="Q53" s="253">
        <f t="shared" si="1"/>
        <v>3.125E-2</v>
      </c>
    </row>
    <row r="54" spans="10:17" ht="14.45" x14ac:dyDescent="0.3">
      <c r="K54" s="246">
        <v>132</v>
      </c>
      <c r="L54" s="252"/>
      <c r="M54" s="246">
        <v>11</v>
      </c>
      <c r="N54" s="253">
        <f t="shared" si="0"/>
        <v>8.3333333333333329E-2</v>
      </c>
      <c r="O54" s="18"/>
      <c r="P54" s="249">
        <v>8</v>
      </c>
      <c r="Q54" s="253">
        <f t="shared" si="1"/>
        <v>6.0606060606060608E-2</v>
      </c>
    </row>
    <row r="55" spans="10:17" ht="14.45" x14ac:dyDescent="0.3">
      <c r="K55" s="246">
        <v>133</v>
      </c>
      <c r="L55" s="252"/>
      <c r="M55" s="246">
        <v>10</v>
      </c>
      <c r="N55" s="253">
        <f t="shared" si="0"/>
        <v>7.5187969924812026E-2</v>
      </c>
      <c r="O55" s="18"/>
      <c r="P55" s="249">
        <v>7</v>
      </c>
      <c r="Q55" s="253">
        <f t="shared" si="1"/>
        <v>5.2631578947368418E-2</v>
      </c>
    </row>
    <row r="56" spans="10:17" ht="14.45" x14ac:dyDescent="0.3">
      <c r="K56" s="246">
        <v>126</v>
      </c>
      <c r="L56" s="252"/>
      <c r="M56" s="246">
        <v>11</v>
      </c>
      <c r="N56" s="253">
        <f t="shared" si="0"/>
        <v>8.7301587301587297E-2</v>
      </c>
      <c r="O56" s="18"/>
      <c r="P56" s="249">
        <v>6</v>
      </c>
      <c r="Q56" s="253">
        <f t="shared" si="1"/>
        <v>4.7619047619047616E-2</v>
      </c>
    </row>
    <row r="57" spans="10:17" ht="14.45" x14ac:dyDescent="0.3">
      <c r="K57" s="246">
        <v>131</v>
      </c>
      <c r="L57" s="252"/>
      <c r="M57" s="246">
        <v>14</v>
      </c>
      <c r="N57" s="253">
        <f t="shared" si="0"/>
        <v>0.10687022900763359</v>
      </c>
      <c r="O57" s="18"/>
      <c r="P57" s="249">
        <v>9</v>
      </c>
      <c r="Q57" s="253">
        <f t="shared" si="1"/>
        <v>6.8702290076335881E-2</v>
      </c>
    </row>
    <row r="58" spans="10:17" ht="14.45" x14ac:dyDescent="0.3">
      <c r="K58" s="246">
        <v>132</v>
      </c>
      <c r="L58" s="252"/>
      <c r="M58" s="246">
        <v>15</v>
      </c>
      <c r="N58" s="253">
        <f t="shared" si="0"/>
        <v>0.11363636363636363</v>
      </c>
      <c r="O58" s="18"/>
      <c r="P58" s="249">
        <v>10</v>
      </c>
      <c r="Q58" s="253">
        <f t="shared" si="1"/>
        <v>7.575757575757576E-2</v>
      </c>
    </row>
    <row r="59" spans="10:17" ht="14.45" x14ac:dyDescent="0.3">
      <c r="K59" s="246">
        <v>121</v>
      </c>
      <c r="L59" s="252"/>
      <c r="M59" s="246">
        <v>7</v>
      </c>
      <c r="N59" s="253">
        <f t="shared" si="0"/>
        <v>5.7851239669421489E-2</v>
      </c>
      <c r="O59" s="18"/>
      <c r="P59" s="249">
        <v>12</v>
      </c>
      <c r="Q59" s="253">
        <f t="shared" si="1"/>
        <v>9.9173553719008267E-2</v>
      </c>
    </row>
    <row r="60" spans="10:17" ht="14.45" x14ac:dyDescent="0.3">
      <c r="K60" s="246">
        <v>121</v>
      </c>
      <c r="L60" s="252"/>
      <c r="M60" s="246">
        <v>7</v>
      </c>
      <c r="N60" s="253">
        <f t="shared" si="0"/>
        <v>5.7851239669421489E-2</v>
      </c>
      <c r="O60" s="18"/>
      <c r="P60" s="251">
        <v>11</v>
      </c>
      <c r="Q60" s="253">
        <f t="shared" si="1"/>
        <v>9.0909090909090912E-2</v>
      </c>
    </row>
    <row r="61" spans="10:17" ht="14.45" x14ac:dyDescent="0.3">
      <c r="K61" s="246">
        <v>119</v>
      </c>
      <c r="L61" s="252"/>
      <c r="M61" s="246">
        <v>9</v>
      </c>
      <c r="N61" s="253">
        <f t="shared" si="0"/>
        <v>7.5630252100840331E-2</v>
      </c>
      <c r="O61" s="18"/>
      <c r="P61" s="249">
        <v>8</v>
      </c>
      <c r="Q61" s="253">
        <f t="shared" si="1"/>
        <v>6.7226890756302518E-2</v>
      </c>
    </row>
    <row r="62" spans="10:17" ht="14.45" x14ac:dyDescent="0.3">
      <c r="J62" s="244" t="s">
        <v>1</v>
      </c>
      <c r="K62" s="246">
        <v>87</v>
      </c>
      <c r="L62" s="254"/>
      <c r="M62" s="246">
        <v>14</v>
      </c>
      <c r="N62" s="253">
        <f t="shared" si="0"/>
        <v>0.16091954022988506</v>
      </c>
      <c r="O62" s="18"/>
      <c r="P62" s="249">
        <v>4</v>
      </c>
      <c r="Q62" s="253">
        <f t="shared" si="1"/>
        <v>4.5977011494252873E-2</v>
      </c>
    </row>
    <row r="63" spans="10:17" ht="14.45" x14ac:dyDescent="0.3">
      <c r="K63" s="246">
        <v>103</v>
      </c>
      <c r="L63" s="254"/>
      <c r="M63" s="246">
        <v>12</v>
      </c>
      <c r="N63" s="253">
        <f t="shared" si="0"/>
        <v>0.11650485436893204</v>
      </c>
      <c r="O63" s="18"/>
      <c r="P63" s="249">
        <v>2</v>
      </c>
      <c r="Q63" s="253">
        <f t="shared" si="1"/>
        <v>1.9417475728155338E-2</v>
      </c>
    </row>
    <row r="64" spans="10:17" ht="14.45" x14ac:dyDescent="0.3">
      <c r="K64" s="246">
        <v>84</v>
      </c>
      <c r="L64" s="254"/>
      <c r="M64" s="246">
        <v>6</v>
      </c>
      <c r="N64" s="253">
        <f t="shared" si="0"/>
        <v>7.1428571428571425E-2</v>
      </c>
      <c r="O64" s="18"/>
      <c r="P64" s="249">
        <v>12</v>
      </c>
      <c r="Q64" s="253">
        <f t="shared" si="1"/>
        <v>0.14285714285714285</v>
      </c>
    </row>
    <row r="65" spans="10:17" ht="14.45" x14ac:dyDescent="0.3">
      <c r="K65" s="246">
        <v>102</v>
      </c>
      <c r="L65" s="254"/>
      <c r="M65" s="246">
        <v>11</v>
      </c>
      <c r="N65" s="253">
        <f t="shared" si="0"/>
        <v>0.10784313725490197</v>
      </c>
      <c r="O65" s="18"/>
      <c r="P65" s="249">
        <v>4</v>
      </c>
      <c r="Q65" s="253">
        <f t="shared" si="1"/>
        <v>3.9215686274509803E-2</v>
      </c>
    </row>
    <row r="66" spans="10:17" ht="14.45" x14ac:dyDescent="0.3">
      <c r="K66" s="246">
        <v>99</v>
      </c>
      <c r="L66" s="254"/>
      <c r="M66" s="246">
        <v>7</v>
      </c>
      <c r="N66" s="253">
        <f t="shared" si="0"/>
        <v>7.0707070707070704E-2</v>
      </c>
      <c r="O66" s="18"/>
      <c r="P66" s="249">
        <v>6</v>
      </c>
      <c r="Q66" s="253">
        <f t="shared" si="1"/>
        <v>6.0606060606060608E-2</v>
      </c>
    </row>
    <row r="67" spans="10:17" ht="14.45" x14ac:dyDescent="0.3">
      <c r="K67" s="246">
        <v>100</v>
      </c>
      <c r="L67" s="254"/>
      <c r="M67" s="246">
        <v>12</v>
      </c>
      <c r="N67" s="253">
        <f t="shared" ref="N67:N130" si="2">M67/K67</f>
        <v>0.12</v>
      </c>
      <c r="O67" s="18"/>
      <c r="P67" s="249">
        <v>2</v>
      </c>
      <c r="Q67" s="253">
        <f t="shared" ref="Q67:Q130" si="3">P67/K67</f>
        <v>0.02</v>
      </c>
    </row>
    <row r="68" spans="10:17" ht="14.45" x14ac:dyDescent="0.3">
      <c r="K68" s="246">
        <v>106</v>
      </c>
      <c r="L68" s="254"/>
      <c r="M68" s="246">
        <v>13</v>
      </c>
      <c r="N68" s="253">
        <f t="shared" si="2"/>
        <v>0.12264150943396226</v>
      </c>
      <c r="O68" s="18"/>
      <c r="P68" s="249">
        <v>3</v>
      </c>
      <c r="Q68" s="253">
        <f t="shared" si="3"/>
        <v>2.8301886792452831E-2</v>
      </c>
    </row>
    <row r="69" spans="10:17" ht="14.45" x14ac:dyDescent="0.3">
      <c r="K69" s="246">
        <v>109</v>
      </c>
      <c r="L69" s="254"/>
      <c r="M69" s="246">
        <v>4</v>
      </c>
      <c r="N69" s="253">
        <f t="shared" si="2"/>
        <v>3.669724770642202E-2</v>
      </c>
      <c r="O69" s="18"/>
      <c r="P69" s="249">
        <v>3</v>
      </c>
      <c r="Q69" s="253">
        <f t="shared" si="3"/>
        <v>2.7522935779816515E-2</v>
      </c>
    </row>
    <row r="70" spans="10:17" ht="14.45" x14ac:dyDescent="0.3">
      <c r="K70" s="246">
        <v>106</v>
      </c>
      <c r="L70" s="254"/>
      <c r="M70" s="246">
        <v>4</v>
      </c>
      <c r="N70" s="253">
        <f t="shared" si="2"/>
        <v>3.7735849056603772E-2</v>
      </c>
      <c r="O70" s="18"/>
      <c r="P70" s="249">
        <v>3</v>
      </c>
      <c r="Q70" s="253">
        <f t="shared" si="3"/>
        <v>2.8301886792452831E-2</v>
      </c>
    </row>
    <row r="71" spans="10:17" ht="14.45" x14ac:dyDescent="0.3">
      <c r="K71" s="246">
        <v>110</v>
      </c>
      <c r="L71" s="254"/>
      <c r="M71" s="246">
        <v>12</v>
      </c>
      <c r="N71" s="253">
        <f t="shared" si="2"/>
        <v>0.10909090909090909</v>
      </c>
      <c r="O71" s="18"/>
      <c r="P71" s="249">
        <v>8</v>
      </c>
      <c r="Q71" s="253">
        <f t="shared" si="3"/>
        <v>7.2727272727272724E-2</v>
      </c>
    </row>
    <row r="72" spans="10:17" ht="14.45" x14ac:dyDescent="0.3">
      <c r="K72" s="246">
        <v>114</v>
      </c>
      <c r="L72" s="254"/>
      <c r="M72" s="246">
        <v>20</v>
      </c>
      <c r="N72" s="253">
        <f t="shared" si="2"/>
        <v>0.17543859649122806</v>
      </c>
      <c r="O72" s="18"/>
      <c r="P72" s="249">
        <v>4</v>
      </c>
      <c r="Q72" s="253">
        <f t="shared" si="3"/>
        <v>3.5087719298245612E-2</v>
      </c>
    </row>
    <row r="73" spans="10:17" ht="14.45" x14ac:dyDescent="0.3">
      <c r="K73" s="246">
        <v>114</v>
      </c>
      <c r="L73" s="254"/>
      <c r="M73" s="246">
        <v>17</v>
      </c>
      <c r="N73" s="253">
        <f t="shared" si="2"/>
        <v>0.14912280701754385</v>
      </c>
      <c r="O73" s="18"/>
      <c r="P73" s="249">
        <v>13</v>
      </c>
      <c r="Q73" s="253">
        <f t="shared" si="3"/>
        <v>0.11403508771929824</v>
      </c>
    </row>
    <row r="74" spans="10:17" ht="14.45" x14ac:dyDescent="0.3">
      <c r="J74" s="244" t="s">
        <v>581</v>
      </c>
      <c r="K74" s="246">
        <v>8</v>
      </c>
      <c r="L74" s="252"/>
      <c r="M74" s="246">
        <v>3</v>
      </c>
      <c r="N74" s="253">
        <f t="shared" si="2"/>
        <v>0.375</v>
      </c>
      <c r="O74" s="18"/>
      <c r="P74" s="249">
        <v>1</v>
      </c>
      <c r="Q74" s="253">
        <f t="shared" si="3"/>
        <v>0.125</v>
      </c>
    </row>
    <row r="75" spans="10:17" ht="14.45" x14ac:dyDescent="0.3">
      <c r="K75" s="246">
        <v>8</v>
      </c>
      <c r="L75" s="252"/>
      <c r="M75" s="246">
        <v>3</v>
      </c>
      <c r="N75" s="253">
        <f t="shared" si="2"/>
        <v>0.375</v>
      </c>
      <c r="O75" s="18"/>
      <c r="P75" s="249">
        <v>1</v>
      </c>
      <c r="Q75" s="253">
        <f t="shared" si="3"/>
        <v>0.125</v>
      </c>
    </row>
    <row r="76" spans="10:17" ht="14.45" x14ac:dyDescent="0.3">
      <c r="K76" s="246">
        <v>8</v>
      </c>
      <c r="L76" s="252"/>
      <c r="M76" s="246">
        <v>3</v>
      </c>
      <c r="N76" s="253">
        <f t="shared" si="2"/>
        <v>0.375</v>
      </c>
      <c r="O76" s="18"/>
      <c r="P76" s="249">
        <v>1</v>
      </c>
      <c r="Q76" s="253">
        <f t="shared" si="3"/>
        <v>0.125</v>
      </c>
    </row>
    <row r="77" spans="10:17" ht="14.45" x14ac:dyDescent="0.3">
      <c r="K77" s="246">
        <v>8</v>
      </c>
      <c r="L77" s="252"/>
      <c r="M77" s="246">
        <v>5</v>
      </c>
      <c r="N77" s="253">
        <f t="shared" si="2"/>
        <v>0.625</v>
      </c>
      <c r="O77" s="18"/>
      <c r="P77" s="249">
        <v>1</v>
      </c>
      <c r="Q77" s="253">
        <f t="shared" si="3"/>
        <v>0.125</v>
      </c>
    </row>
    <row r="78" spans="10:17" ht="14.45" x14ac:dyDescent="0.3">
      <c r="K78" s="246">
        <v>16</v>
      </c>
      <c r="L78" s="252"/>
      <c r="M78" s="246">
        <v>2</v>
      </c>
      <c r="N78" s="253">
        <f t="shared" si="2"/>
        <v>0.125</v>
      </c>
      <c r="O78" s="18"/>
      <c r="P78" s="249">
        <v>1</v>
      </c>
      <c r="Q78" s="253">
        <f t="shared" si="3"/>
        <v>6.25E-2</v>
      </c>
    </row>
    <row r="79" spans="10:17" ht="14.45" x14ac:dyDescent="0.3">
      <c r="K79" s="246">
        <v>14</v>
      </c>
      <c r="L79" s="252"/>
      <c r="M79" s="246">
        <v>0</v>
      </c>
      <c r="N79" s="253">
        <f t="shared" si="2"/>
        <v>0</v>
      </c>
      <c r="O79" s="18"/>
      <c r="P79" s="249">
        <v>2</v>
      </c>
      <c r="Q79" s="253">
        <f t="shared" si="3"/>
        <v>0.14285714285714285</v>
      </c>
    </row>
    <row r="80" spans="10:17" ht="14.45" x14ac:dyDescent="0.3">
      <c r="K80" s="246">
        <v>14</v>
      </c>
      <c r="L80" s="252"/>
      <c r="M80" s="246">
        <v>1</v>
      </c>
      <c r="N80" s="253">
        <f t="shared" si="2"/>
        <v>7.1428571428571425E-2</v>
      </c>
      <c r="O80" s="18"/>
      <c r="P80" s="249">
        <v>1</v>
      </c>
      <c r="Q80" s="253">
        <f t="shared" si="3"/>
        <v>7.1428571428571425E-2</v>
      </c>
    </row>
    <row r="81" spans="10:17" ht="14.45" x14ac:dyDescent="0.3">
      <c r="K81" s="246">
        <v>14</v>
      </c>
      <c r="L81" s="252"/>
      <c r="M81" s="246">
        <v>0</v>
      </c>
      <c r="N81" s="253">
        <f t="shared" si="2"/>
        <v>0</v>
      </c>
      <c r="O81" s="18"/>
      <c r="P81" s="249">
        <v>3</v>
      </c>
      <c r="Q81" s="253">
        <f t="shared" si="3"/>
        <v>0.21428571428571427</v>
      </c>
    </row>
    <row r="82" spans="10:17" ht="14.45" x14ac:dyDescent="0.3">
      <c r="K82" s="246">
        <v>13</v>
      </c>
      <c r="L82" s="252"/>
      <c r="M82" s="246">
        <v>1</v>
      </c>
      <c r="N82" s="253">
        <f t="shared" si="2"/>
        <v>7.6923076923076927E-2</v>
      </c>
      <c r="O82" s="18"/>
      <c r="P82" s="249">
        <v>0</v>
      </c>
      <c r="Q82" s="253">
        <f t="shared" si="3"/>
        <v>0</v>
      </c>
    </row>
    <row r="83" spans="10:17" ht="14.45" x14ac:dyDescent="0.3">
      <c r="K83" s="246">
        <v>14</v>
      </c>
      <c r="L83" s="252"/>
      <c r="M83" s="246">
        <v>1</v>
      </c>
      <c r="N83" s="253">
        <f t="shared" si="2"/>
        <v>7.1428571428571425E-2</v>
      </c>
      <c r="O83" s="18"/>
      <c r="P83" s="249">
        <v>1</v>
      </c>
      <c r="Q83" s="253">
        <f t="shared" si="3"/>
        <v>7.1428571428571425E-2</v>
      </c>
    </row>
    <row r="84" spans="10:17" ht="14.45" x14ac:dyDescent="0.3">
      <c r="K84" s="246">
        <v>18</v>
      </c>
      <c r="L84" s="252"/>
      <c r="M84" s="246">
        <v>1</v>
      </c>
      <c r="N84" s="253">
        <f t="shared" si="2"/>
        <v>5.5555555555555552E-2</v>
      </c>
      <c r="O84" s="18"/>
      <c r="P84" s="249">
        <v>1</v>
      </c>
      <c r="Q84" s="253">
        <f t="shared" si="3"/>
        <v>5.5555555555555552E-2</v>
      </c>
    </row>
    <row r="85" spans="10:17" ht="14.45" x14ac:dyDescent="0.3">
      <c r="K85" s="246">
        <v>19</v>
      </c>
      <c r="L85" s="252"/>
      <c r="M85" s="246">
        <v>4</v>
      </c>
      <c r="N85" s="253">
        <f t="shared" si="2"/>
        <v>0.21052631578947367</v>
      </c>
      <c r="O85" s="18"/>
      <c r="P85" s="249">
        <v>3</v>
      </c>
      <c r="Q85" s="253">
        <f t="shared" si="3"/>
        <v>0.15789473684210525</v>
      </c>
    </row>
    <row r="86" spans="10:17" ht="14.45" x14ac:dyDescent="0.3">
      <c r="J86" s="244" t="s">
        <v>582</v>
      </c>
      <c r="K86" s="246">
        <v>72</v>
      </c>
      <c r="L86" s="252"/>
      <c r="M86" s="246">
        <v>5</v>
      </c>
      <c r="N86" s="253">
        <f t="shared" si="2"/>
        <v>6.9444444444444448E-2</v>
      </c>
      <c r="O86" s="18"/>
      <c r="P86" s="249">
        <v>3</v>
      </c>
      <c r="Q86" s="253">
        <f t="shared" si="3"/>
        <v>4.1666666666666664E-2</v>
      </c>
    </row>
    <row r="87" spans="10:17" ht="14.45" x14ac:dyDescent="0.3">
      <c r="K87" s="246">
        <v>142</v>
      </c>
      <c r="L87" s="252"/>
      <c r="M87" s="246">
        <v>8</v>
      </c>
      <c r="N87" s="253">
        <f t="shared" si="2"/>
        <v>5.6338028169014086E-2</v>
      </c>
      <c r="O87" s="18"/>
      <c r="P87" s="249">
        <v>8</v>
      </c>
      <c r="Q87" s="253">
        <f t="shared" si="3"/>
        <v>5.6338028169014086E-2</v>
      </c>
    </row>
    <row r="88" spans="10:17" ht="14.45" x14ac:dyDescent="0.3">
      <c r="K88" s="246">
        <v>72</v>
      </c>
      <c r="L88" s="252"/>
      <c r="M88" s="246">
        <v>7</v>
      </c>
      <c r="N88" s="253">
        <f t="shared" si="2"/>
        <v>9.7222222222222224E-2</v>
      </c>
      <c r="O88" s="18"/>
      <c r="P88" s="249">
        <v>2</v>
      </c>
      <c r="Q88" s="253">
        <f t="shared" si="3"/>
        <v>2.7777777777777776E-2</v>
      </c>
    </row>
    <row r="89" spans="10:17" ht="14.45" x14ac:dyDescent="0.3">
      <c r="K89" s="246">
        <v>73</v>
      </c>
      <c r="L89" s="252"/>
      <c r="M89" s="246">
        <v>6</v>
      </c>
      <c r="N89" s="253">
        <f t="shared" si="2"/>
        <v>8.2191780821917804E-2</v>
      </c>
      <c r="O89" s="18"/>
      <c r="P89" s="249">
        <v>1</v>
      </c>
      <c r="Q89" s="253">
        <f t="shared" si="3"/>
        <v>1.3698630136986301E-2</v>
      </c>
    </row>
    <row r="90" spans="10:17" ht="14.45" x14ac:dyDescent="0.3">
      <c r="K90" s="246">
        <v>69</v>
      </c>
      <c r="L90" s="252"/>
      <c r="M90" s="246">
        <v>2</v>
      </c>
      <c r="N90" s="253">
        <f t="shared" si="2"/>
        <v>2.8985507246376812E-2</v>
      </c>
      <c r="O90" s="18"/>
      <c r="P90" s="249">
        <v>3</v>
      </c>
      <c r="Q90" s="253">
        <f t="shared" si="3"/>
        <v>4.3478260869565216E-2</v>
      </c>
    </row>
    <row r="91" spans="10:17" ht="14.45" x14ac:dyDescent="0.3">
      <c r="K91" s="246">
        <v>71</v>
      </c>
      <c r="L91" s="252"/>
      <c r="M91" s="246">
        <v>6</v>
      </c>
      <c r="N91" s="253">
        <f t="shared" si="2"/>
        <v>8.4507042253521125E-2</v>
      </c>
      <c r="O91" s="18"/>
      <c r="P91" s="249">
        <v>2</v>
      </c>
      <c r="Q91" s="253">
        <f t="shared" si="3"/>
        <v>2.8169014084507043E-2</v>
      </c>
    </row>
    <row r="92" spans="10:17" ht="14.45" x14ac:dyDescent="0.3">
      <c r="K92" s="246">
        <v>77</v>
      </c>
      <c r="L92" s="252"/>
      <c r="M92" s="246">
        <v>12</v>
      </c>
      <c r="N92" s="253">
        <f t="shared" si="2"/>
        <v>0.15584415584415584</v>
      </c>
      <c r="O92" s="18"/>
      <c r="P92" s="249">
        <v>0</v>
      </c>
      <c r="Q92" s="253">
        <f t="shared" si="3"/>
        <v>0</v>
      </c>
    </row>
    <row r="93" spans="10:17" ht="14.45" x14ac:dyDescent="0.3">
      <c r="K93" s="246">
        <v>85</v>
      </c>
      <c r="L93" s="252"/>
      <c r="M93" s="246">
        <v>6</v>
      </c>
      <c r="N93" s="253">
        <f t="shared" si="2"/>
        <v>7.0588235294117646E-2</v>
      </c>
      <c r="O93" s="18"/>
      <c r="P93" s="249">
        <v>4</v>
      </c>
      <c r="Q93" s="253">
        <f t="shared" si="3"/>
        <v>4.7058823529411764E-2</v>
      </c>
    </row>
    <row r="94" spans="10:17" ht="14.45" x14ac:dyDescent="0.3">
      <c r="K94" s="246">
        <v>92</v>
      </c>
      <c r="L94" s="252"/>
      <c r="M94" s="246">
        <v>7</v>
      </c>
      <c r="N94" s="253">
        <f t="shared" si="2"/>
        <v>7.6086956521739135E-2</v>
      </c>
      <c r="O94" s="18"/>
      <c r="P94" s="249">
        <v>0</v>
      </c>
      <c r="Q94" s="253">
        <f t="shared" si="3"/>
        <v>0</v>
      </c>
    </row>
    <row r="95" spans="10:17" ht="14.45" x14ac:dyDescent="0.3">
      <c r="K95" s="246">
        <v>104</v>
      </c>
      <c r="L95" s="252"/>
      <c r="M95" s="246">
        <v>13</v>
      </c>
      <c r="N95" s="253">
        <f t="shared" si="2"/>
        <v>0.125</v>
      </c>
      <c r="O95" s="18"/>
      <c r="P95" s="249">
        <v>1</v>
      </c>
      <c r="Q95" s="253">
        <f t="shared" si="3"/>
        <v>9.6153846153846159E-3</v>
      </c>
    </row>
    <row r="96" spans="10:17" ht="14.45" x14ac:dyDescent="0.3">
      <c r="K96" s="246">
        <v>108</v>
      </c>
      <c r="L96" s="252"/>
      <c r="M96" s="246">
        <v>8</v>
      </c>
      <c r="N96" s="253">
        <f t="shared" si="2"/>
        <v>7.407407407407407E-2</v>
      </c>
      <c r="O96" s="18"/>
      <c r="P96" s="249">
        <v>4</v>
      </c>
      <c r="Q96" s="253">
        <f t="shared" si="3"/>
        <v>3.7037037037037035E-2</v>
      </c>
    </row>
    <row r="97" spans="10:17" ht="14.45" x14ac:dyDescent="0.3">
      <c r="K97" s="246">
        <v>120</v>
      </c>
      <c r="L97" s="252"/>
      <c r="M97" s="246">
        <v>16</v>
      </c>
      <c r="N97" s="253">
        <f t="shared" si="2"/>
        <v>0.13333333333333333</v>
      </c>
      <c r="O97" s="18"/>
      <c r="P97" s="249">
        <v>4</v>
      </c>
      <c r="Q97" s="253">
        <f t="shared" si="3"/>
        <v>3.3333333333333333E-2</v>
      </c>
    </row>
    <row r="98" spans="10:17" ht="14.45" x14ac:dyDescent="0.3">
      <c r="J98" s="244" t="s">
        <v>583</v>
      </c>
      <c r="K98" s="246">
        <v>7</v>
      </c>
      <c r="L98" s="252"/>
      <c r="M98" s="246">
        <v>1</v>
      </c>
      <c r="N98" s="253">
        <f t="shared" si="2"/>
        <v>0.14285714285714285</v>
      </c>
      <c r="O98" s="18"/>
      <c r="P98" s="249">
        <v>0</v>
      </c>
      <c r="Q98" s="253">
        <f t="shared" si="3"/>
        <v>0</v>
      </c>
    </row>
    <row r="99" spans="10:17" ht="14.45" x14ac:dyDescent="0.3">
      <c r="K99" s="246">
        <v>7</v>
      </c>
      <c r="L99" s="252"/>
      <c r="M99" s="246">
        <v>1</v>
      </c>
      <c r="N99" s="253">
        <f t="shared" si="2"/>
        <v>0.14285714285714285</v>
      </c>
      <c r="O99" s="18"/>
      <c r="P99" s="249">
        <v>0</v>
      </c>
      <c r="Q99" s="253">
        <f t="shared" si="3"/>
        <v>0</v>
      </c>
    </row>
    <row r="100" spans="10:17" ht="14.45" x14ac:dyDescent="0.3">
      <c r="K100" s="246">
        <v>7</v>
      </c>
      <c r="L100" s="252"/>
      <c r="M100" s="246">
        <v>1</v>
      </c>
      <c r="N100" s="253">
        <f t="shared" si="2"/>
        <v>0.14285714285714285</v>
      </c>
      <c r="O100" s="18"/>
      <c r="P100" s="249">
        <v>0</v>
      </c>
      <c r="Q100" s="253">
        <f t="shared" si="3"/>
        <v>0</v>
      </c>
    </row>
    <row r="101" spans="10:17" ht="14.45" x14ac:dyDescent="0.3">
      <c r="K101" s="246">
        <v>7</v>
      </c>
      <c r="L101" s="252"/>
      <c r="M101" s="246">
        <v>0</v>
      </c>
      <c r="N101" s="253">
        <f t="shared" si="2"/>
        <v>0</v>
      </c>
      <c r="O101" s="18"/>
      <c r="P101" s="249">
        <v>0</v>
      </c>
      <c r="Q101" s="253">
        <f t="shared" si="3"/>
        <v>0</v>
      </c>
    </row>
    <row r="102" spans="10:17" ht="14.45" x14ac:dyDescent="0.3">
      <c r="K102" s="246">
        <v>7</v>
      </c>
      <c r="L102" s="252"/>
      <c r="M102" s="246">
        <v>1</v>
      </c>
      <c r="N102" s="253">
        <f t="shared" si="2"/>
        <v>0.14285714285714285</v>
      </c>
      <c r="O102" s="18"/>
      <c r="P102" s="249">
        <v>0</v>
      </c>
      <c r="Q102" s="253">
        <f t="shared" si="3"/>
        <v>0</v>
      </c>
    </row>
    <row r="103" spans="10:17" ht="14.45" x14ac:dyDescent="0.3">
      <c r="K103" s="246">
        <v>6</v>
      </c>
      <c r="L103" s="252"/>
      <c r="M103" s="246">
        <v>0</v>
      </c>
      <c r="N103" s="253">
        <f t="shared" si="2"/>
        <v>0</v>
      </c>
      <c r="O103" s="18"/>
      <c r="P103" s="249">
        <v>0</v>
      </c>
      <c r="Q103" s="253">
        <f t="shared" si="3"/>
        <v>0</v>
      </c>
    </row>
    <row r="104" spans="10:17" ht="14.45" x14ac:dyDescent="0.3">
      <c r="K104" s="246">
        <v>8</v>
      </c>
      <c r="L104" s="252"/>
      <c r="M104" s="246">
        <v>1</v>
      </c>
      <c r="N104" s="253">
        <f t="shared" si="2"/>
        <v>0.125</v>
      </c>
      <c r="O104" s="18"/>
      <c r="P104" s="249">
        <v>0</v>
      </c>
      <c r="Q104" s="253">
        <f t="shared" si="3"/>
        <v>0</v>
      </c>
    </row>
    <row r="105" spans="10:17" ht="14.45" x14ac:dyDescent="0.3">
      <c r="K105" s="246">
        <v>8</v>
      </c>
      <c r="L105" s="252"/>
      <c r="M105" s="246">
        <v>1</v>
      </c>
      <c r="N105" s="253">
        <f t="shared" si="2"/>
        <v>0.125</v>
      </c>
      <c r="O105" s="18"/>
      <c r="P105" s="249">
        <v>1</v>
      </c>
      <c r="Q105" s="253">
        <f t="shared" si="3"/>
        <v>0.125</v>
      </c>
    </row>
    <row r="106" spans="10:17" ht="14.45" x14ac:dyDescent="0.3">
      <c r="K106" s="246">
        <v>8</v>
      </c>
      <c r="L106" s="252"/>
      <c r="M106" s="246">
        <v>1</v>
      </c>
      <c r="N106" s="253">
        <f t="shared" si="2"/>
        <v>0.125</v>
      </c>
      <c r="O106" s="18"/>
      <c r="P106" s="249">
        <v>1</v>
      </c>
      <c r="Q106" s="253">
        <f t="shared" si="3"/>
        <v>0.125</v>
      </c>
    </row>
    <row r="107" spans="10:17" ht="14.45" x14ac:dyDescent="0.3">
      <c r="K107" s="246">
        <v>6</v>
      </c>
      <c r="L107" s="252"/>
      <c r="M107" s="246">
        <v>0</v>
      </c>
      <c r="N107" s="253">
        <f t="shared" si="2"/>
        <v>0</v>
      </c>
      <c r="O107" s="18"/>
      <c r="P107" s="249">
        <v>0</v>
      </c>
      <c r="Q107" s="253">
        <f t="shared" si="3"/>
        <v>0</v>
      </c>
    </row>
    <row r="108" spans="10:17" ht="14.45" x14ac:dyDescent="0.3">
      <c r="K108" s="246">
        <v>6</v>
      </c>
      <c r="L108" s="252"/>
      <c r="M108" s="246">
        <v>0</v>
      </c>
      <c r="N108" s="253">
        <f t="shared" si="2"/>
        <v>0</v>
      </c>
      <c r="O108" s="18"/>
      <c r="P108" s="249">
        <v>1</v>
      </c>
      <c r="Q108" s="253">
        <f t="shared" si="3"/>
        <v>0.16666666666666666</v>
      </c>
    </row>
    <row r="109" spans="10:17" ht="14.45" x14ac:dyDescent="0.3">
      <c r="K109" s="246">
        <v>5</v>
      </c>
      <c r="L109" s="252"/>
      <c r="M109" s="246">
        <v>0</v>
      </c>
      <c r="N109" s="253">
        <f t="shared" si="2"/>
        <v>0</v>
      </c>
      <c r="O109" s="18"/>
      <c r="P109" s="249">
        <v>0</v>
      </c>
      <c r="Q109" s="253">
        <f t="shared" si="3"/>
        <v>0</v>
      </c>
    </row>
    <row r="110" spans="10:17" ht="14.45" x14ac:dyDescent="0.3">
      <c r="J110" s="244" t="s">
        <v>584</v>
      </c>
      <c r="K110" s="246">
        <v>172</v>
      </c>
      <c r="L110" s="252"/>
      <c r="M110" s="246">
        <v>19</v>
      </c>
      <c r="N110" s="253">
        <f t="shared" si="2"/>
        <v>0.11046511627906977</v>
      </c>
      <c r="O110" s="18"/>
      <c r="P110" s="249">
        <v>15</v>
      </c>
      <c r="Q110" s="253">
        <f t="shared" si="3"/>
        <v>8.7209302325581398E-2</v>
      </c>
    </row>
    <row r="111" spans="10:17" ht="14.45" x14ac:dyDescent="0.3">
      <c r="K111" s="246">
        <v>167</v>
      </c>
      <c r="L111" s="252"/>
      <c r="M111" s="246">
        <v>8</v>
      </c>
      <c r="N111" s="253">
        <f t="shared" si="2"/>
        <v>4.790419161676647E-2</v>
      </c>
      <c r="O111" s="18"/>
      <c r="P111" s="249">
        <v>13</v>
      </c>
      <c r="Q111" s="253">
        <f t="shared" si="3"/>
        <v>7.7844311377245512E-2</v>
      </c>
    </row>
    <row r="112" spans="10:17" ht="14.45" x14ac:dyDescent="0.3">
      <c r="K112" s="246">
        <v>164</v>
      </c>
      <c r="L112" s="252"/>
      <c r="M112" s="246">
        <v>12</v>
      </c>
      <c r="N112" s="253">
        <f t="shared" si="2"/>
        <v>7.3170731707317069E-2</v>
      </c>
      <c r="O112" s="18"/>
      <c r="P112" s="249">
        <v>15</v>
      </c>
      <c r="Q112" s="253">
        <f t="shared" si="3"/>
        <v>9.1463414634146339E-2</v>
      </c>
    </row>
    <row r="113" spans="10:18" ht="14.45" x14ac:dyDescent="0.3">
      <c r="K113" s="246">
        <v>167</v>
      </c>
      <c r="L113" s="252"/>
      <c r="M113" s="246">
        <v>17</v>
      </c>
      <c r="N113" s="253">
        <f t="shared" si="2"/>
        <v>0.10179640718562874</v>
      </c>
      <c r="O113" s="18"/>
      <c r="P113" s="249">
        <v>14</v>
      </c>
      <c r="Q113" s="253">
        <f t="shared" si="3"/>
        <v>8.3832335329341312E-2</v>
      </c>
    </row>
    <row r="114" spans="10:18" ht="14.45" x14ac:dyDescent="0.3">
      <c r="K114" s="246">
        <v>170</v>
      </c>
      <c r="L114" s="252"/>
      <c r="M114" s="246">
        <v>11</v>
      </c>
      <c r="N114" s="253">
        <f t="shared" si="2"/>
        <v>6.4705882352941183E-2</v>
      </c>
      <c r="O114" s="18"/>
      <c r="P114" s="249">
        <v>8</v>
      </c>
      <c r="Q114" s="253">
        <f t="shared" si="3"/>
        <v>4.7058823529411764E-2</v>
      </c>
    </row>
    <row r="115" spans="10:18" ht="14.45" x14ac:dyDescent="0.3">
      <c r="K115" s="246">
        <v>175</v>
      </c>
      <c r="L115" s="252"/>
      <c r="M115" s="246">
        <v>15</v>
      </c>
      <c r="N115" s="253">
        <f t="shared" si="2"/>
        <v>8.5714285714285715E-2</v>
      </c>
      <c r="O115" s="18"/>
      <c r="P115" s="249">
        <v>10</v>
      </c>
      <c r="Q115" s="253">
        <f t="shared" si="3"/>
        <v>5.7142857142857141E-2</v>
      </c>
    </row>
    <row r="116" spans="10:18" ht="14.45" x14ac:dyDescent="0.3">
      <c r="K116" s="246">
        <v>158</v>
      </c>
      <c r="L116" s="252"/>
      <c r="M116" s="246">
        <v>6</v>
      </c>
      <c r="N116" s="253">
        <f t="shared" si="2"/>
        <v>3.7974683544303799E-2</v>
      </c>
      <c r="O116" s="18"/>
      <c r="P116" s="249">
        <v>23</v>
      </c>
      <c r="Q116" s="253">
        <f t="shared" si="3"/>
        <v>0.14556962025316456</v>
      </c>
    </row>
    <row r="117" spans="10:18" ht="14.45" x14ac:dyDescent="0.3">
      <c r="K117" s="246">
        <v>155</v>
      </c>
      <c r="L117" s="252"/>
      <c r="M117" s="246">
        <v>8</v>
      </c>
      <c r="N117" s="253">
        <f t="shared" si="2"/>
        <v>5.1612903225806452E-2</v>
      </c>
      <c r="O117" s="18"/>
      <c r="P117" s="249">
        <v>5</v>
      </c>
      <c r="Q117" s="253">
        <f t="shared" si="3"/>
        <v>3.2258064516129031E-2</v>
      </c>
    </row>
    <row r="118" spans="10:18" ht="14.45" x14ac:dyDescent="0.3">
      <c r="K118" s="246">
        <v>154</v>
      </c>
      <c r="L118" s="252"/>
      <c r="M118" s="246">
        <v>20</v>
      </c>
      <c r="N118" s="253">
        <f t="shared" si="2"/>
        <v>0.12987012987012986</v>
      </c>
      <c r="O118" s="18"/>
      <c r="P118" s="249">
        <v>13</v>
      </c>
      <c r="Q118" s="253">
        <f t="shared" si="3"/>
        <v>8.4415584415584416E-2</v>
      </c>
    </row>
    <row r="119" spans="10:18" ht="14.45" x14ac:dyDescent="0.3">
      <c r="K119" s="246">
        <v>156</v>
      </c>
      <c r="L119" s="252"/>
      <c r="M119" s="246">
        <v>21</v>
      </c>
      <c r="N119" s="253">
        <f t="shared" si="2"/>
        <v>0.13461538461538461</v>
      </c>
      <c r="O119" s="18"/>
      <c r="P119" s="249">
        <v>19</v>
      </c>
      <c r="Q119" s="253">
        <f t="shared" si="3"/>
        <v>0.12179487179487179</v>
      </c>
    </row>
    <row r="120" spans="10:18" ht="14.45" x14ac:dyDescent="0.3">
      <c r="K120" s="246">
        <v>157</v>
      </c>
      <c r="L120" s="252"/>
      <c r="M120" s="246">
        <v>22</v>
      </c>
      <c r="N120" s="253">
        <f t="shared" si="2"/>
        <v>0.14012738853503184</v>
      </c>
      <c r="O120" s="18"/>
      <c r="P120" s="249">
        <v>21</v>
      </c>
      <c r="Q120" s="253">
        <f t="shared" si="3"/>
        <v>0.13375796178343949</v>
      </c>
    </row>
    <row r="121" spans="10:18" ht="14.45" x14ac:dyDescent="0.3">
      <c r="K121" s="246">
        <v>165</v>
      </c>
      <c r="L121" s="252"/>
      <c r="M121" s="246">
        <v>18</v>
      </c>
      <c r="N121" s="253">
        <f t="shared" si="2"/>
        <v>0.10909090909090909</v>
      </c>
      <c r="O121" s="18"/>
      <c r="P121" s="249">
        <v>6</v>
      </c>
      <c r="Q121" s="253">
        <f t="shared" si="3"/>
        <v>3.6363636363636362E-2</v>
      </c>
    </row>
    <row r="122" spans="10:18" ht="14.45" x14ac:dyDescent="0.3">
      <c r="J122" s="244" t="s">
        <v>585</v>
      </c>
      <c r="K122" s="246">
        <v>42</v>
      </c>
      <c r="L122" s="252"/>
      <c r="M122" s="246">
        <v>4</v>
      </c>
      <c r="N122" s="253">
        <f t="shared" si="2"/>
        <v>9.5238095238095233E-2</v>
      </c>
      <c r="O122" s="18"/>
      <c r="P122" s="249">
        <v>4</v>
      </c>
      <c r="Q122" s="253">
        <f t="shared" si="3"/>
        <v>9.5238095238095233E-2</v>
      </c>
      <c r="R122" s="3"/>
    </row>
    <row r="123" spans="10:18" ht="14.45" x14ac:dyDescent="0.3">
      <c r="K123" s="246">
        <v>45</v>
      </c>
      <c r="L123" s="252"/>
      <c r="M123" s="246">
        <v>7</v>
      </c>
      <c r="N123" s="253">
        <f t="shared" si="2"/>
        <v>0.15555555555555556</v>
      </c>
      <c r="O123" s="18"/>
      <c r="P123" s="249">
        <v>4</v>
      </c>
      <c r="Q123" s="253">
        <f t="shared" si="3"/>
        <v>8.8888888888888892E-2</v>
      </c>
      <c r="R123" s="3"/>
    </row>
    <row r="124" spans="10:18" ht="14.45" x14ac:dyDescent="0.3">
      <c r="K124" s="246">
        <v>51</v>
      </c>
      <c r="L124" s="252"/>
      <c r="M124" s="246">
        <v>3</v>
      </c>
      <c r="N124" s="253">
        <f t="shared" si="2"/>
        <v>5.8823529411764705E-2</v>
      </c>
      <c r="O124" s="18"/>
      <c r="P124" s="249">
        <v>3</v>
      </c>
      <c r="Q124" s="253">
        <f t="shared" si="3"/>
        <v>5.8823529411764705E-2</v>
      </c>
      <c r="R124" s="3"/>
    </row>
    <row r="125" spans="10:18" ht="14.45" x14ac:dyDescent="0.3">
      <c r="K125" s="246">
        <v>60</v>
      </c>
      <c r="L125" s="252"/>
      <c r="M125" s="246">
        <v>12</v>
      </c>
      <c r="N125" s="253">
        <f t="shared" si="2"/>
        <v>0.2</v>
      </c>
      <c r="O125" s="18"/>
      <c r="P125" s="249">
        <v>3</v>
      </c>
      <c r="Q125" s="253">
        <f t="shared" si="3"/>
        <v>0.05</v>
      </c>
    </row>
    <row r="126" spans="10:18" ht="14.45" x14ac:dyDescent="0.3">
      <c r="K126" s="246">
        <v>54</v>
      </c>
      <c r="L126" s="252"/>
      <c r="M126" s="246">
        <v>2</v>
      </c>
      <c r="N126" s="253">
        <f t="shared" si="2"/>
        <v>3.7037037037037035E-2</v>
      </c>
      <c r="O126" s="18"/>
      <c r="P126" s="249">
        <v>1</v>
      </c>
      <c r="Q126" s="253">
        <f t="shared" si="3"/>
        <v>1.8518518518518517E-2</v>
      </c>
    </row>
    <row r="127" spans="10:18" ht="14.45" x14ac:dyDescent="0.3">
      <c r="K127" s="246">
        <v>65</v>
      </c>
      <c r="L127" s="252"/>
      <c r="M127" s="246">
        <v>8</v>
      </c>
      <c r="N127" s="253">
        <f t="shared" si="2"/>
        <v>0.12307692307692308</v>
      </c>
      <c r="O127" s="18"/>
      <c r="P127" s="249">
        <v>3</v>
      </c>
      <c r="Q127" s="253">
        <f t="shared" si="3"/>
        <v>4.6153846153846156E-2</v>
      </c>
    </row>
    <row r="128" spans="10:18" ht="14.45" x14ac:dyDescent="0.3">
      <c r="K128" s="246">
        <v>134</v>
      </c>
      <c r="L128" s="252"/>
      <c r="M128" s="246">
        <v>14</v>
      </c>
      <c r="N128" s="253">
        <f t="shared" si="2"/>
        <v>0.1044776119402985</v>
      </c>
      <c r="O128" s="18"/>
      <c r="P128" s="249">
        <v>0</v>
      </c>
      <c r="Q128" s="253">
        <f t="shared" si="3"/>
        <v>0</v>
      </c>
    </row>
    <row r="129" spans="10:17" ht="14.45" x14ac:dyDescent="0.3">
      <c r="K129" s="246">
        <v>64</v>
      </c>
      <c r="L129" s="252"/>
      <c r="M129" s="246">
        <v>9</v>
      </c>
      <c r="N129" s="253">
        <f t="shared" si="2"/>
        <v>0.140625</v>
      </c>
      <c r="O129" s="18"/>
      <c r="P129" s="249">
        <v>7</v>
      </c>
      <c r="Q129" s="253">
        <f t="shared" si="3"/>
        <v>0.109375</v>
      </c>
    </row>
    <row r="130" spans="10:17" ht="14.45" x14ac:dyDescent="0.3">
      <c r="K130" s="246">
        <v>53</v>
      </c>
      <c r="L130" s="252"/>
      <c r="M130" s="246">
        <v>8</v>
      </c>
      <c r="N130" s="253">
        <f t="shared" si="2"/>
        <v>0.15094339622641509</v>
      </c>
      <c r="O130" s="18"/>
      <c r="P130" s="249">
        <v>10</v>
      </c>
      <c r="Q130" s="253">
        <f t="shared" si="3"/>
        <v>0.18867924528301888</v>
      </c>
    </row>
    <row r="131" spans="10:17" ht="14.45" x14ac:dyDescent="0.3">
      <c r="K131" s="246">
        <v>72</v>
      </c>
      <c r="L131" s="252"/>
      <c r="M131" s="246">
        <v>16</v>
      </c>
      <c r="N131" s="253">
        <f t="shared" ref="N131:N169" si="4">M131/K131</f>
        <v>0.22222222222222221</v>
      </c>
      <c r="O131" s="18"/>
      <c r="P131" s="249">
        <v>9</v>
      </c>
      <c r="Q131" s="253">
        <f t="shared" ref="Q131:Q169" si="5">P131/K131</f>
        <v>0.125</v>
      </c>
    </row>
    <row r="132" spans="10:17" ht="14.45" x14ac:dyDescent="0.3">
      <c r="K132" s="246">
        <v>83</v>
      </c>
      <c r="L132" s="252"/>
      <c r="M132" s="246">
        <v>11</v>
      </c>
      <c r="N132" s="253">
        <f t="shared" si="4"/>
        <v>0.13253012048192772</v>
      </c>
      <c r="O132" s="18"/>
      <c r="P132" s="249">
        <v>7</v>
      </c>
      <c r="Q132" s="253">
        <f t="shared" si="5"/>
        <v>8.4337349397590355E-2</v>
      </c>
    </row>
    <row r="133" spans="10:17" ht="14.45" x14ac:dyDescent="0.3">
      <c r="K133" s="246">
        <v>77</v>
      </c>
      <c r="L133" s="252"/>
      <c r="M133" s="246">
        <v>11</v>
      </c>
      <c r="N133" s="253">
        <f t="shared" si="4"/>
        <v>0.14285714285714285</v>
      </c>
      <c r="O133" s="18"/>
      <c r="P133" s="249">
        <v>3</v>
      </c>
      <c r="Q133" s="253">
        <f t="shared" si="5"/>
        <v>3.896103896103896E-2</v>
      </c>
    </row>
    <row r="134" spans="10:17" ht="14.45" x14ac:dyDescent="0.3">
      <c r="J134" s="244" t="s">
        <v>586</v>
      </c>
      <c r="K134" s="246">
        <v>174</v>
      </c>
      <c r="L134" s="252"/>
      <c r="M134" s="246">
        <v>6</v>
      </c>
      <c r="N134" s="253">
        <f t="shared" si="4"/>
        <v>3.4482758620689655E-2</v>
      </c>
      <c r="O134" s="18"/>
      <c r="P134" s="251">
        <v>0</v>
      </c>
      <c r="Q134" s="255"/>
    </row>
    <row r="135" spans="10:17" ht="14.45" x14ac:dyDescent="0.3">
      <c r="J135" s="243"/>
      <c r="K135" s="246">
        <v>173</v>
      </c>
      <c r="L135" s="252"/>
      <c r="M135" s="246">
        <v>23</v>
      </c>
      <c r="N135" s="253">
        <f t="shared" si="4"/>
        <v>0.13294797687861271</v>
      </c>
      <c r="O135" s="18"/>
      <c r="P135" s="251">
        <v>0</v>
      </c>
      <c r="Q135" s="255"/>
    </row>
    <row r="136" spans="10:17" ht="14.45" x14ac:dyDescent="0.3">
      <c r="J136" s="243"/>
      <c r="K136" s="246">
        <v>180</v>
      </c>
      <c r="L136" s="252"/>
      <c r="M136" s="246">
        <v>21</v>
      </c>
      <c r="N136" s="253">
        <f t="shared" si="4"/>
        <v>0.11666666666666667</v>
      </c>
      <c r="O136" s="18"/>
      <c r="P136" s="251">
        <v>0</v>
      </c>
      <c r="Q136" s="255"/>
    </row>
    <row r="137" spans="10:17" ht="14.45" x14ac:dyDescent="0.3">
      <c r="K137" s="246">
        <v>196</v>
      </c>
      <c r="L137" s="252"/>
      <c r="M137" s="246">
        <v>34</v>
      </c>
      <c r="N137" s="253">
        <f t="shared" si="4"/>
        <v>0.17346938775510204</v>
      </c>
      <c r="O137" s="18"/>
      <c r="P137" s="251">
        <v>0</v>
      </c>
      <c r="Q137" s="255"/>
    </row>
    <row r="138" spans="10:17" ht="14.45" x14ac:dyDescent="0.3">
      <c r="K138" s="246">
        <v>206</v>
      </c>
      <c r="L138" s="252"/>
      <c r="M138" s="246">
        <v>24</v>
      </c>
      <c r="N138" s="253">
        <f t="shared" si="4"/>
        <v>0.11650485436893204</v>
      </c>
      <c r="O138" s="18"/>
      <c r="P138" s="251">
        <v>0</v>
      </c>
      <c r="Q138" s="255"/>
    </row>
    <row r="139" spans="10:17" ht="14.45" x14ac:dyDescent="0.3">
      <c r="K139" s="246">
        <v>219</v>
      </c>
      <c r="L139" s="252"/>
      <c r="M139" s="246">
        <v>24</v>
      </c>
      <c r="N139" s="253">
        <f t="shared" si="4"/>
        <v>0.1095890410958904</v>
      </c>
      <c r="O139" s="18"/>
      <c r="P139" s="251">
        <v>0</v>
      </c>
      <c r="Q139" s="255"/>
    </row>
    <row r="140" spans="10:17" ht="14.45" x14ac:dyDescent="0.3">
      <c r="K140" s="246">
        <v>242</v>
      </c>
      <c r="L140" s="252"/>
      <c r="M140" s="246">
        <v>23</v>
      </c>
      <c r="N140" s="253">
        <f t="shared" si="4"/>
        <v>9.5041322314049589E-2</v>
      </c>
      <c r="O140" s="18"/>
      <c r="P140" s="251">
        <v>0</v>
      </c>
      <c r="Q140" s="255"/>
    </row>
    <row r="141" spans="10:17" ht="14.45" x14ac:dyDescent="0.3">
      <c r="K141" s="246">
        <v>236</v>
      </c>
      <c r="L141" s="252"/>
      <c r="M141" s="246">
        <v>24</v>
      </c>
      <c r="N141" s="253">
        <f t="shared" si="4"/>
        <v>0.10169491525423729</v>
      </c>
      <c r="O141" s="18"/>
      <c r="P141" s="251">
        <v>0</v>
      </c>
      <c r="Q141" s="255"/>
    </row>
    <row r="142" spans="10:17" ht="14.45" x14ac:dyDescent="0.3">
      <c r="K142" s="246">
        <v>246</v>
      </c>
      <c r="L142" s="252"/>
      <c r="M142" s="246">
        <v>40</v>
      </c>
      <c r="N142" s="253">
        <f t="shared" si="4"/>
        <v>0.16260162601626016</v>
      </c>
      <c r="O142" s="18"/>
      <c r="P142" s="251">
        <v>0</v>
      </c>
      <c r="Q142" s="255"/>
    </row>
    <row r="143" spans="10:17" ht="14.45" x14ac:dyDescent="0.3">
      <c r="K143" s="246">
        <v>256</v>
      </c>
      <c r="L143" s="252"/>
      <c r="M143" s="246">
        <v>26</v>
      </c>
      <c r="N143" s="253">
        <f t="shared" si="4"/>
        <v>0.1015625</v>
      </c>
      <c r="O143" s="18"/>
      <c r="P143" s="251">
        <v>0</v>
      </c>
      <c r="Q143" s="255"/>
    </row>
    <row r="144" spans="10:17" ht="14.45" x14ac:dyDescent="0.3">
      <c r="K144" s="246">
        <v>249</v>
      </c>
      <c r="L144" s="252"/>
      <c r="M144" s="246">
        <v>15</v>
      </c>
      <c r="N144" s="253">
        <f t="shared" si="4"/>
        <v>6.0240963855421686E-2</v>
      </c>
      <c r="O144" s="18"/>
      <c r="P144" s="251">
        <v>0</v>
      </c>
      <c r="Q144" s="255"/>
    </row>
    <row r="145" spans="10:17" ht="14.45" x14ac:dyDescent="0.3">
      <c r="K145" s="248">
        <v>0</v>
      </c>
      <c r="L145" s="252"/>
      <c r="M145" s="248">
        <v>0</v>
      </c>
      <c r="N145" s="255"/>
      <c r="O145" s="18"/>
      <c r="P145" s="251">
        <v>0</v>
      </c>
      <c r="Q145" s="255"/>
    </row>
    <row r="146" spans="10:17" ht="14.45" x14ac:dyDescent="0.3">
      <c r="J146" s="244" t="s">
        <v>587</v>
      </c>
      <c r="K146" s="246">
        <v>62</v>
      </c>
      <c r="L146" s="252"/>
      <c r="M146" s="246">
        <v>6</v>
      </c>
      <c r="N146" s="253">
        <f t="shared" si="4"/>
        <v>9.6774193548387094E-2</v>
      </c>
      <c r="O146" s="18"/>
      <c r="P146" s="249">
        <v>7</v>
      </c>
      <c r="Q146" s="253">
        <f t="shared" si="5"/>
        <v>0.11290322580645161</v>
      </c>
    </row>
    <row r="147" spans="10:17" ht="14.45" x14ac:dyDescent="0.3">
      <c r="J147" s="19"/>
      <c r="K147" s="246">
        <v>71</v>
      </c>
      <c r="L147" s="252"/>
      <c r="M147" s="246">
        <v>10</v>
      </c>
      <c r="N147" s="253">
        <f t="shared" si="4"/>
        <v>0.14084507042253522</v>
      </c>
      <c r="O147" s="18"/>
      <c r="P147" s="249">
        <v>5</v>
      </c>
      <c r="Q147" s="253">
        <f t="shared" si="5"/>
        <v>7.0422535211267609E-2</v>
      </c>
    </row>
    <row r="148" spans="10:17" ht="14.45" x14ac:dyDescent="0.3">
      <c r="J148" s="245"/>
      <c r="K148" s="246">
        <v>65</v>
      </c>
      <c r="L148" s="252"/>
      <c r="M148" s="246">
        <v>7</v>
      </c>
      <c r="N148" s="253">
        <f t="shared" si="4"/>
        <v>0.1076923076923077</v>
      </c>
      <c r="O148" s="18"/>
      <c r="P148" s="249">
        <v>3</v>
      </c>
      <c r="Q148" s="253">
        <f t="shared" si="5"/>
        <v>4.6153846153846156E-2</v>
      </c>
    </row>
    <row r="149" spans="10:17" ht="14.45" x14ac:dyDescent="0.3">
      <c r="K149" s="246">
        <v>61</v>
      </c>
      <c r="L149" s="252"/>
      <c r="M149" s="246">
        <v>8</v>
      </c>
      <c r="N149" s="253">
        <f t="shared" si="4"/>
        <v>0.13114754098360656</v>
      </c>
      <c r="O149" s="18"/>
      <c r="P149" s="249">
        <v>9</v>
      </c>
      <c r="Q149" s="253">
        <f t="shared" si="5"/>
        <v>0.14754098360655737</v>
      </c>
    </row>
    <row r="150" spans="10:17" ht="14.45" x14ac:dyDescent="0.3">
      <c r="K150" s="246">
        <v>71</v>
      </c>
      <c r="L150" s="252"/>
      <c r="M150" s="246">
        <v>11</v>
      </c>
      <c r="N150" s="253">
        <f t="shared" si="4"/>
        <v>0.15492957746478872</v>
      </c>
      <c r="O150" s="18"/>
      <c r="P150" s="249">
        <v>1</v>
      </c>
      <c r="Q150" s="253">
        <f t="shared" si="5"/>
        <v>1.4084507042253521E-2</v>
      </c>
    </row>
    <row r="151" spans="10:17" ht="14.45" x14ac:dyDescent="0.3">
      <c r="K151" s="246">
        <v>78</v>
      </c>
      <c r="L151" s="252"/>
      <c r="M151" s="246">
        <v>11</v>
      </c>
      <c r="N151" s="253">
        <f t="shared" si="4"/>
        <v>0.14102564102564102</v>
      </c>
      <c r="O151" s="18"/>
      <c r="P151" s="249">
        <v>4</v>
      </c>
      <c r="Q151" s="253">
        <f t="shared" si="5"/>
        <v>5.128205128205128E-2</v>
      </c>
    </row>
    <row r="152" spans="10:17" ht="14.45" x14ac:dyDescent="0.3">
      <c r="K152" s="246">
        <v>81</v>
      </c>
      <c r="L152" s="252"/>
      <c r="M152" s="246">
        <v>15</v>
      </c>
      <c r="N152" s="253">
        <f t="shared" si="4"/>
        <v>0.18518518518518517</v>
      </c>
      <c r="O152" s="18"/>
      <c r="P152" s="249">
        <v>1</v>
      </c>
      <c r="Q152" s="253">
        <f t="shared" si="5"/>
        <v>1.2345679012345678E-2</v>
      </c>
    </row>
    <row r="153" spans="10:17" ht="14.45" x14ac:dyDescent="0.3">
      <c r="K153" s="246">
        <v>86</v>
      </c>
      <c r="L153" s="252"/>
      <c r="M153" s="246">
        <v>7</v>
      </c>
      <c r="N153" s="253">
        <f t="shared" si="4"/>
        <v>8.1395348837209308E-2</v>
      </c>
      <c r="O153" s="18"/>
      <c r="P153" s="249">
        <v>2</v>
      </c>
      <c r="Q153" s="253">
        <f t="shared" si="5"/>
        <v>2.3255813953488372E-2</v>
      </c>
    </row>
    <row r="154" spans="10:17" ht="14.45" x14ac:dyDescent="0.3">
      <c r="K154" s="246">
        <v>75</v>
      </c>
      <c r="L154" s="252"/>
      <c r="M154" s="246">
        <v>12</v>
      </c>
      <c r="N154" s="253">
        <f t="shared" si="4"/>
        <v>0.16</v>
      </c>
      <c r="O154" s="18"/>
      <c r="P154" s="249">
        <v>16</v>
      </c>
      <c r="Q154" s="253">
        <f t="shared" si="5"/>
        <v>0.21333333333333335</v>
      </c>
    </row>
    <row r="155" spans="10:17" ht="14.45" x14ac:dyDescent="0.3">
      <c r="K155" s="246">
        <v>77</v>
      </c>
      <c r="L155" s="252"/>
      <c r="M155" s="246">
        <v>6</v>
      </c>
      <c r="N155" s="253">
        <f t="shared" si="4"/>
        <v>7.792207792207792E-2</v>
      </c>
      <c r="O155" s="18"/>
      <c r="P155" s="249">
        <v>4</v>
      </c>
      <c r="Q155" s="253">
        <f t="shared" si="5"/>
        <v>5.1948051948051951E-2</v>
      </c>
    </row>
    <row r="156" spans="10:17" ht="14.45" x14ac:dyDescent="0.3">
      <c r="K156" s="246">
        <v>82</v>
      </c>
      <c r="L156" s="252"/>
      <c r="M156" s="246">
        <v>7</v>
      </c>
      <c r="N156" s="253">
        <f t="shared" si="4"/>
        <v>8.5365853658536592E-2</v>
      </c>
      <c r="O156" s="18"/>
      <c r="P156" s="249">
        <v>2</v>
      </c>
      <c r="Q156" s="253">
        <f t="shared" si="5"/>
        <v>2.4390243902439025E-2</v>
      </c>
    </row>
    <row r="157" spans="10:17" ht="14.45" x14ac:dyDescent="0.3">
      <c r="K157" s="246">
        <v>79</v>
      </c>
      <c r="L157" s="252"/>
      <c r="M157" s="246">
        <v>9</v>
      </c>
      <c r="N157" s="253">
        <f t="shared" si="4"/>
        <v>0.11392405063291139</v>
      </c>
      <c r="O157" s="18"/>
      <c r="P157" s="249">
        <v>12</v>
      </c>
      <c r="Q157" s="253">
        <f t="shared" si="5"/>
        <v>0.15189873417721519</v>
      </c>
    </row>
    <row r="158" spans="10:17" ht="14.45" x14ac:dyDescent="0.3">
      <c r="J158" s="244" t="s">
        <v>588</v>
      </c>
      <c r="K158" s="246">
        <v>153</v>
      </c>
      <c r="L158" s="252"/>
      <c r="M158" s="246">
        <v>25</v>
      </c>
      <c r="N158" s="253">
        <f t="shared" si="4"/>
        <v>0.16339869281045752</v>
      </c>
      <c r="O158" s="18"/>
      <c r="P158" s="249">
        <v>14</v>
      </c>
      <c r="Q158" s="253">
        <f t="shared" si="5"/>
        <v>9.1503267973856203E-2</v>
      </c>
    </row>
    <row r="159" spans="10:17" ht="14.45" x14ac:dyDescent="0.3">
      <c r="J159" s="243"/>
      <c r="K159" s="246">
        <v>172</v>
      </c>
      <c r="L159" s="252"/>
      <c r="M159" s="246">
        <v>17</v>
      </c>
      <c r="N159" s="253">
        <f t="shared" si="4"/>
        <v>9.8837209302325577E-2</v>
      </c>
      <c r="O159" s="18"/>
      <c r="P159" s="249">
        <v>13</v>
      </c>
      <c r="Q159" s="253">
        <f t="shared" si="5"/>
        <v>7.5581395348837205E-2</v>
      </c>
    </row>
    <row r="160" spans="10:17" ht="14.45" x14ac:dyDescent="0.3">
      <c r="K160" s="246">
        <v>161</v>
      </c>
      <c r="L160" s="252"/>
      <c r="M160" s="246">
        <v>19</v>
      </c>
      <c r="N160" s="253">
        <f t="shared" si="4"/>
        <v>0.11801242236024845</v>
      </c>
      <c r="O160" s="18"/>
      <c r="P160" s="249">
        <v>6</v>
      </c>
      <c r="Q160" s="253">
        <f t="shared" si="5"/>
        <v>3.7267080745341616E-2</v>
      </c>
    </row>
    <row r="161" spans="10:18" ht="14.45" x14ac:dyDescent="0.3">
      <c r="K161" s="246">
        <v>184</v>
      </c>
      <c r="L161" s="252"/>
      <c r="M161" s="246">
        <v>19</v>
      </c>
      <c r="N161" s="253">
        <f t="shared" si="4"/>
        <v>0.10326086956521739</v>
      </c>
      <c r="O161" s="18"/>
      <c r="P161" s="249">
        <v>13</v>
      </c>
      <c r="Q161" s="253">
        <f t="shared" si="5"/>
        <v>7.0652173913043473E-2</v>
      </c>
    </row>
    <row r="162" spans="10:18" ht="14.45" x14ac:dyDescent="0.3">
      <c r="K162" s="246">
        <v>186</v>
      </c>
      <c r="L162" s="252"/>
      <c r="M162" s="246">
        <v>23</v>
      </c>
      <c r="N162" s="253">
        <f t="shared" si="4"/>
        <v>0.12365591397849462</v>
      </c>
      <c r="O162" s="18"/>
      <c r="P162" s="249">
        <v>6</v>
      </c>
      <c r="Q162" s="253">
        <f t="shared" si="5"/>
        <v>3.2258064516129031E-2</v>
      </c>
    </row>
    <row r="163" spans="10:18" ht="14.45" x14ac:dyDescent="0.3">
      <c r="K163" s="246">
        <v>179</v>
      </c>
      <c r="L163" s="252"/>
      <c r="M163" s="246">
        <v>23</v>
      </c>
      <c r="N163" s="253">
        <f t="shared" si="4"/>
        <v>0.12849162011173185</v>
      </c>
      <c r="O163" s="18"/>
      <c r="P163" s="249">
        <v>7</v>
      </c>
      <c r="Q163" s="253">
        <f t="shared" si="5"/>
        <v>3.9106145251396648E-2</v>
      </c>
    </row>
    <row r="164" spans="10:18" ht="14.45" x14ac:dyDescent="0.3">
      <c r="K164" s="246">
        <v>165</v>
      </c>
      <c r="L164" s="252"/>
      <c r="M164" s="246">
        <v>18</v>
      </c>
      <c r="N164" s="253">
        <f t="shared" si="4"/>
        <v>0.10909090909090909</v>
      </c>
      <c r="O164" s="18"/>
      <c r="P164" s="249">
        <v>8</v>
      </c>
      <c r="Q164" s="253">
        <f t="shared" si="5"/>
        <v>4.8484848484848485E-2</v>
      </c>
    </row>
    <row r="165" spans="10:18" ht="14.45" x14ac:dyDescent="0.3">
      <c r="K165" s="246">
        <v>194</v>
      </c>
      <c r="L165" s="252"/>
      <c r="M165" s="246">
        <v>11</v>
      </c>
      <c r="N165" s="253">
        <f t="shared" si="4"/>
        <v>5.6701030927835051E-2</v>
      </c>
      <c r="O165" s="18"/>
      <c r="P165" s="249">
        <v>6</v>
      </c>
      <c r="Q165" s="253">
        <f t="shared" si="5"/>
        <v>3.0927835051546393E-2</v>
      </c>
    </row>
    <row r="166" spans="10:18" ht="14.45" x14ac:dyDescent="0.3">
      <c r="K166" s="246">
        <v>204</v>
      </c>
      <c r="L166" s="252"/>
      <c r="M166" s="246">
        <v>21</v>
      </c>
      <c r="N166" s="253">
        <f t="shared" si="4"/>
        <v>0.10294117647058823</v>
      </c>
      <c r="O166" s="18"/>
      <c r="P166" s="249">
        <v>16</v>
      </c>
      <c r="Q166" s="253">
        <f t="shared" si="5"/>
        <v>7.8431372549019607E-2</v>
      </c>
    </row>
    <row r="167" spans="10:18" ht="14.45" x14ac:dyDescent="0.3">
      <c r="K167" s="246">
        <v>186</v>
      </c>
      <c r="L167" s="252"/>
      <c r="M167" s="246">
        <v>29</v>
      </c>
      <c r="N167" s="253">
        <f t="shared" si="4"/>
        <v>0.15591397849462366</v>
      </c>
      <c r="O167" s="18"/>
      <c r="P167" s="249">
        <v>10</v>
      </c>
      <c r="Q167" s="253">
        <f t="shared" si="5"/>
        <v>5.3763440860215055E-2</v>
      </c>
    </row>
    <row r="168" spans="10:18" ht="14.45" x14ac:dyDescent="0.3">
      <c r="K168" s="246">
        <v>187</v>
      </c>
      <c r="L168" s="252"/>
      <c r="M168" s="246">
        <v>12</v>
      </c>
      <c r="N168" s="253">
        <f t="shared" si="4"/>
        <v>6.4171122994652413E-2</v>
      </c>
      <c r="O168" s="18"/>
      <c r="P168" s="249">
        <v>8</v>
      </c>
      <c r="Q168" s="253">
        <f t="shared" si="5"/>
        <v>4.2780748663101602E-2</v>
      </c>
    </row>
    <row r="169" spans="10:18" ht="14.45" x14ac:dyDescent="0.3">
      <c r="K169" s="246">
        <v>211</v>
      </c>
      <c r="L169" s="256"/>
      <c r="M169" s="246">
        <v>24</v>
      </c>
      <c r="N169" s="253">
        <f t="shared" si="4"/>
        <v>0.11374407582938388</v>
      </c>
      <c r="O169" s="18"/>
      <c r="P169" s="249">
        <v>13</v>
      </c>
      <c r="Q169" s="253">
        <f t="shared" si="5"/>
        <v>6.1611374407582936E-2</v>
      </c>
    </row>
    <row r="170" spans="10:18" ht="14.45" x14ac:dyDescent="0.3">
      <c r="J170" s="24" t="s">
        <v>25</v>
      </c>
      <c r="K170" s="257">
        <f>SUM(K2:K169)</f>
        <v>18250</v>
      </c>
      <c r="L170" s="19"/>
      <c r="M170" s="257">
        <f>SUM(M2:M169)</f>
        <v>1800</v>
      </c>
      <c r="N170" s="258">
        <f>M170/K170</f>
        <v>9.8630136986301367E-2</v>
      </c>
      <c r="O170" s="18"/>
      <c r="P170" s="257">
        <f>SUM(P2:P169)</f>
        <v>1081</v>
      </c>
      <c r="Q170" s="258">
        <f>P170/K170</f>
        <v>5.9232876712328769E-2</v>
      </c>
      <c r="R170" s="23" t="s">
        <v>28</v>
      </c>
    </row>
    <row r="171" spans="10:18" ht="14.45" x14ac:dyDescent="0.3">
      <c r="N171" s="293">
        <f>AVERAGE(N2:N170)</f>
        <v>0.10717137304260885</v>
      </c>
      <c r="Q171" s="293">
        <f>AVERAGE(Q2:Q170)</f>
        <v>6.5326985544291727E-2</v>
      </c>
      <c r="R171" s="23" t="s">
        <v>29</v>
      </c>
    </row>
  </sheetData>
  <pageMargins left="0.7" right="0.7" top="0.75" bottom="0.75" header="0.3" footer="0.3"/>
  <pageSetup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zoomScale="85" zoomScaleNormal="85" workbookViewId="0">
      <selection activeCell="L28" sqref="L28"/>
    </sheetView>
  </sheetViews>
  <sheetFormatPr defaultRowHeight="15" x14ac:dyDescent="0.25"/>
  <cols>
    <col min="1" max="1" width="39" customWidth="1"/>
    <col min="2" max="2" width="7.28515625" customWidth="1"/>
    <col min="3" max="3" width="9.5703125" customWidth="1"/>
    <col min="4" max="4" width="11.140625" customWidth="1"/>
    <col min="5" max="5" width="10.5703125" customWidth="1"/>
    <col min="6" max="6" width="11.42578125" customWidth="1"/>
    <col min="7" max="7" width="11.5703125" customWidth="1"/>
    <col min="8" max="8" width="9" customWidth="1"/>
    <col min="9" max="9" width="10.28515625" customWidth="1"/>
    <col min="10" max="10" width="9.28515625" customWidth="1"/>
    <col min="11" max="11" width="7.42578125" customWidth="1"/>
    <col min="12" max="12" width="7.5703125" customWidth="1"/>
    <col min="13" max="13" width="6.85546875" customWidth="1"/>
    <col min="14" max="14" width="16.7109375" customWidth="1"/>
    <col min="15" max="15" width="15.7109375" customWidth="1"/>
  </cols>
  <sheetData>
    <row r="1" spans="1:18" ht="14.45" x14ac:dyDescent="0.3">
      <c r="A1" s="2" t="s">
        <v>590</v>
      </c>
    </row>
    <row r="2" spans="1:18" thickBot="1" x14ac:dyDescent="0.35"/>
    <row r="3" spans="1:18" ht="14.45" x14ac:dyDescent="0.3">
      <c r="A3" s="260"/>
      <c r="B3" s="614" t="s">
        <v>591</v>
      </c>
      <c r="C3" s="615"/>
      <c r="D3" s="615"/>
      <c r="E3" s="615"/>
      <c r="F3" s="615"/>
      <c r="G3" s="615"/>
      <c r="H3" s="615" t="s">
        <v>592</v>
      </c>
      <c r="I3" s="615"/>
      <c r="J3" s="615"/>
      <c r="K3" s="615"/>
      <c r="L3" s="615"/>
      <c r="M3" s="616"/>
      <c r="N3" s="261"/>
      <c r="O3" s="262"/>
    </row>
    <row r="4" spans="1:18" ht="57" customHeight="1" thickBot="1" x14ac:dyDescent="0.35">
      <c r="A4" s="263" t="s">
        <v>0</v>
      </c>
      <c r="B4" s="264" t="s">
        <v>593</v>
      </c>
      <c r="C4" s="265" t="s">
        <v>594</v>
      </c>
      <c r="D4" s="265" t="s">
        <v>595</v>
      </c>
      <c r="E4" s="265" t="s">
        <v>596</v>
      </c>
      <c r="F4" s="265" t="s">
        <v>597</v>
      </c>
      <c r="G4" s="265" t="s">
        <v>598</v>
      </c>
      <c r="H4" s="265" t="s">
        <v>599</v>
      </c>
      <c r="I4" s="265" t="s">
        <v>600</v>
      </c>
      <c r="J4" s="265" t="s">
        <v>601</v>
      </c>
      <c r="K4" s="265" t="s">
        <v>602</v>
      </c>
      <c r="L4" s="265" t="s">
        <v>603</v>
      </c>
      <c r="M4" s="266" t="s">
        <v>604</v>
      </c>
      <c r="N4" s="267" t="s">
        <v>605</v>
      </c>
      <c r="O4" s="268" t="s">
        <v>606</v>
      </c>
      <c r="R4" s="269"/>
    </row>
    <row r="5" spans="1:18" ht="15" customHeight="1" x14ac:dyDescent="0.3">
      <c r="A5" s="236" t="s">
        <v>576</v>
      </c>
      <c r="B5" s="237">
        <v>32</v>
      </c>
      <c r="C5" s="237">
        <v>28</v>
      </c>
      <c r="D5" s="237">
        <v>26</v>
      </c>
      <c r="E5" s="237">
        <v>29</v>
      </c>
      <c r="F5" s="237">
        <v>32</v>
      </c>
      <c r="G5" s="237">
        <v>23</v>
      </c>
      <c r="H5" s="238">
        <v>31</v>
      </c>
      <c r="I5" s="237">
        <v>31</v>
      </c>
      <c r="J5" s="237">
        <v>42</v>
      </c>
      <c r="K5" s="237">
        <v>33</v>
      </c>
      <c r="L5" s="237">
        <v>38</v>
      </c>
      <c r="M5" s="237">
        <v>40</v>
      </c>
      <c r="N5" s="270">
        <f>SUM(B5,R5)</f>
        <v>32</v>
      </c>
      <c r="O5" s="271">
        <f>AVERAGE(B5:M5)</f>
        <v>32.083333333333336</v>
      </c>
    </row>
    <row r="6" spans="1:18" ht="15" customHeight="1" x14ac:dyDescent="0.3">
      <c r="A6" s="239" t="s">
        <v>577</v>
      </c>
      <c r="B6" s="237">
        <v>54</v>
      </c>
      <c r="C6" s="237">
        <v>49</v>
      </c>
      <c r="D6" s="237">
        <v>46</v>
      </c>
      <c r="E6" s="237">
        <v>46</v>
      </c>
      <c r="F6" s="237">
        <v>38</v>
      </c>
      <c r="G6" s="237">
        <v>46</v>
      </c>
      <c r="H6" s="237">
        <v>90</v>
      </c>
      <c r="I6" s="237">
        <v>49</v>
      </c>
      <c r="J6" s="237">
        <v>48</v>
      </c>
      <c r="K6" s="237">
        <v>49</v>
      </c>
      <c r="L6" s="237">
        <v>50</v>
      </c>
      <c r="M6" s="237">
        <v>51</v>
      </c>
      <c r="N6" s="272">
        <f t="shared" ref="N6:N19" si="0">SUM(B6,R6)</f>
        <v>54</v>
      </c>
      <c r="O6" s="273">
        <f t="shared" ref="O6:O8" si="1">AVERAGE(B6:M6)</f>
        <v>51.333333333333336</v>
      </c>
    </row>
    <row r="7" spans="1:18" ht="15" customHeight="1" x14ac:dyDescent="0.3">
      <c r="A7" s="239" t="s">
        <v>578</v>
      </c>
      <c r="B7" s="237">
        <v>151</v>
      </c>
      <c r="C7" s="237">
        <v>153</v>
      </c>
      <c r="D7" s="237">
        <v>159</v>
      </c>
      <c r="E7" s="237">
        <v>163</v>
      </c>
      <c r="F7" s="237">
        <v>165</v>
      </c>
      <c r="G7" s="237">
        <v>165</v>
      </c>
      <c r="H7" s="237">
        <v>169</v>
      </c>
      <c r="I7" s="237">
        <v>171</v>
      </c>
      <c r="J7" s="237">
        <v>171</v>
      </c>
      <c r="K7" s="237">
        <v>174</v>
      </c>
      <c r="L7" s="237">
        <v>177</v>
      </c>
      <c r="M7" s="237">
        <v>180</v>
      </c>
      <c r="N7" s="272">
        <f t="shared" si="0"/>
        <v>151</v>
      </c>
      <c r="O7" s="273">
        <f t="shared" si="1"/>
        <v>166.5</v>
      </c>
    </row>
    <row r="8" spans="1:18" ht="15" customHeight="1" x14ac:dyDescent="0.3">
      <c r="A8" s="239" t="s">
        <v>579</v>
      </c>
      <c r="B8" s="237">
        <v>243</v>
      </c>
      <c r="C8" s="237">
        <v>239</v>
      </c>
      <c r="D8" s="237">
        <v>245</v>
      </c>
      <c r="E8" s="237">
        <v>243</v>
      </c>
      <c r="F8" s="237">
        <v>242</v>
      </c>
      <c r="G8" s="237">
        <v>244</v>
      </c>
      <c r="H8" s="237">
        <v>249</v>
      </c>
      <c r="I8" s="237">
        <v>241</v>
      </c>
      <c r="J8" s="237">
        <v>250</v>
      </c>
      <c r="K8" s="237">
        <v>251</v>
      </c>
      <c r="L8" s="237">
        <v>253</v>
      </c>
      <c r="M8" s="237">
        <v>250</v>
      </c>
      <c r="N8" s="272">
        <f t="shared" si="0"/>
        <v>243</v>
      </c>
      <c r="O8" s="273">
        <f t="shared" si="1"/>
        <v>245.83333333333334</v>
      </c>
    </row>
    <row r="9" spans="1:18" ht="15" customHeight="1" x14ac:dyDescent="0.3">
      <c r="A9" s="239" t="s">
        <v>580</v>
      </c>
      <c r="B9" s="237">
        <v>131</v>
      </c>
      <c r="C9" s="237">
        <v>133</v>
      </c>
      <c r="D9" s="237">
        <v>132</v>
      </c>
      <c r="E9" s="237">
        <v>128</v>
      </c>
      <c r="F9" s="237">
        <v>132</v>
      </c>
      <c r="G9" s="237">
        <v>133</v>
      </c>
      <c r="H9" s="237">
        <v>126</v>
      </c>
      <c r="I9" s="237">
        <v>131</v>
      </c>
      <c r="J9" s="237">
        <v>132</v>
      </c>
      <c r="K9" s="237">
        <v>121</v>
      </c>
      <c r="L9" s="237">
        <v>121</v>
      </c>
      <c r="M9" s="237">
        <v>119</v>
      </c>
      <c r="N9" s="272">
        <f t="shared" si="0"/>
        <v>131</v>
      </c>
      <c r="O9" s="273">
        <f>AVERAGE(B9:M9)</f>
        <v>128.25</v>
      </c>
    </row>
    <row r="10" spans="1:18" ht="15" customHeight="1" x14ac:dyDescent="0.3">
      <c r="A10" s="240" t="s">
        <v>1</v>
      </c>
      <c r="B10" s="237">
        <v>87</v>
      </c>
      <c r="C10" s="237">
        <v>103</v>
      </c>
      <c r="D10" s="237">
        <v>84</v>
      </c>
      <c r="E10" s="237">
        <v>102</v>
      </c>
      <c r="F10" s="237">
        <v>99</v>
      </c>
      <c r="G10" s="237">
        <v>100</v>
      </c>
      <c r="H10" s="237">
        <v>106</v>
      </c>
      <c r="I10" s="237">
        <v>109</v>
      </c>
      <c r="J10" s="237">
        <v>106</v>
      </c>
      <c r="K10" s="237">
        <v>110</v>
      </c>
      <c r="L10" s="237">
        <v>114</v>
      </c>
      <c r="M10" s="237">
        <v>114</v>
      </c>
      <c r="N10" s="272">
        <f t="shared" si="0"/>
        <v>87</v>
      </c>
      <c r="O10" s="273">
        <f>AVERAGE(B10:M10)</f>
        <v>102.83333333333333</v>
      </c>
    </row>
    <row r="11" spans="1:18" ht="15" customHeight="1" x14ac:dyDescent="0.3">
      <c r="A11" s="239" t="s">
        <v>581</v>
      </c>
      <c r="B11" s="237">
        <v>8</v>
      </c>
      <c r="C11" s="237">
        <v>8</v>
      </c>
      <c r="D11" s="237">
        <v>8</v>
      </c>
      <c r="E11" s="237">
        <v>8</v>
      </c>
      <c r="F11" s="237">
        <v>16</v>
      </c>
      <c r="G11" s="237">
        <v>14</v>
      </c>
      <c r="H11" s="237">
        <v>14</v>
      </c>
      <c r="I11" s="237">
        <v>14</v>
      </c>
      <c r="J11" s="237">
        <v>13</v>
      </c>
      <c r="K11" s="237">
        <v>14</v>
      </c>
      <c r="L11" s="237">
        <v>18</v>
      </c>
      <c r="M11" s="237">
        <v>19</v>
      </c>
      <c r="N11" s="272">
        <f t="shared" si="0"/>
        <v>8</v>
      </c>
      <c r="O11" s="273">
        <f t="shared" ref="O11:O19" si="2">AVERAGE(B11:M11)</f>
        <v>12.833333333333334</v>
      </c>
    </row>
    <row r="12" spans="1:18" ht="15" customHeight="1" x14ac:dyDescent="0.3">
      <c r="A12" s="239" t="s">
        <v>582</v>
      </c>
      <c r="B12" s="237">
        <v>72</v>
      </c>
      <c r="C12" s="237">
        <v>142</v>
      </c>
      <c r="D12" s="237">
        <v>72</v>
      </c>
      <c r="E12" s="237">
        <v>73</v>
      </c>
      <c r="F12" s="237">
        <v>69</v>
      </c>
      <c r="G12" s="237">
        <v>71</v>
      </c>
      <c r="H12" s="237">
        <v>77</v>
      </c>
      <c r="I12" s="237">
        <v>85</v>
      </c>
      <c r="J12" s="237">
        <v>92</v>
      </c>
      <c r="K12" s="237">
        <v>104</v>
      </c>
      <c r="L12" s="237">
        <v>108</v>
      </c>
      <c r="M12" s="237">
        <v>120</v>
      </c>
      <c r="N12" s="272">
        <f t="shared" si="0"/>
        <v>72</v>
      </c>
      <c r="O12" s="273">
        <f t="shared" si="2"/>
        <v>90.416666666666671</v>
      </c>
    </row>
    <row r="13" spans="1:18" ht="15" customHeight="1" x14ac:dyDescent="0.3">
      <c r="A13" s="239" t="s">
        <v>583</v>
      </c>
      <c r="B13" s="237">
        <v>7</v>
      </c>
      <c r="C13" s="237">
        <v>7</v>
      </c>
      <c r="D13" s="237">
        <v>7</v>
      </c>
      <c r="E13" s="237">
        <v>7</v>
      </c>
      <c r="F13" s="237">
        <v>7</v>
      </c>
      <c r="G13" s="237">
        <v>6</v>
      </c>
      <c r="H13" s="237">
        <v>8</v>
      </c>
      <c r="I13" s="237">
        <v>8</v>
      </c>
      <c r="J13" s="237">
        <v>8</v>
      </c>
      <c r="K13" s="237">
        <v>6</v>
      </c>
      <c r="L13" s="237">
        <v>6</v>
      </c>
      <c r="M13" s="237">
        <v>5</v>
      </c>
      <c r="N13" s="272">
        <f t="shared" si="0"/>
        <v>7</v>
      </c>
      <c r="O13" s="273">
        <f t="shared" si="2"/>
        <v>6.833333333333333</v>
      </c>
    </row>
    <row r="14" spans="1:18" ht="15" customHeight="1" x14ac:dyDescent="0.3">
      <c r="A14" s="239" t="s">
        <v>584</v>
      </c>
      <c r="B14" s="237">
        <v>172</v>
      </c>
      <c r="C14" s="237">
        <v>167</v>
      </c>
      <c r="D14" s="237">
        <v>164</v>
      </c>
      <c r="E14" s="237">
        <v>167</v>
      </c>
      <c r="F14" s="237">
        <v>170</v>
      </c>
      <c r="G14" s="237">
        <v>175</v>
      </c>
      <c r="H14" s="237">
        <v>158</v>
      </c>
      <c r="I14" s="237">
        <v>155</v>
      </c>
      <c r="J14" s="237">
        <v>154</v>
      </c>
      <c r="K14" s="237">
        <v>156</v>
      </c>
      <c r="L14" s="237">
        <v>157</v>
      </c>
      <c r="M14" s="237">
        <v>165</v>
      </c>
      <c r="N14" s="272">
        <f t="shared" si="0"/>
        <v>172</v>
      </c>
      <c r="O14" s="273">
        <f t="shared" si="2"/>
        <v>163.33333333333334</v>
      </c>
    </row>
    <row r="15" spans="1:18" ht="15" customHeight="1" x14ac:dyDescent="0.3">
      <c r="A15" s="239" t="s">
        <v>585</v>
      </c>
      <c r="B15" s="237">
        <v>42</v>
      </c>
      <c r="C15" s="237">
        <v>45</v>
      </c>
      <c r="D15" s="237">
        <v>51</v>
      </c>
      <c r="E15" s="237">
        <v>60</v>
      </c>
      <c r="F15" s="237">
        <v>54</v>
      </c>
      <c r="G15" s="237">
        <v>65</v>
      </c>
      <c r="H15" s="237">
        <v>134</v>
      </c>
      <c r="I15" s="237">
        <v>64</v>
      </c>
      <c r="J15" s="237">
        <v>53</v>
      </c>
      <c r="K15" s="237">
        <v>72</v>
      </c>
      <c r="L15" s="237">
        <v>83</v>
      </c>
      <c r="M15" s="237">
        <v>77</v>
      </c>
      <c r="N15" s="272">
        <f t="shared" si="0"/>
        <v>42</v>
      </c>
      <c r="O15" s="273">
        <f t="shared" si="2"/>
        <v>66.666666666666671</v>
      </c>
    </row>
    <row r="16" spans="1:18" ht="15" customHeight="1" x14ac:dyDescent="0.3">
      <c r="A16" s="239" t="s">
        <v>586</v>
      </c>
      <c r="B16" s="237">
        <v>174</v>
      </c>
      <c r="C16" s="237">
        <v>173</v>
      </c>
      <c r="D16" s="237">
        <v>180</v>
      </c>
      <c r="E16" s="237">
        <v>196</v>
      </c>
      <c r="F16" s="237">
        <v>206</v>
      </c>
      <c r="G16" s="237">
        <v>219</v>
      </c>
      <c r="H16" s="237">
        <v>242</v>
      </c>
      <c r="I16" s="237">
        <v>236</v>
      </c>
      <c r="J16" s="237">
        <v>246</v>
      </c>
      <c r="K16" s="237">
        <v>256</v>
      </c>
      <c r="L16" s="237">
        <v>249</v>
      </c>
      <c r="M16" s="237">
        <v>0</v>
      </c>
      <c r="N16" s="272">
        <f t="shared" si="0"/>
        <v>174</v>
      </c>
      <c r="O16" s="273">
        <f t="shared" si="2"/>
        <v>198.08333333333334</v>
      </c>
    </row>
    <row r="17" spans="1:15" ht="15" customHeight="1" x14ac:dyDescent="0.3">
      <c r="A17" s="239" t="s">
        <v>587</v>
      </c>
      <c r="B17" s="237">
        <v>62</v>
      </c>
      <c r="C17" s="237">
        <v>71</v>
      </c>
      <c r="D17" s="237">
        <v>65</v>
      </c>
      <c r="E17" s="237">
        <v>61</v>
      </c>
      <c r="F17" s="237">
        <v>71</v>
      </c>
      <c r="G17" s="237">
        <v>78</v>
      </c>
      <c r="H17" s="237">
        <v>81</v>
      </c>
      <c r="I17" s="237">
        <v>86</v>
      </c>
      <c r="J17" s="237">
        <v>75</v>
      </c>
      <c r="K17" s="237">
        <v>77</v>
      </c>
      <c r="L17" s="237">
        <v>82</v>
      </c>
      <c r="M17" s="237">
        <v>79</v>
      </c>
      <c r="N17" s="272">
        <f t="shared" si="0"/>
        <v>62</v>
      </c>
      <c r="O17" s="273">
        <f t="shared" si="2"/>
        <v>74</v>
      </c>
    </row>
    <row r="18" spans="1:15" ht="15" customHeight="1" thickBot="1" x14ac:dyDescent="0.35">
      <c r="A18" s="241" t="s">
        <v>588</v>
      </c>
      <c r="B18" s="237">
        <v>153</v>
      </c>
      <c r="C18" s="237">
        <v>172</v>
      </c>
      <c r="D18" s="237">
        <v>161</v>
      </c>
      <c r="E18" s="237">
        <v>184</v>
      </c>
      <c r="F18" s="237">
        <v>186</v>
      </c>
      <c r="G18" s="237">
        <v>179</v>
      </c>
      <c r="H18" s="237">
        <v>165</v>
      </c>
      <c r="I18" s="237">
        <v>194</v>
      </c>
      <c r="J18" s="237">
        <v>204</v>
      </c>
      <c r="K18" s="237">
        <v>186</v>
      </c>
      <c r="L18" s="237">
        <v>187</v>
      </c>
      <c r="M18" s="237">
        <v>211</v>
      </c>
      <c r="N18" s="274">
        <f t="shared" si="0"/>
        <v>153</v>
      </c>
      <c r="O18" s="275">
        <f t="shared" si="2"/>
        <v>181.83333333333334</v>
      </c>
    </row>
    <row r="19" spans="1:15" ht="14.45" x14ac:dyDescent="0.3">
      <c r="A19" s="276" t="s">
        <v>607</v>
      </c>
      <c r="B19" s="277">
        <f t="shared" ref="B19:L19" si="3">SUM(B5:B18)</f>
        <v>1388</v>
      </c>
      <c r="C19" s="278">
        <f t="shared" si="3"/>
        <v>1490</v>
      </c>
      <c r="D19" s="278">
        <f t="shared" si="3"/>
        <v>1400</v>
      </c>
      <c r="E19" s="278">
        <f t="shared" si="3"/>
        <v>1467</v>
      </c>
      <c r="F19" s="278">
        <f t="shared" si="3"/>
        <v>1487</v>
      </c>
      <c r="G19" s="278">
        <f t="shared" si="3"/>
        <v>1518</v>
      </c>
      <c r="H19" s="278">
        <f t="shared" si="3"/>
        <v>1650</v>
      </c>
      <c r="I19" s="278">
        <f t="shared" si="3"/>
        <v>1574</v>
      </c>
      <c r="J19" s="278">
        <f t="shared" si="3"/>
        <v>1594</v>
      </c>
      <c r="K19" s="278">
        <f t="shared" si="3"/>
        <v>1609</v>
      </c>
      <c r="L19" s="278">
        <f t="shared" si="3"/>
        <v>1643</v>
      </c>
      <c r="M19" s="279">
        <f>SUM(M5:M18)</f>
        <v>1430</v>
      </c>
      <c r="N19" s="280">
        <f t="shared" si="0"/>
        <v>1388</v>
      </c>
      <c r="O19" s="281">
        <f t="shared" si="2"/>
        <v>1520.8333333333333</v>
      </c>
    </row>
    <row r="20" spans="1:15" thickBot="1" x14ac:dyDescent="0.35">
      <c r="A20" s="282" t="s">
        <v>608</v>
      </c>
      <c r="B20" s="283">
        <f>B19/14</f>
        <v>99.142857142857139</v>
      </c>
      <c r="C20" s="284">
        <f t="shared" ref="C20:L20" si="4">C19/14</f>
        <v>106.42857142857143</v>
      </c>
      <c r="D20" s="284">
        <f t="shared" si="4"/>
        <v>100</v>
      </c>
      <c r="E20" s="284">
        <f t="shared" si="4"/>
        <v>104.78571428571429</v>
      </c>
      <c r="F20" s="284">
        <f t="shared" si="4"/>
        <v>106.21428571428571</v>
      </c>
      <c r="G20" s="284">
        <f t="shared" si="4"/>
        <v>108.42857142857143</v>
      </c>
      <c r="H20" s="284">
        <f t="shared" si="4"/>
        <v>117.85714285714286</v>
      </c>
      <c r="I20" s="284">
        <f t="shared" si="4"/>
        <v>112.42857142857143</v>
      </c>
      <c r="J20" s="285">
        <f t="shared" si="4"/>
        <v>113.85714285714286</v>
      </c>
      <c r="K20" s="284">
        <f t="shared" si="4"/>
        <v>114.92857142857143</v>
      </c>
      <c r="L20" s="284">
        <f t="shared" si="4"/>
        <v>117.35714285714286</v>
      </c>
      <c r="M20" s="286">
        <f>M19/14</f>
        <v>102.14285714285714</v>
      </c>
      <c r="N20" s="287">
        <f>AVERAGE(N5:N18)</f>
        <v>99.142857142857139</v>
      </c>
      <c r="O20" s="288">
        <f>AVERAGE(O5:O18)</f>
        <v>108.63095238095238</v>
      </c>
    </row>
    <row r="21" spans="1:15" ht="14.45" x14ac:dyDescent="0.3">
      <c r="A21" s="289" t="s">
        <v>609</v>
      </c>
      <c r="B21" s="3"/>
      <c r="C21" s="3"/>
      <c r="D21" s="3"/>
      <c r="E21" s="3"/>
      <c r="F21" s="3"/>
      <c r="G21" s="3"/>
      <c r="H21" s="3"/>
      <c r="I21" s="3"/>
      <c r="J21" s="3"/>
      <c r="K21" s="3"/>
      <c r="L21" s="3"/>
      <c r="M21" s="3"/>
      <c r="N21" s="3"/>
      <c r="O21" s="3"/>
    </row>
    <row r="22" spans="1:15" ht="17.45" x14ac:dyDescent="0.3">
      <c r="A22" s="290" t="s">
        <v>610</v>
      </c>
      <c r="B22" s="3"/>
      <c r="C22" s="3"/>
      <c r="D22" s="3"/>
      <c r="E22" s="3"/>
      <c r="F22" s="3"/>
      <c r="G22" s="3"/>
      <c r="H22" s="3"/>
      <c r="I22" s="3"/>
      <c r="J22" s="3"/>
      <c r="K22" s="3"/>
      <c r="L22" s="3"/>
      <c r="M22" s="3"/>
      <c r="N22" s="3"/>
      <c r="O22" s="3"/>
    </row>
  </sheetData>
  <mergeCells count="2">
    <mergeCell ref="B3:G3"/>
    <mergeCell ref="H3:M3"/>
  </mergeCells>
  <pageMargins left="0.25" right="0.25" top="0.75" bottom="0.75" header="0.3" footer="0.3"/>
  <pageSetup scale="70" orientation="landscape"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Accommodation rate models-3486</vt:lpstr>
      <vt:lpstr>With Changes (2)</vt:lpstr>
      <vt:lpstr>Fiscal impact</vt:lpstr>
      <vt:lpstr>FTEs</vt:lpstr>
      <vt:lpstr>FY17 Data</vt:lpstr>
      <vt:lpstr>FY15 UFR</vt:lpstr>
      <vt:lpstr>CAF Spring 2016</vt:lpstr>
      <vt:lpstr>Per-client intake &amp; discharge</vt:lpstr>
      <vt:lpstr>Total Clients Served FY5</vt:lpstr>
      <vt:lpstr>Group enrollments snapshot</vt:lpstr>
      <vt:lpstr>'Accommodation rate models-3486'!Print_Area</vt:lpstr>
      <vt:lpstr>'Fiscal impact'!Print_Area</vt:lpstr>
      <vt:lpstr>FTEs!Print_Area</vt:lpstr>
      <vt:lpstr>'FY15 UFR'!Print_Area</vt:lpstr>
      <vt:lpstr>'Total Clients Served FY5'!Print_Area</vt:lpstr>
      <vt:lpstr>'CAF Spring 2016'!Print_Titles</vt:lpstr>
    </vt:vector>
  </TitlesOfParts>
  <Company>EOHHS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Mouradian, Vera (DPH)</dc:creator>
  <cp:lastModifiedBy> </cp:lastModifiedBy>
  <cp:lastPrinted>2019-02-11T17:52:20Z</cp:lastPrinted>
  <dcterms:created xsi:type="dcterms:W3CDTF">2014-01-21T15:33:10Z</dcterms:created>
  <dcterms:modified xsi:type="dcterms:W3CDTF">2019-02-12T19:51:32Z</dcterms:modified>
</cp:coreProperties>
</file>