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460" windowHeight="7275" tabRatio="836" firstSheet="6" activeTab="8"/>
  </bookViews>
  <sheets>
    <sheet name="FY15 UFRs" sheetId="1" state="hidden" r:id="rId1"/>
    <sheet name="Advocacy Salaries " sheetId="8" state="hidden" r:id="rId2"/>
    <sheet name="Legal Salaries" sheetId="13" state="hidden" r:id="rId3"/>
    <sheet name="Other Expenses " sheetId="6" state="hidden" r:id="rId4"/>
    <sheet name="CAF" sheetId="10" state="hidden" r:id="rId5"/>
    <sheet name="Rate Calculation - Advocacy" sheetId="7" state="hidden" r:id="rId6"/>
    <sheet name="Advocacy-4630" sheetId="15" r:id="rId7"/>
    <sheet name="Rate Calculation - Legal" sheetId="14" state="hidden" r:id="rId8"/>
    <sheet name="Legal " sheetId="16" r:id="rId9"/>
    <sheet name="DC Salaries" sheetId="17" state="hidden" r:id="rId10"/>
    <sheet name="CAF Calcs" sheetId="18" state="hidden" r:id="rId11"/>
    <sheet name="FISCAL IMPACT" sheetId="19" state="hidden" r:id="rId12"/>
    <sheet name="Sheet1" sheetId="22" state="hidden" r:id="rId13"/>
  </sheets>
  <externalReferences>
    <externalReference r:id="rId14"/>
    <externalReference r:id="rId15"/>
  </externalReferences>
  <definedNames>
    <definedName name="_xlnm._FilterDatabase" localSheetId="0" hidden="1">'FY15 UFRs'!$A$1:$K$2003</definedName>
    <definedName name="Cap">[1]RawDataCalcs!$L$13:$DB$13</definedName>
    <definedName name="Floor">[1]RawDataCalcs!$L$12:$DB$12</definedName>
    <definedName name="gk">#REF!</definedName>
    <definedName name="_xlnm.Print_Area" localSheetId="6">'Advocacy-4630'!$C$2:$M$32</definedName>
    <definedName name="_xlnm.Print_Area" localSheetId="11">'FISCAL IMPACT'!$A$1:$G$27</definedName>
    <definedName name="_xlnm.Print_Area" localSheetId="8">'Legal '!$C$2:$L$25</definedName>
    <definedName name="_xlnm.Print_Area" localSheetId="7">'Rate Calculation - Legal'!$B$1:$P$139</definedName>
    <definedName name="_xlnm.Print_Titles" localSheetId="10">'CAF Calcs'!$A:$A</definedName>
    <definedName name="Total_UFR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6" l="1"/>
  <c r="C22" i="16"/>
  <c r="E22" i="15"/>
  <c r="C22" i="15"/>
  <c r="E21" i="16" l="1"/>
  <c r="F22" i="16" s="1"/>
  <c r="C21" i="16"/>
  <c r="E21" i="15"/>
  <c r="C21" i="15"/>
  <c r="F22" i="15" l="1"/>
  <c r="E22" i="19"/>
  <c r="B24" i="19" s="1"/>
  <c r="C22" i="19"/>
  <c r="F21" i="19"/>
  <c r="H21" i="19" s="1"/>
  <c r="D21" i="19"/>
  <c r="F20" i="19"/>
  <c r="H20" i="19" s="1"/>
  <c r="D20" i="19"/>
  <c r="B20" i="19"/>
  <c r="G19" i="19"/>
  <c r="F19" i="19"/>
  <c r="H19" i="19" s="1"/>
  <c r="D19" i="19"/>
  <c r="B19" i="19"/>
  <c r="F18" i="19"/>
  <c r="H18" i="19" s="1"/>
  <c r="D18" i="19"/>
  <c r="B18" i="19"/>
  <c r="B22" i="19" s="1"/>
  <c r="G17" i="19"/>
  <c r="F17" i="19"/>
  <c r="H17" i="19" s="1"/>
  <c r="D17" i="19"/>
  <c r="G16" i="19"/>
  <c r="F16" i="19"/>
  <c r="H16" i="19" s="1"/>
  <c r="D16" i="19"/>
  <c r="G15" i="19"/>
  <c r="F15" i="19"/>
  <c r="H15" i="19" s="1"/>
  <c r="D15" i="19"/>
  <c r="G14" i="19"/>
  <c r="F14" i="19"/>
  <c r="H14" i="19" s="1"/>
  <c r="D14" i="19"/>
  <c r="G13" i="19"/>
  <c r="F13" i="19"/>
  <c r="H13" i="19" s="1"/>
  <c r="D13" i="19"/>
  <c r="G12" i="19"/>
  <c r="F12" i="19"/>
  <c r="H12" i="19" s="1"/>
  <c r="D12" i="19"/>
  <c r="G11" i="19"/>
  <c r="F11" i="19"/>
  <c r="H11" i="19" s="1"/>
  <c r="D11" i="19"/>
  <c r="G10" i="19"/>
  <c r="F10" i="19"/>
  <c r="H10" i="19" s="1"/>
  <c r="D10" i="19"/>
  <c r="G9" i="19"/>
  <c r="F9" i="19"/>
  <c r="H9" i="19" s="1"/>
  <c r="D9" i="19"/>
  <c r="G8" i="19"/>
  <c r="F8" i="19"/>
  <c r="H8" i="19" s="1"/>
  <c r="D8" i="19"/>
  <c r="G7" i="19"/>
  <c r="F7" i="19"/>
  <c r="H7" i="19" s="1"/>
  <c r="D7" i="19"/>
  <c r="G6" i="19"/>
  <c r="F6" i="19"/>
  <c r="H6" i="19" s="1"/>
  <c r="D6" i="19"/>
  <c r="G5" i="19"/>
  <c r="F5" i="19"/>
  <c r="H5" i="19" s="1"/>
  <c r="D5" i="19"/>
  <c r="G4" i="19"/>
  <c r="F4" i="19"/>
  <c r="H4" i="19" s="1"/>
  <c r="D4" i="19"/>
  <c r="G3" i="19"/>
  <c r="F3" i="19"/>
  <c r="H3" i="19" s="1"/>
  <c r="D3" i="19"/>
  <c r="G2" i="19"/>
  <c r="F2" i="19"/>
  <c r="F22" i="19" s="1"/>
  <c r="D2" i="19"/>
  <c r="D22" i="19" s="1"/>
  <c r="B26" i="19" l="1"/>
  <c r="B25" i="19"/>
  <c r="H2" i="19"/>
  <c r="G18" i="19"/>
  <c r="G20" i="19"/>
  <c r="G21" i="19"/>
  <c r="M7" i="17" l="1"/>
  <c r="M6" i="17"/>
  <c r="M5" i="17"/>
  <c r="D143" i="17"/>
  <c r="H4" i="17" s="1"/>
  <c r="C143" i="17"/>
  <c r="F50" i="17"/>
  <c r="F51" i="17"/>
  <c r="F53" i="17"/>
  <c r="F69" i="17"/>
  <c r="F93" i="17"/>
  <c r="F105" i="17"/>
  <c r="F107" i="17"/>
  <c r="F113" i="17"/>
  <c r="F120" i="17"/>
  <c r="F121" i="17"/>
  <c r="F125" i="17"/>
  <c r="F135" i="17"/>
  <c r="F140" i="17"/>
  <c r="F149" i="17"/>
  <c r="F2" i="17"/>
  <c r="F3" i="17" s="1"/>
  <c r="F4" i="17" s="1"/>
  <c r="F5" i="17" s="1"/>
  <c r="F6" i="17" s="1"/>
  <c r="F7" i="17" s="1"/>
  <c r="F8" i="17" s="1"/>
  <c r="F9" i="17" s="1"/>
  <c r="F10" i="17" s="1"/>
  <c r="F11" i="17" s="1"/>
  <c r="F12" i="17" s="1"/>
  <c r="F13" i="17" s="1"/>
  <c r="E39" i="17"/>
  <c r="F39" i="17" s="1"/>
  <c r="E23" i="17"/>
  <c r="F23" i="17" s="1"/>
  <c r="E86" i="17"/>
  <c r="F86" i="17" s="1"/>
  <c r="E65" i="17"/>
  <c r="F65" i="17" s="1"/>
  <c r="E94" i="17"/>
  <c r="F94" i="17" s="1"/>
  <c r="E36" i="17"/>
  <c r="F36" i="17" s="1"/>
  <c r="E123" i="17"/>
  <c r="F123" i="17" s="1"/>
  <c r="E82" i="17"/>
  <c r="F82" i="17" s="1"/>
  <c r="E60" i="17"/>
  <c r="F60" i="17" s="1"/>
  <c r="E41" i="17"/>
  <c r="F41" i="17" s="1"/>
  <c r="E14" i="17"/>
  <c r="F14" i="17" s="1"/>
  <c r="E72" i="17"/>
  <c r="F72" i="17" s="1"/>
  <c r="E2" i="17"/>
  <c r="E9" i="17"/>
  <c r="E71" i="17"/>
  <c r="F71" i="17" s="1"/>
  <c r="E99" i="17"/>
  <c r="F99" i="17" s="1"/>
  <c r="E150" i="17"/>
  <c r="F150" i="17" s="1"/>
  <c r="E133" i="17"/>
  <c r="F133" i="17" s="1"/>
  <c r="E100" i="17"/>
  <c r="F100" i="17" s="1"/>
  <c r="E64" i="17"/>
  <c r="F64" i="17" s="1"/>
  <c r="E32" i="17" l="1"/>
  <c r="F32" i="17" s="1"/>
  <c r="E116" i="17"/>
  <c r="F116" i="17" s="1"/>
  <c r="E126" i="17"/>
  <c r="F126" i="17" s="1"/>
  <c r="E8" i="17"/>
  <c r="E3" i="17"/>
  <c r="E137" i="17" l="1"/>
  <c r="F137" i="17" s="1"/>
  <c r="E92" i="17"/>
  <c r="F92" i="17" s="1"/>
  <c r="E101" i="17"/>
  <c r="F101" i="17" s="1"/>
  <c r="E67" i="17"/>
  <c r="F67" i="17" s="1"/>
  <c r="E43" i="17"/>
  <c r="F43" i="17" s="1"/>
  <c r="E76" i="17"/>
  <c r="F76" i="17" s="1"/>
  <c r="E52" i="17"/>
  <c r="F52" i="17" s="1"/>
  <c r="E103" i="17"/>
  <c r="F103" i="17" s="1"/>
  <c r="E127" i="17"/>
  <c r="F127" i="17" s="1"/>
  <c r="E142" i="17"/>
  <c r="F142" i="17" s="1"/>
  <c r="E59" i="17"/>
  <c r="F59" i="17" s="1"/>
  <c r="E34" i="17"/>
  <c r="F34" i="17" s="1"/>
  <c r="E77" i="17"/>
  <c r="F77" i="17" s="1"/>
  <c r="E13" i="17"/>
  <c r="E79" i="17"/>
  <c r="F79" i="17" s="1"/>
  <c r="E68" i="17"/>
  <c r="F68" i="17" s="1"/>
  <c r="E58" i="17"/>
  <c r="F58" i="17" s="1"/>
  <c r="E48" i="17"/>
  <c r="F48" i="17" s="1"/>
  <c r="E27" i="17"/>
  <c r="F27" i="17" s="1"/>
  <c r="E70" i="17"/>
  <c r="F70" i="17" s="1"/>
  <c r="E25" i="17"/>
  <c r="F25" i="17" s="1"/>
  <c r="E4" i="17"/>
  <c r="E49" i="17"/>
  <c r="F49" i="17" s="1"/>
  <c r="E28" i="17"/>
  <c r="F28" i="17" s="1"/>
  <c r="E80" i="17"/>
  <c r="F80" i="17" s="1"/>
  <c r="E29" i="17"/>
  <c r="F29" i="17" s="1"/>
  <c r="E5" i="17"/>
  <c r="E106" i="17"/>
  <c r="F106" i="17" s="1"/>
  <c r="E38" i="17"/>
  <c r="F38" i="17" s="1"/>
  <c r="E11" i="17"/>
  <c r="E112" i="17"/>
  <c r="F112" i="17" s="1"/>
  <c r="E18" i="17"/>
  <c r="F18" i="17" s="1"/>
  <c r="E19" i="17"/>
  <c r="F19" i="17" s="1"/>
  <c r="E114" i="17"/>
  <c r="F114" i="17" s="1"/>
  <c r="E131" i="17"/>
  <c r="F131" i="17" s="1"/>
  <c r="E83" i="17"/>
  <c r="F83" i="17" s="1"/>
  <c r="E132" i="17"/>
  <c r="F132" i="17" s="1"/>
  <c r="E124" i="17"/>
  <c r="F124" i="17" s="1"/>
  <c r="E61" i="17"/>
  <c r="F61" i="17" s="1"/>
  <c r="E89" i="17"/>
  <c r="F89" i="17" s="1"/>
  <c r="E73" i="17"/>
  <c r="F73" i="17" s="1"/>
  <c r="E98" i="17"/>
  <c r="F98" i="17" s="1"/>
  <c r="E74" i="17"/>
  <c r="F74" i="17" s="1"/>
  <c r="E75" i="17"/>
  <c r="F75" i="17" s="1"/>
  <c r="E17" i="17"/>
  <c r="F17" i="17" s="1"/>
  <c r="E90" i="17"/>
  <c r="F90" i="17" s="1"/>
  <c r="E30" i="17"/>
  <c r="F30" i="17" s="1"/>
  <c r="E37" i="17"/>
  <c r="F37" i="17" s="1"/>
  <c r="E81" i="17"/>
  <c r="F81" i="17" s="1"/>
  <c r="E109" i="17"/>
  <c r="F109" i="17" s="1"/>
  <c r="E95" i="17"/>
  <c r="F95" i="17" s="1"/>
  <c r="E122" i="17"/>
  <c r="F122" i="17" s="1"/>
  <c r="E104" i="17"/>
  <c r="F104" i="17" s="1"/>
  <c r="E15" i="17"/>
  <c r="F15" i="17" s="1"/>
  <c r="E84" i="17"/>
  <c r="F84" i="17" s="1"/>
  <c r="E91" i="17"/>
  <c r="F91" i="17" s="1"/>
  <c r="E33" i="17"/>
  <c r="F33" i="17" s="1"/>
  <c r="E66" i="17"/>
  <c r="F66" i="17" s="1"/>
  <c r="E21" i="17" l="1"/>
  <c r="F21" i="17" s="1"/>
  <c r="E88" i="17"/>
  <c r="F88" i="17" s="1"/>
  <c r="E85" i="17"/>
  <c r="F85" i="17" s="1"/>
  <c r="E97" i="17"/>
  <c r="F97" i="17" s="1"/>
  <c r="E40" i="17"/>
  <c r="F40" i="17" s="1"/>
  <c r="E57" i="17"/>
  <c r="F57" i="17" s="1"/>
  <c r="E115" i="17"/>
  <c r="F115" i="17" s="1"/>
  <c r="E55" i="17"/>
  <c r="F55" i="17" s="1"/>
  <c r="E7" i="17"/>
  <c r="E134" i="17"/>
  <c r="F134" i="17" s="1"/>
  <c r="E129" i="17"/>
  <c r="F129" i="17" s="1"/>
  <c r="E31" i="17"/>
  <c r="F31" i="17" s="1"/>
  <c r="E47" i="17"/>
  <c r="F47" i="17" s="1"/>
  <c r="E45" i="17"/>
  <c r="F45" i="17" s="1"/>
  <c r="E26" i="17"/>
  <c r="F26" i="17" s="1"/>
  <c r="E42" i="17"/>
  <c r="F42" i="17" s="1"/>
  <c r="E35" i="17"/>
  <c r="F35" i="17" s="1"/>
  <c r="E108" i="17"/>
  <c r="F108" i="17" s="1"/>
  <c r="E63" i="17"/>
  <c r="F63" i="17" s="1"/>
  <c r="E117" i="17"/>
  <c r="F117" i="17" s="1"/>
  <c r="E46" i="17"/>
  <c r="F46" i="17" s="1"/>
  <c r="E111" i="17"/>
  <c r="F111" i="17" s="1"/>
  <c r="E119" i="17"/>
  <c r="F119" i="17" s="1"/>
  <c r="E138" i="17"/>
  <c r="F138" i="17" s="1"/>
  <c r="E110" i="17"/>
  <c r="F110" i="17" s="1"/>
  <c r="E128" i="17"/>
  <c r="F128" i="17" s="1"/>
  <c r="E62" i="17"/>
  <c r="F62" i="17" s="1"/>
  <c r="E118" i="17"/>
  <c r="F118" i="17" s="1"/>
  <c r="E12" i="17"/>
  <c r="E20" i="17"/>
  <c r="F20" i="17" s="1"/>
  <c r="E56" i="17"/>
  <c r="F56" i="17" s="1"/>
  <c r="E151" i="17"/>
  <c r="F151" i="17" s="1"/>
  <c r="E10" i="17"/>
  <c r="E96" i="17"/>
  <c r="F96" i="17" s="1"/>
  <c r="E54" i="17"/>
  <c r="F54" i="17" s="1"/>
  <c r="BB24" i="18" l="1"/>
  <c r="BA24" i="18"/>
  <c r="AZ24" i="18"/>
  <c r="AY24" i="18"/>
  <c r="AX24" i="18"/>
  <c r="AW24" i="18"/>
  <c r="AV24" i="18"/>
  <c r="AU24" i="18"/>
  <c r="BD24" i="18" s="1"/>
  <c r="AX20" i="18"/>
  <c r="AW20" i="18"/>
  <c r="AV20" i="18"/>
  <c r="AU20" i="18"/>
  <c r="BD20" i="18" s="1"/>
  <c r="E130" i="17"/>
  <c r="F130" i="17" s="1"/>
  <c r="E87" i="17"/>
  <c r="F87" i="17" s="1"/>
  <c r="E24" i="17"/>
  <c r="F24" i="17" s="1"/>
  <c r="E78" i="17"/>
  <c r="F78" i="17" s="1"/>
  <c r="E141" i="17"/>
  <c r="F141" i="17" s="1"/>
  <c r="E16" i="17"/>
  <c r="F16" i="17" s="1"/>
  <c r="E136" i="17"/>
  <c r="F136" i="17" s="1"/>
  <c r="E6" i="17"/>
  <c r="E102" i="17"/>
  <c r="F102" i="17" s="1"/>
  <c r="E44" i="17"/>
  <c r="F44" i="17" s="1"/>
  <c r="E139" i="17"/>
  <c r="F139" i="17" s="1"/>
  <c r="E148" i="17"/>
  <c r="F148" i="17" s="1"/>
  <c r="H6" i="17" l="1"/>
  <c r="H7" i="17"/>
  <c r="BD26" i="18"/>
  <c r="E22" i="17"/>
  <c r="F22" i="17" s="1"/>
  <c r="H137" i="17" s="1"/>
  <c r="H8" i="17" l="1"/>
  <c r="H5" i="17"/>
  <c r="H3" i="17"/>
  <c r="H138" i="17"/>
  <c r="H140" i="17" s="1"/>
  <c r="H139" i="17"/>
  <c r="K13" i="16"/>
  <c r="L12" i="15"/>
  <c r="E9" i="15" s="1"/>
  <c r="E7" i="16"/>
  <c r="K15" i="16"/>
  <c r="E7" i="15"/>
  <c r="L14" i="15"/>
  <c r="O8" i="7"/>
  <c r="O10" i="14"/>
  <c r="O13" i="14"/>
  <c r="E9" i="14"/>
  <c r="O12" i="7"/>
  <c r="E9" i="7"/>
  <c r="O6" i="14"/>
  <c r="O15" i="14"/>
  <c r="O5" i="14"/>
  <c r="D5" i="14"/>
  <c r="O6" i="7"/>
  <c r="O5" i="7"/>
  <c r="O14" i="7"/>
  <c r="O11" i="7"/>
  <c r="E16" i="7"/>
  <c r="O12" i="14"/>
  <c r="O10" i="7"/>
  <c r="E15" i="7"/>
  <c r="O11" i="14"/>
  <c r="O9" i="7"/>
  <c r="E14" i="7"/>
  <c r="E13" i="7"/>
  <c r="O9" i="14"/>
  <c r="E16" i="14"/>
  <c r="E13" i="14"/>
  <c r="E15" i="14"/>
  <c r="E122" i="14"/>
  <c r="K9" i="14"/>
  <c r="E99" i="14"/>
  <c r="K8" i="14"/>
  <c r="E122" i="7"/>
  <c r="K9" i="7"/>
  <c r="E99" i="7"/>
  <c r="K8" i="7"/>
  <c r="E53" i="14"/>
  <c r="E30" i="14"/>
  <c r="E7" i="14"/>
  <c r="E76" i="14"/>
  <c r="K1161" i="1"/>
  <c r="N18" i="13"/>
  <c r="M18" i="13"/>
  <c r="E17" i="13"/>
  <c r="E23" i="13"/>
  <c r="E45" i="13"/>
  <c r="E37" i="13"/>
  <c r="N19" i="13"/>
  <c r="B23" i="13"/>
  <c r="D22" i="13"/>
  <c r="H28" i="13"/>
  <c r="H12" i="13"/>
  <c r="J25" i="13"/>
  <c r="H30" i="13"/>
  <c r="J21" i="13"/>
  <c r="J20" i="13"/>
  <c r="J19" i="13"/>
  <c r="J18" i="13"/>
  <c r="J17" i="13"/>
  <c r="J27" i="13"/>
  <c r="J26" i="13"/>
  <c r="J11" i="13"/>
  <c r="J10" i="13"/>
  <c r="J9" i="13"/>
  <c r="J8" i="13"/>
  <c r="J7" i="13"/>
  <c r="J24" i="13"/>
  <c r="J6" i="13"/>
  <c r="J23" i="13"/>
  <c r="J22" i="13"/>
  <c r="J5" i="13"/>
  <c r="B17" i="13"/>
  <c r="B37" i="13"/>
  <c r="B45" i="13"/>
  <c r="D16" i="13"/>
  <c r="D20" i="13"/>
  <c r="D21" i="13"/>
  <c r="D15" i="13"/>
  <c r="B29" i="13"/>
  <c r="D35" i="13"/>
  <c r="D36" i="13"/>
  <c r="D40" i="13"/>
  <c r="D41" i="13"/>
  <c r="D42" i="13"/>
  <c r="D43" i="13"/>
  <c r="D44" i="13"/>
  <c r="D34" i="13"/>
  <c r="D28" i="13"/>
  <c r="D29" i="13"/>
  <c r="J12" i="13"/>
  <c r="J28" i="13"/>
  <c r="D23" i="13"/>
  <c r="D37" i="13"/>
  <c r="B32" i="13"/>
  <c r="D45" i="13"/>
  <c r="B39" i="13"/>
  <c r="D17" i="13"/>
  <c r="B13" i="13"/>
  <c r="B26" i="13"/>
  <c r="K7" i="14"/>
  <c r="E65" i="14"/>
  <c r="E111" i="14"/>
  <c r="K6" i="14"/>
  <c r="E42" i="14"/>
  <c r="E88" i="14"/>
  <c r="E134" i="14"/>
  <c r="K5" i="14"/>
  <c r="K4" i="14"/>
  <c r="B10" i="13"/>
  <c r="D6" i="13"/>
  <c r="D7" i="13"/>
  <c r="D8" i="13"/>
  <c r="D9" i="13"/>
  <c r="D5" i="13"/>
  <c r="H15" i="13"/>
  <c r="B19" i="13"/>
  <c r="D10" i="13"/>
  <c r="B3" i="13"/>
  <c r="E42" i="7"/>
  <c r="E76" i="7"/>
  <c r="K7" i="7"/>
  <c r="E53" i="7"/>
  <c r="K6" i="7"/>
  <c r="E30" i="7"/>
  <c r="K5" i="7"/>
  <c r="E32" i="7"/>
  <c r="E78" i="7"/>
  <c r="E124" i="7"/>
  <c r="E55" i="14"/>
  <c r="E101" i="14"/>
  <c r="E32" i="14"/>
  <c r="E78" i="14"/>
  <c r="E124" i="14"/>
  <c r="E55" i="7"/>
  <c r="E101" i="7"/>
  <c r="AS21" i="10"/>
  <c r="AT21" i="10"/>
  <c r="AU21" i="10"/>
  <c r="AR21" i="10"/>
  <c r="BA21" i="10"/>
  <c r="BA26" i="10"/>
  <c r="BC26" i="10"/>
  <c r="E21" i="14"/>
  <c r="E21" i="7"/>
  <c r="E67" i="14"/>
  <c r="E113" i="14"/>
  <c r="E44" i="14"/>
  <c r="E44" i="7"/>
  <c r="E90" i="7"/>
  <c r="E136" i="7"/>
  <c r="E67" i="7"/>
  <c r="E113" i="7"/>
  <c r="E59" i="7"/>
  <c r="E36" i="14"/>
  <c r="F36" i="14"/>
  <c r="F13" i="14"/>
  <c r="E59" i="14"/>
  <c r="F59" i="14"/>
  <c r="E36" i="7"/>
  <c r="F36" i="7"/>
  <c r="F59" i="7"/>
  <c r="E105" i="7"/>
  <c r="F105" i="7"/>
  <c r="E90" i="14"/>
  <c r="E136" i="14"/>
  <c r="E82" i="7"/>
  <c r="K1473" i="1"/>
  <c r="K1319" i="1"/>
  <c r="K1782" i="1"/>
  <c r="K1624" i="1"/>
  <c r="K1470" i="1"/>
  <c r="K1904" i="1"/>
  <c r="K1441" i="1"/>
  <c r="K1287" i="1"/>
  <c r="E82" i="14"/>
  <c r="E128" i="14"/>
  <c r="F128" i="14"/>
  <c r="E105" i="14"/>
  <c r="F105" i="14"/>
  <c r="F82" i="7"/>
  <c r="E128" i="7"/>
  <c r="F128" i="7"/>
  <c r="F82" i="14"/>
  <c r="E65" i="7"/>
  <c r="E111" i="7"/>
  <c r="E88" i="7"/>
  <c r="E134" i="7"/>
  <c r="E7" i="7"/>
  <c r="K4" i="7"/>
  <c r="E14" i="14"/>
  <c r="F13" i="7"/>
  <c r="K55" i="1"/>
  <c r="K56" i="1"/>
  <c r="K84" i="1"/>
  <c r="K93" i="1"/>
  <c r="K240" i="1"/>
  <c r="K247" i="1"/>
  <c r="K364" i="1"/>
  <c r="K366" i="1"/>
  <c r="K395" i="1"/>
  <c r="K398" i="1"/>
  <c r="K401" i="1"/>
  <c r="K548" i="1"/>
  <c r="K550" i="1"/>
  <c r="K555" i="1"/>
  <c r="K703" i="1"/>
  <c r="K709" i="1"/>
  <c r="K825" i="1"/>
  <c r="K826" i="1"/>
  <c r="K1018" i="1" s="1"/>
  <c r="K827" i="1"/>
  <c r="K856" i="1"/>
  <c r="K863" i="1"/>
  <c r="K980" i="1"/>
  <c r="K981" i="1"/>
  <c r="K1008" i="1"/>
  <c r="K1010" i="1"/>
  <c r="K1017" i="1"/>
  <c r="E62" i="14"/>
  <c r="E39" i="14"/>
  <c r="F16" i="14"/>
  <c r="F16" i="7"/>
  <c r="F14" i="14"/>
  <c r="E60" i="14"/>
  <c r="E37" i="14"/>
  <c r="E61" i="14"/>
  <c r="E38" i="14"/>
  <c r="F15" i="14"/>
  <c r="E39" i="7"/>
  <c r="E62" i="7"/>
  <c r="E37" i="7"/>
  <c r="E60" i="7"/>
  <c r="F15" i="7"/>
  <c r="E61" i="7"/>
  <c r="E38" i="7"/>
  <c r="F14" i="7"/>
  <c r="F60" i="14"/>
  <c r="E106" i="14"/>
  <c r="F106" i="14"/>
  <c r="E84" i="14"/>
  <c r="F38" i="14"/>
  <c r="E85" i="14"/>
  <c r="F39" i="14"/>
  <c r="F37" i="14"/>
  <c r="E83" i="14"/>
  <c r="F61" i="14"/>
  <c r="E107" i="14"/>
  <c r="F107" i="14"/>
  <c r="E108" i="14"/>
  <c r="F108" i="14"/>
  <c r="F62" i="14"/>
  <c r="F62" i="7"/>
  <c r="E108" i="7"/>
  <c r="F108" i="7"/>
  <c r="F61" i="7"/>
  <c r="E107" i="7"/>
  <c r="F107" i="7"/>
  <c r="F60" i="7"/>
  <c r="E106" i="7"/>
  <c r="F106" i="7"/>
  <c r="F39" i="7"/>
  <c r="E85" i="7"/>
  <c r="F38" i="7"/>
  <c r="E84" i="7"/>
  <c r="F37" i="7"/>
  <c r="E83" i="7"/>
  <c r="D5" i="7"/>
  <c r="F83" i="14"/>
  <c r="E129" i="14"/>
  <c r="F129" i="14"/>
  <c r="F84" i="14"/>
  <c r="E130" i="14"/>
  <c r="F130" i="14"/>
  <c r="F85" i="14"/>
  <c r="E131" i="14"/>
  <c r="F131" i="14"/>
  <c r="F85" i="7"/>
  <c r="E131" i="7"/>
  <c r="F131" i="7"/>
  <c r="F84" i="7"/>
  <c r="E130" i="7"/>
  <c r="F130" i="7"/>
  <c r="F83" i="7"/>
  <c r="E129" i="7"/>
  <c r="F129" i="7"/>
  <c r="D51" i="7"/>
  <c r="D28" i="7"/>
  <c r="F5" i="7"/>
  <c r="F51" i="7"/>
  <c r="D97" i="7"/>
  <c r="F97" i="7"/>
  <c r="F28" i="7"/>
  <c r="D74" i="7"/>
  <c r="D119" i="14"/>
  <c r="F119" i="14"/>
  <c r="D96" i="14"/>
  <c r="F96" i="14"/>
  <c r="D73" i="14"/>
  <c r="F73" i="14"/>
  <c r="D4" i="7"/>
  <c r="D27" i="14"/>
  <c r="F27" i="14"/>
  <c r="D50" i="14"/>
  <c r="F50" i="14"/>
  <c r="D4" i="14"/>
  <c r="F4" i="14"/>
  <c r="F74" i="7"/>
  <c r="D120" i="7"/>
  <c r="F120" i="7"/>
  <c r="D27" i="7"/>
  <c r="D50" i="7"/>
  <c r="F4" i="7"/>
  <c r="F7" i="7"/>
  <c r="F9" i="7"/>
  <c r="F11" i="7"/>
  <c r="F18" i="7"/>
  <c r="F19" i="7"/>
  <c r="F20" i="7"/>
  <c r="F21" i="7"/>
  <c r="F50" i="7"/>
  <c r="F53" i="7"/>
  <c r="F55" i="7"/>
  <c r="F57" i="7"/>
  <c r="F64" i="7"/>
  <c r="F65" i="7"/>
  <c r="F66" i="7"/>
  <c r="F67" i="7"/>
  <c r="D96" i="7"/>
  <c r="F96" i="7"/>
  <c r="F99" i="7"/>
  <c r="F101" i="7"/>
  <c r="F103" i="7"/>
  <c r="F110" i="7"/>
  <c r="F111" i="7"/>
  <c r="F112" i="7"/>
  <c r="F113" i="7"/>
  <c r="F22" i="7"/>
  <c r="L4" i="7"/>
  <c r="F27" i="7"/>
  <c r="F30" i="7"/>
  <c r="F32" i="7"/>
  <c r="F34" i="7"/>
  <c r="F41" i="7"/>
  <c r="F42" i="7"/>
  <c r="F43" i="7"/>
  <c r="F44" i="7"/>
  <c r="D73" i="7"/>
  <c r="F68" i="7"/>
  <c r="L6" i="7"/>
  <c r="F114" i="7"/>
  <c r="L8" i="7"/>
  <c r="F73" i="7"/>
  <c r="F76" i="7"/>
  <c r="F78" i="7"/>
  <c r="F80" i="7"/>
  <c r="F87" i="7"/>
  <c r="F88" i="7"/>
  <c r="F89" i="7"/>
  <c r="F90" i="7"/>
  <c r="D119" i="7"/>
  <c r="F119" i="7"/>
  <c r="F122" i="7"/>
  <c r="F124" i="7"/>
  <c r="F126" i="7"/>
  <c r="F133" i="7"/>
  <c r="F134" i="7"/>
  <c r="F135" i="7"/>
  <c r="F136" i="7"/>
  <c r="F45" i="7"/>
  <c r="L5" i="7"/>
  <c r="F91" i="7"/>
  <c r="L7" i="7"/>
  <c r="F137" i="7"/>
  <c r="L9" i="7"/>
  <c r="J30" i="13"/>
  <c r="J31" i="13"/>
  <c r="H3" i="13"/>
  <c r="F5" i="14"/>
  <c r="F7" i="14"/>
  <c r="D51" i="14"/>
  <c r="D28" i="14"/>
  <c r="F51" i="14"/>
  <c r="F53" i="14"/>
  <c r="F55" i="14"/>
  <c r="F57" i="14"/>
  <c r="F64" i="14"/>
  <c r="D97" i="14"/>
  <c r="F97" i="14"/>
  <c r="F99" i="14"/>
  <c r="F101" i="14"/>
  <c r="F103" i="14"/>
  <c r="F110" i="14"/>
  <c r="F111" i="14"/>
  <c r="F112" i="14"/>
  <c r="F113" i="14"/>
  <c r="D74" i="14"/>
  <c r="F28" i="14"/>
  <c r="F30" i="14"/>
  <c r="F9" i="14"/>
  <c r="F11" i="14"/>
  <c r="F18" i="14"/>
  <c r="F74" i="14"/>
  <c r="F76" i="14"/>
  <c r="F78" i="14"/>
  <c r="F80" i="14"/>
  <c r="F87" i="14"/>
  <c r="D120" i="14"/>
  <c r="F120" i="14"/>
  <c r="F122" i="14"/>
  <c r="F124" i="14"/>
  <c r="F126" i="14"/>
  <c r="F133" i="14"/>
  <c r="F134" i="14"/>
  <c r="F135" i="14"/>
  <c r="F136" i="14"/>
  <c r="F114" i="14"/>
  <c r="L8" i="14"/>
  <c r="F19" i="14"/>
  <c r="F20" i="14"/>
  <c r="F21" i="14"/>
  <c r="F32" i="14"/>
  <c r="F34" i="14"/>
  <c r="F41" i="14"/>
  <c r="F65" i="14"/>
  <c r="F66" i="14"/>
  <c r="F67" i="14"/>
  <c r="F137" i="14"/>
  <c r="L9" i="14"/>
  <c r="F68" i="14"/>
  <c r="L6" i="14"/>
  <c r="F22" i="14"/>
  <c r="L4" i="14"/>
  <c r="F42" i="14"/>
  <c r="F43" i="14"/>
  <c r="F44" i="14"/>
  <c r="F88" i="14"/>
  <c r="F89" i="14"/>
  <c r="F90" i="14"/>
  <c r="F45" i="14"/>
  <c r="L5" i="14"/>
  <c r="F91" i="14"/>
  <c r="L7" i="14"/>
  <c r="K12" i="16" l="1"/>
  <c r="K10" i="16"/>
  <c r="E14" i="16" s="1"/>
  <c r="F14" i="16" s="1"/>
  <c r="K6" i="16"/>
  <c r="K11" i="16"/>
  <c r="E15" i="16" s="1"/>
  <c r="F15" i="16" s="1"/>
  <c r="K9" i="16"/>
  <c r="E13" i="16" s="1"/>
  <c r="K5" i="16"/>
  <c r="E9" i="16"/>
  <c r="L9" i="15"/>
  <c r="L10" i="15"/>
  <c r="L8" i="15"/>
  <c r="L5" i="15"/>
  <c r="L6" i="15"/>
  <c r="E16" i="16" l="1"/>
  <c r="F16" i="16" s="1"/>
  <c r="L11" i="15"/>
  <c r="E16" i="15" s="1"/>
  <c r="F16" i="15" s="1"/>
  <c r="D4" i="16"/>
  <c r="F4" i="16" s="1"/>
  <c r="D5" i="16"/>
  <c r="F13" i="16"/>
  <c r="D5" i="15"/>
  <c r="E13" i="15"/>
  <c r="F13" i="15" s="1"/>
  <c r="E14" i="15"/>
  <c r="F14" i="15" s="1"/>
  <c r="D4" i="15"/>
  <c r="E15" i="15"/>
  <c r="F15" i="15" s="1"/>
  <c r="F4" i="15"/>
  <c r="F7" i="15" s="1"/>
  <c r="F5" i="15"/>
  <c r="F5" i="16" l="1"/>
  <c r="F7" i="16" s="1"/>
  <c r="F9" i="16" s="1"/>
  <c r="F11" i="16" s="1"/>
  <c r="F9" i="15"/>
  <c r="F11" i="15" s="1"/>
  <c r="F18" i="15" s="1"/>
  <c r="F19" i="15" s="1"/>
  <c r="F18" i="16" l="1"/>
  <c r="F19" i="16" s="1"/>
  <c r="F20" i="16" s="1"/>
  <c r="F21" i="16" s="1"/>
  <c r="F23" i="16" s="1"/>
  <c r="F24" i="16" s="1"/>
  <c r="F20" i="15"/>
  <c r="F21" i="15" s="1"/>
  <c r="F23" i="15" s="1"/>
  <c r="F24" i="15" s="1"/>
  <c r="I21" i="19" l="1"/>
  <c r="I19" i="19"/>
  <c r="I4" i="19"/>
  <c r="I14" i="19"/>
  <c r="I8" i="19"/>
  <c r="I6" i="19"/>
  <c r="I17" i="19"/>
  <c r="I7" i="19"/>
  <c r="I5" i="19"/>
  <c r="I18" i="19" l="1"/>
  <c r="I20" i="19"/>
  <c r="I9" i="19"/>
  <c r="I15" i="19"/>
  <c r="I10" i="19"/>
  <c r="I11" i="19"/>
  <c r="I12" i="19"/>
  <c r="I13" i="19"/>
  <c r="I3" i="19"/>
  <c r="I16" i="19"/>
  <c r="I2" i="19"/>
</calcChain>
</file>

<file path=xl/comments1.xml><?xml version="1.0" encoding="utf-8"?>
<comments xmlns="http://schemas.openxmlformats.org/spreadsheetml/2006/main">
  <authors>
    <author>Carroll, Mary, Alice</author>
  </authors>
  <commentList>
    <comment ref="J1080" authorId="0">
      <text>
        <r>
          <rPr>
            <b/>
            <sz val="9"/>
            <color indexed="81"/>
            <rFont val="Tahoma"/>
            <family val="2"/>
          </rPr>
          <t>Carroll, Mary, Alice:</t>
        </r>
        <r>
          <rPr>
            <sz val="9"/>
            <color indexed="81"/>
            <rFont val="Tahoma"/>
            <family val="2"/>
          </rPr>
          <t xml:space="preserve">
JCFS UFR edited to reflect .67 program FTEs</t>
        </r>
      </text>
    </comment>
  </commentList>
</comments>
</file>

<file path=xl/sharedStrings.xml><?xml version="1.0" encoding="utf-8"?>
<sst xmlns="http://schemas.openxmlformats.org/spreadsheetml/2006/main" count="15455" uniqueCount="722">
  <si>
    <t>Order</t>
  </si>
  <si>
    <t>Provider</t>
  </si>
  <si>
    <t>Type</t>
  </si>
  <si>
    <t>Line Item or Expense</t>
  </si>
  <si>
    <t xml:space="preserve">Staffing </t>
  </si>
  <si>
    <t>ScheduleBExpLineNumber</t>
  </si>
  <si>
    <t>LineDescription</t>
  </si>
  <si>
    <t>FTE</t>
  </si>
  <si>
    <t>Actual</t>
  </si>
  <si>
    <t xml:space="preserve">Asian Task Force </t>
  </si>
  <si>
    <t>Revenue</t>
  </si>
  <si>
    <t>Line Item</t>
  </si>
  <si>
    <t>N/A</t>
  </si>
  <si>
    <t>1R</t>
  </si>
  <si>
    <t>Contrib., Gifts, Leg., Bequests, Spec. Ev.</t>
  </si>
  <si>
    <t>2R</t>
  </si>
  <si>
    <t>Gov. In-Kind/Capital Budget</t>
  </si>
  <si>
    <t>3R</t>
  </si>
  <si>
    <t>Private IN-Kind</t>
  </si>
  <si>
    <t>Total</t>
  </si>
  <si>
    <t>4R</t>
  </si>
  <si>
    <t>Total Contribution and In-Kind</t>
  </si>
  <si>
    <t>5R</t>
  </si>
  <si>
    <t>Mass Gov. Grant</t>
  </si>
  <si>
    <t>6R</t>
  </si>
  <si>
    <t>Other Grant (exclud. Fed.Direct)</t>
  </si>
  <si>
    <t>7R</t>
  </si>
  <si>
    <t>Total Grants</t>
  </si>
  <si>
    <t>8R</t>
  </si>
  <si>
    <t>Dept. of Mental Health (DMH)</t>
  </si>
  <si>
    <t>9R</t>
  </si>
  <si>
    <t>Dept.of Developmental Services(DDS/DMR)</t>
  </si>
  <si>
    <t>10R</t>
  </si>
  <si>
    <t>Dept. of Public Health (DPH)</t>
  </si>
  <si>
    <t>11R</t>
  </si>
  <si>
    <t>Dept.of Children and Families (DCF/DSS)</t>
  </si>
  <si>
    <t>12R</t>
  </si>
  <si>
    <t>Dept. of Transitional Assist (DTA/WEL)</t>
  </si>
  <si>
    <t>13R</t>
  </si>
  <si>
    <t>Dept. of Youth Services (DYS)</t>
  </si>
  <si>
    <t>14R</t>
  </si>
  <si>
    <t>Health Care Fin &amp; Policy (HCF)-Contract</t>
  </si>
  <si>
    <t>15R</t>
  </si>
  <si>
    <t>Health Care Fin &amp; Policy (HCF)-UCP</t>
  </si>
  <si>
    <t>16R</t>
  </si>
  <si>
    <t>MA. Comm. For the Blind (MCB)</t>
  </si>
  <si>
    <t>17R</t>
  </si>
  <si>
    <t>MA. Comm. for Deaf &amp; H H (MCD)</t>
  </si>
  <si>
    <t>18R</t>
  </si>
  <si>
    <t>MA. Rehabilitation Commission (MRC)</t>
  </si>
  <si>
    <t>19R</t>
  </si>
  <si>
    <t>MA. Off. for Refugees &amp; Immigr.(ORI)</t>
  </si>
  <si>
    <t>20R</t>
  </si>
  <si>
    <t>Dept.of Early Educ. &amp; Care  (EEC)-Contract</t>
  </si>
  <si>
    <t>21R</t>
  </si>
  <si>
    <t>Dept.of Early Educ. &amp; Care (EEC)-Voucher</t>
  </si>
  <si>
    <t>22R</t>
  </si>
  <si>
    <t>Dept of Correction (DOC)</t>
  </si>
  <si>
    <t>23R</t>
  </si>
  <si>
    <t>Dept. of Elementary &amp; Secondary Educ. (DOE)</t>
  </si>
  <si>
    <t>24R</t>
  </si>
  <si>
    <t>Parole Board (PAR)</t>
  </si>
  <si>
    <t>25R</t>
  </si>
  <si>
    <t>Veteran's Services (VET)</t>
  </si>
  <si>
    <t>26R</t>
  </si>
  <si>
    <t>Ex. Off. of Elder Affairs (ELD)</t>
  </si>
  <si>
    <t>27R</t>
  </si>
  <si>
    <t>Div.of Housing &amp; Community Develop(OCD)</t>
  </si>
  <si>
    <t>28R</t>
  </si>
  <si>
    <t>POS Subcontract</t>
  </si>
  <si>
    <t>29R</t>
  </si>
  <si>
    <t>Other Mass. State Agency POS</t>
  </si>
  <si>
    <t>30R</t>
  </si>
  <si>
    <t>Mass State Agency Non - POS</t>
  </si>
  <si>
    <t>31R</t>
  </si>
  <si>
    <t>Mass. Local Govt/Quasi-Govt. Entities</t>
  </si>
  <si>
    <t>32R</t>
  </si>
  <si>
    <t>Non-Mass. State/Local Government</t>
  </si>
  <si>
    <t>33R</t>
  </si>
  <si>
    <t>Direct Federal Grants/Contracts</t>
  </si>
  <si>
    <t>34R</t>
  </si>
  <si>
    <t>Medicaid - Direct Payments</t>
  </si>
  <si>
    <t>35R</t>
  </si>
  <si>
    <t>Medicaid - MBHP Subcontract</t>
  </si>
  <si>
    <t>36R</t>
  </si>
  <si>
    <t>Medicare</t>
  </si>
  <si>
    <t>37R</t>
  </si>
  <si>
    <t>Mass. Govt. Client Stipends</t>
  </si>
  <si>
    <t>38R</t>
  </si>
  <si>
    <t>Client Resources</t>
  </si>
  <si>
    <t>39R</t>
  </si>
  <si>
    <t>Mass. spon.client SF/3rd Pty offsets</t>
  </si>
  <si>
    <t>40R</t>
  </si>
  <si>
    <t>Other Publicly sponsored client offsets</t>
  </si>
  <si>
    <t>41R</t>
  </si>
  <si>
    <t>Private Client Fees (excluding 3rd Pty)</t>
  </si>
  <si>
    <t>42R</t>
  </si>
  <si>
    <t>Private Client 3rd Pty/other offsets</t>
  </si>
  <si>
    <t>43R</t>
  </si>
  <si>
    <t>Total Assistance and Fees</t>
  </si>
  <si>
    <t>44R</t>
  </si>
  <si>
    <t>Federated Fundraising</t>
  </si>
  <si>
    <t>45R</t>
  </si>
  <si>
    <t>Commercial Activities</t>
  </si>
  <si>
    <t>46R</t>
  </si>
  <si>
    <t>Non-Charitable Revenue</t>
  </si>
  <si>
    <t>47R</t>
  </si>
  <si>
    <t>Investment Revenue</t>
  </si>
  <si>
    <t>48R</t>
  </si>
  <si>
    <t>Other Revenue</t>
  </si>
  <si>
    <t>49R</t>
  </si>
  <si>
    <t>Allocated Admin (M&amp;G) Revenue</t>
  </si>
  <si>
    <t>50R</t>
  </si>
  <si>
    <t>Released Net Assets-Program</t>
  </si>
  <si>
    <t>51R</t>
  </si>
  <si>
    <t>Released Net Assets-Equipment</t>
  </si>
  <si>
    <t>52R</t>
  </si>
  <si>
    <t>Released Net Assets-Time</t>
  </si>
  <si>
    <t>53R</t>
  </si>
  <si>
    <t>Total Revenue = 57E</t>
  </si>
  <si>
    <t>Salary Expense</t>
  </si>
  <si>
    <t>Management</t>
  </si>
  <si>
    <t>1S</t>
  </si>
  <si>
    <t>Program Director (UFR Title 102)</t>
  </si>
  <si>
    <t>2S</t>
  </si>
  <si>
    <t>Program Function Manager (UFR Title 101)</t>
  </si>
  <si>
    <t>3S</t>
  </si>
  <si>
    <t>Asst. Program Director (UFR Title 103)</t>
  </si>
  <si>
    <t>4S</t>
  </si>
  <si>
    <t xml:space="preserve">Supervising Professional (UFR Title 104) </t>
  </si>
  <si>
    <t>Direct Care</t>
  </si>
  <si>
    <t>5S</t>
  </si>
  <si>
    <t>Physician &amp; Psychiatrist  (UFR Title 105 &amp; 121)</t>
  </si>
  <si>
    <t>6S</t>
  </si>
  <si>
    <t>Physician Asst. (UFR Title 106)</t>
  </si>
  <si>
    <t>7S</t>
  </si>
  <si>
    <t>N. Midwife, N.P., Psych N.,N.A., R.N.- MA (Title 107)</t>
  </si>
  <si>
    <t>8S</t>
  </si>
  <si>
    <t>R.N. - Non Masters (UFR Title 108)</t>
  </si>
  <si>
    <t>9S</t>
  </si>
  <si>
    <t xml:space="preserve">L.P.N. (UFR Title 109) </t>
  </si>
  <si>
    <t>10S</t>
  </si>
  <si>
    <t>Pharmacist (UFR Title 110)</t>
  </si>
  <si>
    <t>11S</t>
  </si>
  <si>
    <t>Occupational Therapist (UFR Title 111)</t>
  </si>
  <si>
    <t>12S</t>
  </si>
  <si>
    <t>Physical Therapist (UFR Title 112)</t>
  </si>
  <si>
    <t>13S</t>
  </si>
  <si>
    <t>Speech / Lang. Pathol., Audiologist (UFR Title 113)</t>
  </si>
  <si>
    <t>14S</t>
  </si>
  <si>
    <t>Dietician / Nutritionist (UFR Title 114)</t>
  </si>
  <si>
    <t>15S</t>
  </si>
  <si>
    <t>Spec. Education Teacher (UFR Title 115)</t>
  </si>
  <si>
    <t>16S</t>
  </si>
  <si>
    <t>Teacher (UFR Title 116)</t>
  </si>
  <si>
    <t>17S</t>
  </si>
  <si>
    <t>Day Care Director (UFR Title 117)</t>
  </si>
  <si>
    <t>18S</t>
  </si>
  <si>
    <t>Day Care Lead Teacher (UFR Title 118)</t>
  </si>
  <si>
    <t>19S</t>
  </si>
  <si>
    <t>Day Care Teacher (UFR Title 119)</t>
  </si>
  <si>
    <t>20S</t>
  </si>
  <si>
    <t>Day Care Asst. Teacher / Aide (UFR Title 120)</t>
  </si>
  <si>
    <t>21S</t>
  </si>
  <si>
    <t>Psychologist - Doctorate (UFR Title 122)</t>
  </si>
  <si>
    <t>22S</t>
  </si>
  <si>
    <t>Clinician-(formerly Psych.Masters)(UFR Title 123)</t>
  </si>
  <si>
    <t>23S</t>
  </si>
  <si>
    <t>Social Worker - L.I.C.S.W. (UFR Title 124)</t>
  </si>
  <si>
    <t>24S</t>
  </si>
  <si>
    <t>Social Worker - L.C.S.W., L.S.W (UFR Title 125 &amp; 126)</t>
  </si>
  <si>
    <t>25S</t>
  </si>
  <si>
    <t>Licensed Counselor (UFR Title 127)</t>
  </si>
  <si>
    <t>26S</t>
  </si>
  <si>
    <t>Cert. Voc. Rehab. Counselor (UFR Title 128)</t>
  </si>
  <si>
    <t>27S</t>
  </si>
  <si>
    <t>Cert. Alch. &amp;/or Drug Abuse Counselor (UFR Title 129)</t>
  </si>
  <si>
    <t>28S</t>
  </si>
  <si>
    <t>Counselor (UFR Title 130)</t>
  </si>
  <si>
    <t>29S</t>
  </si>
  <si>
    <t>Case Worker / Manager - Masters (UFR Title 131)</t>
  </si>
  <si>
    <t>30S</t>
  </si>
  <si>
    <t>Case Worker / Manager (UFR Title 132)</t>
  </si>
  <si>
    <t>31S</t>
  </si>
  <si>
    <t>Direct Care / Prog. Staff Superv. (UFR Title 133)</t>
  </si>
  <si>
    <t>32S</t>
  </si>
  <si>
    <t>Direct Care / Prog. Staff III (UFR Title 134)</t>
  </si>
  <si>
    <t>33S</t>
  </si>
  <si>
    <t>Direct Care / Prog. Staff II (UFR Title 135)</t>
  </si>
  <si>
    <t>34S</t>
  </si>
  <si>
    <t>Direct Care / Prog. Staff I (UFR Title 136)</t>
  </si>
  <si>
    <t>Clerical/Support</t>
  </si>
  <si>
    <t>35S</t>
  </si>
  <si>
    <t>Prog. Secretarial / Clerical Staff (UFR Title 137)</t>
  </si>
  <si>
    <t>36S</t>
  </si>
  <si>
    <t>Maintainence, House/Groundskeeping, Cook 138</t>
  </si>
  <si>
    <t>37S</t>
  </si>
  <si>
    <t>Direct Care / Driver Staff (UFR Title 138)</t>
  </si>
  <si>
    <t>38S</t>
  </si>
  <si>
    <t xml:space="preserve">Direct Care Overtime, Shift Differential and Relief </t>
  </si>
  <si>
    <t>39S</t>
  </si>
  <si>
    <t>Total Direct Program Staff = 1E</t>
  </si>
  <si>
    <t>Expense</t>
  </si>
  <si>
    <t>1E</t>
  </si>
  <si>
    <t>Total Direct Program Staff = 39S</t>
  </si>
  <si>
    <t>2E</t>
  </si>
  <si>
    <t>Chief Executive Officer</t>
  </si>
  <si>
    <t>3E</t>
  </si>
  <si>
    <t>Chief Financial Officer</t>
  </si>
  <si>
    <t>4E</t>
  </si>
  <si>
    <t>Accting/Clerical Support</t>
  </si>
  <si>
    <t>5E</t>
  </si>
  <si>
    <t>Admin Maint/House-Grndskeeping</t>
  </si>
  <si>
    <t>6E</t>
  </si>
  <si>
    <t>Total Admin Employee</t>
  </si>
  <si>
    <t>7E</t>
  </si>
  <si>
    <t>Commerical products &amp; Svs/Mkting</t>
  </si>
  <si>
    <t>8E</t>
  </si>
  <si>
    <t>Total FTE/Salary/Wages</t>
  </si>
  <si>
    <t>9E</t>
  </si>
  <si>
    <t>Payroll Taxes 150</t>
  </si>
  <si>
    <t>10E</t>
  </si>
  <si>
    <t>Fringe Benefits 151</t>
  </si>
  <si>
    <t>11E</t>
  </si>
  <si>
    <t>Accrual Adjustments</t>
  </si>
  <si>
    <t>12E</t>
  </si>
  <si>
    <t>Total Employee Compensation &amp; Rel. Exp.</t>
  </si>
  <si>
    <t>13E</t>
  </si>
  <si>
    <t>Facility and Prog. Equip.Expenses 301,390</t>
  </si>
  <si>
    <t>14E</t>
  </si>
  <si>
    <t>Facility &amp; Prog. Equip. Depreciation 301</t>
  </si>
  <si>
    <t>15E</t>
  </si>
  <si>
    <t>Facility Operation/Maint./Furn.390</t>
  </si>
  <si>
    <t>16E</t>
  </si>
  <si>
    <t>Facility General Liability Insurance 390</t>
  </si>
  <si>
    <t>17E</t>
  </si>
  <si>
    <t>Total Occupancy</t>
  </si>
  <si>
    <t>18E</t>
  </si>
  <si>
    <t>Direct Care Consultant 201</t>
  </si>
  <si>
    <t>19E</t>
  </si>
  <si>
    <t>Temporary Help 202</t>
  </si>
  <si>
    <t>20E</t>
  </si>
  <si>
    <t>Clients and Caregivers Reimb./Stipends 203</t>
  </si>
  <si>
    <t>21E</t>
  </si>
  <si>
    <t>Subcontracted Direct Care 206</t>
  </si>
  <si>
    <t>22E</t>
  </si>
  <si>
    <t>Staff Training 204</t>
  </si>
  <si>
    <t>23E</t>
  </si>
  <si>
    <t>Staff Mileage / Travel 205</t>
  </si>
  <si>
    <t>24E</t>
  </si>
  <si>
    <t>Meals 207</t>
  </si>
  <si>
    <t>25E</t>
  </si>
  <si>
    <t>Client Transportation 208</t>
  </si>
  <si>
    <t>26E</t>
  </si>
  <si>
    <t>Vehicle Expenses 208</t>
  </si>
  <si>
    <t>27E</t>
  </si>
  <si>
    <t>Vehicle Depreciation 208</t>
  </si>
  <si>
    <t>28E</t>
  </si>
  <si>
    <t>Incidental Medical /Medicine/Pharmacy 209</t>
  </si>
  <si>
    <t>29E</t>
  </si>
  <si>
    <t>Client Personal Allowances 211</t>
  </si>
  <si>
    <t>30E</t>
  </si>
  <si>
    <t>Provision Material Goods/Svs./Benefits 212</t>
  </si>
  <si>
    <t>31E</t>
  </si>
  <si>
    <t>Direct Client Wages 214</t>
  </si>
  <si>
    <t>32E</t>
  </si>
  <si>
    <t>Other Commercial Prod. &amp; Svs. 214</t>
  </si>
  <si>
    <t>33E</t>
  </si>
  <si>
    <t>Program Supplies &amp; Materials 215</t>
  </si>
  <si>
    <t>34E</t>
  </si>
  <si>
    <t>Non Charitable Expenses</t>
  </si>
  <si>
    <t>35E</t>
  </si>
  <si>
    <t>Other Expense</t>
  </si>
  <si>
    <t>36E</t>
  </si>
  <si>
    <t>Total Other Program Expense</t>
  </si>
  <si>
    <t>42E</t>
  </si>
  <si>
    <t>Other Professional Fees &amp; Other Admin. Exp. 410</t>
  </si>
  <si>
    <t>43E</t>
  </si>
  <si>
    <t>Leased Office/Program Office Equip.410,390</t>
  </si>
  <si>
    <t>44E</t>
  </si>
  <si>
    <t>Office Equipment Depreciation 410</t>
  </si>
  <si>
    <t>48E</t>
  </si>
  <si>
    <t>Program Support 216</t>
  </si>
  <si>
    <t>49E</t>
  </si>
  <si>
    <t>Professional Insurance 410</t>
  </si>
  <si>
    <t>50E</t>
  </si>
  <si>
    <t>Working Capital Interest 410</t>
  </si>
  <si>
    <t>51E</t>
  </si>
  <si>
    <t>Total Direct Administrative Expense</t>
  </si>
  <si>
    <t>52E</t>
  </si>
  <si>
    <t>Admin (M&amp;G) Reporting Center Allocation</t>
  </si>
  <si>
    <t>53E</t>
  </si>
  <si>
    <t>Total Reimbursable Expense</t>
  </si>
  <si>
    <t>54E</t>
  </si>
  <si>
    <t>Direct State/Federal Non-Reimbursable Expense</t>
  </si>
  <si>
    <t>55E</t>
  </si>
  <si>
    <t>Allocation of State/Fed Non-Reimbursable Expense</t>
  </si>
  <si>
    <t>56E</t>
  </si>
  <si>
    <t>TOTAL EXPENSE</t>
  </si>
  <si>
    <t>57E</t>
  </si>
  <si>
    <t>TOTAL REVENUE = 53R</t>
  </si>
  <si>
    <t>58E</t>
  </si>
  <si>
    <t>OPERATING RESULTS</t>
  </si>
  <si>
    <t>Non-Reimbursable</t>
  </si>
  <si>
    <t>1N</t>
  </si>
  <si>
    <t>Direct Employee Compensation &amp; Related Exp.</t>
  </si>
  <si>
    <t>2N</t>
  </si>
  <si>
    <t>Direct Occupancy</t>
  </si>
  <si>
    <t>3N</t>
  </si>
  <si>
    <t>Direct Other Program/Operating</t>
  </si>
  <si>
    <t>4N</t>
  </si>
  <si>
    <t>Direct Subcontract Expense</t>
  </si>
  <si>
    <t>5N</t>
  </si>
  <si>
    <t>Direct Administrative Expense</t>
  </si>
  <si>
    <t>6N</t>
  </si>
  <si>
    <t>Direct Other Expense</t>
  </si>
  <si>
    <t>7N</t>
  </si>
  <si>
    <t>Direct Depreciation</t>
  </si>
  <si>
    <t>8N</t>
  </si>
  <si>
    <t>Total Direct Non-Reimbursable (Tie to 54E)</t>
  </si>
  <si>
    <t>9N</t>
  </si>
  <si>
    <t>Total Direct and Allocated Non-Reimb. (54E+55E)</t>
  </si>
  <si>
    <t>10N</t>
  </si>
  <si>
    <t xml:space="preserve">Eligible Non-Reimbursable Exp. Revenue Offsets </t>
  </si>
  <si>
    <t>11N</t>
  </si>
  <si>
    <t>Capital Budget Revenue Adjustment</t>
  </si>
  <si>
    <t>12N</t>
  </si>
  <si>
    <t>Excess of Non-Reimbursable Expense Over Offsets</t>
  </si>
  <si>
    <t>XXXXXX</t>
  </si>
  <si>
    <t>BARCC</t>
  </si>
  <si>
    <t>Elizabeth Freeman</t>
  </si>
  <si>
    <t xml:space="preserve"> </t>
  </si>
  <si>
    <t>Greater Boston Legal</t>
  </si>
  <si>
    <t>Health Imperatives</t>
  </si>
  <si>
    <t>Harbor</t>
  </si>
  <si>
    <t xml:space="preserve">YWCA of Greater Lawerance </t>
  </si>
  <si>
    <t>Row Labels</t>
  </si>
  <si>
    <t>Grand Total</t>
  </si>
  <si>
    <t>Sum of FTE</t>
  </si>
  <si>
    <t>Sum of Actual</t>
  </si>
  <si>
    <t>Support</t>
  </si>
  <si>
    <t>Provider Type</t>
  </si>
  <si>
    <t xml:space="preserve">Advocacy </t>
  </si>
  <si>
    <t>Legal</t>
  </si>
  <si>
    <t>Median</t>
  </si>
  <si>
    <t>Mean</t>
  </si>
  <si>
    <t>Salary</t>
  </si>
  <si>
    <t>YWCA of Central MA</t>
  </si>
  <si>
    <t>JFCS</t>
  </si>
  <si>
    <t>JFSWM</t>
  </si>
  <si>
    <t xml:space="preserve">Lowell Community Health </t>
  </si>
  <si>
    <t>RIAC</t>
  </si>
  <si>
    <t>Womanshelter</t>
  </si>
  <si>
    <t>Column Labels</t>
  </si>
  <si>
    <t>Master Look-Up Table</t>
  </si>
  <si>
    <t>For Rate</t>
  </si>
  <si>
    <t>Source</t>
  </si>
  <si>
    <t>Salaries</t>
  </si>
  <si>
    <t xml:space="preserve">Direct </t>
  </si>
  <si>
    <t xml:space="preserve">Direct Care </t>
  </si>
  <si>
    <t>Sub-Total Staff</t>
  </si>
  <si>
    <t>Taxes and Fringe</t>
  </si>
  <si>
    <t>Benchmark Expenses</t>
  </si>
  <si>
    <t xml:space="preserve">Total Staffing Costs </t>
  </si>
  <si>
    <t>Staff Training</t>
  </si>
  <si>
    <t xml:space="preserve">Program Supplies and Materials </t>
  </si>
  <si>
    <t>Taxes &amp; Fringe</t>
  </si>
  <si>
    <t>Admin. Alloc. (M &amp; G)</t>
  </si>
  <si>
    <t>Total Reimbursable Exp. Excl. Admin.</t>
  </si>
  <si>
    <t>CAF</t>
  </si>
  <si>
    <t>Admin. Alloc. (M&amp;G)</t>
  </si>
  <si>
    <t xml:space="preserve">FY15 UFR Salaries </t>
  </si>
  <si>
    <t xml:space="preserve">Weighted Average </t>
  </si>
  <si>
    <t>-</t>
  </si>
  <si>
    <t>Average per Provider</t>
  </si>
  <si>
    <t>60th Percentile Salaries</t>
  </si>
  <si>
    <t xml:space="preserve">Sum of Actual </t>
  </si>
  <si>
    <t>Per FTE</t>
  </si>
  <si>
    <t>% of Total</t>
  </si>
  <si>
    <t>Actual Total</t>
  </si>
  <si>
    <t xml:space="preserve">Staff Mileage </t>
  </si>
  <si>
    <t>Total per FTE</t>
  </si>
  <si>
    <t>Staff Mileage</t>
  </si>
  <si>
    <t>Massachusetts Economic Indicators</t>
  </si>
  <si>
    <t>Prepared by Michael Lynch, 781-301-9129</t>
  </si>
  <si>
    <t>FY15</t>
  </si>
  <si>
    <t>FY16</t>
  </si>
  <si>
    <t>FY17</t>
  </si>
  <si>
    <t>FY18</t>
  </si>
  <si>
    <t>FY19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</si>
  <si>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</si>
  <si>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</si>
  <si>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</si>
  <si>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</si>
  <si>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</si>
  <si>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</si>
  <si>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</si>
  <si>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</si>
  <si>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</si>
  <si>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</si>
  <si>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</si>
  <si>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</si>
  <si>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</si>
  <si>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</si>
  <si>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</si>
  <si>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</si>
  <si>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</si>
  <si>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</si>
  <si>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</si>
  <si>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</si>
  <si>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</si>
  <si>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</si>
  <si>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</si>
  <si>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</si>
  <si>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</si>
  <si>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</si>
  <si>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</si>
  <si>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</si>
  <si>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</si>
  <si>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</si>
  <si>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</si>
  <si>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</si>
  <si>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</si>
  <si>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</si>
  <si>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</si>
  <si>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</si>
  <si>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</si>
  <si>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</si>
  <si>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</si>
  <si>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</si>
  <si>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</si>
  <si>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</si>
  <si>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</si>
  <si>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</si>
  <si>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</si>
  <si>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</si>
  <si>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</si>
  <si>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</si>
  <si>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</si>
  <si>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</si>
  <si>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</si>
  <si>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</si>
  <si>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</si>
  <si>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</si>
  <si>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</si>
  <si>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</si>
  <si>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</si>
  <si>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</si>
  <si>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</si>
  <si>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</si>
  <si>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</si>
  <si>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</si>
  <si>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</si>
  <si>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</si>
  <si>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</si>
  <si>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</si>
  <si>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</si>
  <si>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</si>
  <si>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</si>
  <si>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</si>
  <si>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</si>
  <si>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</si>
  <si>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</si>
  <si>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</si>
  <si>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</si>
  <si>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</si>
  <si>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</si>
  <si>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</si>
  <si>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</si>
  <si>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</si>
  <si>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</si>
  <si>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 xml:space="preserve">Base period: </t>
  </si>
  <si>
    <t>Average</t>
  </si>
  <si>
    <t xml:space="preserve">Prospective rate period: </t>
  </si>
  <si>
    <t>CAF:</t>
  </si>
  <si>
    <t>Total FTEs</t>
  </si>
  <si>
    <t>07/01/2014 - 06/30/2015</t>
  </si>
  <si>
    <t>Occupancy</t>
  </si>
  <si>
    <t>FY15 Provider UFRs Weighted Average</t>
  </si>
  <si>
    <t>FY15 UFR Provider Total Percentage of Personnel</t>
  </si>
  <si>
    <t>% of Salary</t>
  </si>
  <si>
    <t>FY15 Provider UFR Total Weighted Avg Per FTE</t>
  </si>
  <si>
    <t>DC FTEs</t>
  </si>
  <si>
    <t>OUTLIER</t>
  </si>
  <si>
    <t>FY15 Provider UFRs Weighted Average; excludes outliers</t>
  </si>
  <si>
    <t>Program Supp &amp; Mat</t>
  </si>
  <si>
    <t>GBLS Staff Salaries</t>
  </si>
  <si>
    <t>IHS Economics Spring 2016 Forecast</t>
  </si>
  <si>
    <t>Staff Attorney</t>
  </si>
  <si>
    <t>Senior Supervising Attorney</t>
  </si>
  <si>
    <t>Managing Attorney</t>
  </si>
  <si>
    <t>Direct Care III</t>
  </si>
  <si>
    <t>Community Aid Staff Salaries</t>
  </si>
  <si>
    <t>Metrowest Staff Salaries</t>
  </si>
  <si>
    <t>CLSACC Staff Salaries</t>
  </si>
  <si>
    <t>Executive Director</t>
  </si>
  <si>
    <t>Deputy Director</t>
  </si>
  <si>
    <t>Legal  Director</t>
  </si>
  <si>
    <t>Administrative Coordinator</t>
  </si>
  <si>
    <t>Administrative Assistant</t>
  </si>
  <si>
    <t>Staff Paralegal</t>
  </si>
  <si>
    <t>Immigration Supervisor (Atty)</t>
  </si>
  <si>
    <t>Immigration Attorney- (Job Share)</t>
  </si>
  <si>
    <t>Fringe</t>
  </si>
  <si>
    <t xml:space="preserve">Management Weighted Average </t>
  </si>
  <si>
    <t>Direct Care Weighted Average</t>
  </si>
  <si>
    <t xml:space="preserve">Direct Care Weighted Average </t>
  </si>
  <si>
    <t>Direct Care Weight Average</t>
  </si>
  <si>
    <t>Salary Category</t>
  </si>
  <si>
    <t>Direct Care Salaries</t>
  </si>
  <si>
    <t>Management Salaries</t>
  </si>
  <si>
    <t>Legal Advocate</t>
  </si>
  <si>
    <t>Paralegal</t>
  </si>
  <si>
    <t>Total Expense</t>
  </si>
  <si>
    <t>Fringe Expenses</t>
  </si>
  <si>
    <t>GBLS UFR data</t>
  </si>
  <si>
    <t xml:space="preserve">FY15 Legal Provider Salaries </t>
  </si>
  <si>
    <t>FY15 UFR Provider Total Percentage of Personnel (Advocacy only)</t>
  </si>
  <si>
    <t>7/1/2016 - 6/30/17</t>
  </si>
  <si>
    <t>Base Period: 7/01/14 - 06/30/15; Prospective Period: 7/1/17 -  6/30/19</t>
  </si>
  <si>
    <t xml:space="preserve">Included in the regulation will be a case rate add-on for $2,500. This rate reflects the average cost of serving one survivor averaging four legal cases. </t>
  </si>
  <si>
    <t>Chapter 257 Benchmark</t>
  </si>
  <si>
    <t>Model</t>
  </si>
  <si>
    <t>Model 1</t>
  </si>
  <si>
    <t>Model 2</t>
  </si>
  <si>
    <t>Model 3</t>
  </si>
  <si>
    <t>Model 4</t>
  </si>
  <si>
    <t>Model 5</t>
  </si>
  <si>
    <t>Model 6</t>
  </si>
  <si>
    <t>Total with CAF</t>
  </si>
  <si>
    <t>Monthly Amount</t>
  </si>
  <si>
    <t>** Excludes outliers</t>
  </si>
  <si>
    <t>Advocacy -  Model 1</t>
  </si>
  <si>
    <t>Advocacy -  Model 2</t>
  </si>
  <si>
    <t>Advocacy -  Model 3</t>
  </si>
  <si>
    <t>Advocacy -  Model 4</t>
  </si>
  <si>
    <t>Advocacy -  Model 5</t>
  </si>
  <si>
    <t>Advocacy -  Model 6</t>
  </si>
  <si>
    <t>Extraordinary / Special Situations Add-On Description</t>
  </si>
  <si>
    <t>Legal -  Model 1</t>
  </si>
  <si>
    <t>Legal -  Model 2</t>
  </si>
  <si>
    <t>Legal -  Model 3</t>
  </si>
  <si>
    <t>Legal -  Model 4</t>
  </si>
  <si>
    <t>Legal -  Model 5</t>
  </si>
  <si>
    <t>Legal -  Model 6</t>
  </si>
  <si>
    <t>PROPOSED RATES</t>
  </si>
  <si>
    <t>101 CMR 420.00: Rates for Adult Long Term Residential Services</t>
  </si>
  <si>
    <t>Program</t>
  </si>
  <si>
    <t>DC FTE</t>
  </si>
  <si>
    <t>TOTAL</t>
  </si>
  <si>
    <t>SALARY</t>
  </si>
  <si>
    <t>Equity</t>
  </si>
  <si>
    <t>Bay Cove Human Services, Inc.</t>
  </si>
  <si>
    <t>Brockton Family and Community Resources, Inc.</t>
  </si>
  <si>
    <t>Common Purpose, Inc.</t>
  </si>
  <si>
    <t>Eliot Community Human Services, Inc.</t>
  </si>
  <si>
    <t>Emerge, Inc.</t>
  </si>
  <si>
    <t>GANDARA MENTAL HEALTH CTR. INC</t>
  </si>
  <si>
    <t>High Point Treatment Center, Inc.</t>
  </si>
  <si>
    <t>Mass Association of Portuguese Speakers, Inc. dba MAPS</t>
  </si>
  <si>
    <t>New Hope, Inc.</t>
  </si>
  <si>
    <t>ServiceNet, Inc.</t>
  </si>
  <si>
    <t>Spectrum Health Systems, Inc.</t>
  </si>
  <si>
    <t>Stanley Street Treatment and Resources, Inc.</t>
  </si>
  <si>
    <t>IPAEP</t>
  </si>
  <si>
    <t>FY14</t>
  </si>
  <si>
    <t>CAF using base year of data</t>
  </si>
  <si>
    <t>07/01/2017 - 06/30/2019</t>
  </si>
  <si>
    <t>Safe Place</t>
  </si>
  <si>
    <t>Independent House</t>
  </si>
  <si>
    <t>Martha's Vineyard</t>
  </si>
  <si>
    <t>NELCWIT</t>
  </si>
  <si>
    <t>New Hope</t>
  </si>
  <si>
    <t>Pathways for Change</t>
  </si>
  <si>
    <t>South Middlesex</t>
  </si>
  <si>
    <t>Wayside</t>
  </si>
  <si>
    <t>YWCA Lawrence</t>
  </si>
  <si>
    <t>YWCA Western MA</t>
  </si>
  <si>
    <t>Center for H&amp;H</t>
  </si>
  <si>
    <t>Women's Center</t>
  </si>
  <si>
    <t>RCC</t>
  </si>
  <si>
    <t>01/01/2017 - 12/31/2018</t>
  </si>
  <si>
    <t>07/01/2013 - 06/30/2014</t>
  </si>
  <si>
    <t>7/1/2017 - 6/30/19</t>
  </si>
  <si>
    <t>EQUITY</t>
  </si>
  <si>
    <t>DV</t>
  </si>
  <si>
    <t>Safe Place - CB</t>
  </si>
  <si>
    <t>Alternative House- CB</t>
  </si>
  <si>
    <t>Asian Task Force Boston</t>
  </si>
  <si>
    <t>Asian Task Force Lowell</t>
  </si>
  <si>
    <t>Casa Myrna Vazquez</t>
  </si>
  <si>
    <t>Elizabeth Freeman- CB</t>
  </si>
  <si>
    <t>Elizabeth Stone- CB</t>
  </si>
  <si>
    <t>Harbor Cove</t>
  </si>
  <si>
    <t>HAWC Community</t>
  </si>
  <si>
    <t xml:space="preserve">New Bedford Women's Center </t>
  </si>
  <si>
    <t>New England Women Center (LA RED)</t>
  </si>
  <si>
    <t>New Hope- Western MA</t>
  </si>
  <si>
    <t>New Hope-Attleboro</t>
  </si>
  <si>
    <t>On the Rise</t>
  </si>
  <si>
    <t>Reach</t>
  </si>
  <si>
    <t>Respond</t>
  </si>
  <si>
    <t>Riverside- CB</t>
  </si>
  <si>
    <t>Safe Passages</t>
  </si>
  <si>
    <t>Spanish American Center</t>
  </si>
  <si>
    <t>Supportive Care</t>
  </si>
  <si>
    <t>W-MA Consortium</t>
  </si>
  <si>
    <t>Women Shelter/Companeras</t>
  </si>
  <si>
    <t>YWCA - Central MA - Worcester Daybreak</t>
  </si>
  <si>
    <t>YWCA - Greater Lawrence - CB</t>
  </si>
  <si>
    <t>Family and Community Resource</t>
  </si>
  <si>
    <t>SSTAR</t>
  </si>
  <si>
    <t>Southeast Family Services (High Point Treatment Center)</t>
  </si>
  <si>
    <t>MV Community Services</t>
  </si>
  <si>
    <t>YWCA - Western MA - CB</t>
  </si>
  <si>
    <t>DVCB</t>
  </si>
  <si>
    <t>Community Health</t>
  </si>
  <si>
    <t>Elizabeth Stone- CWWV</t>
  </si>
  <si>
    <t>Family and Community Resources</t>
  </si>
  <si>
    <t>DVCWV</t>
  </si>
  <si>
    <t>DVSV</t>
  </si>
  <si>
    <t>Alternative House- FV</t>
  </si>
  <si>
    <t>Children Services of Roxbury</t>
  </si>
  <si>
    <t>Elizabeth Freeman- SV</t>
  </si>
  <si>
    <t>Riverside- SV</t>
  </si>
  <si>
    <t>Seven Hills</t>
  </si>
  <si>
    <t>YWCA - Western MA - SV</t>
  </si>
  <si>
    <t>Family and Community Resources-PB</t>
  </si>
  <si>
    <t>Min. Wage Adj.</t>
  </si>
  <si>
    <t>2SD</t>
  </si>
  <si>
    <t>Mean+2SD</t>
  </si>
  <si>
    <t>Mean-2SD</t>
  </si>
  <si>
    <t>(Less Minimum Wage Adj)</t>
  </si>
  <si>
    <t>Outlier</t>
  </si>
  <si>
    <t>St. Avg.</t>
  </si>
  <si>
    <t>Wt. Avg.</t>
  </si>
  <si>
    <t>55th percentile</t>
  </si>
  <si>
    <t>60th percentile</t>
  </si>
  <si>
    <t>65th percentile</t>
  </si>
  <si>
    <t>NOTES</t>
  </si>
  <si>
    <t>(1) UFR data used for Salary Analysis breaks out to the following Fiscal Years:</t>
  </si>
  <si>
    <t>Case Worker Manager</t>
  </si>
  <si>
    <t>Counselor</t>
  </si>
  <si>
    <t>DC Supervisor</t>
  </si>
  <si>
    <t>DC III</t>
  </si>
  <si>
    <t>DC II</t>
  </si>
  <si>
    <t>DC I</t>
  </si>
  <si>
    <t>(2) TOTAL DC FTE consists of the following UFR line / Staff Title / UFR Title</t>
  </si>
  <si>
    <t>Current FTEs</t>
  </si>
  <si>
    <t>Proposed "Unit"</t>
  </si>
  <si>
    <t>Proposed FTEs</t>
  </si>
  <si>
    <t>Current FY16 $$</t>
  </si>
  <si>
    <t>Proposed FY16 $$</t>
  </si>
  <si>
    <t>Variance</t>
  </si>
  <si>
    <t>Fiscal Impact</t>
  </si>
  <si>
    <t>Asian Task Force</t>
  </si>
  <si>
    <t>Association of Haitian Women</t>
  </si>
  <si>
    <t>Boston Area Rape Crisis Center</t>
  </si>
  <si>
    <t>Elizabeth Freeman Center</t>
  </si>
  <si>
    <t>HarborCOV</t>
  </si>
  <si>
    <t>Health Imperatives: Wplace Crisis Ctr</t>
  </si>
  <si>
    <t>Jewish Family and Children's Svs - Kol Isha</t>
  </si>
  <si>
    <t>Jewish Family Svs of West MA</t>
  </si>
  <si>
    <t>Lowell Community Health Center</t>
  </si>
  <si>
    <t xml:space="preserve">MA Alliance of Portuguese Speakers </t>
  </si>
  <si>
    <t>Refugee and Immigrant Assistance Center</t>
  </si>
  <si>
    <t>SMOC:Voices Against Violence</t>
  </si>
  <si>
    <t>Third Sector: Matahari/TVOS</t>
  </si>
  <si>
    <t>Womanshelter/Companeros</t>
  </si>
  <si>
    <t>YWCA Central MA</t>
  </si>
  <si>
    <t>CLSACC</t>
  </si>
  <si>
    <t>Community Legal Aid</t>
  </si>
  <si>
    <t>Greater Boston Legal Services</t>
  </si>
  <si>
    <t>MetroWest Legal Services</t>
  </si>
  <si>
    <t>FY16 Funding Amount</t>
  </si>
  <si>
    <t>w/ Proposed Rate</t>
  </si>
  <si>
    <t>POST PH Proposed Spend</t>
  </si>
  <si>
    <t>CAF - Rate Review</t>
  </si>
  <si>
    <t>FY20 &amp; FY21</t>
  </si>
  <si>
    <t>FY15 Provider UFRs Weighted Averageplus original CAF</t>
  </si>
  <si>
    <t>FY15 Provider UFRs Weighted Average  plus original CAF</t>
  </si>
  <si>
    <t>FY15 Provider UFR Total Weighted Avg Per FTE  plus original CAF</t>
  </si>
  <si>
    <t>SDV Advocacy -  .25 Direct Care FTE</t>
  </si>
  <si>
    <t>SDV Legal -  .25 Legal Advocate</t>
  </si>
  <si>
    <t>Add-on: Small program (.25 FTEonly) modifier = 18% per month</t>
  </si>
  <si>
    <t>Add-on: Small program (.50 FTE only) modifier = 6% per month</t>
  </si>
  <si>
    <t>Monthly</t>
  </si>
  <si>
    <t>PFMLA  Trust Contribution</t>
  </si>
  <si>
    <t>Effective 7/1/19</t>
  </si>
  <si>
    <t>Domestic Violence Community-Based Services</t>
  </si>
  <si>
    <t>Unit</t>
  </si>
  <si>
    <t>Rate</t>
  </si>
  <si>
    <t>Child Exposed to Domestic Violence Services</t>
  </si>
  <si>
    <t>Supervised Visitation Services</t>
  </si>
  <si>
    <t>Sexual &amp; Domestic Violence Equity Services</t>
  </si>
  <si>
    <t>Sexual &amp; Domestic Violence Equity Legal Services</t>
  </si>
  <si>
    <t>Intimate Partner Abuse Education Services</t>
  </si>
  <si>
    <t>.25 Direct Care FTE</t>
  </si>
  <si>
    <t>.10 Direct Care FTE</t>
  </si>
  <si>
    <t>Outreach &amp; Development</t>
  </si>
  <si>
    <t>Rape Crisis Centers – Dual Agency</t>
  </si>
  <si>
    <t>Tier 1</t>
  </si>
  <si>
    <t>Tier 2</t>
  </si>
  <si>
    <t>Tier 3</t>
  </si>
  <si>
    <t>Tier 4</t>
  </si>
  <si>
    <t>Tier 5</t>
  </si>
  <si>
    <t>Tier 6</t>
  </si>
  <si>
    <t>Tier 7</t>
  </si>
  <si>
    <t>Tier 8</t>
  </si>
  <si>
    <t>Rape Crisis Centers – Stand-alone Agency</t>
  </si>
  <si>
    <t>Add-on Rates</t>
  </si>
  <si>
    <t>Rape Crisis Satellite Center</t>
  </si>
  <si>
    <t>Rape Crisis Spanish Hotline</t>
  </si>
  <si>
    <t>Housing Stabilization</t>
  </si>
  <si>
    <t xml:space="preserve">I.C. </t>
  </si>
  <si>
    <t>Extraordinary Circumstances /Flex Funding</t>
  </si>
  <si>
    <t>New SANE or SANE Telemedicine Site Development</t>
  </si>
  <si>
    <t>Sexual &amp; Domestic Violence Legal Advocacy</t>
  </si>
  <si>
    <t>Per Case</t>
  </si>
  <si>
    <t>Frequency</t>
  </si>
  <si>
    <t>Hourly</t>
  </si>
  <si>
    <r>
      <t>Included in the regulation will be a case rate add-on for</t>
    </r>
    <r>
      <rPr>
        <i/>
        <sz val="11"/>
        <color rgb="FFFF0000"/>
        <rFont val="Calibri"/>
        <family val="2"/>
        <scheme val="minor"/>
      </rPr>
      <t xml:space="preserve"> $2,559</t>
    </r>
    <r>
      <rPr>
        <i/>
        <sz val="11"/>
        <color theme="1"/>
        <rFont val="Calibri"/>
        <family val="2"/>
        <scheme val="minor"/>
      </rPr>
      <t xml:space="preserve">. This rate reflects the average cost of serving one survivor averaging four legal cases.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</si>
</sst>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\$#,##0"/>
    <numFmt numFmtId="166" formatCode="0.0%"/>
    <numFmt numFmtId="167" formatCode="0.0"/>
    <numFmt numFmtId="168" formatCode="0.000"/>
    <numFmt numFmtId="169" formatCode="&quot;$&quot;#,##0.0"/>
    <numFmt numFmtId="170" formatCode="_(* #,##0_);_(* \(#,##0\);_(* &quot;-&quot;??_);_(@_)"/>
    <numFmt numFmtId="171" formatCode="0.00_);[Red]\(0.00\)"/>
    <numFmt numFmtId="172" formatCode="&quot;$&quot;#,##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9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8" fillId="0" borderId="0"/>
    <xf numFmtId="0" fontId="9" fillId="0" borderId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26" borderId="46" applyNumberFormat="0" applyFont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50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1" xfId="0" applyFont="1" applyFill="1" applyBorder="1"/>
    <xf numFmtId="0" fontId="6" fillId="0" borderId="2" xfId="0" applyFont="1" applyFill="1" applyBorder="1"/>
    <xf numFmtId="3" fontId="0" fillId="0" borderId="0" xfId="0" applyNumberFormat="1"/>
    <xf numFmtId="37" fontId="5" fillId="6" borderId="3" xfId="3" applyNumberFormat="1" applyFont="1" applyFill="1" applyBorder="1"/>
    <xf numFmtId="37" fontId="5" fillId="6" borderId="3" xfId="3" applyNumberFormat="1" applyFont="1" applyFill="1" applyBorder="1" applyProtection="1"/>
    <xf numFmtId="37" fontId="5" fillId="5" borderId="3" xfId="3" applyNumberFormat="1" applyFont="1" applyFill="1" applyBorder="1" applyProtection="1"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2" fontId="0" fillId="0" borderId="0" xfId="0" applyNumberFormat="1"/>
    <xf numFmtId="164" fontId="0" fillId="0" borderId="0" xfId="0" applyNumberFormat="1"/>
    <xf numFmtId="164" fontId="0" fillId="0" borderId="0" xfId="1" applyNumberFormat="1" applyFont="1"/>
    <xf numFmtId="0" fontId="2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/>
    <xf numFmtId="0" fontId="0" fillId="0" borderId="1" xfId="0" applyBorder="1"/>
    <xf numFmtId="0" fontId="0" fillId="0" borderId="0" xfId="0" applyFill="1"/>
    <xf numFmtId="0" fontId="3" fillId="0" borderId="0" xfId="0" applyFont="1"/>
    <xf numFmtId="164" fontId="0" fillId="0" borderId="0" xfId="1" applyNumberFormat="1" applyFont="1" applyBorder="1"/>
    <xf numFmtId="0" fontId="0" fillId="9" borderId="0" xfId="0" applyFill="1"/>
    <xf numFmtId="164" fontId="0" fillId="9" borderId="0" xfId="1" applyNumberFormat="1" applyFont="1" applyFill="1"/>
    <xf numFmtId="164" fontId="0" fillId="4" borderId="1" xfId="1" applyNumberFormat="1" applyFont="1" applyFill="1" applyBorder="1" applyAlignment="1">
      <alignment horizontal="center" vertical="center" wrapText="1"/>
    </xf>
    <xf numFmtId="0" fontId="0" fillId="9" borderId="0" xfId="0" applyFont="1" applyFill="1" applyAlignment="1">
      <alignment horizontal="center" vertical="center" wrapText="1"/>
    </xf>
    <xf numFmtId="37" fontId="5" fillId="6" borderId="3" xfId="3" applyNumberFormat="1" applyFont="1" applyFill="1" applyBorder="1"/>
    <xf numFmtId="37" fontId="5" fillId="6" borderId="3" xfId="3" applyNumberFormat="1" applyFont="1" applyFill="1" applyBorder="1" applyProtection="1"/>
    <xf numFmtId="37" fontId="5" fillId="5" borderId="3" xfId="3" applyNumberFormat="1" applyFont="1" applyFill="1" applyBorder="1" applyProtection="1">
      <protection locked="0"/>
    </xf>
    <xf numFmtId="4" fontId="5" fillId="6" borderId="5" xfId="9" applyNumberFormat="1" applyFont="1" applyFill="1" applyBorder="1"/>
    <xf numFmtId="4" fontId="5" fillId="5" borderId="3" xfId="9" applyNumberFormat="1" applyFont="1" applyFill="1" applyBorder="1" applyProtection="1">
      <protection locked="0"/>
    </xf>
    <xf numFmtId="4" fontId="5" fillId="0" borderId="3" xfId="9" applyNumberFormat="1" applyFont="1" applyFill="1" applyBorder="1" applyAlignment="1" applyProtection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13" borderId="0" xfId="0" applyFill="1"/>
    <xf numFmtId="0" fontId="0" fillId="14" borderId="6" xfId="0" applyFill="1" applyBorder="1"/>
    <xf numFmtId="0" fontId="0" fillId="14" borderId="8" xfId="0" applyFill="1" applyBorder="1"/>
    <xf numFmtId="0" fontId="0" fillId="14" borderId="12" xfId="0" applyFill="1" applyBorder="1"/>
    <xf numFmtId="0" fontId="0" fillId="14" borderId="13" xfId="0" applyFill="1" applyBorder="1"/>
    <xf numFmtId="0" fontId="0" fillId="0" borderId="14" xfId="0" applyFill="1" applyBorder="1"/>
    <xf numFmtId="0" fontId="12" fillId="0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 vertical="center"/>
    </xf>
    <xf numFmtId="0" fontId="0" fillId="14" borderId="0" xfId="0" applyFill="1" applyBorder="1"/>
    <xf numFmtId="0" fontId="3" fillId="14" borderId="0" xfId="0" applyFont="1" applyFill="1" applyBorder="1" applyAlignment="1">
      <alignment horizontal="center"/>
    </xf>
    <xf numFmtId="0" fontId="12" fillId="14" borderId="12" xfId="0" applyFont="1" applyFill="1" applyBorder="1" applyAlignment="1">
      <alignment horizontal="center"/>
    </xf>
    <xf numFmtId="0" fontId="0" fillId="14" borderId="17" xfId="0" applyFill="1" applyBorder="1"/>
    <xf numFmtId="0" fontId="3" fillId="14" borderId="18" xfId="0" applyFont="1" applyFill="1" applyBorder="1"/>
    <xf numFmtId="164" fontId="0" fillId="14" borderId="18" xfId="1" applyNumberFormat="1" applyFont="1" applyFill="1" applyBorder="1"/>
    <xf numFmtId="2" fontId="0" fillId="14" borderId="18" xfId="0" applyNumberFormat="1" applyFill="1" applyBorder="1" applyAlignment="1">
      <alignment horizontal="center"/>
    </xf>
    <xf numFmtId="165" fontId="14" fillId="14" borderId="12" xfId="0" applyNumberFormat="1" applyFont="1" applyFill="1" applyBorder="1"/>
    <xf numFmtId="164" fontId="15" fillId="14" borderId="17" xfId="1" applyNumberFormat="1" applyFont="1" applyFill="1" applyBorder="1"/>
    <xf numFmtId="0" fontId="0" fillId="14" borderId="13" xfId="0" applyFont="1" applyFill="1" applyBorder="1"/>
    <xf numFmtId="0" fontId="3" fillId="14" borderId="0" xfId="0" applyFont="1" applyFill="1" applyBorder="1"/>
    <xf numFmtId="164" fontId="0" fillId="14" borderId="0" xfId="1" applyNumberFormat="1" applyFont="1" applyFill="1" applyBorder="1"/>
    <xf numFmtId="2" fontId="0" fillId="14" borderId="0" xfId="0" applyNumberFormat="1" applyFill="1" applyBorder="1" applyAlignment="1">
      <alignment horizontal="center"/>
    </xf>
    <xf numFmtId="0" fontId="13" fillId="14" borderId="13" xfId="0" applyFont="1" applyFill="1" applyBorder="1" applyAlignment="1">
      <alignment horizontal="center" vertical="center"/>
    </xf>
    <xf numFmtId="0" fontId="10" fillId="14" borderId="5" xfId="0" applyFont="1" applyFill="1" applyBorder="1"/>
    <xf numFmtId="2" fontId="10" fillId="14" borderId="5" xfId="0" applyNumberFormat="1" applyFont="1" applyFill="1" applyBorder="1" applyAlignment="1">
      <alignment horizontal="center"/>
    </xf>
    <xf numFmtId="164" fontId="10" fillId="14" borderId="5" xfId="1" applyNumberFormat="1" applyFont="1" applyFill="1" applyBorder="1"/>
    <xf numFmtId="0" fontId="16" fillId="14" borderId="0" xfId="0" applyFont="1" applyFill="1" applyBorder="1"/>
    <xf numFmtId="10" fontId="16" fillId="14" borderId="0" xfId="0" applyNumberFormat="1" applyFont="1" applyFill="1" applyBorder="1" applyAlignment="1">
      <alignment horizontal="center"/>
    </xf>
    <xf numFmtId="164" fontId="10" fillId="14" borderId="0" xfId="0" applyNumberFormat="1" applyFont="1" applyFill="1" applyBorder="1"/>
    <xf numFmtId="164" fontId="0" fillId="14" borderId="0" xfId="0" applyNumberFormat="1" applyFill="1" applyBorder="1"/>
    <xf numFmtId="0" fontId="12" fillId="14" borderId="17" xfId="0" applyFont="1" applyFill="1" applyBorder="1" applyAlignment="1">
      <alignment horizontal="center"/>
    </xf>
    <xf numFmtId="0" fontId="0" fillId="14" borderId="5" xfId="0" applyFill="1" applyBorder="1"/>
    <xf numFmtId="164" fontId="10" fillId="14" borderId="5" xfId="0" applyNumberFormat="1" applyFont="1" applyFill="1" applyBorder="1"/>
    <xf numFmtId="0" fontId="0" fillId="14" borderId="12" xfId="0" applyFont="1" applyFill="1" applyBorder="1" applyAlignment="1">
      <alignment horizontal="left"/>
    </xf>
    <xf numFmtId="164" fontId="3" fillId="14" borderId="17" xfId="1" applyNumberFormat="1" applyFont="1" applyFill="1" applyBorder="1" applyAlignment="1">
      <alignment horizontal="left"/>
    </xf>
    <xf numFmtId="164" fontId="16" fillId="14" borderId="0" xfId="0" applyNumberFormat="1" applyFont="1" applyFill="1" applyBorder="1" applyAlignment="1">
      <alignment horizontal="center"/>
    </xf>
    <xf numFmtId="164" fontId="16" fillId="14" borderId="0" xfId="1" applyNumberFormat="1" applyFont="1" applyFill="1" applyBorder="1"/>
    <xf numFmtId="0" fontId="14" fillId="14" borderId="12" xfId="0" applyFont="1" applyFill="1" applyBorder="1"/>
    <xf numFmtId="164" fontId="0" fillId="14" borderId="5" xfId="0" applyNumberFormat="1" applyFill="1" applyBorder="1"/>
    <xf numFmtId="0" fontId="14" fillId="14" borderId="19" xfId="0" applyFont="1" applyFill="1" applyBorder="1"/>
    <xf numFmtId="0" fontId="0" fillId="14" borderId="21" xfId="0" applyFill="1" applyBorder="1"/>
    <xf numFmtId="0" fontId="16" fillId="14" borderId="22" xfId="0" applyFont="1" applyFill="1" applyBorder="1"/>
    <xf numFmtId="0" fontId="0" fillId="14" borderId="22" xfId="0" applyFill="1" applyBorder="1"/>
    <xf numFmtId="166" fontId="16" fillId="14" borderId="22" xfId="0" applyNumberFormat="1" applyFont="1" applyFill="1" applyBorder="1" applyAlignment="1">
      <alignment horizontal="center"/>
    </xf>
    <xf numFmtId="164" fontId="0" fillId="14" borderId="22" xfId="0" applyNumberFormat="1" applyFill="1" applyBorder="1"/>
    <xf numFmtId="164" fontId="16" fillId="14" borderId="0" xfId="0" applyNumberFormat="1" applyFont="1" applyFill="1" applyBorder="1"/>
    <xf numFmtId="0" fontId="10" fillId="14" borderId="0" xfId="0" applyFont="1" applyFill="1" applyBorder="1"/>
    <xf numFmtId="164" fontId="3" fillId="14" borderId="0" xfId="0" applyNumberFormat="1" applyFont="1" applyFill="1" applyBorder="1"/>
    <xf numFmtId="164" fontId="3" fillId="7" borderId="23" xfId="0" applyNumberFormat="1" applyFont="1" applyFill="1" applyBorder="1"/>
    <xf numFmtId="0" fontId="0" fillId="14" borderId="19" xfId="0" applyFill="1" applyBorder="1"/>
    <xf numFmtId="0" fontId="10" fillId="14" borderId="24" xfId="0" applyFont="1" applyFill="1" applyBorder="1"/>
    <xf numFmtId="0" fontId="0" fillId="14" borderId="24" xfId="0" applyFill="1" applyBorder="1"/>
    <xf numFmtId="164" fontId="3" fillId="14" borderId="24" xfId="0" applyNumberFormat="1" applyFont="1" applyFill="1" applyBorder="1"/>
    <xf numFmtId="0" fontId="3" fillId="7" borderId="0" xfId="0" applyFont="1" applyFill="1"/>
    <xf numFmtId="0" fontId="0" fillId="7" borderId="0" xfId="0" applyFill="1"/>
    <xf numFmtId="164" fontId="0" fillId="0" borderId="1" xfId="1" applyNumberFormat="1" applyFont="1" applyBorder="1"/>
    <xf numFmtId="164" fontId="10" fillId="0" borderId="0" xfId="1" applyNumberFormat="1" applyFont="1" applyAlignment="1">
      <alignment horizontal="right"/>
    </xf>
    <xf numFmtId="0" fontId="0" fillId="0" borderId="0" xfId="0" applyBorder="1"/>
    <xf numFmtId="0" fontId="10" fillId="0" borderId="0" xfId="0" applyFont="1" applyFill="1"/>
    <xf numFmtId="164" fontId="0" fillId="0" borderId="1" xfId="0" applyNumberFormat="1" applyBorder="1"/>
    <xf numFmtId="164" fontId="3" fillId="0" borderId="0" xfId="0" applyNumberFormat="1" applyFont="1" applyFill="1" applyBorder="1"/>
    <xf numFmtId="0" fontId="0" fillId="0" borderId="26" xfId="0" applyBorder="1" applyAlignment="1">
      <alignment horizontal="left"/>
    </xf>
    <xf numFmtId="0" fontId="0" fillId="0" borderId="26" xfId="0" applyNumberFormat="1" applyBorder="1"/>
    <xf numFmtId="0" fontId="0" fillId="0" borderId="24" xfId="0" applyNumberFormat="1" applyBorder="1"/>
    <xf numFmtId="0" fontId="0" fillId="0" borderId="24" xfId="0" applyBorder="1"/>
    <xf numFmtId="0" fontId="3" fillId="0" borderId="15" xfId="0" applyNumberFormat="1" applyFont="1" applyBorder="1"/>
    <xf numFmtId="0" fontId="3" fillId="0" borderId="0" xfId="0" applyNumberFormat="1" applyFont="1"/>
    <xf numFmtId="0" fontId="0" fillId="16" borderId="1" xfId="0" applyFill="1" applyBorder="1" applyAlignment="1">
      <alignment horizontal="center" vertical="center" wrapText="1"/>
    </xf>
    <xf numFmtId="168" fontId="0" fillId="0" borderId="0" xfId="0" applyNumberFormat="1"/>
    <xf numFmtId="9" fontId="0" fillId="0" borderId="1" xfId="11" applyFont="1" applyBorder="1"/>
    <xf numFmtId="0" fontId="0" fillId="0" borderId="1" xfId="0" applyBorder="1" applyAlignment="1">
      <alignment horizontal="center"/>
    </xf>
    <xf numFmtId="0" fontId="18" fillId="9" borderId="0" xfId="0" applyFont="1" applyFill="1" applyBorder="1"/>
    <xf numFmtId="0" fontId="10" fillId="0" borderId="15" xfId="0" applyFont="1" applyBorder="1" applyAlignment="1">
      <alignment horizontal="right"/>
    </xf>
    <xf numFmtId="0" fontId="0" fillId="17" borderId="0" xfId="0" applyFill="1"/>
    <xf numFmtId="0" fontId="23" fillId="0" borderId="0" xfId="0" applyFont="1"/>
    <xf numFmtId="0" fontId="4" fillId="20" borderId="0" xfId="0" applyFont="1" applyFill="1"/>
    <xf numFmtId="0" fontId="25" fillId="20" borderId="0" xfId="0" applyFont="1" applyFill="1"/>
    <xf numFmtId="0" fontId="25" fillId="21" borderId="0" xfId="0" applyFont="1" applyFill="1"/>
    <xf numFmtId="0" fontId="25" fillId="22" borderId="0" xfId="0" applyFont="1" applyFill="1"/>
    <xf numFmtId="0" fontId="25" fillId="23" borderId="0" xfId="0" applyFont="1" applyFill="1"/>
    <xf numFmtId="14" fontId="23" fillId="0" borderId="0" xfId="0" applyNumberFormat="1" applyFont="1"/>
    <xf numFmtId="0" fontId="9" fillId="0" borderId="0" xfId="10"/>
    <xf numFmtId="0" fontId="23" fillId="0" borderId="0" xfId="10" applyFont="1"/>
    <xf numFmtId="0" fontId="26" fillId="0" borderId="0" xfId="10" applyFont="1"/>
    <xf numFmtId="0" fontId="27" fillId="0" borderId="0" xfId="10" applyFont="1"/>
    <xf numFmtId="0" fontId="9" fillId="0" borderId="27" xfId="10" applyBorder="1"/>
    <xf numFmtId="0" fontId="9" fillId="0" borderId="18" xfId="10" applyBorder="1"/>
    <xf numFmtId="0" fontId="9" fillId="0" borderId="28" xfId="10" applyBorder="1"/>
    <xf numFmtId="0" fontId="9" fillId="0" borderId="29" xfId="10" applyBorder="1"/>
    <xf numFmtId="0" fontId="9" fillId="0" borderId="0" xfId="10" applyBorder="1" applyAlignment="1">
      <alignment horizontal="right"/>
    </xf>
    <xf numFmtId="0" fontId="9" fillId="0" borderId="0" xfId="10" applyBorder="1"/>
    <xf numFmtId="0" fontId="9" fillId="0" borderId="30" xfId="10" applyBorder="1"/>
    <xf numFmtId="0" fontId="28" fillId="0" borderId="30" xfId="10" applyFont="1" applyBorder="1" applyAlignment="1">
      <alignment horizontal="center"/>
    </xf>
    <xf numFmtId="168" fontId="9" fillId="0" borderId="0" xfId="10" applyNumberFormat="1" applyBorder="1"/>
    <xf numFmtId="2" fontId="9" fillId="0" borderId="30" xfId="10" applyNumberFormat="1" applyBorder="1" applyAlignment="1">
      <alignment horizontal="center"/>
    </xf>
    <xf numFmtId="0" fontId="9" fillId="0" borderId="18" xfId="10" applyBorder="1" applyAlignment="1">
      <alignment horizontal="right"/>
    </xf>
    <xf numFmtId="2" fontId="9" fillId="0" borderId="28" xfId="10" applyNumberFormat="1" applyBorder="1" applyAlignment="1">
      <alignment horizontal="center"/>
    </xf>
    <xf numFmtId="0" fontId="23" fillId="0" borderId="0" xfId="10" applyFont="1" applyFill="1" applyBorder="1" applyAlignment="1">
      <alignment horizontal="right"/>
    </xf>
    <xf numFmtId="10" fontId="23" fillId="0" borderId="30" xfId="12" applyNumberFormat="1" applyFont="1" applyFill="1" applyBorder="1" applyAlignment="1">
      <alignment horizontal="center"/>
    </xf>
    <xf numFmtId="0" fontId="23" fillId="16" borderId="0" xfId="10" applyFont="1" applyFill="1" applyBorder="1" applyAlignment="1">
      <alignment horizontal="right"/>
    </xf>
    <xf numFmtId="10" fontId="23" fillId="16" borderId="30" xfId="12" applyNumberFormat="1" applyFont="1" applyFill="1" applyBorder="1" applyAlignment="1">
      <alignment horizontal="center"/>
    </xf>
    <xf numFmtId="0" fontId="9" fillId="0" borderId="31" xfId="10" applyBorder="1"/>
    <xf numFmtId="0" fontId="9" fillId="0" borderId="3" xfId="10" applyBorder="1"/>
    <xf numFmtId="0" fontId="9" fillId="0" borderId="32" xfId="10" applyBorder="1" applyAlignment="1">
      <alignment horizontal="center"/>
    </xf>
    <xf numFmtId="0" fontId="9" fillId="0" borderId="32" xfId="10" applyBorder="1"/>
    <xf numFmtId="9" fontId="0" fillId="0" borderId="0" xfId="11" applyFont="1"/>
    <xf numFmtId="0" fontId="3" fillId="0" borderId="0" xfId="0" applyFont="1" applyBorder="1"/>
    <xf numFmtId="0" fontId="0" fillId="0" borderId="1" xfId="0" applyFill="1" applyBorder="1" applyAlignment="1">
      <alignment horizontal="left" vertical="center" wrapText="1"/>
    </xf>
    <xf numFmtId="44" fontId="0" fillId="9" borderId="0" xfId="0" applyNumberFormat="1" applyFill="1"/>
    <xf numFmtId="0" fontId="19" fillId="9" borderId="0" xfId="0" applyFont="1" applyFill="1" applyBorder="1"/>
    <xf numFmtId="0" fontId="20" fillId="9" borderId="0" xfId="0" applyFont="1" applyFill="1" applyBorder="1"/>
    <xf numFmtId="164" fontId="19" fillId="9" borderId="0" xfId="0" applyNumberFormat="1" applyFont="1" applyFill="1" applyBorder="1"/>
    <xf numFmtId="0" fontId="19" fillId="9" borderId="0" xfId="0" applyFont="1" applyFill="1" applyBorder="1" applyAlignment="1">
      <alignment horizontal="center"/>
    </xf>
    <xf numFmtId="0" fontId="18" fillId="9" borderId="0" xfId="0" applyFont="1" applyFill="1" applyBorder="1" applyAlignment="1">
      <alignment horizontal="left"/>
    </xf>
    <xf numFmtId="2" fontId="18" fillId="9" borderId="0" xfId="0" applyNumberFormat="1" applyFont="1" applyFill="1" applyBorder="1" applyAlignment="1">
      <alignment horizontal="center"/>
    </xf>
    <xf numFmtId="164" fontId="18" fillId="9" borderId="0" xfId="0" applyNumberFormat="1" applyFont="1" applyFill="1" applyBorder="1" applyAlignment="1">
      <alignment horizontal="center"/>
    </xf>
    <xf numFmtId="164" fontId="19" fillId="9" borderId="0" xfId="0" applyNumberFormat="1" applyFont="1" applyFill="1" applyBorder="1" applyAlignment="1">
      <alignment horizontal="right"/>
    </xf>
    <xf numFmtId="2" fontId="20" fillId="9" borderId="0" xfId="0" applyNumberFormat="1" applyFont="1" applyFill="1" applyBorder="1" applyAlignment="1">
      <alignment horizontal="center"/>
    </xf>
    <xf numFmtId="164" fontId="20" fillId="9" borderId="0" xfId="1" applyNumberFormat="1" applyFont="1" applyFill="1" applyBorder="1"/>
    <xf numFmtId="164" fontId="20" fillId="9" borderId="0" xfId="0" applyNumberFormat="1" applyFont="1" applyFill="1" applyBorder="1"/>
    <xf numFmtId="164" fontId="19" fillId="9" borderId="0" xfId="1" applyNumberFormat="1" applyFont="1" applyFill="1" applyBorder="1" applyAlignment="1">
      <alignment horizontal="right"/>
    </xf>
    <xf numFmtId="44" fontId="20" fillId="9" borderId="0" xfId="1" applyNumberFormat="1" applyFont="1" applyFill="1" applyBorder="1"/>
    <xf numFmtId="2" fontId="18" fillId="9" borderId="0" xfId="0" applyNumberFormat="1" applyFont="1" applyFill="1" applyBorder="1"/>
    <xf numFmtId="164" fontId="18" fillId="9" borderId="0" xfId="0" applyNumberFormat="1" applyFont="1" applyFill="1" applyBorder="1"/>
    <xf numFmtId="44" fontId="20" fillId="9" borderId="0" xfId="0" applyNumberFormat="1" applyFont="1" applyFill="1" applyBorder="1"/>
    <xf numFmtId="0" fontId="0" fillId="24" borderId="0" xfId="0" applyFill="1"/>
    <xf numFmtId="164" fontId="10" fillId="16" borderId="0" xfId="0" applyNumberFormat="1" applyFont="1" applyFill="1"/>
    <xf numFmtId="0" fontId="3" fillId="7" borderId="0" xfId="0" applyFont="1" applyFill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2" fontId="0" fillId="0" borderId="1" xfId="0" applyNumberFormat="1" applyFill="1" applyBorder="1"/>
    <xf numFmtId="164" fontId="0" fillId="0" borderId="1" xfId="0" applyNumberFormat="1" applyFill="1" applyBorder="1"/>
    <xf numFmtId="164" fontId="0" fillId="0" borderId="1" xfId="1" applyNumberFormat="1" applyFont="1" applyFill="1" applyBorder="1"/>
    <xf numFmtId="164" fontId="10" fillId="0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center"/>
    </xf>
    <xf numFmtId="164" fontId="3" fillId="0" borderId="0" xfId="1" applyNumberFormat="1" applyFont="1" applyFill="1"/>
    <xf numFmtId="164" fontId="3" fillId="0" borderId="0" xfId="0" applyNumberFormat="1" applyFont="1" applyFill="1"/>
    <xf numFmtId="164" fontId="10" fillId="0" borderId="0" xfId="1" applyNumberFormat="1" applyFont="1" applyFill="1" applyAlignment="1">
      <alignment horizontal="right"/>
    </xf>
    <xf numFmtId="164" fontId="3" fillId="0" borderId="0" xfId="1" applyNumberFormat="1" applyFont="1" applyFill="1" applyBorder="1"/>
    <xf numFmtId="44" fontId="3" fillId="0" borderId="0" xfId="1" applyNumberFormat="1" applyFont="1" applyFill="1" applyBorder="1"/>
    <xf numFmtId="44" fontId="3" fillId="0" borderId="0" xfId="0" applyNumberFormat="1" applyFont="1" applyFill="1"/>
    <xf numFmtId="2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164" fontId="0" fillId="0" borderId="4" xfId="1" applyNumberFormat="1" applyFont="1" applyFill="1" applyBorder="1"/>
    <xf numFmtId="164" fontId="3" fillId="0" borderId="0" xfId="1" applyNumberFormat="1" applyFont="1" applyFill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4" fontId="0" fillId="0" borderId="1" xfId="1" applyNumberFormat="1" applyFont="1" applyFill="1" applyBorder="1" applyAlignment="1">
      <alignment horizontal="center"/>
    </xf>
    <xf numFmtId="0" fontId="10" fillId="24" borderId="0" xfId="0" applyFont="1" applyFill="1"/>
    <xf numFmtId="0" fontId="4" fillId="0" borderId="18" xfId="10" applyFont="1" applyBorder="1"/>
    <xf numFmtId="0" fontId="17" fillId="14" borderId="12" xfId="0" applyFont="1" applyFill="1" applyBorder="1" applyAlignment="1">
      <alignment horizontal="left"/>
    </xf>
    <xf numFmtId="164" fontId="3" fillId="0" borderId="0" xfId="1" applyNumberFormat="1" applyFont="1" applyFill="1" applyBorder="1" applyAlignment="1">
      <alignment horizontal="center"/>
    </xf>
    <xf numFmtId="44" fontId="0" fillId="0" borderId="0" xfId="1" applyNumberFormat="1" applyFont="1" applyFill="1" applyBorder="1"/>
    <xf numFmtId="0" fontId="30" fillId="14" borderId="13" xfId="0" applyFont="1" applyFill="1" applyBorder="1" applyAlignment="1">
      <alignment vertical="center"/>
    </xf>
    <xf numFmtId="10" fontId="16" fillId="14" borderId="0" xfId="0" applyNumberFormat="1" applyFont="1" applyFill="1" applyBorder="1"/>
    <xf numFmtId="0" fontId="3" fillId="14" borderId="33" xfId="0" applyFont="1" applyFill="1" applyBorder="1" applyAlignment="1">
      <alignment horizontal="center"/>
    </xf>
    <xf numFmtId="164" fontId="0" fillId="14" borderId="34" xfId="0" applyNumberFormat="1" applyFill="1" applyBorder="1"/>
    <xf numFmtId="164" fontId="0" fillId="14" borderId="38" xfId="0" applyNumberFormat="1" applyFill="1" applyBorder="1"/>
    <xf numFmtId="0" fontId="3" fillId="14" borderId="37" xfId="0" applyFont="1" applyFill="1" applyBorder="1" applyAlignment="1">
      <alignment horizontal="center"/>
    </xf>
    <xf numFmtId="2" fontId="0" fillId="25" borderId="1" xfId="0" applyNumberFormat="1" applyFill="1" applyBorder="1"/>
    <xf numFmtId="164" fontId="0" fillId="25" borderId="1" xfId="0" applyNumberFormat="1" applyFill="1" applyBorder="1"/>
    <xf numFmtId="164" fontId="16" fillId="25" borderId="1" xfId="1" applyNumberFormat="1" applyFont="1" applyFill="1" applyBorder="1" applyAlignment="1">
      <alignment horizontal="center"/>
    </xf>
    <xf numFmtId="10" fontId="15" fillId="14" borderId="17" xfId="0" applyNumberFormat="1" applyFont="1" applyFill="1" applyBorder="1" applyAlignment="1">
      <alignment horizontal="center"/>
    </xf>
    <xf numFmtId="10" fontId="15" fillId="14" borderId="17" xfId="11" applyNumberFormat="1" applyFont="1" applyFill="1" applyBorder="1" applyAlignment="1">
      <alignment horizontal="center"/>
    </xf>
    <xf numFmtId="10" fontId="3" fillId="14" borderId="20" xfId="0" applyNumberFormat="1" applyFont="1" applyFill="1" applyBorder="1" applyAlignment="1">
      <alignment horizontal="center"/>
    </xf>
    <xf numFmtId="2" fontId="3" fillId="14" borderId="4" xfId="0" applyNumberFormat="1" applyFont="1" applyFill="1" applyBorder="1" applyAlignment="1">
      <alignment horizontal="center"/>
    </xf>
    <xf numFmtId="2" fontId="3" fillId="14" borderId="39" xfId="0" applyNumberFormat="1" applyFont="1" applyFill="1" applyBorder="1" applyAlignment="1">
      <alignment horizontal="center"/>
    </xf>
    <xf numFmtId="0" fontId="3" fillId="13" borderId="35" xfId="0" applyFont="1" applyFill="1" applyBorder="1" applyAlignment="1">
      <alignment horizontal="center"/>
    </xf>
    <xf numFmtId="0" fontId="3" fillId="13" borderId="32" xfId="0" applyFont="1" applyFill="1" applyBorder="1" applyAlignment="1">
      <alignment horizontal="center"/>
    </xf>
    <xf numFmtId="0" fontId="3" fillId="13" borderId="36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left"/>
    </xf>
    <xf numFmtId="0" fontId="0" fillId="0" borderId="1" xfId="0" applyFont="1" applyBorder="1"/>
    <xf numFmtId="0" fontId="0" fillId="0" borderId="15" xfId="0" applyBorder="1"/>
    <xf numFmtId="0" fontId="0" fillId="0" borderId="15" xfId="0" applyBorder="1" applyAlignment="1">
      <alignment horizontal="center"/>
    </xf>
    <xf numFmtId="164" fontId="0" fillId="0" borderId="15" xfId="1" applyNumberFormat="1" applyFont="1" applyBorder="1"/>
    <xf numFmtId="0" fontId="0" fillId="0" borderId="0" xfId="0" applyBorder="1" applyAlignment="1">
      <alignment horizontal="center"/>
    </xf>
    <xf numFmtId="0" fontId="10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1" applyNumberFormat="1" applyFont="1" applyBorder="1"/>
    <xf numFmtId="0" fontId="0" fillId="0" borderId="25" xfId="0" applyFont="1" applyBorder="1"/>
    <xf numFmtId="0" fontId="0" fillId="0" borderId="15" xfId="0" applyFont="1" applyBorder="1"/>
    <xf numFmtId="0" fontId="0" fillId="0" borderId="0" xfId="0" applyFont="1" applyBorder="1"/>
    <xf numFmtId="0" fontId="3" fillId="21" borderId="0" xfId="0" applyFont="1" applyFill="1"/>
    <xf numFmtId="0" fontId="0" fillId="0" borderId="1" xfId="0" applyFill="1" applyBorder="1" applyAlignment="1">
      <alignment vertical="center"/>
    </xf>
    <xf numFmtId="164" fontId="1" fillId="0" borderId="0" xfId="1" applyNumberFormat="1" applyFont="1" applyFill="1" applyBorder="1" applyAlignment="1">
      <alignment horizontal="left"/>
    </xf>
    <xf numFmtId="2" fontId="0" fillId="0" borderId="0" xfId="0" applyNumberFormat="1" applyBorder="1"/>
    <xf numFmtId="2" fontId="3" fillId="0" borderId="0" xfId="0" applyNumberFormat="1" applyFont="1"/>
    <xf numFmtId="0" fontId="0" fillId="0" borderId="1" xfId="0" applyFont="1" applyFill="1" applyBorder="1"/>
    <xf numFmtId="164" fontId="0" fillId="0" borderId="25" xfId="1" applyNumberFormat="1" applyFont="1" applyBorder="1"/>
    <xf numFmtId="9" fontId="3" fillId="0" borderId="0" xfId="11" applyFont="1" applyAlignment="1">
      <alignment horizontal="center"/>
    </xf>
    <xf numFmtId="170" fontId="31" fillId="9" borderId="0" xfId="13" applyNumberFormat="1" applyFont="1" applyFill="1"/>
    <xf numFmtId="169" fontId="16" fillId="9" borderId="0" xfId="0" applyNumberFormat="1" applyFont="1" applyFill="1"/>
    <xf numFmtId="169" fontId="0" fillId="9" borderId="0" xfId="0" applyNumberFormat="1" applyFill="1"/>
    <xf numFmtId="164" fontId="3" fillId="0" borderId="0" xfId="1" applyNumberFormat="1" applyFont="1"/>
    <xf numFmtId="0" fontId="3" fillId="19" borderId="0" xfId="0" applyFont="1" applyFill="1"/>
    <xf numFmtId="0" fontId="0" fillId="0" borderId="25" xfId="0" applyBorder="1"/>
    <xf numFmtId="0" fontId="10" fillId="0" borderId="18" xfId="0" applyFont="1" applyFill="1" applyBorder="1" applyAlignment="1">
      <alignment horizontal="right"/>
    </xf>
    <xf numFmtId="2" fontId="3" fillId="0" borderId="6" xfId="0" applyNumberFormat="1" applyFont="1" applyBorder="1" applyAlignment="1">
      <alignment horizontal="center"/>
    </xf>
    <xf numFmtId="164" fontId="3" fillId="0" borderId="7" xfId="1" applyNumberFormat="1" applyFont="1" applyBorder="1"/>
    <xf numFmtId="164" fontId="3" fillId="0" borderId="8" xfId="1" applyNumberFormat="1" applyFont="1" applyBorder="1"/>
    <xf numFmtId="0" fontId="3" fillId="0" borderId="19" xfId="0" applyFont="1" applyBorder="1" applyAlignment="1">
      <alignment horizontal="center"/>
    </xf>
    <xf numFmtId="164" fontId="10" fillId="0" borderId="0" xfId="0" applyNumberFormat="1" applyFont="1" applyFill="1"/>
    <xf numFmtId="164" fontId="3" fillId="0" borderId="0" xfId="0" applyNumberFormat="1" applyFont="1" applyFill="1" applyBorder="1" applyAlignment="1">
      <alignment horizontal="center"/>
    </xf>
    <xf numFmtId="44" fontId="10" fillId="0" borderId="0" xfId="0" applyNumberFormat="1" applyFont="1" applyFill="1"/>
    <xf numFmtId="44" fontId="3" fillId="0" borderId="0" xfId="0" applyNumberFormat="1" applyFont="1" applyFill="1" applyBorder="1" applyAlignment="1">
      <alignment horizontal="center"/>
    </xf>
    <xf numFmtId="164" fontId="3" fillId="16" borderId="21" xfId="1" applyNumberFormat="1" applyFont="1" applyFill="1" applyBorder="1"/>
    <xf numFmtId="164" fontId="0" fillId="7" borderId="0" xfId="1" applyNumberFormat="1" applyFont="1" applyFill="1"/>
    <xf numFmtId="164" fontId="0" fillId="0" borderId="0" xfId="1" applyNumberFormat="1" applyFont="1" applyFill="1"/>
    <xf numFmtId="164" fontId="10" fillId="0" borderId="1" xfId="1" applyNumberFormat="1" applyFont="1" applyFill="1" applyBorder="1" applyAlignment="1">
      <alignment horizontal="center"/>
    </xf>
    <xf numFmtId="164" fontId="10" fillId="0" borderId="25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right"/>
    </xf>
    <xf numFmtId="164" fontId="3" fillId="22" borderId="0" xfId="1" applyNumberFormat="1" applyFont="1" applyFill="1"/>
    <xf numFmtId="164" fontId="16" fillId="0" borderId="0" xfId="1" applyNumberFormat="1" applyFont="1"/>
    <xf numFmtId="164" fontId="3" fillId="0" borderId="0" xfId="1" applyNumberFormat="1" applyFont="1" applyAlignment="1">
      <alignment horizontal="center"/>
    </xf>
    <xf numFmtId="164" fontId="10" fillId="0" borderId="0" xfId="1" applyNumberFormat="1" applyFont="1"/>
    <xf numFmtId="164" fontId="10" fillId="0" borderId="0" xfId="1" applyNumberFormat="1" applyFont="1" applyFill="1" applyBorder="1" applyAlignment="1">
      <alignment horizontal="right"/>
    </xf>
    <xf numFmtId="164" fontId="10" fillId="0" borderId="24" xfId="1" applyNumberFormat="1" applyFont="1" applyFill="1" applyBorder="1" applyAlignment="1">
      <alignment horizontal="left"/>
    </xf>
    <xf numFmtId="0" fontId="0" fillId="0" borderId="21" xfId="0" applyFill="1" applyBorder="1"/>
    <xf numFmtId="2" fontId="3" fillId="14" borderId="1" xfId="0" applyNumberFormat="1" applyFont="1" applyFill="1" applyBorder="1" applyAlignment="1">
      <alignment horizontal="center"/>
    </xf>
    <xf numFmtId="0" fontId="3" fillId="13" borderId="40" xfId="0" applyFont="1" applyFill="1" applyBorder="1" applyAlignment="1">
      <alignment horizontal="center"/>
    </xf>
    <xf numFmtId="0" fontId="3" fillId="13" borderId="42" xfId="0" applyFont="1" applyFill="1" applyBorder="1" applyAlignment="1">
      <alignment horizontal="center"/>
    </xf>
    <xf numFmtId="0" fontId="3" fillId="13" borderId="41" xfId="0" applyFont="1" applyFill="1" applyBorder="1" applyAlignment="1">
      <alignment horizontal="center"/>
    </xf>
    <xf numFmtId="0" fontId="25" fillId="19" borderId="0" xfId="0" applyFont="1" applyFill="1"/>
    <xf numFmtId="2" fontId="3" fillId="14" borderId="26" xfId="0" applyNumberFormat="1" applyFont="1" applyFill="1" applyBorder="1" applyAlignment="1">
      <alignment horizontal="center"/>
    </xf>
    <xf numFmtId="0" fontId="0" fillId="8" borderId="0" xfId="0" applyFill="1"/>
    <xf numFmtId="164" fontId="1" fillId="14" borderId="0" xfId="1" applyNumberFormat="1" applyFont="1" applyFill="1" applyBorder="1" applyAlignment="1">
      <alignment horizontal="left"/>
    </xf>
    <xf numFmtId="164" fontId="12" fillId="14" borderId="17" xfId="0" applyNumberFormat="1" applyFont="1" applyFill="1" applyBorder="1" applyAlignment="1"/>
    <xf numFmtId="0" fontId="16" fillId="0" borderId="0" xfId="0" applyFont="1" applyFill="1"/>
    <xf numFmtId="164" fontId="3" fillId="14" borderId="17" xfId="1" applyNumberFormat="1" applyFont="1" applyFill="1" applyBorder="1"/>
    <xf numFmtId="0" fontId="0" fillId="0" borderId="6" xfId="0" applyBorder="1"/>
    <xf numFmtId="0" fontId="0" fillId="0" borderId="7" xfId="0" applyBorder="1"/>
    <xf numFmtId="167" fontId="3" fillId="0" borderId="7" xfId="0" applyNumberFormat="1" applyFont="1" applyFill="1" applyBorder="1"/>
    <xf numFmtId="164" fontId="3" fillId="0" borderId="7" xfId="1" applyNumberFormat="1" applyFont="1" applyFill="1" applyBorder="1"/>
    <xf numFmtId="0" fontId="0" fillId="9" borderId="7" xfId="0" applyFill="1" applyBorder="1"/>
    <xf numFmtId="0" fontId="19" fillId="9" borderId="8" xfId="0" applyFont="1" applyFill="1" applyBorder="1"/>
    <xf numFmtId="0" fontId="0" fillId="0" borderId="12" xfId="0" applyBorder="1"/>
    <xf numFmtId="0" fontId="0" fillId="0" borderId="34" xfId="0" applyBorder="1" applyAlignment="1">
      <alignment horizontal="center"/>
    </xf>
    <xf numFmtId="0" fontId="0" fillId="0" borderId="12" xfId="0" applyBorder="1" applyAlignment="1">
      <alignment horizontal="left"/>
    </xf>
    <xf numFmtId="164" fontId="0" fillId="0" borderId="0" xfId="0" applyNumberFormat="1" applyBorder="1"/>
    <xf numFmtId="0" fontId="0" fillId="0" borderId="34" xfId="0" applyBorder="1"/>
    <xf numFmtId="9" fontId="0" fillId="0" borderId="34" xfId="11" applyFont="1" applyBorder="1"/>
    <xf numFmtId="0" fontId="0" fillId="0" borderId="19" xfId="0" applyBorder="1" applyAlignment="1">
      <alignment horizontal="left"/>
    </xf>
    <xf numFmtId="164" fontId="0" fillId="0" borderId="24" xfId="0" applyNumberFormat="1" applyBorder="1"/>
    <xf numFmtId="164" fontId="3" fillId="0" borderId="26" xfId="0" applyNumberFormat="1" applyFont="1" applyBorder="1"/>
    <xf numFmtId="9" fontId="3" fillId="0" borderId="26" xfId="0" applyNumberFormat="1" applyFont="1" applyBorder="1"/>
    <xf numFmtId="0" fontId="0" fillId="0" borderId="21" xfId="0" applyBorder="1"/>
    <xf numFmtId="164" fontId="3" fillId="14" borderId="17" xfId="0" applyNumberFormat="1" applyFont="1" applyFill="1" applyBorder="1" applyAlignment="1">
      <alignment horizontal="center"/>
    </xf>
    <xf numFmtId="0" fontId="0" fillId="4" borderId="0" xfId="0" applyFill="1"/>
    <xf numFmtId="0" fontId="20" fillId="13" borderId="0" xfId="0" applyFont="1" applyFill="1"/>
    <xf numFmtId="0" fontId="0" fillId="13" borderId="0" xfId="0" applyFill="1" applyBorder="1"/>
    <xf numFmtId="0" fontId="3" fillId="13" borderId="0" xfId="0" applyFont="1" applyFill="1" applyBorder="1" applyAlignment="1">
      <alignment vertical="center"/>
    </xf>
    <xf numFmtId="0" fontId="16" fillId="13" borderId="0" xfId="0" applyFont="1" applyFill="1" applyBorder="1" applyAlignment="1">
      <alignment vertical="top" wrapText="1"/>
    </xf>
    <xf numFmtId="0" fontId="34" fillId="0" borderId="0" xfId="0" applyFont="1" applyFill="1" applyBorder="1"/>
    <xf numFmtId="164" fontId="34" fillId="0" borderId="0" xfId="1" applyNumberFormat="1" applyFont="1" applyFill="1" applyBorder="1"/>
    <xf numFmtId="0" fontId="34" fillId="0" borderId="0" xfId="0" applyFont="1"/>
    <xf numFmtId="0" fontId="35" fillId="0" borderId="0" xfId="0" applyFont="1"/>
    <xf numFmtId="0" fontId="35" fillId="0" borderId="0" xfId="0" applyFont="1" applyAlignment="1">
      <alignment horizontal="center"/>
    </xf>
    <xf numFmtId="2" fontId="35" fillId="0" borderId="0" xfId="0" applyNumberFormat="1" applyFont="1" applyAlignment="1">
      <alignment horizontal="center" vertical="center"/>
    </xf>
    <xf numFmtId="2" fontId="34" fillId="0" borderId="0" xfId="0" applyNumberFormat="1" applyFont="1" applyFill="1" applyBorder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4" fillId="0" borderId="0" xfId="14"/>
    <xf numFmtId="0" fontId="23" fillId="0" borderId="0" xfId="14" applyFont="1"/>
    <xf numFmtId="0" fontId="4" fillId="27" borderId="0" xfId="15" applyFont="1" applyFill="1"/>
    <xf numFmtId="0" fontId="4" fillId="19" borderId="0" xfId="15" applyFont="1" applyFill="1"/>
    <xf numFmtId="0" fontId="36" fillId="19" borderId="0" xfId="15" applyFont="1" applyFill="1"/>
    <xf numFmtId="0" fontId="4" fillId="20" borderId="0" xfId="15" applyFont="1" applyFill="1"/>
    <xf numFmtId="0" fontId="25" fillId="20" borderId="0" xfId="15" applyFont="1" applyFill="1"/>
    <xf numFmtId="0" fontId="25" fillId="21" borderId="0" xfId="15" applyFont="1" applyFill="1"/>
    <xf numFmtId="0" fontId="25" fillId="22" borderId="0" xfId="15" applyFont="1" applyFill="1"/>
    <xf numFmtId="0" fontId="25" fillId="23" borderId="0" xfId="15" applyFont="1" applyFill="1"/>
    <xf numFmtId="14" fontId="23" fillId="0" borderId="0" xfId="14" applyNumberFormat="1" applyFont="1"/>
    <xf numFmtId="168" fontId="4" fillId="0" borderId="0" xfId="14" applyNumberFormat="1"/>
    <xf numFmtId="2" fontId="4" fillId="0" borderId="0" xfId="14" applyNumberFormat="1"/>
    <xf numFmtId="0" fontId="23" fillId="0" borderId="0" xfId="16" applyFont="1"/>
    <xf numFmtId="0" fontId="4" fillId="0" borderId="0" xfId="16"/>
    <xf numFmtId="0" fontId="26" fillId="0" borderId="0" xfId="16" applyFont="1"/>
    <xf numFmtId="0" fontId="27" fillId="0" borderId="0" xfId="16" applyFont="1"/>
    <xf numFmtId="0" fontId="4" fillId="0" borderId="27" xfId="16" applyBorder="1"/>
    <xf numFmtId="0" fontId="4" fillId="0" borderId="18" xfId="16" applyBorder="1"/>
    <xf numFmtId="0" fontId="4" fillId="0" borderId="28" xfId="16" applyBorder="1"/>
    <xf numFmtId="0" fontId="4" fillId="0" borderId="29" xfId="16" applyBorder="1"/>
    <xf numFmtId="0" fontId="4" fillId="0" borderId="0" xfId="16" applyBorder="1" applyAlignment="1">
      <alignment horizontal="right"/>
    </xf>
    <xf numFmtId="0" fontId="4" fillId="0" borderId="0" xfId="16" applyBorder="1"/>
    <xf numFmtId="0" fontId="4" fillId="0" borderId="30" xfId="16" applyBorder="1"/>
    <xf numFmtId="0" fontId="28" fillId="0" borderId="30" xfId="16" applyFont="1" applyBorder="1" applyAlignment="1">
      <alignment horizontal="center"/>
    </xf>
    <xf numFmtId="168" fontId="4" fillId="0" borderId="0" xfId="16" applyNumberFormat="1" applyBorder="1"/>
    <xf numFmtId="168" fontId="4" fillId="0" borderId="30" xfId="16" applyNumberFormat="1" applyBorder="1" applyAlignment="1">
      <alignment horizontal="center"/>
    </xf>
    <xf numFmtId="0" fontId="4" fillId="0" borderId="30" xfId="16" applyBorder="1" applyAlignment="1">
      <alignment horizontal="center"/>
    </xf>
    <xf numFmtId="0" fontId="23" fillId="16" borderId="0" xfId="16" applyFont="1" applyFill="1" applyBorder="1" applyAlignment="1">
      <alignment horizontal="right"/>
    </xf>
    <xf numFmtId="10" fontId="23" fillId="16" borderId="30" xfId="17" applyNumberFormat="1" applyFont="1" applyFill="1" applyBorder="1" applyAlignment="1">
      <alignment horizontal="center"/>
    </xf>
    <xf numFmtId="0" fontId="4" fillId="0" borderId="31" xfId="16" applyBorder="1"/>
    <xf numFmtId="0" fontId="4" fillId="0" borderId="3" xfId="16" applyBorder="1"/>
    <xf numFmtId="0" fontId="4" fillId="0" borderId="32" xfId="16" applyBorder="1"/>
    <xf numFmtId="164" fontId="34" fillId="0" borderId="0" xfId="0" applyNumberFormat="1" applyFont="1"/>
    <xf numFmtId="0" fontId="4" fillId="28" borderId="0" xfId="16" applyFill="1"/>
    <xf numFmtId="14" fontId="23" fillId="0" borderId="0" xfId="16" applyNumberFormat="1" applyFont="1" applyBorder="1"/>
    <xf numFmtId="168" fontId="4" fillId="0" borderId="0" xfId="16" applyNumberFormat="1" applyBorder="1" applyAlignment="1">
      <alignment horizontal="center"/>
    </xf>
    <xf numFmtId="0" fontId="25" fillId="21" borderId="0" xfId="16" applyFont="1" applyFill="1"/>
    <xf numFmtId="0" fontId="25" fillId="22" borderId="0" xfId="16" applyFont="1" applyFill="1"/>
    <xf numFmtId="0" fontId="23" fillId="0" borderId="0" xfId="16" applyFont="1" applyBorder="1"/>
    <xf numFmtId="10" fontId="23" fillId="16" borderId="30" xfId="41" applyNumberFormat="1" applyFont="1" applyFill="1" applyBorder="1" applyAlignment="1">
      <alignment horizontal="center"/>
    </xf>
    <xf numFmtId="0" fontId="26" fillId="0" borderId="0" xfId="14" applyFont="1"/>
    <xf numFmtId="14" fontId="23" fillId="0" borderId="0" xfId="14" applyNumberFormat="1" applyFont="1" applyBorder="1"/>
    <xf numFmtId="2" fontId="4" fillId="0" borderId="30" xfId="16" applyNumberFormat="1" applyBorder="1" applyAlignment="1">
      <alignment horizontal="center"/>
    </xf>
    <xf numFmtId="0" fontId="23" fillId="0" borderId="0" xfId="16" applyFont="1" applyFill="1" applyBorder="1" applyAlignment="1">
      <alignment horizontal="right"/>
    </xf>
    <xf numFmtId="0" fontId="4" fillId="0" borderId="32" xfId="16" applyBorder="1" applyAlignment="1">
      <alignment horizontal="center"/>
    </xf>
    <xf numFmtId="0" fontId="4" fillId="0" borderId="18" xfId="16" applyFont="1" applyBorder="1"/>
    <xf numFmtId="0" fontId="4" fillId="0" borderId="0" xfId="16" applyFont="1" applyBorder="1"/>
    <xf numFmtId="0" fontId="4" fillId="27" borderId="0" xfId="14" applyFont="1" applyFill="1" applyBorder="1"/>
    <xf numFmtId="0" fontId="25" fillId="22" borderId="0" xfId="10" applyFont="1" applyFill="1" applyBorder="1"/>
    <xf numFmtId="0" fontId="23" fillId="0" borderId="0" xfId="0" applyFont="1" applyBorder="1"/>
    <xf numFmtId="168" fontId="23" fillId="0" borderId="0" xfId="14" applyNumberFormat="1" applyFont="1" applyBorder="1"/>
    <xf numFmtId="14" fontId="23" fillId="0" borderId="0" xfId="0" applyNumberFormat="1" applyFont="1" applyBorder="1"/>
    <xf numFmtId="0" fontId="25" fillId="22" borderId="0" xfId="0" applyFont="1" applyFill="1" applyBorder="1"/>
    <xf numFmtId="0" fontId="23" fillId="0" borderId="30" xfId="0" applyFont="1" applyBorder="1"/>
    <xf numFmtId="0" fontId="4" fillId="19" borderId="0" xfId="0" applyFont="1" applyFill="1" applyBorder="1"/>
    <xf numFmtId="0" fontId="4" fillId="23" borderId="0" xfId="0" applyFont="1" applyFill="1" applyBorder="1"/>
    <xf numFmtId="0" fontId="4" fillId="23" borderId="0" xfId="10" applyFont="1" applyFill="1" applyBorder="1"/>
    <xf numFmtId="0" fontId="4" fillId="23" borderId="0" xfId="16" applyFont="1" applyFill="1"/>
    <xf numFmtId="0" fontId="34" fillId="16" borderId="0" xfId="0" applyFont="1" applyFill="1" applyAlignment="1">
      <alignment horizontal="center"/>
    </xf>
    <xf numFmtId="0" fontId="34" fillId="16" borderId="0" xfId="0" applyFont="1" applyFill="1" applyBorder="1"/>
    <xf numFmtId="2" fontId="34" fillId="16" borderId="0" xfId="0" applyNumberFormat="1" applyFont="1" applyFill="1" applyBorder="1" applyAlignment="1">
      <alignment horizontal="center" vertical="center"/>
    </xf>
    <xf numFmtId="164" fontId="34" fillId="16" borderId="0" xfId="1" applyNumberFormat="1" applyFont="1" applyFill="1" applyBorder="1"/>
    <xf numFmtId="164" fontId="34" fillId="16" borderId="0" xfId="0" applyNumberFormat="1" applyFont="1" applyFill="1"/>
    <xf numFmtId="0" fontId="34" fillId="0" borderId="0" xfId="0" applyFont="1" applyAlignment="1">
      <alignment horizontal="right"/>
    </xf>
    <xf numFmtId="0" fontId="34" fillId="0" borderId="24" xfId="0" applyFont="1" applyBorder="1" applyAlignment="1">
      <alignment horizontal="center"/>
    </xf>
    <xf numFmtId="0" fontId="34" fillId="0" borderId="24" xfId="0" applyFont="1" applyFill="1" applyBorder="1"/>
    <xf numFmtId="2" fontId="34" fillId="0" borderId="24" xfId="0" applyNumberFormat="1" applyFont="1" applyFill="1" applyBorder="1" applyAlignment="1">
      <alignment horizontal="center" vertical="center"/>
    </xf>
    <xf numFmtId="164" fontId="34" fillId="0" borderId="24" xfId="1" applyNumberFormat="1" applyFont="1" applyFill="1" applyBorder="1"/>
    <xf numFmtId="164" fontId="34" fillId="0" borderId="24" xfId="0" applyNumberFormat="1" applyFont="1" applyBorder="1"/>
    <xf numFmtId="0" fontId="37" fillId="0" borderId="0" xfId="0" applyFont="1" applyFill="1" applyBorder="1" applyAlignment="1">
      <alignment horizontal="right"/>
    </xf>
    <xf numFmtId="2" fontId="35" fillId="0" borderId="0" xfId="0" applyNumberFormat="1" applyFont="1" applyFill="1" applyBorder="1" applyAlignment="1">
      <alignment horizontal="center" vertical="center"/>
    </xf>
    <xf numFmtId="164" fontId="35" fillId="0" borderId="0" xfId="1" applyNumberFormat="1" applyFont="1" applyFill="1" applyBorder="1"/>
    <xf numFmtId="0" fontId="34" fillId="13" borderId="0" xfId="0" applyFont="1" applyFill="1" applyAlignment="1">
      <alignment horizontal="center"/>
    </xf>
    <xf numFmtId="0" fontId="34" fillId="13" borderId="0" xfId="0" applyFont="1" applyFill="1" applyBorder="1"/>
    <xf numFmtId="2" fontId="34" fillId="13" borderId="0" xfId="0" applyNumberFormat="1" applyFont="1" applyFill="1" applyBorder="1" applyAlignment="1">
      <alignment horizontal="center" vertical="center"/>
    </xf>
    <xf numFmtId="164" fontId="34" fillId="13" borderId="0" xfId="1" applyNumberFormat="1" applyFont="1" applyFill="1" applyBorder="1"/>
    <xf numFmtId="164" fontId="34" fillId="13" borderId="0" xfId="0" applyNumberFormat="1" applyFont="1" applyFill="1"/>
    <xf numFmtId="0" fontId="34" fillId="0" borderId="0" xfId="0" applyFont="1" applyAlignment="1">
      <alignment horizontal="left"/>
    </xf>
    <xf numFmtId="0" fontId="37" fillId="14" borderId="6" xfId="0" applyFont="1" applyFill="1" applyBorder="1"/>
    <xf numFmtId="164" fontId="35" fillId="0" borderId="0" xfId="0" applyNumberFormat="1" applyFont="1"/>
    <xf numFmtId="0" fontId="35" fillId="0" borderId="0" xfId="0" applyFont="1" applyBorder="1" applyAlignment="1">
      <alignment horizontal="center"/>
    </xf>
    <xf numFmtId="0" fontId="35" fillId="14" borderId="7" xfId="0" applyFont="1" applyFill="1" applyBorder="1"/>
    <xf numFmtId="0" fontId="35" fillId="14" borderId="8" xfId="0" applyFont="1" applyFill="1" applyBorder="1"/>
    <xf numFmtId="0" fontId="35" fillId="14" borderId="12" xfId="0" applyFont="1" applyFill="1" applyBorder="1"/>
    <xf numFmtId="0" fontId="35" fillId="14" borderId="0" xfId="0" applyFont="1" applyFill="1" applyBorder="1"/>
    <xf numFmtId="0" fontId="35" fillId="14" borderId="0" xfId="0" applyFont="1" applyFill="1" applyBorder="1" applyAlignment="1">
      <alignment horizontal="center"/>
    </xf>
    <xf numFmtId="0" fontId="35" fillId="14" borderId="13" xfId="0" applyFont="1" applyFill="1" applyBorder="1"/>
    <xf numFmtId="0" fontId="35" fillId="14" borderId="19" xfId="0" applyFont="1" applyFill="1" applyBorder="1"/>
    <xf numFmtId="0" fontId="35" fillId="14" borderId="24" xfId="0" applyFont="1" applyFill="1" applyBorder="1"/>
    <xf numFmtId="0" fontId="35" fillId="14" borderId="24" xfId="0" applyFont="1" applyFill="1" applyBorder="1" applyAlignment="1">
      <alignment horizontal="center"/>
    </xf>
    <xf numFmtId="0" fontId="35" fillId="14" borderId="21" xfId="0" applyFont="1" applyFill="1" applyBorder="1"/>
    <xf numFmtId="0" fontId="3" fillId="3" borderId="40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3" fillId="28" borderId="47" xfId="0" applyFont="1" applyFill="1" applyBorder="1" applyAlignment="1">
      <alignment horizontal="center"/>
    </xf>
    <xf numFmtId="0" fontId="3" fillId="23" borderId="47" xfId="0" applyFont="1" applyFill="1" applyBorder="1" applyAlignment="1">
      <alignment horizontal="center"/>
    </xf>
    <xf numFmtId="0" fontId="3" fillId="28" borderId="44" xfId="0" applyFont="1" applyFill="1" applyBorder="1" applyAlignment="1">
      <alignment horizontal="center"/>
    </xf>
    <xf numFmtId="0" fontId="3" fillId="28" borderId="41" xfId="0" applyFont="1" applyFill="1" applyBorder="1" applyAlignment="1">
      <alignment horizontal="center"/>
    </xf>
    <xf numFmtId="171" fontId="0" fillId="13" borderId="0" xfId="0" applyNumberFormat="1" applyFill="1"/>
    <xf numFmtId="0" fontId="0" fillId="14" borderId="33" xfId="0" applyFill="1" applyBorder="1"/>
    <xf numFmtId="2" fontId="0" fillId="14" borderId="1" xfId="0" applyNumberFormat="1" applyFill="1" applyBorder="1" applyAlignment="1">
      <alignment horizontal="center"/>
    </xf>
    <xf numFmtId="164" fontId="0" fillId="14" borderId="1" xfId="1" applyNumberFormat="1" applyFont="1" applyFill="1" applyBorder="1"/>
    <xf numFmtId="164" fontId="0" fillId="14" borderId="2" xfId="1" applyNumberFormat="1" applyFont="1" applyFill="1" applyBorder="1"/>
    <xf numFmtId="9" fontId="0" fillId="14" borderId="34" xfId="11" applyFont="1" applyFill="1" applyBorder="1" applyAlignment="1">
      <alignment horizontal="center"/>
    </xf>
    <xf numFmtId="9" fontId="18" fillId="14" borderId="34" xfId="11" applyFont="1" applyFill="1" applyBorder="1" applyAlignment="1">
      <alignment horizontal="center"/>
    </xf>
    <xf numFmtId="0" fontId="0" fillId="14" borderId="37" xfId="0" applyFill="1" applyBorder="1"/>
    <xf numFmtId="2" fontId="0" fillId="14" borderId="26" xfId="0" applyNumberFormat="1" applyFill="1" applyBorder="1" applyAlignment="1">
      <alignment horizontal="center"/>
    </xf>
    <xf numFmtId="164" fontId="0" fillId="14" borderId="26" xfId="1" applyNumberFormat="1" applyFont="1" applyFill="1" applyBorder="1"/>
    <xf numFmtId="164" fontId="0" fillId="14" borderId="45" xfId="1" applyNumberFormat="1" applyFont="1" applyFill="1" applyBorder="1"/>
    <xf numFmtId="9" fontId="0" fillId="14" borderId="38" xfId="11" applyFont="1" applyFill="1" applyBorder="1" applyAlignment="1">
      <alignment horizontal="center"/>
    </xf>
    <xf numFmtId="0" fontId="0" fillId="25" borderId="40" xfId="0" applyFill="1" applyBorder="1"/>
    <xf numFmtId="2" fontId="0" fillId="25" borderId="47" xfId="0" applyNumberFormat="1" applyFill="1" applyBorder="1" applyAlignment="1">
      <alignment horizontal="center"/>
    </xf>
    <xf numFmtId="164" fontId="0" fillId="25" borderId="47" xfId="1" applyNumberFormat="1" applyFont="1" applyFill="1" applyBorder="1"/>
    <xf numFmtId="164" fontId="0" fillId="25" borderId="44" xfId="1" applyNumberFormat="1" applyFont="1" applyFill="1" applyBorder="1"/>
    <xf numFmtId="9" fontId="0" fillId="25" borderId="41" xfId="11" applyFont="1" applyFill="1" applyBorder="1" applyAlignment="1">
      <alignment horizontal="center"/>
    </xf>
    <xf numFmtId="0" fontId="0" fillId="25" borderId="33" xfId="0" applyFill="1" applyBorder="1"/>
    <xf numFmtId="2" fontId="0" fillId="25" borderId="1" xfId="0" applyNumberFormat="1" applyFill="1" applyBorder="1" applyAlignment="1">
      <alignment horizontal="center"/>
    </xf>
    <xf numFmtId="164" fontId="0" fillId="25" borderId="1" xfId="1" applyNumberFormat="1" applyFont="1" applyFill="1" applyBorder="1"/>
    <xf numFmtId="164" fontId="0" fillId="25" borderId="2" xfId="1" applyNumberFormat="1" applyFont="1" applyFill="1" applyBorder="1"/>
    <xf numFmtId="9" fontId="0" fillId="25" borderId="34" xfId="11" applyFont="1" applyFill="1" applyBorder="1" applyAlignment="1">
      <alignment horizontal="center"/>
    </xf>
    <xf numFmtId="0" fontId="0" fillId="25" borderId="37" xfId="0" applyFill="1" applyBorder="1"/>
    <xf numFmtId="2" fontId="0" fillId="25" borderId="26" xfId="0" applyNumberFormat="1" applyFill="1" applyBorder="1" applyAlignment="1">
      <alignment horizontal="center"/>
    </xf>
    <xf numFmtId="164" fontId="0" fillId="25" borderId="26" xfId="1" applyNumberFormat="1" applyFont="1" applyFill="1" applyBorder="1"/>
    <xf numFmtId="164" fontId="0" fillId="25" borderId="45" xfId="1" applyNumberFormat="1" applyFont="1" applyFill="1" applyBorder="1"/>
    <xf numFmtId="9" fontId="0" fillId="25" borderId="38" xfId="11" applyFont="1" applyFill="1" applyBorder="1" applyAlignment="1">
      <alignment horizontal="center"/>
    </xf>
    <xf numFmtId="2" fontId="10" fillId="13" borderId="0" xfId="0" applyNumberFormat="1" applyFont="1" applyFill="1" applyAlignment="1">
      <alignment horizontal="center"/>
    </xf>
    <xf numFmtId="164" fontId="3" fillId="13" borderId="0" xfId="0" applyNumberFormat="1" applyFont="1" applyFill="1"/>
    <xf numFmtId="0" fontId="0" fillId="13" borderId="0" xfId="0" applyFill="1" applyAlignment="1">
      <alignment horizontal="center"/>
    </xf>
    <xf numFmtId="0" fontId="3" fillId="3" borderId="1" xfId="0" applyFont="1" applyFill="1" applyBorder="1" applyAlignment="1">
      <alignment horizontal="right"/>
    </xf>
    <xf numFmtId="164" fontId="16" fillId="14" borderId="1" xfId="1" applyNumberFormat="1" applyFont="1" applyFill="1" applyBorder="1"/>
    <xf numFmtId="164" fontId="16" fillId="13" borderId="0" xfId="1" applyNumberFormat="1" applyFont="1" applyFill="1" applyBorder="1"/>
    <xf numFmtId="10" fontId="10" fillId="14" borderId="1" xfId="11" applyNumberFormat="1" applyFont="1" applyFill="1" applyBorder="1"/>
    <xf numFmtId="10" fontId="16" fillId="13" borderId="0" xfId="11" applyNumberFormat="1" applyFont="1" applyFill="1" applyBorder="1"/>
    <xf numFmtId="0" fontId="0" fillId="13" borderId="0" xfId="0" applyFill="1" applyAlignment="1">
      <alignment horizontal="left"/>
    </xf>
    <xf numFmtId="2" fontId="0" fillId="13" borderId="0" xfId="0" applyNumberFormat="1" applyFill="1"/>
    <xf numFmtId="164" fontId="0" fillId="13" borderId="0" xfId="1" applyNumberFormat="1" applyFont="1" applyFill="1"/>
    <xf numFmtId="10" fontId="3" fillId="14" borderId="17" xfId="0" applyNumberFormat="1" applyFont="1" applyFill="1" applyBorder="1" applyAlignment="1">
      <alignment horizontal="center"/>
    </xf>
    <xf numFmtId="0" fontId="0" fillId="0" borderId="13" xfId="0" applyFill="1" applyBorder="1"/>
    <xf numFmtId="0" fontId="0" fillId="14" borderId="2" xfId="0" applyFill="1" applyBorder="1"/>
    <xf numFmtId="0" fontId="0" fillId="14" borderId="4" xfId="0" applyFill="1" applyBorder="1"/>
    <xf numFmtId="10" fontId="3" fillId="14" borderId="1" xfId="11" applyNumberFormat="1" applyFont="1" applyFill="1" applyBorder="1" applyAlignment="1">
      <alignment horizontal="center"/>
    </xf>
    <xf numFmtId="10" fontId="0" fillId="13" borderId="0" xfId="11" applyNumberFormat="1" applyFont="1" applyFill="1"/>
    <xf numFmtId="44" fontId="0" fillId="13" borderId="0" xfId="0" applyNumberFormat="1" applyFill="1"/>
    <xf numFmtId="43" fontId="0" fillId="13" borderId="0" xfId="13" applyFont="1" applyFill="1"/>
    <xf numFmtId="164" fontId="0" fillId="13" borderId="0" xfId="0" applyNumberFormat="1" applyFill="1"/>
    <xf numFmtId="164" fontId="0" fillId="13" borderId="0" xfId="1" applyNumberFormat="1" applyFont="1" applyFill="1" applyAlignment="1">
      <alignment horizontal="right"/>
    </xf>
    <xf numFmtId="44" fontId="0" fillId="13" borderId="0" xfId="1" applyNumberFormat="1" applyFont="1" applyFill="1"/>
    <xf numFmtId="0" fontId="19" fillId="14" borderId="0" xfId="0" applyFont="1" applyFill="1" applyBorder="1"/>
    <xf numFmtId="0" fontId="18" fillId="14" borderId="0" xfId="0" applyFont="1" applyFill="1" applyBorder="1"/>
    <xf numFmtId="10" fontId="38" fillId="14" borderId="0" xfId="0" applyNumberFormat="1" applyFont="1" applyFill="1" applyBorder="1" applyAlignment="1">
      <alignment horizontal="center"/>
    </xf>
    <xf numFmtId="164" fontId="20" fillId="14" borderId="0" xfId="0" applyNumberFormat="1" applyFont="1" applyFill="1" applyBorder="1"/>
    <xf numFmtId="6" fontId="17" fillId="0" borderId="21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39" fillId="0" borderId="23" xfId="0" applyFont="1" applyBorder="1"/>
    <xf numFmtId="0" fontId="0" fillId="0" borderId="23" xfId="0" applyBorder="1"/>
    <xf numFmtId="172" fontId="0" fillId="0" borderId="23" xfId="0" applyNumberFormat="1" applyBorder="1" applyAlignment="1">
      <alignment horizontal="center"/>
    </xf>
    <xf numFmtId="0" fontId="17" fillId="0" borderId="23" xfId="0" applyFont="1" applyBorder="1" applyAlignment="1">
      <alignment horizontal="center" vertical="center"/>
    </xf>
    <xf numFmtId="8" fontId="17" fillId="0" borderId="2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1" fillId="18" borderId="7" xfId="0" applyFont="1" applyFill="1" applyBorder="1" applyAlignment="1">
      <alignment horizontal="left"/>
    </xf>
    <xf numFmtId="0" fontId="21" fillId="18" borderId="8" xfId="0" applyFont="1" applyFill="1" applyBorder="1" applyAlignment="1">
      <alignment horizontal="left"/>
    </xf>
    <xf numFmtId="0" fontId="22" fillId="18" borderId="0" xfId="0" applyFont="1" applyFill="1" applyBorder="1" applyAlignment="1">
      <alignment horizontal="left"/>
    </xf>
    <xf numFmtId="0" fontId="22" fillId="18" borderId="13" xfId="0" applyFont="1" applyFill="1" applyBorder="1" applyAlignment="1">
      <alignment horizontal="left"/>
    </xf>
    <xf numFmtId="0" fontId="24" fillId="18" borderId="24" xfId="0" applyFont="1" applyFill="1" applyBorder="1" applyAlignment="1">
      <alignment horizontal="left"/>
    </xf>
    <xf numFmtId="0" fontId="24" fillId="18" borderId="21" xfId="0" applyFont="1" applyFill="1" applyBorder="1" applyAlignment="1">
      <alignment horizontal="left"/>
    </xf>
    <xf numFmtId="0" fontId="10" fillId="10" borderId="43" xfId="0" applyFont="1" applyFill="1" applyBorder="1" applyAlignment="1">
      <alignment horizontal="center"/>
    </xf>
    <xf numFmtId="0" fontId="11" fillId="15" borderId="9" xfId="0" applyFont="1" applyFill="1" applyBorder="1" applyAlignment="1">
      <alignment horizontal="center" vertical="center"/>
    </xf>
    <xf numFmtId="0" fontId="11" fillId="15" borderId="10" xfId="0" applyFont="1" applyFill="1" applyBorder="1" applyAlignment="1">
      <alignment horizontal="center" vertical="center"/>
    </xf>
    <xf numFmtId="0" fontId="11" fillId="15" borderId="11" xfId="0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center"/>
    </xf>
    <xf numFmtId="0" fontId="10" fillId="11" borderId="10" xfId="0" applyFont="1" applyFill="1" applyBorder="1" applyAlignment="1">
      <alignment horizontal="center"/>
    </xf>
    <xf numFmtId="0" fontId="10" fillId="11" borderId="11" xfId="0" applyFont="1" applyFill="1" applyBorder="1" applyAlignment="1">
      <alignment horizontal="center"/>
    </xf>
    <xf numFmtId="0" fontId="10" fillId="12" borderId="43" xfId="0" applyFont="1" applyFill="1" applyBorder="1" applyAlignment="1">
      <alignment horizontal="center"/>
    </xf>
    <xf numFmtId="0" fontId="3" fillId="25" borderId="9" xfId="0" applyFont="1" applyFill="1" applyBorder="1" applyAlignment="1">
      <alignment horizontal="center" vertical="center"/>
    </xf>
    <xf numFmtId="0" fontId="3" fillId="25" borderId="10" xfId="0" applyFont="1" applyFill="1" applyBorder="1" applyAlignment="1">
      <alignment horizontal="center" vertical="center"/>
    </xf>
    <xf numFmtId="0" fontId="3" fillId="25" borderId="11" xfId="0" applyFont="1" applyFill="1" applyBorder="1" applyAlignment="1">
      <alignment horizontal="center" vertical="center"/>
    </xf>
    <xf numFmtId="0" fontId="16" fillId="14" borderId="6" xfId="0" applyFont="1" applyFill="1" applyBorder="1" applyAlignment="1">
      <alignment horizontal="center" vertical="center" wrapText="1"/>
    </xf>
    <xf numFmtId="0" fontId="16" fillId="14" borderId="7" xfId="0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center" vertical="center" wrapText="1"/>
    </xf>
    <xf numFmtId="0" fontId="16" fillId="14" borderId="12" xfId="0" applyFont="1" applyFill="1" applyBorder="1" applyAlignment="1">
      <alignment horizontal="center" vertical="center" wrapText="1"/>
    </xf>
    <xf numFmtId="0" fontId="16" fillId="14" borderId="0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4" xfId="0" applyFont="1" applyFill="1" applyBorder="1" applyAlignment="1">
      <alignment horizontal="center" vertical="center" wrapText="1"/>
    </xf>
    <xf numFmtId="0" fontId="16" fillId="14" borderId="21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top" wrapText="1"/>
    </xf>
    <xf numFmtId="0" fontId="16" fillId="14" borderId="7" xfId="0" applyFont="1" applyFill="1" applyBorder="1" applyAlignment="1">
      <alignment horizontal="center" vertical="top" wrapText="1"/>
    </xf>
    <xf numFmtId="0" fontId="16" fillId="14" borderId="8" xfId="0" applyFont="1" applyFill="1" applyBorder="1" applyAlignment="1">
      <alignment horizontal="center" vertical="top" wrapText="1"/>
    </xf>
    <xf numFmtId="0" fontId="16" fillId="14" borderId="19" xfId="0" applyFont="1" applyFill="1" applyBorder="1" applyAlignment="1">
      <alignment horizontal="center" vertical="top" wrapText="1"/>
    </xf>
    <xf numFmtId="0" fontId="16" fillId="14" borderId="24" xfId="0" applyFont="1" applyFill="1" applyBorder="1" applyAlignment="1">
      <alignment horizontal="center" vertical="top" wrapText="1"/>
    </xf>
    <xf numFmtId="0" fontId="16" fillId="14" borderId="21" xfId="0" applyFont="1" applyFill="1" applyBorder="1" applyAlignment="1">
      <alignment horizontal="center" vertical="top" wrapText="1"/>
    </xf>
    <xf numFmtId="0" fontId="21" fillId="18" borderId="7" xfId="14" applyFont="1" applyFill="1" applyBorder="1" applyAlignment="1">
      <alignment horizontal="left"/>
    </xf>
    <xf numFmtId="0" fontId="21" fillId="18" borderId="8" xfId="14" applyFont="1" applyFill="1" applyBorder="1" applyAlignment="1">
      <alignment horizontal="left"/>
    </xf>
    <xf numFmtId="0" fontId="22" fillId="18" borderId="0" xfId="14" applyFont="1" applyFill="1" applyBorder="1" applyAlignment="1">
      <alignment horizontal="left"/>
    </xf>
    <xf numFmtId="0" fontId="22" fillId="18" borderId="13" xfId="14" applyFont="1" applyFill="1" applyBorder="1" applyAlignment="1">
      <alignment horizontal="left"/>
    </xf>
    <xf numFmtId="0" fontId="24" fillId="18" borderId="24" xfId="14" applyFont="1" applyFill="1" applyBorder="1" applyAlignment="1">
      <alignment horizontal="left"/>
    </xf>
    <xf numFmtId="0" fontId="24" fillId="18" borderId="21" xfId="14" applyFont="1" applyFill="1" applyBorder="1" applyAlignment="1">
      <alignment horizontal="left"/>
    </xf>
    <xf numFmtId="0" fontId="17" fillId="0" borderId="9" xfId="0" applyFont="1" applyBorder="1" applyAlignment="1">
      <alignment horizontal="right" vertical="center"/>
    </xf>
    <xf numFmtId="0" fontId="17" fillId="0" borderId="11" xfId="0" applyFont="1" applyBorder="1" applyAlignment="1">
      <alignment horizontal="right" vertical="center"/>
    </xf>
    <xf numFmtId="0" fontId="17" fillId="0" borderId="49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2" fillId="0" borderId="24" xfId="0" applyFont="1" applyBorder="1" applyAlignment="1">
      <alignment vertical="center"/>
    </xf>
  </cellXfs>
  <cellStyles count="85">
    <cellStyle name="Comma" xfId="13" builtinId="3"/>
    <cellStyle name="Comma 2" xfId="18"/>
    <cellStyle name="Comma 3" xfId="19"/>
    <cellStyle name="Comma 4" xfId="20"/>
    <cellStyle name="Comma 5" xfId="81"/>
    <cellStyle name="Comma 6" xfId="82"/>
    <cellStyle name="Comma 6 2" xfId="83"/>
    <cellStyle name="Currency" xfId="1" builtinId="4"/>
    <cellStyle name="Currency 2" xfId="3"/>
    <cellStyle name="Currency 3" xfId="21"/>
    <cellStyle name="Currency 4" xfId="22"/>
    <cellStyle name="Currency 5" xfId="23"/>
    <cellStyle name="Currency 6" xfId="24"/>
    <cellStyle name="Normal" xfId="0" builtinId="0"/>
    <cellStyle name="Normal 10" xfId="25"/>
    <cellStyle name="Normal 11" xfId="26"/>
    <cellStyle name="Normal 12" xfId="27"/>
    <cellStyle name="Normal 13" xfId="28"/>
    <cellStyle name="Normal 14" xfId="29"/>
    <cellStyle name="Normal 15" xfId="30"/>
    <cellStyle name="Normal 16" xfId="31"/>
    <cellStyle name="Normal 2" xfId="2"/>
    <cellStyle name="Normal 2 2" xfId="14"/>
    <cellStyle name="Normal 2 4" xfId="32"/>
    <cellStyle name="Normal 2 4 2" xfId="33"/>
    <cellStyle name="Normal 3" xfId="8"/>
    <cellStyle name="Normal 3 2" xfId="34"/>
    <cellStyle name="Normal 4" xfId="10"/>
    <cellStyle name="Normal 4 2" xfId="16"/>
    <cellStyle name="Normal 5" xfId="35"/>
    <cellStyle name="Normal 6" xfId="36"/>
    <cellStyle name="Normal 6 2" xfId="15"/>
    <cellStyle name="Normal 7" xfId="37"/>
    <cellStyle name="Normal 7 2" xfId="84"/>
    <cellStyle name="Normal 8" xfId="38"/>
    <cellStyle name="Normal 9" xfId="39"/>
    <cellStyle name="Normal_UA&amp;B" xfId="9"/>
    <cellStyle name="Note 2" xfId="40"/>
    <cellStyle name="Percent" xfId="11" builtinId="5"/>
    <cellStyle name="Percent 2" xfId="12"/>
    <cellStyle name="Percent 2 2" xfId="17"/>
    <cellStyle name="Percent 3" xfId="41"/>
    <cellStyle name="Percent 4" xfId="42"/>
    <cellStyle name="Percent 4 2" xfId="43"/>
    <cellStyle name="Percent 5" xfId="44"/>
    <cellStyle name="Percent 6" xfId="45"/>
    <cellStyle name="style1412367521747" xfId="46"/>
    <cellStyle name="style1412367521816" xfId="47"/>
    <cellStyle name="style1412367521850" xfId="48"/>
    <cellStyle name="style1412367521877" xfId="49"/>
    <cellStyle name="style1412367521910" xfId="50"/>
    <cellStyle name="style1412367521944" xfId="51"/>
    <cellStyle name="style1412367521979" xfId="52"/>
    <cellStyle name="style1412367522072" xfId="53"/>
    <cellStyle name="style1412367522107" xfId="54"/>
    <cellStyle name="style1412367522140" xfId="55"/>
    <cellStyle name="style1412367522172" xfId="56"/>
    <cellStyle name="style1412367522207" xfId="57"/>
    <cellStyle name="style1412367522235" xfId="58"/>
    <cellStyle name="style1412367522263" xfId="59"/>
    <cellStyle name="style1412367522302" xfId="60"/>
    <cellStyle name="style1412367522334" xfId="61"/>
    <cellStyle name="style1412367522366" xfId="62"/>
    <cellStyle name="style1412367522397" xfId="63"/>
    <cellStyle name="style1412367522428" xfId="64"/>
    <cellStyle name="style1412367522464" xfId="65"/>
    <cellStyle name="style1412367522488" xfId="66"/>
    <cellStyle name="style1412367522518" xfId="67"/>
    <cellStyle name="style1412367522550" xfId="68"/>
    <cellStyle name="style1412367522582" xfId="69"/>
    <cellStyle name="style1412367522613" xfId="70"/>
    <cellStyle name="style1412367522645" xfId="71"/>
    <cellStyle name="style1412367522675" xfId="72"/>
    <cellStyle name="style1412367522712" xfId="73"/>
    <cellStyle name="style1412367522742" xfId="74"/>
    <cellStyle name="style1412367522818" xfId="75"/>
    <cellStyle name="style1412367522847" xfId="76"/>
    <cellStyle name="style1449075138554" xfId="7"/>
    <cellStyle name="style1449093896679" xfId="6"/>
    <cellStyle name="style1449154375520" xfId="4"/>
    <cellStyle name="style1449154375621" xfId="5"/>
    <cellStyle name="style1458750455301" xfId="77"/>
    <cellStyle name="style1458750455333" xfId="78"/>
    <cellStyle name="style1458750455397" xfId="79"/>
    <cellStyle name="style1458750455428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a-fs01\WORKGROUPS\W_Pricing\POS\Year%203%20Projects\Year%203%20Plan\Service%20Classes\Youth%20Intermediate%20Term%20Stabilization\3470%20DPH%20BSAS%20Youth%20Residential\YITS-DPH\YITS_DPH_Yr%203%20review_FY2010-2011_General%20Analysi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Common\Administrative%20Services-POS%20Policy%20Office\Rate%20Setting\Rate%20Projects\DPH%20-%20Sexual%20&amp;%20Domestic%20Violence%20Prevention\1.%20Strategy%20Team%20Materials\RISE%20Rate%20Recommendation%20FINAL%207.14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der Tracking"/>
      <sheetName val="FY14 UFRs "/>
      <sheetName val="FY15 UFRs"/>
      <sheetName val="Pivot Tables"/>
      <sheetName val="Salary Benchmarks"/>
      <sheetName val="Salaries "/>
      <sheetName val="Legal Salaries"/>
      <sheetName val="Other Expenses "/>
      <sheetName val="CAF"/>
      <sheetName val="Rate Calculation - Advocacy"/>
      <sheetName val="Rate Calculation - Legal"/>
      <sheetName val="FISCAL IMPA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0">
          <cell r="B10">
            <v>1.1600000000000001</v>
          </cell>
        </row>
        <row r="17">
          <cell r="B17">
            <v>0.1</v>
          </cell>
        </row>
        <row r="23">
          <cell r="B23">
            <v>0.57800000000000007</v>
          </cell>
        </row>
        <row r="37">
          <cell r="B37">
            <v>0.12000000000000001</v>
          </cell>
        </row>
        <row r="45">
          <cell r="B45">
            <v>0.82</v>
          </cell>
        </row>
      </sheetData>
      <sheetData sheetId="7" refreshError="1"/>
      <sheetData sheetId="8" refreshError="1"/>
      <sheetData sheetId="9">
        <row r="4">
          <cell r="I4">
            <v>0.25</v>
          </cell>
          <cell r="J4">
            <v>0.3</v>
          </cell>
          <cell r="K4">
            <v>19490.364541680217</v>
          </cell>
        </row>
        <row r="5">
          <cell r="I5">
            <v>0.5</v>
          </cell>
          <cell r="J5">
            <v>0.57000000000000006</v>
          </cell>
          <cell r="K5">
            <v>36196.586390788885</v>
          </cell>
        </row>
        <row r="6">
          <cell r="I6">
            <v>0.75</v>
          </cell>
          <cell r="J6">
            <v>0.83</v>
          </cell>
          <cell r="K6">
            <v>51974.760675707039</v>
          </cell>
        </row>
        <row r="7">
          <cell r="I7">
            <v>1</v>
          </cell>
          <cell r="J7">
            <v>1.1100000000000001</v>
          </cell>
          <cell r="K7">
            <v>69609.030089006206</v>
          </cell>
        </row>
      </sheetData>
      <sheetData sheetId="10">
        <row r="4">
          <cell r="I4">
            <v>0.25</v>
          </cell>
          <cell r="J4">
            <v>0.3</v>
          </cell>
          <cell r="K4">
            <v>29009.590266013769</v>
          </cell>
        </row>
        <row r="5">
          <cell r="I5">
            <v>0.5</v>
          </cell>
          <cell r="J5">
            <v>0.57000000000000006</v>
          </cell>
          <cell r="K5">
            <v>55235.037839455996</v>
          </cell>
        </row>
        <row r="6">
          <cell r="I6">
            <v>0.75</v>
          </cell>
          <cell r="J6">
            <v>0.83</v>
          </cell>
          <cell r="K6">
            <v>80532.437848707705</v>
          </cell>
        </row>
        <row r="7">
          <cell r="I7">
            <v>1</v>
          </cell>
          <cell r="J7">
            <v>1.1100000000000001</v>
          </cell>
          <cell r="K7">
            <v>107685.93298634046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4" tint="0.59999389629810485"/>
  </sheetPr>
  <dimension ref="A1:AV2022"/>
  <sheetViews>
    <sheetView topLeftCell="A1012" workbookViewId="0">
      <selection activeCell="A82" sqref="A82:K1936"/>
    </sheetView>
  </sheetViews>
  <sheetFormatPr defaultRowHeight="15" x14ac:dyDescent="0.25"/>
  <cols>
    <col min="1" max="1" width="9" style="22" customWidth="1"/>
    <col min="2" max="3" width="17.28515625" style="22" customWidth="1"/>
    <col min="4" max="7" width="17.28515625" customWidth="1"/>
    <col min="8" max="8" width="49.140625" bestFit="1" customWidth="1"/>
    <col min="9" max="10" width="17.28515625" customWidth="1"/>
    <col min="11" max="11" width="15.28515625" style="19" customWidth="1"/>
    <col min="12" max="44" width="9.140625" style="26"/>
  </cols>
  <sheetData>
    <row r="1" spans="1:48" s="7" customFormat="1" ht="30" x14ac:dyDescent="0.25">
      <c r="A1" s="1" t="s">
        <v>0</v>
      </c>
      <c r="B1" s="1" t="s">
        <v>1</v>
      </c>
      <c r="C1" s="1" t="s">
        <v>341</v>
      </c>
      <c r="D1" s="20" t="s">
        <v>2</v>
      </c>
      <c r="E1" s="1" t="s">
        <v>3</v>
      </c>
      <c r="F1" s="1" t="s">
        <v>4</v>
      </c>
      <c r="G1" s="2" t="s">
        <v>5</v>
      </c>
      <c r="H1" s="3" t="s">
        <v>6</v>
      </c>
      <c r="I1" s="4" t="s">
        <v>7</v>
      </c>
      <c r="J1" s="5" t="s">
        <v>8</v>
      </c>
      <c r="K1" s="28" t="s">
        <v>346</v>
      </c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6"/>
      <c r="AT1" s="6"/>
      <c r="AU1" s="6"/>
      <c r="AV1" s="6"/>
    </row>
    <row r="2" spans="1:48" hidden="1" x14ac:dyDescent="0.25">
      <c r="A2" s="22">
        <v>1</v>
      </c>
      <c r="B2" s="22" t="s">
        <v>9</v>
      </c>
      <c r="C2" s="22" t="s">
        <v>342</v>
      </c>
      <c r="D2" s="21" t="s">
        <v>10</v>
      </c>
      <c r="E2" s="8" t="s">
        <v>11</v>
      </c>
      <c r="F2" s="8" t="s">
        <v>12</v>
      </c>
      <c r="G2" s="8" t="s">
        <v>13</v>
      </c>
      <c r="H2" s="9" t="s">
        <v>14</v>
      </c>
    </row>
    <row r="3" spans="1:48" hidden="1" x14ac:dyDescent="0.25">
      <c r="A3" s="22">
        <v>2</v>
      </c>
      <c r="B3" s="22" t="s">
        <v>9</v>
      </c>
      <c r="C3" s="22" t="s">
        <v>342</v>
      </c>
      <c r="D3" s="21" t="s">
        <v>10</v>
      </c>
      <c r="E3" s="8" t="s">
        <v>11</v>
      </c>
      <c r="F3" s="8" t="s">
        <v>12</v>
      </c>
      <c r="G3" s="8" t="s">
        <v>15</v>
      </c>
      <c r="H3" s="9" t="s">
        <v>16</v>
      </c>
    </row>
    <row r="4" spans="1:48" hidden="1" x14ac:dyDescent="0.25">
      <c r="A4" s="22">
        <v>3</v>
      </c>
      <c r="B4" s="22" t="s">
        <v>9</v>
      </c>
      <c r="C4" s="22" t="s">
        <v>342</v>
      </c>
      <c r="D4" s="21" t="s">
        <v>10</v>
      </c>
      <c r="E4" s="8" t="s">
        <v>11</v>
      </c>
      <c r="F4" s="8" t="s">
        <v>12</v>
      </c>
      <c r="G4" s="8" t="s">
        <v>17</v>
      </c>
      <c r="H4" s="9" t="s">
        <v>18</v>
      </c>
    </row>
    <row r="5" spans="1:48" hidden="1" x14ac:dyDescent="0.25">
      <c r="A5" s="22">
        <v>4</v>
      </c>
      <c r="B5" s="22" t="s">
        <v>9</v>
      </c>
      <c r="C5" s="22" t="s">
        <v>342</v>
      </c>
      <c r="D5" s="21" t="s">
        <v>10</v>
      </c>
      <c r="E5" s="8" t="s">
        <v>19</v>
      </c>
      <c r="F5" s="8" t="s">
        <v>12</v>
      </c>
      <c r="G5" s="8" t="s">
        <v>20</v>
      </c>
      <c r="H5" s="9" t="s">
        <v>21</v>
      </c>
      <c r="J5">
        <v>0</v>
      </c>
    </row>
    <row r="6" spans="1:48" hidden="1" x14ac:dyDescent="0.25">
      <c r="A6" s="22">
        <v>5</v>
      </c>
      <c r="B6" s="22" t="s">
        <v>9</v>
      </c>
      <c r="C6" s="22" t="s">
        <v>342</v>
      </c>
      <c r="D6" s="21" t="s">
        <v>10</v>
      </c>
      <c r="E6" s="8" t="s">
        <v>11</v>
      </c>
      <c r="F6" s="8" t="s">
        <v>12</v>
      </c>
      <c r="G6" s="8" t="s">
        <v>22</v>
      </c>
      <c r="H6" s="9" t="s">
        <v>23</v>
      </c>
    </row>
    <row r="7" spans="1:48" hidden="1" x14ac:dyDescent="0.25">
      <c r="A7" s="22">
        <v>6</v>
      </c>
      <c r="B7" s="22" t="s">
        <v>9</v>
      </c>
      <c r="C7" s="22" t="s">
        <v>342</v>
      </c>
      <c r="D7" s="21" t="s">
        <v>10</v>
      </c>
      <c r="E7" s="8" t="s">
        <v>11</v>
      </c>
      <c r="F7" s="8" t="s">
        <v>12</v>
      </c>
      <c r="G7" s="8" t="s">
        <v>24</v>
      </c>
      <c r="H7" s="9" t="s">
        <v>25</v>
      </c>
    </row>
    <row r="8" spans="1:48" hidden="1" x14ac:dyDescent="0.25">
      <c r="A8" s="22">
        <v>7</v>
      </c>
      <c r="B8" s="22" t="s">
        <v>9</v>
      </c>
      <c r="C8" s="22" t="s">
        <v>342</v>
      </c>
      <c r="D8" s="21" t="s">
        <v>10</v>
      </c>
      <c r="E8" s="8" t="s">
        <v>19</v>
      </c>
      <c r="F8" s="8" t="s">
        <v>12</v>
      </c>
      <c r="G8" s="8" t="s">
        <v>26</v>
      </c>
      <c r="H8" s="9" t="s">
        <v>27</v>
      </c>
      <c r="J8">
        <v>0</v>
      </c>
    </row>
    <row r="9" spans="1:48" hidden="1" x14ac:dyDescent="0.25">
      <c r="A9" s="22">
        <v>8</v>
      </c>
      <c r="B9" s="22" t="s">
        <v>9</v>
      </c>
      <c r="C9" s="22" t="s">
        <v>342</v>
      </c>
      <c r="D9" s="21" t="s">
        <v>10</v>
      </c>
      <c r="E9" s="8" t="s">
        <v>11</v>
      </c>
      <c r="F9" s="8" t="s">
        <v>12</v>
      </c>
      <c r="G9" s="8" t="s">
        <v>28</v>
      </c>
      <c r="H9" s="9" t="s">
        <v>29</v>
      </c>
    </row>
    <row r="10" spans="1:48" hidden="1" x14ac:dyDescent="0.25">
      <c r="A10" s="22">
        <v>9</v>
      </c>
      <c r="B10" s="22" t="s">
        <v>9</v>
      </c>
      <c r="C10" s="22" t="s">
        <v>342</v>
      </c>
      <c r="D10" s="21" t="s">
        <v>10</v>
      </c>
      <c r="E10" s="8" t="s">
        <v>11</v>
      </c>
      <c r="F10" s="8" t="s">
        <v>12</v>
      </c>
      <c r="G10" s="8" t="s">
        <v>30</v>
      </c>
      <c r="H10" s="9" t="s">
        <v>31</v>
      </c>
    </row>
    <row r="11" spans="1:48" hidden="1" x14ac:dyDescent="0.25">
      <c r="A11" s="22">
        <v>10</v>
      </c>
      <c r="B11" s="22" t="s">
        <v>9</v>
      </c>
      <c r="C11" s="22" t="s">
        <v>342</v>
      </c>
      <c r="D11" s="21" t="s">
        <v>10</v>
      </c>
      <c r="E11" s="8" t="s">
        <v>11</v>
      </c>
      <c r="F11" s="8" t="s">
        <v>12</v>
      </c>
      <c r="G11" s="8" t="s">
        <v>32</v>
      </c>
      <c r="H11" s="9" t="s">
        <v>33</v>
      </c>
      <c r="J11">
        <v>50358.39</v>
      </c>
    </row>
    <row r="12" spans="1:48" hidden="1" x14ac:dyDescent="0.25">
      <c r="A12" s="22">
        <v>11</v>
      </c>
      <c r="B12" s="22" t="s">
        <v>9</v>
      </c>
      <c r="C12" s="22" t="s">
        <v>342</v>
      </c>
      <c r="D12" s="21" t="s">
        <v>10</v>
      </c>
      <c r="E12" s="8" t="s">
        <v>11</v>
      </c>
      <c r="F12" s="8" t="s">
        <v>12</v>
      </c>
      <c r="G12" s="8" t="s">
        <v>34</v>
      </c>
      <c r="H12" s="9" t="s">
        <v>35</v>
      </c>
    </row>
    <row r="13" spans="1:48" hidden="1" x14ac:dyDescent="0.25">
      <c r="A13" s="22">
        <v>12</v>
      </c>
      <c r="B13" s="22" t="s">
        <v>9</v>
      </c>
      <c r="C13" s="22" t="s">
        <v>342</v>
      </c>
      <c r="D13" s="21" t="s">
        <v>10</v>
      </c>
      <c r="E13" s="8" t="s">
        <v>11</v>
      </c>
      <c r="F13" s="8" t="s">
        <v>12</v>
      </c>
      <c r="G13" s="8" t="s">
        <v>36</v>
      </c>
      <c r="H13" s="9" t="s">
        <v>37</v>
      </c>
    </row>
    <row r="14" spans="1:48" hidden="1" x14ac:dyDescent="0.25">
      <c r="A14" s="22">
        <v>13</v>
      </c>
      <c r="B14" s="22" t="s">
        <v>9</v>
      </c>
      <c r="C14" s="22" t="s">
        <v>342</v>
      </c>
      <c r="D14" s="21" t="s">
        <v>10</v>
      </c>
      <c r="E14" s="8" t="s">
        <v>11</v>
      </c>
      <c r="F14" s="8" t="s">
        <v>12</v>
      </c>
      <c r="G14" s="8" t="s">
        <v>38</v>
      </c>
      <c r="H14" s="9" t="s">
        <v>39</v>
      </c>
    </row>
    <row r="15" spans="1:48" hidden="1" x14ac:dyDescent="0.25">
      <c r="A15" s="22">
        <v>14</v>
      </c>
      <c r="B15" s="22" t="s">
        <v>9</v>
      </c>
      <c r="C15" s="22" t="s">
        <v>342</v>
      </c>
      <c r="D15" s="21" t="s">
        <v>10</v>
      </c>
      <c r="E15" s="8" t="s">
        <v>11</v>
      </c>
      <c r="F15" s="8" t="s">
        <v>12</v>
      </c>
      <c r="G15" s="8" t="s">
        <v>40</v>
      </c>
      <c r="H15" s="9" t="s">
        <v>41</v>
      </c>
    </row>
    <row r="16" spans="1:48" hidden="1" x14ac:dyDescent="0.25">
      <c r="A16" s="22">
        <v>15</v>
      </c>
      <c r="B16" s="22" t="s">
        <v>9</v>
      </c>
      <c r="C16" s="22" t="s">
        <v>342</v>
      </c>
      <c r="D16" s="21" t="s">
        <v>10</v>
      </c>
      <c r="E16" s="8" t="s">
        <v>11</v>
      </c>
      <c r="F16" s="8" t="s">
        <v>12</v>
      </c>
      <c r="G16" s="8" t="s">
        <v>42</v>
      </c>
      <c r="H16" s="9" t="s">
        <v>43</v>
      </c>
    </row>
    <row r="17" spans="1:10" hidden="1" x14ac:dyDescent="0.25">
      <c r="A17" s="22">
        <v>16</v>
      </c>
      <c r="B17" s="22" t="s">
        <v>9</v>
      </c>
      <c r="C17" s="22" t="s">
        <v>342</v>
      </c>
      <c r="D17" s="21" t="s">
        <v>10</v>
      </c>
      <c r="E17" s="8" t="s">
        <v>11</v>
      </c>
      <c r="F17" s="8" t="s">
        <v>12</v>
      </c>
      <c r="G17" s="8" t="s">
        <v>44</v>
      </c>
      <c r="H17" s="9" t="s">
        <v>45</v>
      </c>
    </row>
    <row r="18" spans="1:10" hidden="1" x14ac:dyDescent="0.25">
      <c r="A18" s="22">
        <v>17</v>
      </c>
      <c r="B18" s="22" t="s">
        <v>9</v>
      </c>
      <c r="C18" s="22" t="s">
        <v>342</v>
      </c>
      <c r="D18" s="21" t="s">
        <v>10</v>
      </c>
      <c r="E18" s="8" t="s">
        <v>11</v>
      </c>
      <c r="F18" s="8" t="s">
        <v>12</v>
      </c>
      <c r="G18" s="8" t="s">
        <v>46</v>
      </c>
      <c r="H18" s="9" t="s">
        <v>47</v>
      </c>
    </row>
    <row r="19" spans="1:10" hidden="1" x14ac:dyDescent="0.25">
      <c r="A19" s="22">
        <v>18</v>
      </c>
      <c r="B19" s="22" t="s">
        <v>9</v>
      </c>
      <c r="C19" s="22" t="s">
        <v>342</v>
      </c>
      <c r="D19" s="21" t="s">
        <v>10</v>
      </c>
      <c r="E19" s="8" t="s">
        <v>11</v>
      </c>
      <c r="F19" s="8" t="s">
        <v>12</v>
      </c>
      <c r="G19" s="8" t="s">
        <v>48</v>
      </c>
      <c r="H19" s="9" t="s">
        <v>49</v>
      </c>
    </row>
    <row r="20" spans="1:10" hidden="1" x14ac:dyDescent="0.25">
      <c r="A20" s="22">
        <v>19</v>
      </c>
      <c r="B20" s="22" t="s">
        <v>9</v>
      </c>
      <c r="C20" s="22" t="s">
        <v>342</v>
      </c>
      <c r="D20" s="21" t="s">
        <v>10</v>
      </c>
      <c r="E20" s="8" t="s">
        <v>11</v>
      </c>
      <c r="F20" s="8" t="s">
        <v>12</v>
      </c>
      <c r="G20" s="8" t="s">
        <v>50</v>
      </c>
      <c r="H20" s="9" t="s">
        <v>51</v>
      </c>
    </row>
    <row r="21" spans="1:10" hidden="1" x14ac:dyDescent="0.25">
      <c r="A21" s="22">
        <v>20</v>
      </c>
      <c r="B21" s="22" t="s">
        <v>9</v>
      </c>
      <c r="C21" s="22" t="s">
        <v>342</v>
      </c>
      <c r="D21" s="21" t="s">
        <v>10</v>
      </c>
      <c r="E21" s="8" t="s">
        <v>11</v>
      </c>
      <c r="F21" s="8" t="s">
        <v>12</v>
      </c>
      <c r="G21" s="8" t="s">
        <v>52</v>
      </c>
      <c r="H21" s="9" t="s">
        <v>53</v>
      </c>
    </row>
    <row r="22" spans="1:10" hidden="1" x14ac:dyDescent="0.25">
      <c r="A22" s="22">
        <v>21</v>
      </c>
      <c r="B22" s="22" t="s">
        <v>9</v>
      </c>
      <c r="C22" s="22" t="s">
        <v>342</v>
      </c>
      <c r="D22" s="21" t="s">
        <v>10</v>
      </c>
      <c r="E22" s="8" t="s">
        <v>11</v>
      </c>
      <c r="F22" s="8" t="s">
        <v>12</v>
      </c>
      <c r="G22" s="8" t="s">
        <v>54</v>
      </c>
      <c r="H22" s="9" t="s">
        <v>55</v>
      </c>
    </row>
    <row r="23" spans="1:10" hidden="1" x14ac:dyDescent="0.25">
      <c r="A23" s="22">
        <v>22</v>
      </c>
      <c r="B23" s="22" t="s">
        <v>9</v>
      </c>
      <c r="C23" s="22" t="s">
        <v>342</v>
      </c>
      <c r="D23" s="21" t="s">
        <v>10</v>
      </c>
      <c r="E23" s="8" t="s">
        <v>11</v>
      </c>
      <c r="F23" s="8" t="s">
        <v>12</v>
      </c>
      <c r="G23" s="8" t="s">
        <v>56</v>
      </c>
      <c r="H23" s="9" t="s">
        <v>57</v>
      </c>
    </row>
    <row r="24" spans="1:10" hidden="1" x14ac:dyDescent="0.25">
      <c r="A24" s="22">
        <v>23</v>
      </c>
      <c r="B24" s="22" t="s">
        <v>9</v>
      </c>
      <c r="C24" s="22" t="s">
        <v>342</v>
      </c>
      <c r="D24" s="21" t="s">
        <v>10</v>
      </c>
      <c r="E24" s="8" t="s">
        <v>11</v>
      </c>
      <c r="F24" s="8" t="s">
        <v>12</v>
      </c>
      <c r="G24" s="8" t="s">
        <v>58</v>
      </c>
      <c r="H24" s="9" t="s">
        <v>59</v>
      </c>
    </row>
    <row r="25" spans="1:10" hidden="1" x14ac:dyDescent="0.25">
      <c r="A25" s="22">
        <v>24</v>
      </c>
      <c r="B25" s="22" t="s">
        <v>9</v>
      </c>
      <c r="C25" s="22" t="s">
        <v>342</v>
      </c>
      <c r="D25" s="21" t="s">
        <v>10</v>
      </c>
      <c r="E25" s="8" t="s">
        <v>11</v>
      </c>
      <c r="F25" s="8" t="s">
        <v>12</v>
      </c>
      <c r="G25" s="8" t="s">
        <v>60</v>
      </c>
      <c r="H25" s="9" t="s">
        <v>61</v>
      </c>
    </row>
    <row r="26" spans="1:10" hidden="1" x14ac:dyDescent="0.25">
      <c r="A26" s="22">
        <v>25</v>
      </c>
      <c r="B26" s="22" t="s">
        <v>9</v>
      </c>
      <c r="C26" s="22" t="s">
        <v>342</v>
      </c>
      <c r="D26" s="21" t="s">
        <v>10</v>
      </c>
      <c r="E26" s="8" t="s">
        <v>11</v>
      </c>
      <c r="F26" s="8" t="s">
        <v>12</v>
      </c>
      <c r="G26" s="8" t="s">
        <v>62</v>
      </c>
      <c r="H26" s="9" t="s">
        <v>63</v>
      </c>
    </row>
    <row r="27" spans="1:10" hidden="1" x14ac:dyDescent="0.25">
      <c r="A27" s="22">
        <v>26</v>
      </c>
      <c r="B27" s="22" t="s">
        <v>9</v>
      </c>
      <c r="C27" s="22" t="s">
        <v>342</v>
      </c>
      <c r="D27" s="21" t="s">
        <v>10</v>
      </c>
      <c r="E27" s="8" t="s">
        <v>11</v>
      </c>
      <c r="F27" s="8" t="s">
        <v>12</v>
      </c>
      <c r="G27" s="8" t="s">
        <v>64</v>
      </c>
      <c r="H27" s="9" t="s">
        <v>65</v>
      </c>
    </row>
    <row r="28" spans="1:10" hidden="1" x14ac:dyDescent="0.25">
      <c r="A28" s="22">
        <v>27</v>
      </c>
      <c r="B28" s="22" t="s">
        <v>9</v>
      </c>
      <c r="C28" s="22" t="s">
        <v>342</v>
      </c>
      <c r="D28" s="21" t="s">
        <v>10</v>
      </c>
      <c r="E28" s="8" t="s">
        <v>11</v>
      </c>
      <c r="F28" s="8" t="s">
        <v>12</v>
      </c>
      <c r="G28" s="8" t="s">
        <v>66</v>
      </c>
      <c r="H28" s="9" t="s">
        <v>67</v>
      </c>
    </row>
    <row r="29" spans="1:10" hidden="1" x14ac:dyDescent="0.25">
      <c r="A29" s="22">
        <v>28</v>
      </c>
      <c r="B29" s="22" t="s">
        <v>9</v>
      </c>
      <c r="C29" s="22" t="s">
        <v>342</v>
      </c>
      <c r="D29" s="21" t="s">
        <v>10</v>
      </c>
      <c r="E29" s="8" t="s">
        <v>11</v>
      </c>
      <c r="F29" s="8" t="s">
        <v>12</v>
      </c>
      <c r="G29" s="8" t="s">
        <v>68</v>
      </c>
      <c r="H29" s="9" t="s">
        <v>69</v>
      </c>
    </row>
    <row r="30" spans="1:10" hidden="1" x14ac:dyDescent="0.25">
      <c r="A30" s="22">
        <v>29</v>
      </c>
      <c r="B30" s="22" t="s">
        <v>9</v>
      </c>
      <c r="C30" s="22" t="s">
        <v>342</v>
      </c>
      <c r="D30" s="21" t="s">
        <v>10</v>
      </c>
      <c r="E30" s="8" t="s">
        <v>11</v>
      </c>
      <c r="F30" s="8" t="s">
        <v>12</v>
      </c>
      <c r="G30" s="8" t="s">
        <v>70</v>
      </c>
      <c r="H30" s="9" t="s">
        <v>71</v>
      </c>
      <c r="J30">
        <v>948.67</v>
      </c>
    </row>
    <row r="31" spans="1:10" hidden="1" x14ac:dyDescent="0.25">
      <c r="A31" s="22">
        <v>30</v>
      </c>
      <c r="B31" s="22" t="s">
        <v>9</v>
      </c>
      <c r="C31" s="22" t="s">
        <v>342</v>
      </c>
      <c r="D31" s="21" t="s">
        <v>10</v>
      </c>
      <c r="E31" s="8" t="s">
        <v>11</v>
      </c>
      <c r="F31" s="8" t="s">
        <v>12</v>
      </c>
      <c r="G31" s="8" t="s">
        <v>72</v>
      </c>
      <c r="H31" s="9" t="s">
        <v>73</v>
      </c>
    </row>
    <row r="32" spans="1:10" hidden="1" x14ac:dyDescent="0.25">
      <c r="A32" s="22">
        <v>31</v>
      </c>
      <c r="B32" s="22" t="s">
        <v>9</v>
      </c>
      <c r="C32" s="22" t="s">
        <v>342</v>
      </c>
      <c r="D32" s="21" t="s">
        <v>10</v>
      </c>
      <c r="E32" s="8" t="s">
        <v>11</v>
      </c>
      <c r="F32" s="8" t="s">
        <v>12</v>
      </c>
      <c r="G32" s="8" t="s">
        <v>74</v>
      </c>
      <c r="H32" s="9" t="s">
        <v>75</v>
      </c>
    </row>
    <row r="33" spans="1:10" hidden="1" x14ac:dyDescent="0.25">
      <c r="A33" s="22">
        <v>32</v>
      </c>
      <c r="B33" s="22" t="s">
        <v>9</v>
      </c>
      <c r="C33" s="22" t="s">
        <v>342</v>
      </c>
      <c r="D33" s="21" t="s">
        <v>10</v>
      </c>
      <c r="E33" s="8" t="s">
        <v>11</v>
      </c>
      <c r="F33" s="8" t="s">
        <v>12</v>
      </c>
      <c r="G33" s="8" t="s">
        <v>76</v>
      </c>
      <c r="H33" s="9" t="s">
        <v>77</v>
      </c>
    </row>
    <row r="34" spans="1:10" hidden="1" x14ac:dyDescent="0.25">
      <c r="A34" s="22">
        <v>33</v>
      </c>
      <c r="B34" s="22" t="s">
        <v>9</v>
      </c>
      <c r="C34" s="22" t="s">
        <v>342</v>
      </c>
      <c r="D34" s="21" t="s">
        <v>10</v>
      </c>
      <c r="E34" s="8" t="s">
        <v>11</v>
      </c>
      <c r="F34" s="8" t="s">
        <v>12</v>
      </c>
      <c r="G34" s="8" t="s">
        <v>78</v>
      </c>
      <c r="H34" s="9" t="s">
        <v>79</v>
      </c>
    </row>
    <row r="35" spans="1:10" hidden="1" x14ac:dyDescent="0.25">
      <c r="A35" s="22">
        <v>34</v>
      </c>
      <c r="B35" s="22" t="s">
        <v>9</v>
      </c>
      <c r="C35" s="22" t="s">
        <v>342</v>
      </c>
      <c r="D35" s="21" t="s">
        <v>10</v>
      </c>
      <c r="E35" s="8" t="s">
        <v>11</v>
      </c>
      <c r="F35" s="8" t="s">
        <v>12</v>
      </c>
      <c r="G35" s="8" t="s">
        <v>80</v>
      </c>
      <c r="H35" s="9" t="s">
        <v>81</v>
      </c>
    </row>
    <row r="36" spans="1:10" hidden="1" x14ac:dyDescent="0.25">
      <c r="A36" s="22">
        <v>35</v>
      </c>
      <c r="B36" s="22" t="s">
        <v>9</v>
      </c>
      <c r="C36" s="22" t="s">
        <v>342</v>
      </c>
      <c r="D36" s="21" t="s">
        <v>10</v>
      </c>
      <c r="E36" s="8" t="s">
        <v>11</v>
      </c>
      <c r="F36" s="8" t="s">
        <v>12</v>
      </c>
      <c r="G36" s="8" t="s">
        <v>82</v>
      </c>
      <c r="H36" s="9" t="s">
        <v>83</v>
      </c>
    </row>
    <row r="37" spans="1:10" hidden="1" x14ac:dyDescent="0.25">
      <c r="A37" s="22">
        <v>36</v>
      </c>
      <c r="B37" s="22" t="s">
        <v>9</v>
      </c>
      <c r="C37" s="22" t="s">
        <v>342</v>
      </c>
      <c r="D37" s="21" t="s">
        <v>10</v>
      </c>
      <c r="E37" s="8" t="s">
        <v>11</v>
      </c>
      <c r="F37" s="8" t="s">
        <v>12</v>
      </c>
      <c r="G37" s="8" t="s">
        <v>84</v>
      </c>
      <c r="H37" s="9" t="s">
        <v>85</v>
      </c>
    </row>
    <row r="38" spans="1:10" hidden="1" x14ac:dyDescent="0.25">
      <c r="A38" s="22">
        <v>37</v>
      </c>
      <c r="B38" s="22" t="s">
        <v>9</v>
      </c>
      <c r="C38" s="22" t="s">
        <v>342</v>
      </c>
      <c r="D38" s="21" t="s">
        <v>10</v>
      </c>
      <c r="E38" s="8" t="s">
        <v>11</v>
      </c>
      <c r="F38" s="8" t="s">
        <v>12</v>
      </c>
      <c r="G38" s="8" t="s">
        <v>86</v>
      </c>
      <c r="H38" s="9" t="s">
        <v>87</v>
      </c>
    </row>
    <row r="39" spans="1:10" hidden="1" x14ac:dyDescent="0.25">
      <c r="A39" s="22">
        <v>38</v>
      </c>
      <c r="B39" s="22" t="s">
        <v>9</v>
      </c>
      <c r="C39" s="22" t="s">
        <v>342</v>
      </c>
      <c r="D39" s="21" t="s">
        <v>10</v>
      </c>
      <c r="E39" s="8" t="s">
        <v>11</v>
      </c>
      <c r="F39" s="8" t="s">
        <v>12</v>
      </c>
      <c r="G39" s="8" t="s">
        <v>88</v>
      </c>
      <c r="H39" s="9" t="s">
        <v>89</v>
      </c>
    </row>
    <row r="40" spans="1:10" hidden="1" x14ac:dyDescent="0.25">
      <c r="A40" s="22">
        <v>39</v>
      </c>
      <c r="B40" s="22" t="s">
        <v>9</v>
      </c>
      <c r="C40" s="22" t="s">
        <v>342</v>
      </c>
      <c r="D40" s="21" t="s">
        <v>10</v>
      </c>
      <c r="E40" s="8" t="s">
        <v>11</v>
      </c>
      <c r="F40" s="8" t="s">
        <v>12</v>
      </c>
      <c r="G40" s="8" t="s">
        <v>90</v>
      </c>
      <c r="H40" s="9" t="s">
        <v>91</v>
      </c>
    </row>
    <row r="41" spans="1:10" hidden="1" x14ac:dyDescent="0.25">
      <c r="A41" s="22">
        <v>40</v>
      </c>
      <c r="B41" s="22" t="s">
        <v>9</v>
      </c>
      <c r="C41" s="22" t="s">
        <v>342</v>
      </c>
      <c r="D41" s="21" t="s">
        <v>10</v>
      </c>
      <c r="E41" s="8" t="s">
        <v>11</v>
      </c>
      <c r="F41" s="8" t="s">
        <v>12</v>
      </c>
      <c r="G41" s="8" t="s">
        <v>92</v>
      </c>
      <c r="H41" s="9" t="s">
        <v>93</v>
      </c>
    </row>
    <row r="42" spans="1:10" hidden="1" x14ac:dyDescent="0.25">
      <c r="A42" s="22">
        <v>41</v>
      </c>
      <c r="B42" s="22" t="s">
        <v>9</v>
      </c>
      <c r="C42" s="22" t="s">
        <v>342</v>
      </c>
      <c r="D42" s="21" t="s">
        <v>10</v>
      </c>
      <c r="E42" s="8" t="s">
        <v>11</v>
      </c>
      <c r="F42" s="8" t="s">
        <v>12</v>
      </c>
      <c r="G42" s="8" t="s">
        <v>94</v>
      </c>
      <c r="H42" s="9" t="s">
        <v>95</v>
      </c>
    </row>
    <row r="43" spans="1:10" hidden="1" x14ac:dyDescent="0.25">
      <c r="A43" s="22">
        <v>42</v>
      </c>
      <c r="B43" s="22" t="s">
        <v>9</v>
      </c>
      <c r="C43" s="22" t="s">
        <v>342</v>
      </c>
      <c r="D43" s="21" t="s">
        <v>10</v>
      </c>
      <c r="E43" s="8" t="s">
        <v>11</v>
      </c>
      <c r="F43" s="8" t="s">
        <v>12</v>
      </c>
      <c r="G43" s="8" t="s">
        <v>96</v>
      </c>
      <c r="H43" s="9" t="s">
        <v>97</v>
      </c>
    </row>
    <row r="44" spans="1:10" hidden="1" x14ac:dyDescent="0.25">
      <c r="A44" s="22">
        <v>43</v>
      </c>
      <c r="B44" s="22" t="s">
        <v>9</v>
      </c>
      <c r="C44" s="22" t="s">
        <v>342</v>
      </c>
      <c r="D44" s="21" t="s">
        <v>10</v>
      </c>
      <c r="E44" s="8" t="s">
        <v>19</v>
      </c>
      <c r="F44" s="8" t="s">
        <v>12</v>
      </c>
      <c r="G44" s="8" t="s">
        <v>98</v>
      </c>
      <c r="H44" s="9" t="s">
        <v>99</v>
      </c>
      <c r="J44">
        <v>51307.06</v>
      </c>
    </row>
    <row r="45" spans="1:10" hidden="1" x14ac:dyDescent="0.25">
      <c r="A45" s="22">
        <v>44</v>
      </c>
      <c r="B45" s="22" t="s">
        <v>9</v>
      </c>
      <c r="C45" s="22" t="s">
        <v>342</v>
      </c>
      <c r="D45" s="21" t="s">
        <v>10</v>
      </c>
      <c r="E45" s="8" t="s">
        <v>11</v>
      </c>
      <c r="F45" s="8" t="s">
        <v>12</v>
      </c>
      <c r="G45" s="8" t="s">
        <v>100</v>
      </c>
      <c r="H45" s="9" t="s">
        <v>101</v>
      </c>
    </row>
    <row r="46" spans="1:10" hidden="1" x14ac:dyDescent="0.25">
      <c r="A46" s="22">
        <v>45</v>
      </c>
      <c r="B46" s="22" t="s">
        <v>9</v>
      </c>
      <c r="C46" s="22" t="s">
        <v>342</v>
      </c>
      <c r="D46" s="21" t="s">
        <v>10</v>
      </c>
      <c r="E46" s="8" t="s">
        <v>11</v>
      </c>
      <c r="F46" s="8" t="s">
        <v>12</v>
      </c>
      <c r="G46" s="8" t="s">
        <v>102</v>
      </c>
      <c r="H46" s="9" t="s">
        <v>103</v>
      </c>
    </row>
    <row r="47" spans="1:10" hidden="1" x14ac:dyDescent="0.25">
      <c r="A47" s="22">
        <v>46</v>
      </c>
      <c r="B47" s="22" t="s">
        <v>9</v>
      </c>
      <c r="C47" s="22" t="s">
        <v>342</v>
      </c>
      <c r="D47" s="21" t="s">
        <v>10</v>
      </c>
      <c r="E47" s="8" t="s">
        <v>11</v>
      </c>
      <c r="F47" s="8" t="s">
        <v>12</v>
      </c>
      <c r="G47" s="8" t="s">
        <v>104</v>
      </c>
      <c r="H47" s="9" t="s">
        <v>105</v>
      </c>
    </row>
    <row r="48" spans="1:10" hidden="1" x14ac:dyDescent="0.25">
      <c r="A48" s="22">
        <v>47</v>
      </c>
      <c r="B48" s="22" t="s">
        <v>9</v>
      </c>
      <c r="C48" s="22" t="s">
        <v>342</v>
      </c>
      <c r="D48" s="21" t="s">
        <v>10</v>
      </c>
      <c r="E48" s="8" t="s">
        <v>11</v>
      </c>
      <c r="F48" s="8" t="s">
        <v>12</v>
      </c>
      <c r="G48" s="8" t="s">
        <v>106</v>
      </c>
      <c r="H48" s="9" t="s">
        <v>107</v>
      </c>
    </row>
    <row r="49" spans="1:11" hidden="1" x14ac:dyDescent="0.25">
      <c r="A49" s="22">
        <v>48</v>
      </c>
      <c r="B49" s="22" t="s">
        <v>9</v>
      </c>
      <c r="C49" s="22" t="s">
        <v>342</v>
      </c>
      <c r="D49" s="21" t="s">
        <v>10</v>
      </c>
      <c r="E49" s="8" t="s">
        <v>11</v>
      </c>
      <c r="F49" s="8" t="s">
        <v>12</v>
      </c>
      <c r="G49" s="8" t="s">
        <v>108</v>
      </c>
      <c r="H49" s="9" t="s">
        <v>109</v>
      </c>
    </row>
    <row r="50" spans="1:11" hidden="1" x14ac:dyDescent="0.25">
      <c r="A50" s="22">
        <v>49</v>
      </c>
      <c r="B50" s="22" t="s">
        <v>9</v>
      </c>
      <c r="C50" s="22" t="s">
        <v>342</v>
      </c>
      <c r="D50" s="21" t="s">
        <v>10</v>
      </c>
      <c r="E50" s="8" t="s">
        <v>11</v>
      </c>
      <c r="F50" s="8" t="s">
        <v>12</v>
      </c>
      <c r="G50" s="8" t="s">
        <v>110</v>
      </c>
      <c r="H50" s="9" t="s">
        <v>111</v>
      </c>
    </row>
    <row r="51" spans="1:11" hidden="1" x14ac:dyDescent="0.25">
      <c r="A51" s="22">
        <v>50</v>
      </c>
      <c r="B51" s="22" t="s">
        <v>9</v>
      </c>
      <c r="C51" s="22" t="s">
        <v>342</v>
      </c>
      <c r="D51" s="21" t="s">
        <v>10</v>
      </c>
      <c r="E51" s="8" t="s">
        <v>11</v>
      </c>
      <c r="F51" s="8" t="s">
        <v>12</v>
      </c>
      <c r="G51" s="8" t="s">
        <v>112</v>
      </c>
      <c r="H51" s="9" t="s">
        <v>113</v>
      </c>
    </row>
    <row r="52" spans="1:11" hidden="1" x14ac:dyDescent="0.25">
      <c r="A52" s="22">
        <v>51</v>
      </c>
      <c r="B52" s="22" t="s">
        <v>9</v>
      </c>
      <c r="C52" s="22" t="s">
        <v>342</v>
      </c>
      <c r="D52" s="21" t="s">
        <v>10</v>
      </c>
      <c r="E52" s="8" t="s">
        <v>11</v>
      </c>
      <c r="F52" s="8" t="s">
        <v>12</v>
      </c>
      <c r="G52" s="8" t="s">
        <v>114</v>
      </c>
      <c r="H52" s="9" t="s">
        <v>115</v>
      </c>
    </row>
    <row r="53" spans="1:11" hidden="1" x14ac:dyDescent="0.25">
      <c r="A53" s="22">
        <v>52</v>
      </c>
      <c r="B53" s="22" t="s">
        <v>9</v>
      </c>
      <c r="C53" s="22" t="s">
        <v>342</v>
      </c>
      <c r="D53" s="21" t="s">
        <v>10</v>
      </c>
      <c r="E53" s="8" t="s">
        <v>11</v>
      </c>
      <c r="F53" s="8" t="s">
        <v>12</v>
      </c>
      <c r="G53" s="8" t="s">
        <v>116</v>
      </c>
      <c r="H53" s="9" t="s">
        <v>117</v>
      </c>
    </row>
    <row r="54" spans="1:11" hidden="1" x14ac:dyDescent="0.25">
      <c r="A54" s="22">
        <v>53</v>
      </c>
      <c r="B54" s="22" t="s">
        <v>9</v>
      </c>
      <c r="C54" s="22" t="s">
        <v>342</v>
      </c>
      <c r="D54" s="21" t="s">
        <v>10</v>
      </c>
      <c r="E54" s="8" t="s">
        <v>19</v>
      </c>
      <c r="F54" s="8" t="s">
        <v>12</v>
      </c>
      <c r="G54" s="8" t="s">
        <v>118</v>
      </c>
      <c r="H54" s="9" t="s">
        <v>119</v>
      </c>
      <c r="J54">
        <v>51307.06</v>
      </c>
    </row>
    <row r="55" spans="1:11" hidden="1" x14ac:dyDescent="0.25">
      <c r="A55" s="22">
        <v>54</v>
      </c>
      <c r="B55" s="22" t="s">
        <v>9</v>
      </c>
      <c r="C55" s="22" t="s">
        <v>342</v>
      </c>
      <c r="D55" s="21" t="s">
        <v>120</v>
      </c>
      <c r="E55" s="8" t="s">
        <v>11</v>
      </c>
      <c r="F55" s="8" t="s">
        <v>121</v>
      </c>
      <c r="G55" s="8" t="s">
        <v>122</v>
      </c>
      <c r="H55" s="9" t="s">
        <v>123</v>
      </c>
      <c r="I55">
        <v>0.09</v>
      </c>
      <c r="J55">
        <v>8228</v>
      </c>
      <c r="K55" s="19">
        <f>J55/I55</f>
        <v>91422.222222222219</v>
      </c>
    </row>
    <row r="56" spans="1:11" hidden="1" x14ac:dyDescent="0.25">
      <c r="A56" s="22">
        <v>55</v>
      </c>
      <c r="B56" s="22" t="s">
        <v>9</v>
      </c>
      <c r="C56" s="22" t="s">
        <v>342</v>
      </c>
      <c r="D56" s="21" t="s">
        <v>120</v>
      </c>
      <c r="E56" s="8" t="s">
        <v>11</v>
      </c>
      <c r="F56" s="8" t="s">
        <v>121</v>
      </c>
      <c r="G56" s="8" t="s">
        <v>124</v>
      </c>
      <c r="H56" s="9" t="s">
        <v>125</v>
      </c>
      <c r="I56">
        <v>0.01</v>
      </c>
      <c r="J56">
        <v>346</v>
      </c>
      <c r="K56" s="19">
        <f>J56/I56</f>
        <v>34600</v>
      </c>
    </row>
    <row r="57" spans="1:11" hidden="1" x14ac:dyDescent="0.25">
      <c r="A57" s="22">
        <v>56</v>
      </c>
      <c r="B57" s="22" t="s">
        <v>9</v>
      </c>
      <c r="C57" s="22" t="s">
        <v>342</v>
      </c>
      <c r="D57" s="21" t="s">
        <v>120</v>
      </c>
      <c r="E57" s="8" t="s">
        <v>11</v>
      </c>
      <c r="F57" s="8" t="s">
        <v>121</v>
      </c>
      <c r="G57" s="8" t="s">
        <v>126</v>
      </c>
      <c r="H57" s="9" t="s">
        <v>127</v>
      </c>
    </row>
    <row r="58" spans="1:11" hidden="1" x14ac:dyDescent="0.25">
      <c r="A58" s="22">
        <v>57</v>
      </c>
      <c r="B58" s="22" t="s">
        <v>9</v>
      </c>
      <c r="C58" s="22" t="s">
        <v>342</v>
      </c>
      <c r="D58" s="21" t="s">
        <v>120</v>
      </c>
      <c r="E58" s="8" t="s">
        <v>11</v>
      </c>
      <c r="F58" s="8" t="s">
        <v>121</v>
      </c>
      <c r="G58" s="8" t="s">
        <v>128</v>
      </c>
      <c r="H58" s="9" t="s">
        <v>129</v>
      </c>
    </row>
    <row r="59" spans="1:11" hidden="1" x14ac:dyDescent="0.25">
      <c r="A59" s="22">
        <v>58</v>
      </c>
      <c r="B59" s="22" t="s">
        <v>9</v>
      </c>
      <c r="C59" s="22" t="s">
        <v>342</v>
      </c>
      <c r="D59" s="21" t="s">
        <v>120</v>
      </c>
      <c r="E59" s="8" t="s">
        <v>11</v>
      </c>
      <c r="F59" s="8" t="s">
        <v>130</v>
      </c>
      <c r="G59" s="8" t="s">
        <v>131</v>
      </c>
      <c r="H59" s="9" t="s">
        <v>132</v>
      </c>
    </row>
    <row r="60" spans="1:11" hidden="1" x14ac:dyDescent="0.25">
      <c r="A60" s="22">
        <v>59</v>
      </c>
      <c r="B60" s="22" t="s">
        <v>9</v>
      </c>
      <c r="C60" s="22" t="s">
        <v>342</v>
      </c>
      <c r="D60" s="21" t="s">
        <v>120</v>
      </c>
      <c r="E60" s="8" t="s">
        <v>11</v>
      </c>
      <c r="F60" s="8" t="s">
        <v>130</v>
      </c>
      <c r="G60" s="8" t="s">
        <v>133</v>
      </c>
      <c r="H60" s="9" t="s">
        <v>134</v>
      </c>
    </row>
    <row r="61" spans="1:11" hidden="1" x14ac:dyDescent="0.25">
      <c r="A61" s="22">
        <v>60</v>
      </c>
      <c r="B61" s="22" t="s">
        <v>9</v>
      </c>
      <c r="C61" s="22" t="s">
        <v>342</v>
      </c>
      <c r="D61" s="21" t="s">
        <v>120</v>
      </c>
      <c r="E61" s="8" t="s">
        <v>11</v>
      </c>
      <c r="F61" s="8" t="s">
        <v>130</v>
      </c>
      <c r="G61" s="8" t="s">
        <v>135</v>
      </c>
      <c r="H61" s="9" t="s">
        <v>136</v>
      </c>
    </row>
    <row r="62" spans="1:11" hidden="1" x14ac:dyDescent="0.25">
      <c r="A62" s="22">
        <v>61</v>
      </c>
      <c r="B62" s="22" t="s">
        <v>9</v>
      </c>
      <c r="C62" s="22" t="s">
        <v>342</v>
      </c>
      <c r="D62" s="21" t="s">
        <v>120</v>
      </c>
      <c r="E62" s="8" t="s">
        <v>11</v>
      </c>
      <c r="F62" s="8" t="s">
        <v>130</v>
      </c>
      <c r="G62" s="8" t="s">
        <v>137</v>
      </c>
      <c r="H62" s="9" t="s">
        <v>138</v>
      </c>
    </row>
    <row r="63" spans="1:11" hidden="1" x14ac:dyDescent="0.25">
      <c r="A63" s="22">
        <v>62</v>
      </c>
      <c r="B63" s="22" t="s">
        <v>9</v>
      </c>
      <c r="C63" s="22" t="s">
        <v>342</v>
      </c>
      <c r="D63" s="21" t="s">
        <v>120</v>
      </c>
      <c r="E63" s="8" t="s">
        <v>11</v>
      </c>
      <c r="F63" s="8" t="s">
        <v>130</v>
      </c>
      <c r="G63" s="8" t="s">
        <v>139</v>
      </c>
      <c r="H63" s="9" t="s">
        <v>140</v>
      </c>
    </row>
    <row r="64" spans="1:11" hidden="1" x14ac:dyDescent="0.25">
      <c r="A64" s="22">
        <v>63</v>
      </c>
      <c r="B64" s="22" t="s">
        <v>9</v>
      </c>
      <c r="C64" s="22" t="s">
        <v>342</v>
      </c>
      <c r="D64" s="21" t="s">
        <v>120</v>
      </c>
      <c r="E64" s="8" t="s">
        <v>11</v>
      </c>
      <c r="F64" s="8" t="s">
        <v>130</v>
      </c>
      <c r="G64" s="8" t="s">
        <v>141</v>
      </c>
      <c r="H64" s="9" t="s">
        <v>142</v>
      </c>
    </row>
    <row r="65" spans="1:8" hidden="1" x14ac:dyDescent="0.25">
      <c r="A65" s="22">
        <v>64</v>
      </c>
      <c r="B65" s="22" t="s">
        <v>9</v>
      </c>
      <c r="C65" s="22" t="s">
        <v>342</v>
      </c>
      <c r="D65" s="21" t="s">
        <v>120</v>
      </c>
      <c r="E65" s="8" t="s">
        <v>11</v>
      </c>
      <c r="F65" s="8" t="s">
        <v>130</v>
      </c>
      <c r="G65" s="8" t="s">
        <v>143</v>
      </c>
      <c r="H65" s="9" t="s">
        <v>144</v>
      </c>
    </row>
    <row r="66" spans="1:8" hidden="1" x14ac:dyDescent="0.25">
      <c r="A66" s="22">
        <v>65</v>
      </c>
      <c r="B66" s="22" t="s">
        <v>9</v>
      </c>
      <c r="C66" s="22" t="s">
        <v>342</v>
      </c>
      <c r="D66" s="21" t="s">
        <v>120</v>
      </c>
      <c r="E66" s="8" t="s">
        <v>11</v>
      </c>
      <c r="F66" s="8" t="s">
        <v>130</v>
      </c>
      <c r="G66" s="8" t="s">
        <v>145</v>
      </c>
      <c r="H66" s="9" t="s">
        <v>146</v>
      </c>
    </row>
    <row r="67" spans="1:8" hidden="1" x14ac:dyDescent="0.25">
      <c r="A67" s="22">
        <v>66</v>
      </c>
      <c r="B67" s="22" t="s">
        <v>9</v>
      </c>
      <c r="C67" s="22" t="s">
        <v>342</v>
      </c>
      <c r="D67" s="21" t="s">
        <v>120</v>
      </c>
      <c r="E67" s="8" t="s">
        <v>11</v>
      </c>
      <c r="F67" s="8" t="s">
        <v>130</v>
      </c>
      <c r="G67" s="8" t="s">
        <v>147</v>
      </c>
      <c r="H67" s="9" t="s">
        <v>148</v>
      </c>
    </row>
    <row r="68" spans="1:8" hidden="1" x14ac:dyDescent="0.25">
      <c r="A68" s="22">
        <v>67</v>
      </c>
      <c r="B68" s="22" t="s">
        <v>9</v>
      </c>
      <c r="C68" s="22" t="s">
        <v>342</v>
      </c>
      <c r="D68" s="21" t="s">
        <v>120</v>
      </c>
      <c r="E68" s="8" t="s">
        <v>11</v>
      </c>
      <c r="F68" s="8" t="s">
        <v>130</v>
      </c>
      <c r="G68" s="8" t="s">
        <v>149</v>
      </c>
      <c r="H68" s="9" t="s">
        <v>150</v>
      </c>
    </row>
    <row r="69" spans="1:8" hidden="1" x14ac:dyDescent="0.25">
      <c r="A69" s="22">
        <v>68</v>
      </c>
      <c r="B69" s="22" t="s">
        <v>9</v>
      </c>
      <c r="C69" s="22" t="s">
        <v>342</v>
      </c>
      <c r="D69" s="21" t="s">
        <v>120</v>
      </c>
      <c r="E69" s="8" t="s">
        <v>11</v>
      </c>
      <c r="F69" s="8" t="s">
        <v>130</v>
      </c>
      <c r="G69" s="8" t="s">
        <v>151</v>
      </c>
      <c r="H69" s="9" t="s">
        <v>152</v>
      </c>
    </row>
    <row r="70" spans="1:8" hidden="1" x14ac:dyDescent="0.25">
      <c r="A70" s="22">
        <v>69</v>
      </c>
      <c r="B70" s="22" t="s">
        <v>9</v>
      </c>
      <c r="C70" s="22" t="s">
        <v>342</v>
      </c>
      <c r="D70" s="21" t="s">
        <v>120</v>
      </c>
      <c r="E70" s="8" t="s">
        <v>11</v>
      </c>
      <c r="F70" s="8" t="s">
        <v>130</v>
      </c>
      <c r="G70" s="8" t="s">
        <v>153</v>
      </c>
      <c r="H70" s="9" t="s">
        <v>154</v>
      </c>
    </row>
    <row r="71" spans="1:8" hidden="1" x14ac:dyDescent="0.25">
      <c r="A71" s="22">
        <v>70</v>
      </c>
      <c r="B71" s="22" t="s">
        <v>9</v>
      </c>
      <c r="C71" s="22" t="s">
        <v>342</v>
      </c>
      <c r="D71" s="21" t="s">
        <v>120</v>
      </c>
      <c r="E71" s="8" t="s">
        <v>11</v>
      </c>
      <c r="F71" s="8" t="s">
        <v>130</v>
      </c>
      <c r="G71" s="8" t="s">
        <v>155</v>
      </c>
      <c r="H71" s="9" t="s">
        <v>156</v>
      </c>
    </row>
    <row r="72" spans="1:8" hidden="1" x14ac:dyDescent="0.25">
      <c r="A72" s="22">
        <v>71</v>
      </c>
      <c r="B72" s="22" t="s">
        <v>9</v>
      </c>
      <c r="C72" s="22" t="s">
        <v>342</v>
      </c>
      <c r="D72" s="21" t="s">
        <v>120</v>
      </c>
      <c r="E72" s="8" t="s">
        <v>11</v>
      </c>
      <c r="F72" s="8" t="s">
        <v>130</v>
      </c>
      <c r="G72" s="8" t="s">
        <v>157</v>
      </c>
      <c r="H72" s="9" t="s">
        <v>158</v>
      </c>
    </row>
    <row r="73" spans="1:8" hidden="1" x14ac:dyDescent="0.25">
      <c r="A73" s="22">
        <v>72</v>
      </c>
      <c r="B73" s="22" t="s">
        <v>9</v>
      </c>
      <c r="C73" s="22" t="s">
        <v>342</v>
      </c>
      <c r="D73" s="21" t="s">
        <v>120</v>
      </c>
      <c r="E73" s="8" t="s">
        <v>11</v>
      </c>
      <c r="F73" s="8" t="s">
        <v>130</v>
      </c>
      <c r="G73" s="8" t="s">
        <v>159</v>
      </c>
      <c r="H73" s="9" t="s">
        <v>160</v>
      </c>
    </row>
    <row r="74" spans="1:8" hidden="1" x14ac:dyDescent="0.25">
      <c r="A74" s="22">
        <v>73</v>
      </c>
      <c r="B74" s="22" t="s">
        <v>9</v>
      </c>
      <c r="C74" s="22" t="s">
        <v>342</v>
      </c>
      <c r="D74" s="21" t="s">
        <v>120</v>
      </c>
      <c r="E74" s="8" t="s">
        <v>11</v>
      </c>
      <c r="F74" s="8" t="s">
        <v>130</v>
      </c>
      <c r="G74" s="8" t="s">
        <v>161</v>
      </c>
      <c r="H74" s="9" t="s">
        <v>162</v>
      </c>
    </row>
    <row r="75" spans="1:8" hidden="1" x14ac:dyDescent="0.25">
      <c r="A75" s="22">
        <v>74</v>
      </c>
      <c r="B75" s="22" t="s">
        <v>9</v>
      </c>
      <c r="C75" s="22" t="s">
        <v>342</v>
      </c>
      <c r="D75" s="21" t="s">
        <v>120</v>
      </c>
      <c r="E75" s="8" t="s">
        <v>11</v>
      </c>
      <c r="F75" s="8" t="s">
        <v>130</v>
      </c>
      <c r="G75" s="8" t="s">
        <v>163</v>
      </c>
      <c r="H75" s="9" t="s">
        <v>164</v>
      </c>
    </row>
    <row r="76" spans="1:8" hidden="1" x14ac:dyDescent="0.25">
      <c r="A76" s="22">
        <v>75</v>
      </c>
      <c r="B76" s="22" t="s">
        <v>9</v>
      </c>
      <c r="C76" s="22" t="s">
        <v>342</v>
      </c>
      <c r="D76" s="21" t="s">
        <v>120</v>
      </c>
      <c r="E76" s="8" t="s">
        <v>11</v>
      </c>
      <c r="F76" s="8" t="s">
        <v>130</v>
      </c>
      <c r="G76" s="8" t="s">
        <v>165</v>
      </c>
      <c r="H76" s="9" t="s">
        <v>166</v>
      </c>
    </row>
    <row r="77" spans="1:8" hidden="1" x14ac:dyDescent="0.25">
      <c r="A77" s="22">
        <v>76</v>
      </c>
      <c r="B77" s="22" t="s">
        <v>9</v>
      </c>
      <c r="C77" s="22" t="s">
        <v>342</v>
      </c>
      <c r="D77" s="21" t="s">
        <v>120</v>
      </c>
      <c r="E77" s="8" t="s">
        <v>11</v>
      </c>
      <c r="F77" s="8" t="s">
        <v>130</v>
      </c>
      <c r="G77" s="8" t="s">
        <v>167</v>
      </c>
      <c r="H77" s="9" t="s">
        <v>168</v>
      </c>
    </row>
    <row r="78" spans="1:8" hidden="1" x14ac:dyDescent="0.25">
      <c r="A78" s="22">
        <v>77</v>
      </c>
      <c r="B78" s="22" t="s">
        <v>9</v>
      </c>
      <c r="C78" s="22" t="s">
        <v>342</v>
      </c>
      <c r="D78" s="21" t="s">
        <v>120</v>
      </c>
      <c r="E78" s="8" t="s">
        <v>11</v>
      </c>
      <c r="F78" s="8" t="s">
        <v>130</v>
      </c>
      <c r="G78" s="8" t="s">
        <v>169</v>
      </c>
      <c r="H78" s="9" t="s">
        <v>170</v>
      </c>
    </row>
    <row r="79" spans="1:8" hidden="1" x14ac:dyDescent="0.25">
      <c r="A79" s="22">
        <v>78</v>
      </c>
      <c r="B79" s="22" t="s">
        <v>9</v>
      </c>
      <c r="C79" s="22" t="s">
        <v>342</v>
      </c>
      <c r="D79" s="21" t="s">
        <v>120</v>
      </c>
      <c r="E79" s="8" t="s">
        <v>11</v>
      </c>
      <c r="F79" s="8" t="s">
        <v>130</v>
      </c>
      <c r="G79" s="8" t="s">
        <v>171</v>
      </c>
      <c r="H79" s="9" t="s">
        <v>172</v>
      </c>
    </row>
    <row r="80" spans="1:8" hidden="1" x14ac:dyDescent="0.25">
      <c r="A80" s="22">
        <v>79</v>
      </c>
      <c r="B80" s="22" t="s">
        <v>9</v>
      </c>
      <c r="C80" s="22" t="s">
        <v>342</v>
      </c>
      <c r="D80" s="21" t="s">
        <v>120</v>
      </c>
      <c r="E80" s="8" t="s">
        <v>11</v>
      </c>
      <c r="F80" s="8" t="s">
        <v>130</v>
      </c>
      <c r="G80" s="8" t="s">
        <v>173</v>
      </c>
      <c r="H80" s="9" t="s">
        <v>174</v>
      </c>
    </row>
    <row r="81" spans="1:11" hidden="1" x14ac:dyDescent="0.25">
      <c r="A81" s="22">
        <v>80</v>
      </c>
      <c r="B81" s="22" t="s">
        <v>9</v>
      </c>
      <c r="C81" s="22" t="s">
        <v>342</v>
      </c>
      <c r="D81" s="21" t="s">
        <v>120</v>
      </c>
      <c r="E81" s="8" t="s">
        <v>11</v>
      </c>
      <c r="F81" s="8" t="s">
        <v>130</v>
      </c>
      <c r="G81" s="8" t="s">
        <v>175</v>
      </c>
      <c r="H81" s="9" t="s">
        <v>176</v>
      </c>
    </row>
    <row r="82" spans="1:11" x14ac:dyDescent="0.25">
      <c r="A82" s="22">
        <v>81</v>
      </c>
      <c r="B82" s="22" t="s">
        <v>9</v>
      </c>
      <c r="C82" s="22" t="s">
        <v>342</v>
      </c>
      <c r="D82" s="21" t="s">
        <v>120</v>
      </c>
      <c r="E82" s="8" t="s">
        <v>11</v>
      </c>
      <c r="F82" s="8" t="s">
        <v>130</v>
      </c>
      <c r="G82" s="8" t="s">
        <v>177</v>
      </c>
      <c r="H82" s="9" t="s">
        <v>178</v>
      </c>
    </row>
    <row r="83" spans="1:11" hidden="1" x14ac:dyDescent="0.25">
      <c r="A83" s="22">
        <v>82</v>
      </c>
      <c r="B83" s="22" t="s">
        <v>9</v>
      </c>
      <c r="C83" s="22" t="s">
        <v>342</v>
      </c>
      <c r="D83" s="21" t="s">
        <v>120</v>
      </c>
      <c r="E83" s="8" t="s">
        <v>11</v>
      </c>
      <c r="F83" s="8" t="s">
        <v>130</v>
      </c>
      <c r="G83" s="8" t="s">
        <v>179</v>
      </c>
      <c r="H83" s="9" t="s">
        <v>180</v>
      </c>
    </row>
    <row r="84" spans="1:11" x14ac:dyDescent="0.25">
      <c r="A84" s="22">
        <v>83</v>
      </c>
      <c r="B84" s="22" t="s">
        <v>9</v>
      </c>
      <c r="C84" s="22" t="s">
        <v>342</v>
      </c>
      <c r="D84" s="21" t="s">
        <v>120</v>
      </c>
      <c r="E84" s="8" t="s">
        <v>11</v>
      </c>
      <c r="F84" s="8" t="s">
        <v>130</v>
      </c>
      <c r="G84" s="8" t="s">
        <v>181</v>
      </c>
      <c r="H84" s="9" t="s">
        <v>182</v>
      </c>
      <c r="I84">
        <v>0.88</v>
      </c>
      <c r="J84">
        <v>29322</v>
      </c>
      <c r="K84" s="19">
        <f>J84/I84</f>
        <v>33320.454545454544</v>
      </c>
    </row>
    <row r="85" spans="1:11" x14ac:dyDescent="0.25">
      <c r="A85" s="22">
        <v>84</v>
      </c>
      <c r="B85" s="22" t="s">
        <v>9</v>
      </c>
      <c r="C85" s="22" t="s">
        <v>342</v>
      </c>
      <c r="D85" s="21" t="s">
        <v>120</v>
      </c>
      <c r="E85" s="8" t="s">
        <v>11</v>
      </c>
      <c r="F85" s="8" t="s">
        <v>130</v>
      </c>
      <c r="G85" s="8" t="s">
        <v>183</v>
      </c>
      <c r="H85" s="9" t="s">
        <v>184</v>
      </c>
    </row>
    <row r="86" spans="1:11" x14ac:dyDescent="0.25">
      <c r="A86" s="22">
        <v>85</v>
      </c>
      <c r="B86" s="22" t="s">
        <v>9</v>
      </c>
      <c r="C86" s="22" t="s">
        <v>342</v>
      </c>
      <c r="D86" s="21" t="s">
        <v>120</v>
      </c>
      <c r="E86" s="8" t="s">
        <v>11</v>
      </c>
      <c r="F86" s="8" t="s">
        <v>130</v>
      </c>
      <c r="G86" s="8" t="s">
        <v>185</v>
      </c>
      <c r="H86" s="9" t="s">
        <v>186</v>
      </c>
    </row>
    <row r="87" spans="1:11" x14ac:dyDescent="0.25">
      <c r="A87" s="22">
        <v>86</v>
      </c>
      <c r="B87" s="22" t="s">
        <v>9</v>
      </c>
      <c r="C87" s="22" t="s">
        <v>342</v>
      </c>
      <c r="D87" s="21" t="s">
        <v>120</v>
      </c>
      <c r="E87" s="8" t="s">
        <v>11</v>
      </c>
      <c r="F87" s="8" t="s">
        <v>130</v>
      </c>
      <c r="G87" s="8" t="s">
        <v>187</v>
      </c>
      <c r="H87" s="9" t="s">
        <v>188</v>
      </c>
    </row>
    <row r="88" spans="1:11" x14ac:dyDescent="0.25">
      <c r="A88" s="22">
        <v>87</v>
      </c>
      <c r="B88" s="22" t="s">
        <v>9</v>
      </c>
      <c r="C88" s="22" t="s">
        <v>342</v>
      </c>
      <c r="D88" s="21" t="s">
        <v>120</v>
      </c>
      <c r="E88" s="8" t="s">
        <v>11</v>
      </c>
      <c r="F88" s="8" t="s">
        <v>130</v>
      </c>
      <c r="G88" s="8" t="s">
        <v>189</v>
      </c>
      <c r="H88" s="9" t="s">
        <v>190</v>
      </c>
    </row>
    <row r="89" spans="1:11" hidden="1" x14ac:dyDescent="0.25">
      <c r="A89" s="22">
        <v>88</v>
      </c>
      <c r="B89" s="22" t="s">
        <v>9</v>
      </c>
      <c r="C89" s="22" t="s">
        <v>342</v>
      </c>
      <c r="D89" s="21" t="s">
        <v>120</v>
      </c>
      <c r="E89" s="8" t="s">
        <v>11</v>
      </c>
      <c r="F89" s="8" t="s">
        <v>191</v>
      </c>
      <c r="G89" s="8" t="s">
        <v>192</v>
      </c>
      <c r="H89" s="9" t="s">
        <v>193</v>
      </c>
    </row>
    <row r="90" spans="1:11" hidden="1" x14ac:dyDescent="0.25">
      <c r="A90" s="22">
        <v>89</v>
      </c>
      <c r="B90" s="22" t="s">
        <v>9</v>
      </c>
      <c r="C90" s="22" t="s">
        <v>342</v>
      </c>
      <c r="D90" s="21" t="s">
        <v>120</v>
      </c>
      <c r="E90" s="8" t="s">
        <v>11</v>
      </c>
      <c r="F90" s="8" t="s">
        <v>191</v>
      </c>
      <c r="G90" s="8" t="s">
        <v>194</v>
      </c>
      <c r="H90" s="9" t="s">
        <v>195</v>
      </c>
    </row>
    <row r="91" spans="1:11" hidden="1" x14ac:dyDescent="0.25">
      <c r="A91" s="22">
        <v>90</v>
      </c>
      <c r="B91" s="22" t="s">
        <v>9</v>
      </c>
      <c r="C91" s="22" t="s">
        <v>342</v>
      </c>
      <c r="D91" s="21" t="s">
        <v>120</v>
      </c>
      <c r="E91" s="8" t="s">
        <v>11</v>
      </c>
      <c r="F91" s="8" t="s">
        <v>191</v>
      </c>
      <c r="G91" s="8" t="s">
        <v>196</v>
      </c>
      <c r="H91" s="9" t="s">
        <v>197</v>
      </c>
    </row>
    <row r="92" spans="1:11" hidden="1" x14ac:dyDescent="0.25">
      <c r="A92" s="22">
        <v>91</v>
      </c>
      <c r="B92" s="22" t="s">
        <v>9</v>
      </c>
      <c r="C92" s="22" t="s">
        <v>342</v>
      </c>
      <c r="D92" s="21" t="s">
        <v>120</v>
      </c>
      <c r="E92" s="8" t="s">
        <v>11</v>
      </c>
      <c r="F92" s="8" t="s">
        <v>12</v>
      </c>
      <c r="G92" s="8" t="s">
        <v>198</v>
      </c>
      <c r="H92" s="9" t="s">
        <v>199</v>
      </c>
      <c r="I92" t="s">
        <v>328</v>
      </c>
    </row>
    <row r="93" spans="1:11" hidden="1" x14ac:dyDescent="0.25">
      <c r="A93" s="22">
        <v>92</v>
      </c>
      <c r="B93" s="22" t="s">
        <v>9</v>
      </c>
      <c r="C93" s="22" t="s">
        <v>342</v>
      </c>
      <c r="D93" s="21" t="s">
        <v>120</v>
      </c>
      <c r="E93" s="8" t="s">
        <v>19</v>
      </c>
      <c r="F93" s="8" t="s">
        <v>12</v>
      </c>
      <c r="G93" s="8" t="s">
        <v>200</v>
      </c>
      <c r="H93" s="9" t="s">
        <v>201</v>
      </c>
      <c r="I93">
        <v>0.98</v>
      </c>
      <c r="J93">
        <v>37896</v>
      </c>
      <c r="K93" s="19">
        <f>J93/I93</f>
        <v>38669.387755102041</v>
      </c>
    </row>
    <row r="94" spans="1:11" hidden="1" x14ac:dyDescent="0.25">
      <c r="A94" s="22">
        <v>93</v>
      </c>
      <c r="B94" s="22" t="s">
        <v>9</v>
      </c>
      <c r="C94" s="22" t="s">
        <v>342</v>
      </c>
      <c r="D94" s="21" t="s">
        <v>202</v>
      </c>
      <c r="E94" s="8" t="s">
        <v>19</v>
      </c>
      <c r="F94" s="8" t="s">
        <v>12</v>
      </c>
      <c r="G94" s="8" t="s">
        <v>203</v>
      </c>
      <c r="H94" s="9" t="s">
        <v>204</v>
      </c>
      <c r="J94">
        <v>37896</v>
      </c>
    </row>
    <row r="95" spans="1:11" hidden="1" x14ac:dyDescent="0.25">
      <c r="A95" s="22">
        <v>94</v>
      </c>
      <c r="B95" s="22" t="s">
        <v>9</v>
      </c>
      <c r="C95" s="22" t="s">
        <v>342</v>
      </c>
      <c r="D95" s="21" t="s">
        <v>202</v>
      </c>
      <c r="E95" s="8" t="s">
        <v>11</v>
      </c>
      <c r="F95" s="8" t="s">
        <v>12</v>
      </c>
      <c r="G95" s="8" t="s">
        <v>205</v>
      </c>
      <c r="H95" s="9" t="s">
        <v>206</v>
      </c>
    </row>
    <row r="96" spans="1:11" hidden="1" x14ac:dyDescent="0.25">
      <c r="A96" s="22">
        <v>95</v>
      </c>
      <c r="B96" s="22" t="s">
        <v>9</v>
      </c>
      <c r="C96" s="22" t="s">
        <v>342</v>
      </c>
      <c r="D96" s="21" t="s">
        <v>202</v>
      </c>
      <c r="E96" s="8" t="s">
        <v>11</v>
      </c>
      <c r="F96" s="8" t="s">
        <v>12</v>
      </c>
      <c r="G96" s="8" t="s">
        <v>207</v>
      </c>
      <c r="H96" s="9" t="s">
        <v>208</v>
      </c>
    </row>
    <row r="97" spans="1:13" hidden="1" x14ac:dyDescent="0.25">
      <c r="A97" s="22">
        <v>96</v>
      </c>
      <c r="B97" s="22" t="s">
        <v>9</v>
      </c>
      <c r="C97" s="22" t="s">
        <v>342</v>
      </c>
      <c r="D97" s="21" t="s">
        <v>202</v>
      </c>
      <c r="E97" s="8" t="s">
        <v>11</v>
      </c>
      <c r="F97" s="8" t="s">
        <v>12</v>
      </c>
      <c r="G97" s="8" t="s">
        <v>209</v>
      </c>
      <c r="H97" s="9" t="s">
        <v>210</v>
      </c>
    </row>
    <row r="98" spans="1:13" hidden="1" x14ac:dyDescent="0.25">
      <c r="A98" s="22">
        <v>97</v>
      </c>
      <c r="B98" s="22" t="s">
        <v>9</v>
      </c>
      <c r="C98" s="22" t="s">
        <v>342</v>
      </c>
      <c r="D98" s="21" t="s">
        <v>202</v>
      </c>
      <c r="E98" s="8" t="s">
        <v>11</v>
      </c>
      <c r="F98" s="8" t="s">
        <v>12</v>
      </c>
      <c r="G98" s="8" t="s">
        <v>211</v>
      </c>
      <c r="H98" s="9" t="s">
        <v>212</v>
      </c>
    </row>
    <row r="99" spans="1:13" hidden="1" x14ac:dyDescent="0.25">
      <c r="A99" s="22">
        <v>98</v>
      </c>
      <c r="B99" s="22" t="s">
        <v>9</v>
      </c>
      <c r="C99" s="22" t="s">
        <v>342</v>
      </c>
      <c r="D99" s="21" t="s">
        <v>202</v>
      </c>
      <c r="E99" s="8" t="s">
        <v>19</v>
      </c>
      <c r="F99" s="8" t="s">
        <v>12</v>
      </c>
      <c r="G99" s="8" t="s">
        <v>213</v>
      </c>
      <c r="H99" s="9" t="s">
        <v>214</v>
      </c>
      <c r="J99">
        <v>0</v>
      </c>
    </row>
    <row r="100" spans="1:13" hidden="1" x14ac:dyDescent="0.25">
      <c r="A100" s="22">
        <v>99</v>
      </c>
      <c r="B100" s="22" t="s">
        <v>9</v>
      </c>
      <c r="C100" s="22" t="s">
        <v>342</v>
      </c>
      <c r="D100" s="21" t="s">
        <v>202</v>
      </c>
      <c r="E100" s="8" t="s">
        <v>11</v>
      </c>
      <c r="F100" s="8" t="s">
        <v>12</v>
      </c>
      <c r="G100" s="8" t="s">
        <v>215</v>
      </c>
      <c r="H100" s="9" t="s">
        <v>216</v>
      </c>
      <c r="M100" s="26">
        <v>49933.333333333336</v>
      </c>
    </row>
    <row r="101" spans="1:13" hidden="1" x14ac:dyDescent="0.25">
      <c r="A101" s="22">
        <v>100</v>
      </c>
      <c r="B101" s="22" t="s">
        <v>9</v>
      </c>
      <c r="C101" s="22" t="s">
        <v>342</v>
      </c>
      <c r="D101" s="21" t="s">
        <v>202</v>
      </c>
      <c r="E101" s="8" t="s">
        <v>19</v>
      </c>
      <c r="F101" s="8" t="s">
        <v>12</v>
      </c>
      <c r="G101" s="8" t="s">
        <v>217</v>
      </c>
      <c r="H101" s="9" t="s">
        <v>218</v>
      </c>
      <c r="J101">
        <v>37896</v>
      </c>
    </row>
    <row r="102" spans="1:13" hidden="1" x14ac:dyDescent="0.25">
      <c r="A102" s="22">
        <v>101</v>
      </c>
      <c r="B102" s="22" t="s">
        <v>9</v>
      </c>
      <c r="C102" s="22" t="s">
        <v>342</v>
      </c>
      <c r="D102" s="21" t="s">
        <v>202</v>
      </c>
      <c r="E102" s="8" t="s">
        <v>11</v>
      </c>
      <c r="F102" s="8" t="s">
        <v>12</v>
      </c>
      <c r="G102" s="8" t="s">
        <v>219</v>
      </c>
      <c r="H102" s="9" t="s">
        <v>220</v>
      </c>
      <c r="J102">
        <v>3317</v>
      </c>
    </row>
    <row r="103" spans="1:13" hidden="1" x14ac:dyDescent="0.25">
      <c r="A103" s="22">
        <v>102</v>
      </c>
      <c r="B103" s="22" t="s">
        <v>9</v>
      </c>
      <c r="C103" s="22" t="s">
        <v>342</v>
      </c>
      <c r="D103" s="21" t="s">
        <v>202</v>
      </c>
      <c r="E103" s="8" t="s">
        <v>11</v>
      </c>
      <c r="F103" s="8" t="s">
        <v>12</v>
      </c>
      <c r="G103" s="8" t="s">
        <v>221</v>
      </c>
      <c r="H103" s="9" t="s">
        <v>222</v>
      </c>
      <c r="J103">
        <v>3027</v>
      </c>
    </row>
    <row r="104" spans="1:13" hidden="1" x14ac:dyDescent="0.25">
      <c r="A104" s="22">
        <v>103</v>
      </c>
      <c r="B104" s="22" t="s">
        <v>9</v>
      </c>
      <c r="C104" s="22" t="s">
        <v>342</v>
      </c>
      <c r="D104" s="21" t="s">
        <v>202</v>
      </c>
      <c r="E104" s="8" t="s">
        <v>11</v>
      </c>
      <c r="F104" s="8" t="s">
        <v>12</v>
      </c>
      <c r="G104" s="8" t="s">
        <v>223</v>
      </c>
      <c r="H104" s="9" t="s">
        <v>224</v>
      </c>
      <c r="J104">
        <v>118</v>
      </c>
    </row>
    <row r="105" spans="1:13" hidden="1" x14ac:dyDescent="0.25">
      <c r="A105" s="22">
        <v>104</v>
      </c>
      <c r="B105" s="22" t="s">
        <v>9</v>
      </c>
      <c r="C105" s="22" t="s">
        <v>342</v>
      </c>
      <c r="D105" s="21" t="s">
        <v>202</v>
      </c>
      <c r="E105" s="8" t="s">
        <v>19</v>
      </c>
      <c r="F105" s="8" t="s">
        <v>12</v>
      </c>
      <c r="G105" s="8" t="s">
        <v>225</v>
      </c>
      <c r="H105" s="9" t="s">
        <v>226</v>
      </c>
      <c r="J105">
        <v>44358</v>
      </c>
    </row>
    <row r="106" spans="1:13" hidden="1" x14ac:dyDescent="0.25">
      <c r="A106" s="22">
        <v>105</v>
      </c>
      <c r="B106" s="22" t="s">
        <v>9</v>
      </c>
      <c r="C106" s="22" t="s">
        <v>342</v>
      </c>
      <c r="D106" s="21" t="s">
        <v>202</v>
      </c>
      <c r="E106" s="8" t="s">
        <v>11</v>
      </c>
      <c r="F106" s="8" t="s">
        <v>12</v>
      </c>
      <c r="G106" s="8" t="s">
        <v>227</v>
      </c>
      <c r="H106" s="9" t="s">
        <v>228</v>
      </c>
      <c r="J106">
        <v>4550</v>
      </c>
    </row>
    <row r="107" spans="1:13" hidden="1" x14ac:dyDescent="0.25">
      <c r="A107" s="22">
        <v>106</v>
      </c>
      <c r="B107" s="22" t="s">
        <v>9</v>
      </c>
      <c r="C107" s="22" t="s">
        <v>342</v>
      </c>
      <c r="D107" s="21" t="s">
        <v>202</v>
      </c>
      <c r="E107" s="8" t="s">
        <v>11</v>
      </c>
      <c r="F107" s="8" t="s">
        <v>12</v>
      </c>
      <c r="G107" s="8" t="s">
        <v>229</v>
      </c>
      <c r="H107" s="9" t="s">
        <v>230</v>
      </c>
    </row>
    <row r="108" spans="1:13" hidden="1" x14ac:dyDescent="0.25">
      <c r="A108" s="22">
        <v>107</v>
      </c>
      <c r="B108" s="22" t="s">
        <v>9</v>
      </c>
      <c r="C108" s="22" t="s">
        <v>342</v>
      </c>
      <c r="D108" s="21" t="s">
        <v>202</v>
      </c>
      <c r="E108" s="8" t="s">
        <v>11</v>
      </c>
      <c r="F108" s="8" t="s">
        <v>12</v>
      </c>
      <c r="G108" s="8" t="s">
        <v>231</v>
      </c>
      <c r="H108" s="9" t="s">
        <v>232</v>
      </c>
      <c r="J108">
        <v>368</v>
      </c>
    </row>
    <row r="109" spans="1:13" hidden="1" x14ac:dyDescent="0.25">
      <c r="A109" s="22">
        <v>108</v>
      </c>
      <c r="B109" s="22" t="s">
        <v>9</v>
      </c>
      <c r="C109" s="22" t="s">
        <v>342</v>
      </c>
      <c r="D109" s="21" t="s">
        <v>202</v>
      </c>
      <c r="E109" s="8" t="s">
        <v>11</v>
      </c>
      <c r="F109" s="8" t="s">
        <v>12</v>
      </c>
      <c r="G109" s="8" t="s">
        <v>233</v>
      </c>
      <c r="H109" s="9" t="s">
        <v>234</v>
      </c>
    </row>
    <row r="110" spans="1:13" hidden="1" x14ac:dyDescent="0.25">
      <c r="A110" s="22">
        <v>109</v>
      </c>
      <c r="B110" s="22" t="s">
        <v>9</v>
      </c>
      <c r="C110" s="22" t="s">
        <v>342</v>
      </c>
      <c r="D110" s="21" t="s">
        <v>202</v>
      </c>
      <c r="E110" s="8" t="s">
        <v>19</v>
      </c>
      <c r="F110" s="8" t="s">
        <v>12</v>
      </c>
      <c r="G110" s="8" t="s">
        <v>235</v>
      </c>
      <c r="H110" s="9" t="s">
        <v>236</v>
      </c>
      <c r="J110">
        <v>4918</v>
      </c>
    </row>
    <row r="111" spans="1:13" hidden="1" x14ac:dyDescent="0.25">
      <c r="A111" s="22">
        <v>110</v>
      </c>
      <c r="B111" s="22" t="s">
        <v>9</v>
      </c>
      <c r="C111" s="22" t="s">
        <v>342</v>
      </c>
      <c r="D111" s="21" t="s">
        <v>202</v>
      </c>
      <c r="E111" s="8" t="s">
        <v>11</v>
      </c>
      <c r="F111" s="8" t="s">
        <v>12</v>
      </c>
      <c r="G111" s="8" t="s">
        <v>237</v>
      </c>
      <c r="H111" s="9" t="s">
        <v>238</v>
      </c>
    </row>
    <row r="112" spans="1:13" hidden="1" x14ac:dyDescent="0.25">
      <c r="A112" s="22">
        <v>111</v>
      </c>
      <c r="B112" s="22" t="s">
        <v>9</v>
      </c>
      <c r="C112" s="22" t="s">
        <v>342</v>
      </c>
      <c r="D112" s="21" t="s">
        <v>202</v>
      </c>
      <c r="E112" s="8" t="s">
        <v>11</v>
      </c>
      <c r="F112" s="8" t="s">
        <v>12</v>
      </c>
      <c r="G112" s="8" t="s">
        <v>239</v>
      </c>
      <c r="H112" s="9" t="s">
        <v>240</v>
      </c>
    </row>
    <row r="113" spans="1:10" hidden="1" x14ac:dyDescent="0.25">
      <c r="A113" s="22">
        <v>112</v>
      </c>
      <c r="B113" s="22" t="s">
        <v>9</v>
      </c>
      <c r="C113" s="22" t="s">
        <v>342</v>
      </c>
      <c r="D113" s="21" t="s">
        <v>202</v>
      </c>
      <c r="E113" s="8" t="s">
        <v>11</v>
      </c>
      <c r="F113" s="8" t="s">
        <v>12</v>
      </c>
      <c r="G113" s="8" t="s">
        <v>241</v>
      </c>
      <c r="H113" s="9" t="s">
        <v>242</v>
      </c>
    </row>
    <row r="114" spans="1:10" hidden="1" x14ac:dyDescent="0.25">
      <c r="A114" s="22">
        <v>113</v>
      </c>
      <c r="B114" s="22" t="s">
        <v>9</v>
      </c>
      <c r="C114" s="22" t="s">
        <v>342</v>
      </c>
      <c r="D114" s="21" t="s">
        <v>202</v>
      </c>
      <c r="E114" s="8" t="s">
        <v>11</v>
      </c>
      <c r="F114" s="8" t="s">
        <v>12</v>
      </c>
      <c r="G114" s="8" t="s">
        <v>243</v>
      </c>
      <c r="H114" s="9" t="s">
        <v>244</v>
      </c>
    </row>
    <row r="115" spans="1:10" hidden="1" x14ac:dyDescent="0.25">
      <c r="A115" s="22">
        <v>114</v>
      </c>
      <c r="B115" s="22" t="s">
        <v>9</v>
      </c>
      <c r="C115" s="22" t="s">
        <v>342</v>
      </c>
      <c r="D115" s="21" t="s">
        <v>202</v>
      </c>
      <c r="E115" s="8" t="s">
        <v>11</v>
      </c>
      <c r="F115" s="8" t="s">
        <v>12</v>
      </c>
      <c r="G115" s="8" t="s">
        <v>245</v>
      </c>
      <c r="H115" s="9" t="s">
        <v>246</v>
      </c>
    </row>
    <row r="116" spans="1:10" hidden="1" x14ac:dyDescent="0.25">
      <c r="A116" s="22">
        <v>115</v>
      </c>
      <c r="B116" s="22" t="s">
        <v>9</v>
      </c>
      <c r="C116" s="22" t="s">
        <v>342</v>
      </c>
      <c r="D116" s="21" t="s">
        <v>202</v>
      </c>
      <c r="E116" s="8" t="s">
        <v>11</v>
      </c>
      <c r="F116" s="8" t="s">
        <v>12</v>
      </c>
      <c r="G116" s="8" t="s">
        <v>247</v>
      </c>
      <c r="H116" s="9" t="s">
        <v>248</v>
      </c>
    </row>
    <row r="117" spans="1:10" hidden="1" x14ac:dyDescent="0.25">
      <c r="A117" s="22">
        <v>116</v>
      </c>
      <c r="B117" s="22" t="s">
        <v>9</v>
      </c>
      <c r="C117" s="22" t="s">
        <v>342</v>
      </c>
      <c r="D117" s="21" t="s">
        <v>202</v>
      </c>
      <c r="E117" s="8" t="s">
        <v>11</v>
      </c>
      <c r="F117" s="8" t="s">
        <v>12</v>
      </c>
      <c r="G117" s="8" t="s">
        <v>249</v>
      </c>
      <c r="H117" s="9" t="s">
        <v>250</v>
      </c>
    </row>
    <row r="118" spans="1:10" hidden="1" x14ac:dyDescent="0.25">
      <c r="A118" s="22">
        <v>117</v>
      </c>
      <c r="B118" s="22" t="s">
        <v>9</v>
      </c>
      <c r="C118" s="22" t="s">
        <v>342</v>
      </c>
      <c r="D118" s="21" t="s">
        <v>202</v>
      </c>
      <c r="E118" s="8" t="s">
        <v>11</v>
      </c>
      <c r="F118" s="8" t="s">
        <v>12</v>
      </c>
      <c r="G118" s="8" t="s">
        <v>251</v>
      </c>
      <c r="H118" s="9" t="s">
        <v>252</v>
      </c>
    </row>
    <row r="119" spans="1:10" hidden="1" x14ac:dyDescent="0.25">
      <c r="A119" s="22">
        <v>118</v>
      </c>
      <c r="B119" s="22" t="s">
        <v>9</v>
      </c>
      <c r="C119" s="22" t="s">
        <v>342</v>
      </c>
      <c r="D119" s="21" t="s">
        <v>202</v>
      </c>
      <c r="E119" s="8" t="s">
        <v>11</v>
      </c>
      <c r="F119" s="8" t="s">
        <v>12</v>
      </c>
      <c r="G119" s="8" t="s">
        <v>253</v>
      </c>
      <c r="H119" s="9" t="s">
        <v>254</v>
      </c>
    </row>
    <row r="120" spans="1:10" hidden="1" x14ac:dyDescent="0.25">
      <c r="A120" s="22">
        <v>119</v>
      </c>
      <c r="B120" s="22" t="s">
        <v>9</v>
      </c>
      <c r="C120" s="22" t="s">
        <v>342</v>
      </c>
      <c r="D120" s="21" t="s">
        <v>202</v>
      </c>
      <c r="E120" s="8" t="s">
        <v>11</v>
      </c>
      <c r="F120" s="8" t="s">
        <v>12</v>
      </c>
      <c r="G120" s="8" t="s">
        <v>255</v>
      </c>
      <c r="H120" s="9" t="s">
        <v>256</v>
      </c>
    </row>
    <row r="121" spans="1:10" hidden="1" x14ac:dyDescent="0.25">
      <c r="A121" s="22">
        <v>120</v>
      </c>
      <c r="B121" s="22" t="s">
        <v>9</v>
      </c>
      <c r="C121" s="22" t="s">
        <v>342</v>
      </c>
      <c r="D121" s="21" t="s">
        <v>202</v>
      </c>
      <c r="E121" s="8" t="s">
        <v>11</v>
      </c>
      <c r="F121" s="8" t="s">
        <v>12</v>
      </c>
      <c r="G121" s="8" t="s">
        <v>257</v>
      </c>
      <c r="H121" s="9" t="s">
        <v>258</v>
      </c>
    </row>
    <row r="122" spans="1:10" hidden="1" x14ac:dyDescent="0.25">
      <c r="A122" s="22">
        <v>121</v>
      </c>
      <c r="B122" s="22" t="s">
        <v>9</v>
      </c>
      <c r="C122" s="22" t="s">
        <v>342</v>
      </c>
      <c r="D122" s="21" t="s">
        <v>202</v>
      </c>
      <c r="E122" s="8" t="s">
        <v>11</v>
      </c>
      <c r="F122" s="8" t="s">
        <v>12</v>
      </c>
      <c r="G122" s="8" t="s">
        <v>259</v>
      </c>
      <c r="H122" s="9" t="s">
        <v>260</v>
      </c>
    </row>
    <row r="123" spans="1:10" hidden="1" x14ac:dyDescent="0.25">
      <c r="A123" s="22">
        <v>122</v>
      </c>
      <c r="B123" s="22" t="s">
        <v>9</v>
      </c>
      <c r="C123" s="22" t="s">
        <v>342</v>
      </c>
      <c r="D123" s="21" t="s">
        <v>202</v>
      </c>
      <c r="E123" s="8" t="s">
        <v>11</v>
      </c>
      <c r="F123" s="8" t="s">
        <v>12</v>
      </c>
      <c r="G123" s="8" t="s">
        <v>261</v>
      </c>
      <c r="H123" s="9" t="s">
        <v>262</v>
      </c>
    </row>
    <row r="124" spans="1:10" hidden="1" x14ac:dyDescent="0.25">
      <c r="A124" s="22">
        <v>123</v>
      </c>
      <c r="B124" s="22" t="s">
        <v>9</v>
      </c>
      <c r="C124" s="22" t="s">
        <v>342</v>
      </c>
      <c r="D124" s="21" t="s">
        <v>202</v>
      </c>
      <c r="E124" s="8" t="s">
        <v>11</v>
      </c>
      <c r="F124" s="8" t="s">
        <v>12</v>
      </c>
      <c r="G124" s="8" t="s">
        <v>263</v>
      </c>
      <c r="H124" s="9" t="s">
        <v>264</v>
      </c>
    </row>
    <row r="125" spans="1:10" hidden="1" x14ac:dyDescent="0.25">
      <c r="A125" s="22">
        <v>124</v>
      </c>
      <c r="B125" s="22" t="s">
        <v>9</v>
      </c>
      <c r="C125" s="22" t="s">
        <v>342</v>
      </c>
      <c r="D125" s="21" t="s">
        <v>202</v>
      </c>
      <c r="E125" s="8" t="s">
        <v>11</v>
      </c>
      <c r="F125" s="8" t="s">
        <v>12</v>
      </c>
      <c r="G125" s="8" t="s">
        <v>265</v>
      </c>
      <c r="H125" s="9" t="s">
        <v>266</v>
      </c>
    </row>
    <row r="126" spans="1:10" hidden="1" x14ac:dyDescent="0.25">
      <c r="A126" s="22">
        <v>125</v>
      </c>
      <c r="B126" s="22" t="s">
        <v>9</v>
      </c>
      <c r="C126" s="22" t="s">
        <v>342</v>
      </c>
      <c r="D126" s="21" t="s">
        <v>202</v>
      </c>
      <c r="E126" s="8" t="s">
        <v>11</v>
      </c>
      <c r="F126" s="8" t="s">
        <v>12</v>
      </c>
      <c r="G126" s="8" t="s">
        <v>267</v>
      </c>
      <c r="H126" s="9" t="s">
        <v>268</v>
      </c>
    </row>
    <row r="127" spans="1:10" hidden="1" x14ac:dyDescent="0.25">
      <c r="A127" s="22">
        <v>126</v>
      </c>
      <c r="B127" s="22" t="s">
        <v>9</v>
      </c>
      <c r="C127" s="22" t="s">
        <v>342</v>
      </c>
      <c r="D127" s="21" t="s">
        <v>202</v>
      </c>
      <c r="E127" s="8" t="s">
        <v>11</v>
      </c>
      <c r="F127" s="8" t="s">
        <v>12</v>
      </c>
      <c r="G127" s="8" t="s">
        <v>269</v>
      </c>
      <c r="H127" s="9" t="s">
        <v>270</v>
      </c>
    </row>
    <row r="128" spans="1:10" hidden="1" x14ac:dyDescent="0.25">
      <c r="A128" s="22">
        <v>127</v>
      </c>
      <c r="B128" s="22" t="s">
        <v>9</v>
      </c>
      <c r="C128" s="22" t="s">
        <v>342</v>
      </c>
      <c r="D128" s="21" t="s">
        <v>202</v>
      </c>
      <c r="E128" s="8" t="s">
        <v>11</v>
      </c>
      <c r="F128" s="8" t="s">
        <v>12</v>
      </c>
      <c r="G128" s="8" t="s">
        <v>271</v>
      </c>
      <c r="H128" s="9" t="s">
        <v>272</v>
      </c>
      <c r="J128">
        <v>930</v>
      </c>
    </row>
    <row r="129" spans="1:10" hidden="1" x14ac:dyDescent="0.25">
      <c r="A129" s="22">
        <v>128</v>
      </c>
      <c r="B129" s="22" t="s">
        <v>9</v>
      </c>
      <c r="C129" s="22" t="s">
        <v>342</v>
      </c>
      <c r="D129" s="21" t="s">
        <v>202</v>
      </c>
      <c r="E129" s="8" t="s">
        <v>19</v>
      </c>
      <c r="F129" s="8" t="s">
        <v>12</v>
      </c>
      <c r="G129" s="8" t="s">
        <v>273</v>
      </c>
      <c r="H129" s="9" t="s">
        <v>274</v>
      </c>
      <c r="J129">
        <v>930</v>
      </c>
    </row>
    <row r="130" spans="1:10" hidden="1" x14ac:dyDescent="0.25">
      <c r="A130" s="22">
        <v>129</v>
      </c>
      <c r="B130" s="22" t="s">
        <v>9</v>
      </c>
      <c r="C130" s="22" t="s">
        <v>342</v>
      </c>
      <c r="D130" s="21" t="s">
        <v>202</v>
      </c>
      <c r="E130" s="8" t="s">
        <v>11</v>
      </c>
      <c r="F130" s="8" t="s">
        <v>12</v>
      </c>
      <c r="G130" s="8" t="s">
        <v>275</v>
      </c>
      <c r="H130" s="9" t="s">
        <v>276</v>
      </c>
      <c r="J130">
        <v>-546</v>
      </c>
    </row>
    <row r="131" spans="1:10" hidden="1" x14ac:dyDescent="0.25">
      <c r="A131" s="22">
        <v>130</v>
      </c>
      <c r="B131" s="22" t="s">
        <v>9</v>
      </c>
      <c r="C131" s="22" t="s">
        <v>342</v>
      </c>
      <c r="D131" s="21" t="s">
        <v>202</v>
      </c>
      <c r="E131" s="8" t="s">
        <v>11</v>
      </c>
      <c r="F131" s="8" t="s">
        <v>12</v>
      </c>
      <c r="G131" s="8" t="s">
        <v>277</v>
      </c>
      <c r="H131" s="9" t="s">
        <v>278</v>
      </c>
      <c r="J131">
        <v>128</v>
      </c>
    </row>
    <row r="132" spans="1:10" hidden="1" x14ac:dyDescent="0.25">
      <c r="A132" s="22">
        <v>131</v>
      </c>
      <c r="B132" s="22" t="s">
        <v>9</v>
      </c>
      <c r="C132" s="22" t="s">
        <v>342</v>
      </c>
      <c r="D132" s="21" t="s">
        <v>202</v>
      </c>
      <c r="E132" s="8" t="s">
        <v>11</v>
      </c>
      <c r="F132" s="8" t="s">
        <v>12</v>
      </c>
      <c r="G132" s="8" t="s">
        <v>279</v>
      </c>
      <c r="H132" s="9" t="s">
        <v>280</v>
      </c>
    </row>
    <row r="133" spans="1:10" hidden="1" x14ac:dyDescent="0.25">
      <c r="A133" s="22">
        <v>132</v>
      </c>
      <c r="B133" s="22" t="s">
        <v>9</v>
      </c>
      <c r="C133" s="22" t="s">
        <v>342</v>
      </c>
      <c r="D133" s="21" t="s">
        <v>202</v>
      </c>
      <c r="E133" s="8" t="s">
        <v>11</v>
      </c>
      <c r="F133" s="8" t="s">
        <v>12</v>
      </c>
      <c r="G133" s="8" t="s">
        <v>281</v>
      </c>
      <c r="H133" s="9" t="s">
        <v>282</v>
      </c>
    </row>
    <row r="134" spans="1:10" hidden="1" x14ac:dyDescent="0.25">
      <c r="A134" s="22">
        <v>133</v>
      </c>
      <c r="B134" s="22" t="s">
        <v>9</v>
      </c>
      <c r="C134" s="22" t="s">
        <v>342</v>
      </c>
      <c r="D134" s="21" t="s">
        <v>202</v>
      </c>
      <c r="E134" s="8" t="s">
        <v>11</v>
      </c>
      <c r="F134" s="8" t="s">
        <v>12</v>
      </c>
      <c r="G134" s="8" t="s">
        <v>283</v>
      </c>
      <c r="H134" s="9" t="s">
        <v>284</v>
      </c>
    </row>
    <row r="135" spans="1:10" hidden="1" x14ac:dyDescent="0.25">
      <c r="A135" s="22">
        <v>134</v>
      </c>
      <c r="B135" s="22" t="s">
        <v>9</v>
      </c>
      <c r="C135" s="22" t="s">
        <v>342</v>
      </c>
      <c r="D135" s="21" t="s">
        <v>202</v>
      </c>
      <c r="E135" s="8" t="s">
        <v>11</v>
      </c>
      <c r="F135" s="8" t="s">
        <v>12</v>
      </c>
      <c r="G135" s="8" t="s">
        <v>285</v>
      </c>
      <c r="H135" s="9" t="s">
        <v>286</v>
      </c>
    </row>
    <row r="136" spans="1:10" hidden="1" x14ac:dyDescent="0.25">
      <c r="A136" s="22">
        <v>135</v>
      </c>
      <c r="B136" s="22" t="s">
        <v>9</v>
      </c>
      <c r="C136" s="22" t="s">
        <v>342</v>
      </c>
      <c r="D136" s="21" t="s">
        <v>202</v>
      </c>
      <c r="E136" s="8" t="s">
        <v>19</v>
      </c>
      <c r="F136" s="8" t="s">
        <v>12</v>
      </c>
      <c r="G136" s="8" t="s">
        <v>287</v>
      </c>
      <c r="H136" s="9" t="s">
        <v>288</v>
      </c>
      <c r="J136">
        <v>-418</v>
      </c>
    </row>
    <row r="137" spans="1:10" hidden="1" x14ac:dyDescent="0.25">
      <c r="A137" s="22">
        <v>136</v>
      </c>
      <c r="B137" s="22" t="s">
        <v>9</v>
      </c>
      <c r="C137" s="22" t="s">
        <v>342</v>
      </c>
      <c r="D137" s="21" t="s">
        <v>202</v>
      </c>
      <c r="E137" s="8" t="s">
        <v>11</v>
      </c>
      <c r="F137" s="8" t="s">
        <v>12</v>
      </c>
      <c r="G137" s="8" t="s">
        <v>289</v>
      </c>
      <c r="H137" s="9" t="s">
        <v>290</v>
      </c>
      <c r="J137">
        <v>7683.9371973374764</v>
      </c>
    </row>
    <row r="138" spans="1:10" hidden="1" x14ac:dyDescent="0.25">
      <c r="A138" s="22">
        <v>137</v>
      </c>
      <c r="B138" s="22" t="s">
        <v>9</v>
      </c>
      <c r="C138" s="22" t="s">
        <v>342</v>
      </c>
      <c r="D138" s="21" t="s">
        <v>202</v>
      </c>
      <c r="E138" s="8" t="s">
        <v>19</v>
      </c>
      <c r="F138" s="8" t="s">
        <v>12</v>
      </c>
      <c r="G138" s="8" t="s">
        <v>291</v>
      </c>
      <c r="H138" s="9" t="s">
        <v>292</v>
      </c>
      <c r="J138">
        <v>57471.93719733748</v>
      </c>
    </row>
    <row r="139" spans="1:10" hidden="1" x14ac:dyDescent="0.25">
      <c r="A139" s="22">
        <v>138</v>
      </c>
      <c r="B139" s="22" t="s">
        <v>9</v>
      </c>
      <c r="C139" s="22" t="s">
        <v>342</v>
      </c>
      <c r="D139" s="21" t="s">
        <v>202</v>
      </c>
      <c r="E139" s="8" t="s">
        <v>11</v>
      </c>
      <c r="F139" s="8" t="s">
        <v>12</v>
      </c>
      <c r="G139" s="8" t="s">
        <v>293</v>
      </c>
      <c r="H139" s="9" t="s">
        <v>294</v>
      </c>
    </row>
    <row r="140" spans="1:10" hidden="1" x14ac:dyDescent="0.25">
      <c r="A140" s="22">
        <v>139</v>
      </c>
      <c r="B140" s="22" t="s">
        <v>9</v>
      </c>
      <c r="C140" s="22" t="s">
        <v>342</v>
      </c>
      <c r="D140" s="21" t="s">
        <v>202</v>
      </c>
      <c r="E140" s="8" t="s">
        <v>11</v>
      </c>
      <c r="F140" s="8" t="s">
        <v>12</v>
      </c>
      <c r="G140" s="8" t="s">
        <v>295</v>
      </c>
      <c r="H140" s="9" t="s">
        <v>296</v>
      </c>
    </row>
    <row r="141" spans="1:10" hidden="1" x14ac:dyDescent="0.25">
      <c r="A141" s="22">
        <v>140</v>
      </c>
      <c r="B141" s="22" t="s">
        <v>9</v>
      </c>
      <c r="C141" s="22" t="s">
        <v>342</v>
      </c>
      <c r="D141" s="21" t="s">
        <v>202</v>
      </c>
      <c r="E141" s="8" t="s">
        <v>19</v>
      </c>
      <c r="F141" s="8" t="s">
        <v>12</v>
      </c>
      <c r="G141" s="8" t="s">
        <v>297</v>
      </c>
      <c r="H141" s="9" t="s">
        <v>298</v>
      </c>
      <c r="J141">
        <v>57471.93719733748</v>
      </c>
    </row>
    <row r="142" spans="1:10" hidden="1" x14ac:dyDescent="0.25">
      <c r="A142" s="22">
        <v>141</v>
      </c>
      <c r="B142" s="22" t="s">
        <v>9</v>
      </c>
      <c r="C142" s="22" t="s">
        <v>342</v>
      </c>
      <c r="D142" s="21" t="s">
        <v>202</v>
      </c>
      <c r="E142" s="8" t="s">
        <v>19</v>
      </c>
      <c r="F142" s="8" t="s">
        <v>12</v>
      </c>
      <c r="G142" s="8" t="s">
        <v>299</v>
      </c>
      <c r="H142" s="9" t="s">
        <v>300</v>
      </c>
      <c r="J142">
        <v>51307.06</v>
      </c>
    </row>
    <row r="143" spans="1:10" hidden="1" x14ac:dyDescent="0.25">
      <c r="A143" s="22">
        <v>142</v>
      </c>
      <c r="B143" s="22" t="s">
        <v>9</v>
      </c>
      <c r="C143" s="22" t="s">
        <v>342</v>
      </c>
      <c r="D143" s="21" t="s">
        <v>202</v>
      </c>
      <c r="E143" s="8" t="s">
        <v>11</v>
      </c>
      <c r="F143" s="8" t="s">
        <v>12</v>
      </c>
      <c r="G143" s="8" t="s">
        <v>301</v>
      </c>
      <c r="H143" s="9" t="s">
        <v>302</v>
      </c>
      <c r="J143">
        <v>-6164.8771973374824</v>
      </c>
    </row>
    <row r="144" spans="1:10" hidden="1" x14ac:dyDescent="0.25">
      <c r="A144" s="22">
        <v>143</v>
      </c>
      <c r="B144" s="22" t="s">
        <v>9</v>
      </c>
      <c r="C144" s="22" t="s">
        <v>342</v>
      </c>
      <c r="D144" s="21" t="s">
        <v>303</v>
      </c>
      <c r="E144" s="8" t="s">
        <v>11</v>
      </c>
      <c r="F144" s="8" t="s">
        <v>12</v>
      </c>
      <c r="G144" s="8" t="s">
        <v>304</v>
      </c>
      <c r="H144" s="9" t="s">
        <v>305</v>
      </c>
      <c r="J144">
        <v>0</v>
      </c>
    </row>
    <row r="145" spans="1:10" hidden="1" x14ac:dyDescent="0.25">
      <c r="A145" s="22">
        <v>144</v>
      </c>
      <c r="B145" s="22" t="s">
        <v>9</v>
      </c>
      <c r="C145" s="22" t="s">
        <v>342</v>
      </c>
      <c r="D145" s="21" t="s">
        <v>303</v>
      </c>
      <c r="E145" s="8" t="s">
        <v>11</v>
      </c>
      <c r="F145" s="8" t="s">
        <v>12</v>
      </c>
      <c r="G145" s="8" t="s">
        <v>306</v>
      </c>
      <c r="H145" s="9" t="s">
        <v>307</v>
      </c>
    </row>
    <row r="146" spans="1:10" hidden="1" x14ac:dyDescent="0.25">
      <c r="A146" s="22">
        <v>145</v>
      </c>
      <c r="B146" s="22" t="s">
        <v>9</v>
      </c>
      <c r="C146" s="22" t="s">
        <v>342</v>
      </c>
      <c r="D146" s="21" t="s">
        <v>303</v>
      </c>
      <c r="E146" s="8" t="s">
        <v>11</v>
      </c>
      <c r="F146" s="8" t="s">
        <v>12</v>
      </c>
      <c r="G146" s="8" t="s">
        <v>308</v>
      </c>
      <c r="H146" s="9" t="s">
        <v>309</v>
      </c>
    </row>
    <row r="147" spans="1:10" hidden="1" x14ac:dyDescent="0.25">
      <c r="A147" s="22">
        <v>146</v>
      </c>
      <c r="B147" s="22" t="s">
        <v>9</v>
      </c>
      <c r="C147" s="22" t="s">
        <v>342</v>
      </c>
      <c r="D147" s="21" t="s">
        <v>303</v>
      </c>
      <c r="E147" s="8" t="s">
        <v>11</v>
      </c>
      <c r="F147" s="8" t="s">
        <v>12</v>
      </c>
      <c r="G147" s="8" t="s">
        <v>310</v>
      </c>
      <c r="H147" s="9" t="s">
        <v>311</v>
      </c>
    </row>
    <row r="148" spans="1:10" hidden="1" x14ac:dyDescent="0.25">
      <c r="A148" s="22">
        <v>147</v>
      </c>
      <c r="B148" s="22" t="s">
        <v>9</v>
      </c>
      <c r="C148" s="22" t="s">
        <v>342</v>
      </c>
      <c r="D148" s="21" t="s">
        <v>303</v>
      </c>
      <c r="E148" s="8" t="s">
        <v>11</v>
      </c>
      <c r="F148" s="8" t="s">
        <v>12</v>
      </c>
      <c r="G148" s="8" t="s">
        <v>312</v>
      </c>
      <c r="H148" s="9" t="s">
        <v>313</v>
      </c>
    </row>
    <row r="149" spans="1:10" hidden="1" x14ac:dyDescent="0.25">
      <c r="A149" s="22">
        <v>148</v>
      </c>
      <c r="B149" s="22" t="s">
        <v>9</v>
      </c>
      <c r="C149" s="22" t="s">
        <v>342</v>
      </c>
      <c r="D149" s="21" t="s">
        <v>303</v>
      </c>
      <c r="E149" s="8" t="s">
        <v>11</v>
      </c>
      <c r="F149" s="8" t="s">
        <v>12</v>
      </c>
      <c r="G149" s="8" t="s">
        <v>314</v>
      </c>
      <c r="H149" s="9" t="s">
        <v>315</v>
      </c>
    </row>
    <row r="150" spans="1:10" hidden="1" x14ac:dyDescent="0.25">
      <c r="A150" s="22">
        <v>149</v>
      </c>
      <c r="B150" s="22" t="s">
        <v>9</v>
      </c>
      <c r="C150" s="22" t="s">
        <v>342</v>
      </c>
      <c r="D150" s="21" t="s">
        <v>303</v>
      </c>
      <c r="E150" s="8" t="s">
        <v>11</v>
      </c>
      <c r="F150" s="8" t="s">
        <v>12</v>
      </c>
      <c r="G150" s="8" t="s">
        <v>316</v>
      </c>
      <c r="H150" s="9" t="s">
        <v>317</v>
      </c>
    </row>
    <row r="151" spans="1:10" hidden="1" x14ac:dyDescent="0.25">
      <c r="A151" s="22">
        <v>150</v>
      </c>
      <c r="B151" s="22" t="s">
        <v>9</v>
      </c>
      <c r="C151" s="22" t="s">
        <v>342</v>
      </c>
      <c r="D151" s="21" t="s">
        <v>303</v>
      </c>
      <c r="E151" s="8" t="s">
        <v>19</v>
      </c>
      <c r="F151" s="8" t="s">
        <v>12</v>
      </c>
      <c r="G151" s="8" t="s">
        <v>318</v>
      </c>
      <c r="H151" s="9" t="s">
        <v>319</v>
      </c>
    </row>
    <row r="152" spans="1:10" hidden="1" x14ac:dyDescent="0.25">
      <c r="A152" s="22">
        <v>151</v>
      </c>
      <c r="B152" s="22" t="s">
        <v>9</v>
      </c>
      <c r="C152" s="22" t="s">
        <v>342</v>
      </c>
      <c r="D152" s="21" t="s">
        <v>303</v>
      </c>
      <c r="E152" s="8" t="s">
        <v>19</v>
      </c>
      <c r="F152" s="8" t="s">
        <v>12</v>
      </c>
      <c r="G152" s="8" t="s">
        <v>320</v>
      </c>
      <c r="H152" s="9" t="s">
        <v>321</v>
      </c>
    </row>
    <row r="153" spans="1:10" hidden="1" x14ac:dyDescent="0.25">
      <c r="A153" s="22">
        <v>152</v>
      </c>
      <c r="B153" s="22" t="s">
        <v>9</v>
      </c>
      <c r="C153" s="22" t="s">
        <v>342</v>
      </c>
      <c r="D153" s="21" t="s">
        <v>303</v>
      </c>
      <c r="E153" s="8" t="s">
        <v>11</v>
      </c>
      <c r="F153" s="8" t="s">
        <v>12</v>
      </c>
      <c r="G153" s="8" t="s">
        <v>322</v>
      </c>
      <c r="H153" s="9" t="s">
        <v>323</v>
      </c>
    </row>
    <row r="154" spans="1:10" hidden="1" x14ac:dyDescent="0.25">
      <c r="A154" s="22">
        <v>153</v>
      </c>
      <c r="B154" s="22" t="s">
        <v>9</v>
      </c>
      <c r="C154" s="22" t="s">
        <v>342</v>
      </c>
      <c r="D154" s="21" t="s">
        <v>303</v>
      </c>
      <c r="E154" s="8" t="s">
        <v>11</v>
      </c>
      <c r="F154" s="8" t="s">
        <v>12</v>
      </c>
      <c r="G154" s="8" t="s">
        <v>324</v>
      </c>
      <c r="H154" s="9" t="s">
        <v>325</v>
      </c>
    </row>
    <row r="155" spans="1:10" hidden="1" x14ac:dyDescent="0.25">
      <c r="A155" s="22">
        <v>154</v>
      </c>
      <c r="B155" s="22" t="s">
        <v>9</v>
      </c>
      <c r="C155" s="22" t="s">
        <v>342</v>
      </c>
      <c r="D155" s="21" t="s">
        <v>303</v>
      </c>
      <c r="E155" s="8" t="s">
        <v>11</v>
      </c>
      <c r="F155" s="8" t="s">
        <v>12</v>
      </c>
      <c r="G155" s="8" t="s">
        <v>326</v>
      </c>
      <c r="H155" s="9" t="s">
        <v>327</v>
      </c>
    </row>
    <row r="156" spans="1:10" hidden="1" x14ac:dyDescent="0.25">
      <c r="A156" s="22">
        <v>155</v>
      </c>
      <c r="B156" s="22" t="s">
        <v>329</v>
      </c>
      <c r="C156" s="22" t="s">
        <v>342</v>
      </c>
      <c r="D156" s="21" t="s">
        <v>10</v>
      </c>
      <c r="E156" s="8" t="s">
        <v>11</v>
      </c>
      <c r="F156" s="8" t="s">
        <v>12</v>
      </c>
      <c r="G156" s="8" t="s">
        <v>13</v>
      </c>
      <c r="H156" s="9" t="s">
        <v>14</v>
      </c>
    </row>
    <row r="157" spans="1:10" hidden="1" x14ac:dyDescent="0.25">
      <c r="A157" s="22">
        <v>156</v>
      </c>
      <c r="B157" s="22" t="s">
        <v>329</v>
      </c>
      <c r="C157" s="22" t="s">
        <v>342</v>
      </c>
      <c r="D157" s="21" t="s">
        <v>10</v>
      </c>
      <c r="E157" s="8" t="s">
        <v>11</v>
      </c>
      <c r="F157" s="8" t="s">
        <v>12</v>
      </c>
      <c r="G157" s="8" t="s">
        <v>15</v>
      </c>
      <c r="H157" s="9" t="s">
        <v>16</v>
      </c>
    </row>
    <row r="158" spans="1:10" hidden="1" x14ac:dyDescent="0.25">
      <c r="A158" s="22">
        <v>157</v>
      </c>
      <c r="B158" s="22" t="s">
        <v>329</v>
      </c>
      <c r="C158" s="22" t="s">
        <v>342</v>
      </c>
      <c r="D158" s="21" t="s">
        <v>10</v>
      </c>
      <c r="E158" s="8" t="s">
        <v>11</v>
      </c>
      <c r="F158" s="8" t="s">
        <v>12</v>
      </c>
      <c r="G158" s="8" t="s">
        <v>17</v>
      </c>
      <c r="H158" s="9" t="s">
        <v>18</v>
      </c>
    </row>
    <row r="159" spans="1:10" hidden="1" x14ac:dyDescent="0.25">
      <c r="A159" s="22">
        <v>158</v>
      </c>
      <c r="B159" s="22" t="s">
        <v>329</v>
      </c>
      <c r="C159" s="22" t="s">
        <v>342</v>
      </c>
      <c r="D159" s="21" t="s">
        <v>10</v>
      </c>
      <c r="E159" s="8" t="s">
        <v>19</v>
      </c>
      <c r="F159" s="8" t="s">
        <v>12</v>
      </c>
      <c r="G159" s="8" t="s">
        <v>20</v>
      </c>
      <c r="H159" s="9" t="s">
        <v>21</v>
      </c>
      <c r="J159">
        <v>0</v>
      </c>
    </row>
    <row r="160" spans="1:10" hidden="1" x14ac:dyDescent="0.25">
      <c r="A160" s="22">
        <v>159</v>
      </c>
      <c r="B160" s="22" t="s">
        <v>329</v>
      </c>
      <c r="C160" s="22" t="s">
        <v>342</v>
      </c>
      <c r="D160" s="21" t="s">
        <v>10</v>
      </c>
      <c r="E160" s="8" t="s">
        <v>11</v>
      </c>
      <c r="F160" s="8" t="s">
        <v>12</v>
      </c>
      <c r="G160" s="8" t="s">
        <v>22</v>
      </c>
      <c r="H160" s="9" t="s">
        <v>23</v>
      </c>
    </row>
    <row r="161" spans="1:10" hidden="1" x14ac:dyDescent="0.25">
      <c r="A161" s="22">
        <v>160</v>
      </c>
      <c r="B161" s="22" t="s">
        <v>329</v>
      </c>
      <c r="C161" s="22" t="s">
        <v>342</v>
      </c>
      <c r="D161" s="21" t="s">
        <v>10</v>
      </c>
      <c r="E161" s="8" t="s">
        <v>11</v>
      </c>
      <c r="F161" s="8" t="s">
        <v>12</v>
      </c>
      <c r="G161" s="8" t="s">
        <v>24</v>
      </c>
      <c r="H161" s="9" t="s">
        <v>25</v>
      </c>
    </row>
    <row r="162" spans="1:10" hidden="1" x14ac:dyDescent="0.25">
      <c r="A162" s="22">
        <v>161</v>
      </c>
      <c r="B162" s="22" t="s">
        <v>329</v>
      </c>
      <c r="C162" s="22" t="s">
        <v>342</v>
      </c>
      <c r="D162" s="21" t="s">
        <v>10</v>
      </c>
      <c r="E162" s="8" t="s">
        <v>19</v>
      </c>
      <c r="F162" s="8" t="s">
        <v>12</v>
      </c>
      <c r="G162" s="8" t="s">
        <v>26</v>
      </c>
      <c r="H162" s="9" t="s">
        <v>27</v>
      </c>
      <c r="J162">
        <v>0</v>
      </c>
    </row>
    <row r="163" spans="1:10" hidden="1" x14ac:dyDescent="0.25">
      <c r="A163" s="22">
        <v>162</v>
      </c>
      <c r="B163" s="22" t="s">
        <v>329</v>
      </c>
      <c r="C163" s="22" t="s">
        <v>342</v>
      </c>
      <c r="D163" s="21" t="s">
        <v>10</v>
      </c>
      <c r="E163" s="8" t="s">
        <v>11</v>
      </c>
      <c r="F163" s="8" t="s">
        <v>12</v>
      </c>
      <c r="G163" s="8" t="s">
        <v>28</v>
      </c>
      <c r="H163" s="9" t="s">
        <v>29</v>
      </c>
    </row>
    <row r="164" spans="1:10" hidden="1" x14ac:dyDescent="0.25">
      <c r="A164" s="22">
        <v>163</v>
      </c>
      <c r="B164" s="22" t="s">
        <v>329</v>
      </c>
      <c r="C164" s="22" t="s">
        <v>342</v>
      </c>
      <c r="D164" s="21" t="s">
        <v>10</v>
      </c>
      <c r="E164" s="8" t="s">
        <v>11</v>
      </c>
      <c r="F164" s="8" t="s">
        <v>12</v>
      </c>
      <c r="G164" s="8" t="s">
        <v>30</v>
      </c>
      <c r="H164" s="9" t="s">
        <v>31</v>
      </c>
    </row>
    <row r="165" spans="1:10" hidden="1" x14ac:dyDescent="0.25">
      <c r="A165" s="22">
        <v>164</v>
      </c>
      <c r="B165" s="22" t="s">
        <v>329</v>
      </c>
      <c r="C165" s="22" t="s">
        <v>342</v>
      </c>
      <c r="D165" s="21" t="s">
        <v>10</v>
      </c>
      <c r="E165" s="8" t="s">
        <v>11</v>
      </c>
      <c r="F165" s="8" t="s">
        <v>12</v>
      </c>
      <c r="G165" s="8" t="s">
        <v>32</v>
      </c>
      <c r="H165" s="9" t="s">
        <v>33</v>
      </c>
      <c r="J165">
        <v>19627</v>
      </c>
    </row>
    <row r="166" spans="1:10" hidden="1" x14ac:dyDescent="0.25">
      <c r="A166" s="22">
        <v>165</v>
      </c>
      <c r="B166" s="22" t="s">
        <v>329</v>
      </c>
      <c r="C166" s="22" t="s">
        <v>342</v>
      </c>
      <c r="D166" s="21" t="s">
        <v>10</v>
      </c>
      <c r="E166" s="8" t="s">
        <v>11</v>
      </c>
      <c r="F166" s="8" t="s">
        <v>12</v>
      </c>
      <c r="G166" s="8" t="s">
        <v>34</v>
      </c>
      <c r="H166" s="9" t="s">
        <v>35</v>
      </c>
    </row>
    <row r="167" spans="1:10" hidden="1" x14ac:dyDescent="0.25">
      <c r="A167" s="22">
        <v>166</v>
      </c>
      <c r="B167" s="22" t="s">
        <v>329</v>
      </c>
      <c r="C167" s="22" t="s">
        <v>342</v>
      </c>
      <c r="D167" s="21" t="s">
        <v>10</v>
      </c>
      <c r="E167" s="8" t="s">
        <v>11</v>
      </c>
      <c r="F167" s="8" t="s">
        <v>12</v>
      </c>
      <c r="G167" s="8" t="s">
        <v>36</v>
      </c>
      <c r="H167" s="9" t="s">
        <v>37</v>
      </c>
    </row>
    <row r="168" spans="1:10" hidden="1" x14ac:dyDescent="0.25">
      <c r="A168" s="22">
        <v>167</v>
      </c>
      <c r="B168" s="22" t="s">
        <v>329</v>
      </c>
      <c r="C168" s="22" t="s">
        <v>342</v>
      </c>
      <c r="D168" s="21" t="s">
        <v>10</v>
      </c>
      <c r="E168" s="8" t="s">
        <v>11</v>
      </c>
      <c r="F168" s="8" t="s">
        <v>12</v>
      </c>
      <c r="G168" s="8" t="s">
        <v>38</v>
      </c>
      <c r="H168" s="9" t="s">
        <v>39</v>
      </c>
    </row>
    <row r="169" spans="1:10" hidden="1" x14ac:dyDescent="0.25">
      <c r="A169" s="22">
        <v>168</v>
      </c>
      <c r="B169" s="22" t="s">
        <v>329</v>
      </c>
      <c r="C169" s="22" t="s">
        <v>342</v>
      </c>
      <c r="D169" s="21" t="s">
        <v>10</v>
      </c>
      <c r="E169" s="8" t="s">
        <v>11</v>
      </c>
      <c r="F169" s="8" t="s">
        <v>12</v>
      </c>
      <c r="G169" s="8" t="s">
        <v>40</v>
      </c>
      <c r="H169" s="9" t="s">
        <v>41</v>
      </c>
    </row>
    <row r="170" spans="1:10" hidden="1" x14ac:dyDescent="0.25">
      <c r="A170" s="22">
        <v>169</v>
      </c>
      <c r="B170" s="22" t="s">
        <v>329</v>
      </c>
      <c r="C170" s="22" t="s">
        <v>342</v>
      </c>
      <c r="D170" s="21" t="s">
        <v>10</v>
      </c>
      <c r="E170" s="8" t="s">
        <v>11</v>
      </c>
      <c r="F170" s="8" t="s">
        <v>12</v>
      </c>
      <c r="G170" s="8" t="s">
        <v>42</v>
      </c>
      <c r="H170" s="9" t="s">
        <v>43</v>
      </c>
    </row>
    <row r="171" spans="1:10" hidden="1" x14ac:dyDescent="0.25">
      <c r="A171" s="22">
        <v>170</v>
      </c>
      <c r="B171" s="22" t="s">
        <v>329</v>
      </c>
      <c r="C171" s="22" t="s">
        <v>342</v>
      </c>
      <c r="D171" s="21" t="s">
        <v>10</v>
      </c>
      <c r="E171" s="8" t="s">
        <v>11</v>
      </c>
      <c r="F171" s="8" t="s">
        <v>12</v>
      </c>
      <c r="G171" s="8" t="s">
        <v>44</v>
      </c>
      <c r="H171" s="9" t="s">
        <v>45</v>
      </c>
    </row>
    <row r="172" spans="1:10" hidden="1" x14ac:dyDescent="0.25">
      <c r="A172" s="22">
        <v>171</v>
      </c>
      <c r="B172" s="22" t="s">
        <v>329</v>
      </c>
      <c r="C172" s="22" t="s">
        <v>342</v>
      </c>
      <c r="D172" s="21" t="s">
        <v>10</v>
      </c>
      <c r="E172" s="8" t="s">
        <v>11</v>
      </c>
      <c r="F172" s="8" t="s">
        <v>12</v>
      </c>
      <c r="G172" s="8" t="s">
        <v>46</v>
      </c>
      <c r="H172" s="9" t="s">
        <v>47</v>
      </c>
    </row>
    <row r="173" spans="1:10" hidden="1" x14ac:dyDescent="0.25">
      <c r="A173" s="22">
        <v>172</v>
      </c>
      <c r="B173" s="22" t="s">
        <v>329</v>
      </c>
      <c r="C173" s="22" t="s">
        <v>342</v>
      </c>
      <c r="D173" s="21" t="s">
        <v>10</v>
      </c>
      <c r="E173" s="8" t="s">
        <v>11</v>
      </c>
      <c r="F173" s="8" t="s">
        <v>12</v>
      </c>
      <c r="G173" s="8" t="s">
        <v>48</v>
      </c>
      <c r="H173" s="9" t="s">
        <v>49</v>
      </c>
    </row>
    <row r="174" spans="1:10" hidden="1" x14ac:dyDescent="0.25">
      <c r="A174" s="22">
        <v>173</v>
      </c>
      <c r="B174" s="22" t="s">
        <v>329</v>
      </c>
      <c r="C174" s="22" t="s">
        <v>342</v>
      </c>
      <c r="D174" s="21" t="s">
        <v>10</v>
      </c>
      <c r="E174" s="8" t="s">
        <v>11</v>
      </c>
      <c r="F174" s="8" t="s">
        <v>12</v>
      </c>
      <c r="G174" s="8" t="s">
        <v>50</v>
      </c>
      <c r="H174" s="9" t="s">
        <v>51</v>
      </c>
    </row>
    <row r="175" spans="1:10" hidden="1" x14ac:dyDescent="0.25">
      <c r="A175" s="22">
        <v>174</v>
      </c>
      <c r="B175" s="22" t="s">
        <v>329</v>
      </c>
      <c r="C175" s="22" t="s">
        <v>342</v>
      </c>
      <c r="D175" s="21" t="s">
        <v>10</v>
      </c>
      <c r="E175" s="8" t="s">
        <v>11</v>
      </c>
      <c r="F175" s="8" t="s">
        <v>12</v>
      </c>
      <c r="G175" s="8" t="s">
        <v>52</v>
      </c>
      <c r="H175" s="9" t="s">
        <v>53</v>
      </c>
    </row>
    <row r="176" spans="1:10" hidden="1" x14ac:dyDescent="0.25">
      <c r="A176" s="22">
        <v>175</v>
      </c>
      <c r="B176" s="22" t="s">
        <v>329</v>
      </c>
      <c r="C176" s="22" t="s">
        <v>342</v>
      </c>
      <c r="D176" s="21" t="s">
        <v>10</v>
      </c>
      <c r="E176" s="8" t="s">
        <v>11</v>
      </c>
      <c r="F176" s="8" t="s">
        <v>12</v>
      </c>
      <c r="G176" s="8" t="s">
        <v>54</v>
      </c>
      <c r="H176" s="9" t="s">
        <v>55</v>
      </c>
    </row>
    <row r="177" spans="1:8" hidden="1" x14ac:dyDescent="0.25">
      <c r="A177" s="22">
        <v>176</v>
      </c>
      <c r="B177" s="22" t="s">
        <v>329</v>
      </c>
      <c r="C177" s="22" t="s">
        <v>342</v>
      </c>
      <c r="D177" s="21" t="s">
        <v>10</v>
      </c>
      <c r="E177" s="8" t="s">
        <v>11</v>
      </c>
      <c r="F177" s="8" t="s">
        <v>12</v>
      </c>
      <c r="G177" s="8" t="s">
        <v>56</v>
      </c>
      <c r="H177" s="9" t="s">
        <v>57</v>
      </c>
    </row>
    <row r="178" spans="1:8" hidden="1" x14ac:dyDescent="0.25">
      <c r="A178" s="22">
        <v>177</v>
      </c>
      <c r="B178" s="22" t="s">
        <v>329</v>
      </c>
      <c r="C178" s="22" t="s">
        <v>342</v>
      </c>
      <c r="D178" s="21" t="s">
        <v>10</v>
      </c>
      <c r="E178" s="8" t="s">
        <v>11</v>
      </c>
      <c r="F178" s="8" t="s">
        <v>12</v>
      </c>
      <c r="G178" s="8" t="s">
        <v>58</v>
      </c>
      <c r="H178" s="9" t="s">
        <v>59</v>
      </c>
    </row>
    <row r="179" spans="1:8" hidden="1" x14ac:dyDescent="0.25">
      <c r="A179" s="22">
        <v>178</v>
      </c>
      <c r="B179" s="22" t="s">
        <v>329</v>
      </c>
      <c r="C179" s="22" t="s">
        <v>342</v>
      </c>
      <c r="D179" s="21" t="s">
        <v>10</v>
      </c>
      <c r="E179" s="8" t="s">
        <v>11</v>
      </c>
      <c r="F179" s="8" t="s">
        <v>12</v>
      </c>
      <c r="G179" s="8" t="s">
        <v>60</v>
      </c>
      <c r="H179" s="9" t="s">
        <v>61</v>
      </c>
    </row>
    <row r="180" spans="1:8" hidden="1" x14ac:dyDescent="0.25">
      <c r="A180" s="22">
        <v>179</v>
      </c>
      <c r="B180" s="22" t="s">
        <v>329</v>
      </c>
      <c r="C180" s="22" t="s">
        <v>342</v>
      </c>
      <c r="D180" s="21" t="s">
        <v>10</v>
      </c>
      <c r="E180" s="8" t="s">
        <v>11</v>
      </c>
      <c r="F180" s="8" t="s">
        <v>12</v>
      </c>
      <c r="G180" s="8" t="s">
        <v>62</v>
      </c>
      <c r="H180" s="9" t="s">
        <v>63</v>
      </c>
    </row>
    <row r="181" spans="1:8" hidden="1" x14ac:dyDescent="0.25">
      <c r="A181" s="22">
        <v>180</v>
      </c>
      <c r="B181" s="22" t="s">
        <v>329</v>
      </c>
      <c r="C181" s="22" t="s">
        <v>342</v>
      </c>
      <c r="D181" s="21" t="s">
        <v>10</v>
      </c>
      <c r="E181" s="8" t="s">
        <v>11</v>
      </c>
      <c r="F181" s="8" t="s">
        <v>12</v>
      </c>
      <c r="G181" s="8" t="s">
        <v>64</v>
      </c>
      <c r="H181" s="9" t="s">
        <v>65</v>
      </c>
    </row>
    <row r="182" spans="1:8" hidden="1" x14ac:dyDescent="0.25">
      <c r="A182" s="22">
        <v>181</v>
      </c>
      <c r="B182" s="22" t="s">
        <v>329</v>
      </c>
      <c r="C182" s="22" t="s">
        <v>342</v>
      </c>
      <c r="D182" s="21" t="s">
        <v>10</v>
      </c>
      <c r="E182" s="8" t="s">
        <v>11</v>
      </c>
      <c r="F182" s="8" t="s">
        <v>12</v>
      </c>
      <c r="G182" s="8" t="s">
        <v>66</v>
      </c>
      <c r="H182" s="9" t="s">
        <v>67</v>
      </c>
    </row>
    <row r="183" spans="1:8" hidden="1" x14ac:dyDescent="0.25">
      <c r="A183" s="22">
        <v>182</v>
      </c>
      <c r="B183" s="22" t="s">
        <v>329</v>
      </c>
      <c r="C183" s="22" t="s">
        <v>342</v>
      </c>
      <c r="D183" s="21" t="s">
        <v>10</v>
      </c>
      <c r="E183" s="8" t="s">
        <v>11</v>
      </c>
      <c r="F183" s="8" t="s">
        <v>12</v>
      </c>
      <c r="G183" s="8" t="s">
        <v>68</v>
      </c>
      <c r="H183" s="9" t="s">
        <v>69</v>
      </c>
    </row>
    <row r="184" spans="1:8" hidden="1" x14ac:dyDescent="0.25">
      <c r="A184" s="22">
        <v>183</v>
      </c>
      <c r="B184" s="22" t="s">
        <v>329</v>
      </c>
      <c r="C184" s="22" t="s">
        <v>342</v>
      </c>
      <c r="D184" s="21" t="s">
        <v>10</v>
      </c>
      <c r="E184" s="8" t="s">
        <v>11</v>
      </c>
      <c r="F184" s="8" t="s">
        <v>12</v>
      </c>
      <c r="G184" s="8" t="s">
        <v>70</v>
      </c>
      <c r="H184" s="9" t="s">
        <v>71</v>
      </c>
    </row>
    <row r="185" spans="1:8" hidden="1" x14ac:dyDescent="0.25">
      <c r="A185" s="22">
        <v>184</v>
      </c>
      <c r="B185" s="22" t="s">
        <v>329</v>
      </c>
      <c r="C185" s="22" t="s">
        <v>342</v>
      </c>
      <c r="D185" s="21" t="s">
        <v>10</v>
      </c>
      <c r="E185" s="8" t="s">
        <v>11</v>
      </c>
      <c r="F185" s="8" t="s">
        <v>12</v>
      </c>
      <c r="G185" s="8" t="s">
        <v>72</v>
      </c>
      <c r="H185" s="9" t="s">
        <v>73</v>
      </c>
    </row>
    <row r="186" spans="1:8" hidden="1" x14ac:dyDescent="0.25">
      <c r="A186" s="22">
        <v>185</v>
      </c>
      <c r="B186" s="22" t="s">
        <v>329</v>
      </c>
      <c r="C186" s="22" t="s">
        <v>342</v>
      </c>
      <c r="D186" s="21" t="s">
        <v>10</v>
      </c>
      <c r="E186" s="8" t="s">
        <v>11</v>
      </c>
      <c r="F186" s="8" t="s">
        <v>12</v>
      </c>
      <c r="G186" s="8" t="s">
        <v>74</v>
      </c>
      <c r="H186" s="9" t="s">
        <v>75</v>
      </c>
    </row>
    <row r="187" spans="1:8" hidden="1" x14ac:dyDescent="0.25">
      <c r="A187" s="22">
        <v>186</v>
      </c>
      <c r="B187" s="22" t="s">
        <v>329</v>
      </c>
      <c r="C187" s="22" t="s">
        <v>342</v>
      </c>
      <c r="D187" s="21" t="s">
        <v>10</v>
      </c>
      <c r="E187" s="8" t="s">
        <v>11</v>
      </c>
      <c r="F187" s="8" t="s">
        <v>12</v>
      </c>
      <c r="G187" s="8" t="s">
        <v>76</v>
      </c>
      <c r="H187" s="9" t="s">
        <v>77</v>
      </c>
    </row>
    <row r="188" spans="1:8" hidden="1" x14ac:dyDescent="0.25">
      <c r="A188" s="22">
        <v>187</v>
      </c>
      <c r="B188" s="22" t="s">
        <v>329</v>
      </c>
      <c r="C188" s="22" t="s">
        <v>342</v>
      </c>
      <c r="D188" s="21" t="s">
        <v>10</v>
      </c>
      <c r="E188" s="8" t="s">
        <v>11</v>
      </c>
      <c r="F188" s="8" t="s">
        <v>12</v>
      </c>
      <c r="G188" s="8" t="s">
        <v>78</v>
      </c>
      <c r="H188" s="9" t="s">
        <v>79</v>
      </c>
    </row>
    <row r="189" spans="1:8" hidden="1" x14ac:dyDescent="0.25">
      <c r="A189" s="22">
        <v>188</v>
      </c>
      <c r="B189" s="22" t="s">
        <v>329</v>
      </c>
      <c r="C189" s="22" t="s">
        <v>342</v>
      </c>
      <c r="D189" s="21" t="s">
        <v>10</v>
      </c>
      <c r="E189" s="8" t="s">
        <v>11</v>
      </c>
      <c r="F189" s="8" t="s">
        <v>12</v>
      </c>
      <c r="G189" s="8" t="s">
        <v>80</v>
      </c>
      <c r="H189" s="9" t="s">
        <v>81</v>
      </c>
    </row>
    <row r="190" spans="1:8" hidden="1" x14ac:dyDescent="0.25">
      <c r="A190" s="22">
        <v>189</v>
      </c>
      <c r="B190" s="22" t="s">
        <v>329</v>
      </c>
      <c r="C190" s="22" t="s">
        <v>342</v>
      </c>
      <c r="D190" s="21" t="s">
        <v>10</v>
      </c>
      <c r="E190" s="8" t="s">
        <v>11</v>
      </c>
      <c r="F190" s="8" t="s">
        <v>12</v>
      </c>
      <c r="G190" s="8" t="s">
        <v>82</v>
      </c>
      <c r="H190" s="9" t="s">
        <v>83</v>
      </c>
    </row>
    <row r="191" spans="1:8" hidden="1" x14ac:dyDescent="0.25">
      <c r="A191" s="22">
        <v>190</v>
      </c>
      <c r="B191" s="22" t="s">
        <v>329</v>
      </c>
      <c r="C191" s="22" t="s">
        <v>342</v>
      </c>
      <c r="D191" s="21" t="s">
        <v>10</v>
      </c>
      <c r="E191" s="8" t="s">
        <v>11</v>
      </c>
      <c r="F191" s="8" t="s">
        <v>12</v>
      </c>
      <c r="G191" s="8" t="s">
        <v>84</v>
      </c>
      <c r="H191" s="9" t="s">
        <v>85</v>
      </c>
    </row>
    <row r="192" spans="1:8" hidden="1" x14ac:dyDescent="0.25">
      <c r="A192" s="22">
        <v>191</v>
      </c>
      <c r="B192" s="22" t="s">
        <v>329</v>
      </c>
      <c r="C192" s="22" t="s">
        <v>342</v>
      </c>
      <c r="D192" s="21" t="s">
        <v>10</v>
      </c>
      <c r="E192" s="8" t="s">
        <v>11</v>
      </c>
      <c r="F192" s="8" t="s">
        <v>12</v>
      </c>
      <c r="G192" s="8" t="s">
        <v>86</v>
      </c>
      <c r="H192" s="9" t="s">
        <v>87</v>
      </c>
    </row>
    <row r="193" spans="1:10" hidden="1" x14ac:dyDescent="0.25">
      <c r="A193" s="22">
        <v>192</v>
      </c>
      <c r="B193" s="22" t="s">
        <v>329</v>
      </c>
      <c r="C193" s="22" t="s">
        <v>342</v>
      </c>
      <c r="D193" s="21" t="s">
        <v>10</v>
      </c>
      <c r="E193" s="8" t="s">
        <v>11</v>
      </c>
      <c r="F193" s="8" t="s">
        <v>12</v>
      </c>
      <c r="G193" s="8" t="s">
        <v>88</v>
      </c>
      <c r="H193" s="9" t="s">
        <v>89</v>
      </c>
    </row>
    <row r="194" spans="1:10" hidden="1" x14ac:dyDescent="0.25">
      <c r="A194" s="22">
        <v>193</v>
      </c>
      <c r="B194" s="22" t="s">
        <v>329</v>
      </c>
      <c r="C194" s="22" t="s">
        <v>342</v>
      </c>
      <c r="D194" s="21" t="s">
        <v>10</v>
      </c>
      <c r="E194" s="8" t="s">
        <v>11</v>
      </c>
      <c r="F194" s="8" t="s">
        <v>12</v>
      </c>
      <c r="G194" s="8" t="s">
        <v>90</v>
      </c>
      <c r="H194" s="9" t="s">
        <v>91</v>
      </c>
    </row>
    <row r="195" spans="1:10" hidden="1" x14ac:dyDescent="0.25">
      <c r="A195" s="22">
        <v>194</v>
      </c>
      <c r="B195" s="22" t="s">
        <v>329</v>
      </c>
      <c r="C195" s="22" t="s">
        <v>342</v>
      </c>
      <c r="D195" s="21" t="s">
        <v>10</v>
      </c>
      <c r="E195" s="8" t="s">
        <v>11</v>
      </c>
      <c r="F195" s="8" t="s">
        <v>12</v>
      </c>
      <c r="G195" s="8" t="s">
        <v>92</v>
      </c>
      <c r="H195" s="9" t="s">
        <v>93</v>
      </c>
    </row>
    <row r="196" spans="1:10" hidden="1" x14ac:dyDescent="0.25">
      <c r="A196" s="22">
        <v>195</v>
      </c>
      <c r="B196" s="22" t="s">
        <v>329</v>
      </c>
      <c r="C196" s="22" t="s">
        <v>342</v>
      </c>
      <c r="D196" s="21" t="s">
        <v>10</v>
      </c>
      <c r="E196" s="8" t="s">
        <v>11</v>
      </c>
      <c r="F196" s="8" t="s">
        <v>12</v>
      </c>
      <c r="G196" s="8" t="s">
        <v>94</v>
      </c>
      <c r="H196" s="9" t="s">
        <v>95</v>
      </c>
    </row>
    <row r="197" spans="1:10" hidden="1" x14ac:dyDescent="0.25">
      <c r="A197" s="22">
        <v>196</v>
      </c>
      <c r="B197" s="22" t="s">
        <v>329</v>
      </c>
      <c r="C197" s="22" t="s">
        <v>342</v>
      </c>
      <c r="D197" s="21" t="s">
        <v>10</v>
      </c>
      <c r="E197" s="8" t="s">
        <v>11</v>
      </c>
      <c r="F197" s="8" t="s">
        <v>12</v>
      </c>
      <c r="G197" s="8" t="s">
        <v>96</v>
      </c>
      <c r="H197" s="9" t="s">
        <v>97</v>
      </c>
    </row>
    <row r="198" spans="1:10" hidden="1" x14ac:dyDescent="0.25">
      <c r="A198" s="22">
        <v>197</v>
      </c>
      <c r="B198" s="22" t="s">
        <v>329</v>
      </c>
      <c r="C198" s="22" t="s">
        <v>342</v>
      </c>
      <c r="D198" s="21" t="s">
        <v>10</v>
      </c>
      <c r="E198" s="8" t="s">
        <v>19</v>
      </c>
      <c r="F198" s="8" t="s">
        <v>12</v>
      </c>
      <c r="G198" s="8" t="s">
        <v>98</v>
      </c>
      <c r="H198" s="9" t="s">
        <v>99</v>
      </c>
      <c r="J198">
        <v>19627</v>
      </c>
    </row>
    <row r="199" spans="1:10" hidden="1" x14ac:dyDescent="0.25">
      <c r="A199" s="22">
        <v>198</v>
      </c>
      <c r="B199" s="22" t="s">
        <v>329</v>
      </c>
      <c r="C199" s="22" t="s">
        <v>342</v>
      </c>
      <c r="D199" s="21" t="s">
        <v>10</v>
      </c>
      <c r="E199" s="8" t="s">
        <v>11</v>
      </c>
      <c r="F199" s="8" t="s">
        <v>12</v>
      </c>
      <c r="G199" s="8" t="s">
        <v>100</v>
      </c>
      <c r="H199" s="9" t="s">
        <v>101</v>
      </c>
    </row>
    <row r="200" spans="1:10" hidden="1" x14ac:dyDescent="0.25">
      <c r="A200" s="22">
        <v>199</v>
      </c>
      <c r="B200" s="22" t="s">
        <v>329</v>
      </c>
      <c r="C200" s="22" t="s">
        <v>342</v>
      </c>
      <c r="D200" s="21" t="s">
        <v>10</v>
      </c>
      <c r="E200" s="8" t="s">
        <v>11</v>
      </c>
      <c r="F200" s="8" t="s">
        <v>12</v>
      </c>
      <c r="G200" s="8" t="s">
        <v>102</v>
      </c>
      <c r="H200" s="9" t="s">
        <v>103</v>
      </c>
    </row>
    <row r="201" spans="1:10" hidden="1" x14ac:dyDescent="0.25">
      <c r="A201" s="22">
        <v>200</v>
      </c>
      <c r="B201" s="22" t="s">
        <v>329</v>
      </c>
      <c r="C201" s="22" t="s">
        <v>342</v>
      </c>
      <c r="D201" s="21" t="s">
        <v>10</v>
      </c>
      <c r="E201" s="8" t="s">
        <v>11</v>
      </c>
      <c r="F201" s="8" t="s">
        <v>12</v>
      </c>
      <c r="G201" s="8" t="s">
        <v>104</v>
      </c>
      <c r="H201" s="9" t="s">
        <v>105</v>
      </c>
    </row>
    <row r="202" spans="1:10" hidden="1" x14ac:dyDescent="0.25">
      <c r="A202" s="22">
        <v>201</v>
      </c>
      <c r="B202" s="22" t="s">
        <v>329</v>
      </c>
      <c r="C202" s="22" t="s">
        <v>342</v>
      </c>
      <c r="D202" s="21" t="s">
        <v>10</v>
      </c>
      <c r="E202" s="8" t="s">
        <v>11</v>
      </c>
      <c r="F202" s="8" t="s">
        <v>12</v>
      </c>
      <c r="G202" s="8" t="s">
        <v>106</v>
      </c>
      <c r="H202" s="9" t="s">
        <v>107</v>
      </c>
    </row>
    <row r="203" spans="1:10" hidden="1" x14ac:dyDescent="0.25">
      <c r="A203" s="22">
        <v>202</v>
      </c>
      <c r="B203" s="22" t="s">
        <v>329</v>
      </c>
      <c r="C203" s="22" t="s">
        <v>342</v>
      </c>
      <c r="D203" s="21" t="s">
        <v>10</v>
      </c>
      <c r="E203" s="8" t="s">
        <v>11</v>
      </c>
      <c r="F203" s="8" t="s">
        <v>12</v>
      </c>
      <c r="G203" s="8" t="s">
        <v>108</v>
      </c>
      <c r="H203" s="9" t="s">
        <v>109</v>
      </c>
    </row>
    <row r="204" spans="1:10" hidden="1" x14ac:dyDescent="0.25">
      <c r="A204" s="22">
        <v>203</v>
      </c>
      <c r="B204" s="22" t="s">
        <v>329</v>
      </c>
      <c r="C204" s="22" t="s">
        <v>342</v>
      </c>
      <c r="D204" s="21" t="s">
        <v>10</v>
      </c>
      <c r="E204" s="8" t="s">
        <v>11</v>
      </c>
      <c r="F204" s="8" t="s">
        <v>12</v>
      </c>
      <c r="G204" s="8" t="s">
        <v>110</v>
      </c>
      <c r="H204" s="9" t="s">
        <v>111</v>
      </c>
    </row>
    <row r="205" spans="1:10" hidden="1" x14ac:dyDescent="0.25">
      <c r="A205" s="22">
        <v>204</v>
      </c>
      <c r="B205" s="22" t="s">
        <v>329</v>
      </c>
      <c r="C205" s="22" t="s">
        <v>342</v>
      </c>
      <c r="D205" s="21" t="s">
        <v>10</v>
      </c>
      <c r="E205" s="8" t="s">
        <v>11</v>
      </c>
      <c r="F205" s="8" t="s">
        <v>12</v>
      </c>
      <c r="G205" s="8" t="s">
        <v>112</v>
      </c>
      <c r="H205" s="9" t="s">
        <v>113</v>
      </c>
    </row>
    <row r="206" spans="1:10" hidden="1" x14ac:dyDescent="0.25">
      <c r="A206" s="22">
        <v>205</v>
      </c>
      <c r="B206" s="22" t="s">
        <v>329</v>
      </c>
      <c r="C206" s="22" t="s">
        <v>342</v>
      </c>
      <c r="D206" s="21" t="s">
        <v>10</v>
      </c>
      <c r="E206" s="8" t="s">
        <v>11</v>
      </c>
      <c r="F206" s="8" t="s">
        <v>12</v>
      </c>
      <c r="G206" s="8" t="s">
        <v>114</v>
      </c>
      <c r="H206" s="9" t="s">
        <v>115</v>
      </c>
    </row>
    <row r="207" spans="1:10" hidden="1" x14ac:dyDescent="0.25">
      <c r="A207" s="22">
        <v>206</v>
      </c>
      <c r="B207" s="22" t="s">
        <v>329</v>
      </c>
      <c r="C207" s="22" t="s">
        <v>342</v>
      </c>
      <c r="D207" s="21" t="s">
        <v>10</v>
      </c>
      <c r="E207" s="8" t="s">
        <v>11</v>
      </c>
      <c r="F207" s="8" t="s">
        <v>12</v>
      </c>
      <c r="G207" s="8" t="s">
        <v>116</v>
      </c>
      <c r="H207" s="9" t="s">
        <v>117</v>
      </c>
    </row>
    <row r="208" spans="1:10" hidden="1" x14ac:dyDescent="0.25">
      <c r="A208" s="22">
        <v>207</v>
      </c>
      <c r="B208" s="22" t="s">
        <v>329</v>
      </c>
      <c r="C208" s="22" t="s">
        <v>342</v>
      </c>
      <c r="D208" s="21" t="s">
        <v>10</v>
      </c>
      <c r="E208" s="8" t="s">
        <v>19</v>
      </c>
      <c r="F208" s="8" t="s">
        <v>12</v>
      </c>
      <c r="G208" s="8" t="s">
        <v>118</v>
      </c>
      <c r="H208" s="9" t="s">
        <v>119</v>
      </c>
      <c r="J208">
        <v>19627</v>
      </c>
    </row>
    <row r="209" spans="1:8" hidden="1" x14ac:dyDescent="0.25">
      <c r="A209" s="22">
        <v>208</v>
      </c>
      <c r="B209" s="22" t="s">
        <v>329</v>
      </c>
      <c r="C209" s="22" t="s">
        <v>342</v>
      </c>
      <c r="D209" s="21" t="s">
        <v>120</v>
      </c>
      <c r="E209" s="8" t="s">
        <v>11</v>
      </c>
      <c r="F209" s="8" t="s">
        <v>121</v>
      </c>
      <c r="G209" s="8" t="s">
        <v>122</v>
      </c>
      <c r="H209" s="9" t="s">
        <v>123</v>
      </c>
    </row>
    <row r="210" spans="1:8" hidden="1" x14ac:dyDescent="0.25">
      <c r="A210" s="22">
        <v>209</v>
      </c>
      <c r="B210" s="22" t="s">
        <v>329</v>
      </c>
      <c r="C210" s="22" t="s">
        <v>342</v>
      </c>
      <c r="D210" s="21" t="s">
        <v>120</v>
      </c>
      <c r="E210" s="8" t="s">
        <v>11</v>
      </c>
      <c r="F210" s="8" t="s">
        <v>121</v>
      </c>
      <c r="G210" s="8" t="s">
        <v>124</v>
      </c>
      <c r="H210" s="9" t="s">
        <v>125</v>
      </c>
    </row>
    <row r="211" spans="1:8" hidden="1" x14ac:dyDescent="0.25">
      <c r="A211" s="22">
        <v>210</v>
      </c>
      <c r="B211" s="22" t="s">
        <v>329</v>
      </c>
      <c r="C211" s="22" t="s">
        <v>342</v>
      </c>
      <c r="D211" s="21" t="s">
        <v>120</v>
      </c>
      <c r="E211" s="8" t="s">
        <v>11</v>
      </c>
      <c r="F211" s="8" t="s">
        <v>121</v>
      </c>
      <c r="G211" s="8" t="s">
        <v>126</v>
      </c>
      <c r="H211" s="9" t="s">
        <v>127</v>
      </c>
    </row>
    <row r="212" spans="1:8" hidden="1" x14ac:dyDescent="0.25">
      <c r="A212" s="22">
        <v>211</v>
      </c>
      <c r="B212" s="22" t="s">
        <v>329</v>
      </c>
      <c r="C212" s="22" t="s">
        <v>342</v>
      </c>
      <c r="D212" s="21" t="s">
        <v>120</v>
      </c>
      <c r="E212" s="8" t="s">
        <v>11</v>
      </c>
      <c r="F212" s="8" t="s">
        <v>121</v>
      </c>
      <c r="G212" s="8" t="s">
        <v>128</v>
      </c>
      <c r="H212" s="9" t="s">
        <v>129</v>
      </c>
    </row>
    <row r="213" spans="1:8" hidden="1" x14ac:dyDescent="0.25">
      <c r="A213" s="22">
        <v>212</v>
      </c>
      <c r="B213" s="22" t="s">
        <v>329</v>
      </c>
      <c r="C213" s="22" t="s">
        <v>342</v>
      </c>
      <c r="D213" s="21" t="s">
        <v>120</v>
      </c>
      <c r="E213" s="8" t="s">
        <v>11</v>
      </c>
      <c r="F213" s="8" t="s">
        <v>130</v>
      </c>
      <c r="G213" s="8" t="s">
        <v>131</v>
      </c>
      <c r="H213" s="9" t="s">
        <v>132</v>
      </c>
    </row>
    <row r="214" spans="1:8" hidden="1" x14ac:dyDescent="0.25">
      <c r="A214" s="22">
        <v>213</v>
      </c>
      <c r="B214" s="22" t="s">
        <v>329</v>
      </c>
      <c r="C214" s="22" t="s">
        <v>342</v>
      </c>
      <c r="D214" s="21" t="s">
        <v>120</v>
      </c>
      <c r="E214" s="8" t="s">
        <v>11</v>
      </c>
      <c r="F214" s="8" t="s">
        <v>130</v>
      </c>
      <c r="G214" s="8" t="s">
        <v>133</v>
      </c>
      <c r="H214" s="9" t="s">
        <v>134</v>
      </c>
    </row>
    <row r="215" spans="1:8" hidden="1" x14ac:dyDescent="0.25">
      <c r="A215" s="22">
        <v>214</v>
      </c>
      <c r="B215" s="22" t="s">
        <v>329</v>
      </c>
      <c r="C215" s="22" t="s">
        <v>342</v>
      </c>
      <c r="D215" s="21" t="s">
        <v>120</v>
      </c>
      <c r="E215" s="8" t="s">
        <v>11</v>
      </c>
      <c r="F215" s="8" t="s">
        <v>130</v>
      </c>
      <c r="G215" s="8" t="s">
        <v>135</v>
      </c>
      <c r="H215" s="9" t="s">
        <v>136</v>
      </c>
    </row>
    <row r="216" spans="1:8" hidden="1" x14ac:dyDescent="0.25">
      <c r="A216" s="22">
        <v>215</v>
      </c>
      <c r="B216" s="22" t="s">
        <v>329</v>
      </c>
      <c r="C216" s="22" t="s">
        <v>342</v>
      </c>
      <c r="D216" s="21" t="s">
        <v>120</v>
      </c>
      <c r="E216" s="8" t="s">
        <v>11</v>
      </c>
      <c r="F216" s="8" t="s">
        <v>130</v>
      </c>
      <c r="G216" s="8" t="s">
        <v>137</v>
      </c>
      <c r="H216" s="9" t="s">
        <v>138</v>
      </c>
    </row>
    <row r="217" spans="1:8" hidden="1" x14ac:dyDescent="0.25">
      <c r="A217" s="22">
        <v>216</v>
      </c>
      <c r="B217" s="22" t="s">
        <v>329</v>
      </c>
      <c r="C217" s="22" t="s">
        <v>342</v>
      </c>
      <c r="D217" s="21" t="s">
        <v>120</v>
      </c>
      <c r="E217" s="8" t="s">
        <v>11</v>
      </c>
      <c r="F217" s="8" t="s">
        <v>130</v>
      </c>
      <c r="G217" s="8" t="s">
        <v>139</v>
      </c>
      <c r="H217" s="9" t="s">
        <v>140</v>
      </c>
    </row>
    <row r="218" spans="1:8" hidden="1" x14ac:dyDescent="0.25">
      <c r="A218" s="22">
        <v>217</v>
      </c>
      <c r="B218" s="22" t="s">
        <v>329</v>
      </c>
      <c r="C218" s="22" t="s">
        <v>342</v>
      </c>
      <c r="D218" s="21" t="s">
        <v>120</v>
      </c>
      <c r="E218" s="8" t="s">
        <v>11</v>
      </c>
      <c r="F218" s="8" t="s">
        <v>130</v>
      </c>
      <c r="G218" s="8" t="s">
        <v>141</v>
      </c>
      <c r="H218" s="9" t="s">
        <v>142</v>
      </c>
    </row>
    <row r="219" spans="1:8" hidden="1" x14ac:dyDescent="0.25">
      <c r="A219" s="22">
        <v>218</v>
      </c>
      <c r="B219" s="22" t="s">
        <v>329</v>
      </c>
      <c r="C219" s="22" t="s">
        <v>342</v>
      </c>
      <c r="D219" s="21" t="s">
        <v>120</v>
      </c>
      <c r="E219" s="8" t="s">
        <v>11</v>
      </c>
      <c r="F219" s="8" t="s">
        <v>130</v>
      </c>
      <c r="G219" s="8" t="s">
        <v>143</v>
      </c>
      <c r="H219" s="9" t="s">
        <v>144</v>
      </c>
    </row>
    <row r="220" spans="1:8" hidden="1" x14ac:dyDescent="0.25">
      <c r="A220" s="22">
        <v>219</v>
      </c>
      <c r="B220" s="22" t="s">
        <v>329</v>
      </c>
      <c r="C220" s="22" t="s">
        <v>342</v>
      </c>
      <c r="D220" s="21" t="s">
        <v>120</v>
      </c>
      <c r="E220" s="8" t="s">
        <v>11</v>
      </c>
      <c r="F220" s="8" t="s">
        <v>130</v>
      </c>
      <c r="G220" s="8" t="s">
        <v>145</v>
      </c>
      <c r="H220" s="9" t="s">
        <v>146</v>
      </c>
    </row>
    <row r="221" spans="1:8" hidden="1" x14ac:dyDescent="0.25">
      <c r="A221" s="22">
        <v>220</v>
      </c>
      <c r="B221" s="22" t="s">
        <v>329</v>
      </c>
      <c r="C221" s="22" t="s">
        <v>342</v>
      </c>
      <c r="D221" s="21" t="s">
        <v>120</v>
      </c>
      <c r="E221" s="8" t="s">
        <v>11</v>
      </c>
      <c r="F221" s="8" t="s">
        <v>130</v>
      </c>
      <c r="G221" s="8" t="s">
        <v>147</v>
      </c>
      <c r="H221" s="9" t="s">
        <v>148</v>
      </c>
    </row>
    <row r="222" spans="1:8" hidden="1" x14ac:dyDescent="0.25">
      <c r="A222" s="22">
        <v>221</v>
      </c>
      <c r="B222" s="22" t="s">
        <v>329</v>
      </c>
      <c r="C222" s="22" t="s">
        <v>342</v>
      </c>
      <c r="D222" s="21" t="s">
        <v>120</v>
      </c>
      <c r="E222" s="8" t="s">
        <v>11</v>
      </c>
      <c r="F222" s="8" t="s">
        <v>130</v>
      </c>
      <c r="G222" s="8" t="s">
        <v>149</v>
      </c>
      <c r="H222" s="9" t="s">
        <v>150</v>
      </c>
    </row>
    <row r="223" spans="1:8" hidden="1" x14ac:dyDescent="0.25">
      <c r="A223" s="22">
        <v>222</v>
      </c>
      <c r="B223" s="22" t="s">
        <v>329</v>
      </c>
      <c r="C223" s="22" t="s">
        <v>342</v>
      </c>
      <c r="D223" s="21" t="s">
        <v>120</v>
      </c>
      <c r="E223" s="8" t="s">
        <v>11</v>
      </c>
      <c r="F223" s="8" t="s">
        <v>130</v>
      </c>
      <c r="G223" s="8" t="s">
        <v>151</v>
      </c>
      <c r="H223" s="9" t="s">
        <v>152</v>
      </c>
    </row>
    <row r="224" spans="1:8" hidden="1" x14ac:dyDescent="0.25">
      <c r="A224" s="22">
        <v>223</v>
      </c>
      <c r="B224" s="22" t="s">
        <v>329</v>
      </c>
      <c r="C224" s="22" t="s">
        <v>342</v>
      </c>
      <c r="D224" s="21" t="s">
        <v>120</v>
      </c>
      <c r="E224" s="8" t="s">
        <v>11</v>
      </c>
      <c r="F224" s="8" t="s">
        <v>130</v>
      </c>
      <c r="G224" s="8" t="s">
        <v>153</v>
      </c>
      <c r="H224" s="9" t="s">
        <v>154</v>
      </c>
    </row>
    <row r="225" spans="1:11" hidden="1" x14ac:dyDescent="0.25">
      <c r="A225" s="22">
        <v>224</v>
      </c>
      <c r="B225" s="22" t="s">
        <v>329</v>
      </c>
      <c r="C225" s="22" t="s">
        <v>342</v>
      </c>
      <c r="D225" s="21" t="s">
        <v>120</v>
      </c>
      <c r="E225" s="8" t="s">
        <v>11</v>
      </c>
      <c r="F225" s="8" t="s">
        <v>130</v>
      </c>
      <c r="G225" s="8" t="s">
        <v>155</v>
      </c>
      <c r="H225" s="9" t="s">
        <v>156</v>
      </c>
    </row>
    <row r="226" spans="1:11" hidden="1" x14ac:dyDescent="0.25">
      <c r="A226" s="22">
        <v>225</v>
      </c>
      <c r="B226" s="22" t="s">
        <v>329</v>
      </c>
      <c r="C226" s="22" t="s">
        <v>342</v>
      </c>
      <c r="D226" s="21" t="s">
        <v>120</v>
      </c>
      <c r="E226" s="8" t="s">
        <v>11</v>
      </c>
      <c r="F226" s="8" t="s">
        <v>130</v>
      </c>
      <c r="G226" s="8" t="s">
        <v>157</v>
      </c>
      <c r="H226" s="9" t="s">
        <v>158</v>
      </c>
    </row>
    <row r="227" spans="1:11" hidden="1" x14ac:dyDescent="0.25">
      <c r="A227" s="22">
        <v>226</v>
      </c>
      <c r="B227" s="22" t="s">
        <v>329</v>
      </c>
      <c r="C227" s="22" t="s">
        <v>342</v>
      </c>
      <c r="D227" s="21" t="s">
        <v>120</v>
      </c>
      <c r="E227" s="8" t="s">
        <v>11</v>
      </c>
      <c r="F227" s="8" t="s">
        <v>130</v>
      </c>
      <c r="G227" s="8" t="s">
        <v>159</v>
      </c>
      <c r="H227" s="9" t="s">
        <v>160</v>
      </c>
    </row>
    <row r="228" spans="1:11" hidden="1" x14ac:dyDescent="0.25">
      <c r="A228" s="22">
        <v>227</v>
      </c>
      <c r="B228" s="22" t="s">
        <v>329</v>
      </c>
      <c r="C228" s="22" t="s">
        <v>342</v>
      </c>
      <c r="D228" s="21" t="s">
        <v>120</v>
      </c>
      <c r="E228" s="8" t="s">
        <v>11</v>
      </c>
      <c r="F228" s="8" t="s">
        <v>130</v>
      </c>
      <c r="G228" s="8" t="s">
        <v>161</v>
      </c>
      <c r="H228" s="9" t="s">
        <v>162</v>
      </c>
    </row>
    <row r="229" spans="1:11" hidden="1" x14ac:dyDescent="0.25">
      <c r="A229" s="22">
        <v>228</v>
      </c>
      <c r="B229" s="22" t="s">
        <v>329</v>
      </c>
      <c r="C229" s="22" t="s">
        <v>342</v>
      </c>
      <c r="D229" s="21" t="s">
        <v>120</v>
      </c>
      <c r="E229" s="8" t="s">
        <v>11</v>
      </c>
      <c r="F229" s="8" t="s">
        <v>130</v>
      </c>
      <c r="G229" s="8" t="s">
        <v>163</v>
      </c>
      <c r="H229" s="9" t="s">
        <v>164</v>
      </c>
    </row>
    <row r="230" spans="1:11" hidden="1" x14ac:dyDescent="0.25">
      <c r="A230" s="22">
        <v>229</v>
      </c>
      <c r="B230" s="22" t="s">
        <v>329</v>
      </c>
      <c r="C230" s="22" t="s">
        <v>342</v>
      </c>
      <c r="D230" s="21" t="s">
        <v>120</v>
      </c>
      <c r="E230" s="8" t="s">
        <v>11</v>
      </c>
      <c r="F230" s="8" t="s">
        <v>130</v>
      </c>
      <c r="G230" s="8" t="s">
        <v>165</v>
      </c>
      <c r="H230" s="9" t="s">
        <v>166</v>
      </c>
    </row>
    <row r="231" spans="1:11" hidden="1" x14ac:dyDescent="0.25">
      <c r="A231" s="22">
        <v>230</v>
      </c>
      <c r="B231" s="22" t="s">
        <v>329</v>
      </c>
      <c r="C231" s="22" t="s">
        <v>342</v>
      </c>
      <c r="D231" s="21" t="s">
        <v>120</v>
      </c>
      <c r="E231" s="8" t="s">
        <v>11</v>
      </c>
      <c r="F231" s="8" t="s">
        <v>130</v>
      </c>
      <c r="G231" s="8" t="s">
        <v>167</v>
      </c>
      <c r="H231" s="9" t="s">
        <v>168</v>
      </c>
    </row>
    <row r="232" spans="1:11" hidden="1" x14ac:dyDescent="0.25">
      <c r="A232" s="22">
        <v>231</v>
      </c>
      <c r="B232" s="22" t="s">
        <v>329</v>
      </c>
      <c r="C232" s="22" t="s">
        <v>342</v>
      </c>
      <c r="D232" s="21" t="s">
        <v>120</v>
      </c>
      <c r="E232" s="8" t="s">
        <v>11</v>
      </c>
      <c r="F232" s="8" t="s">
        <v>130</v>
      </c>
      <c r="G232" s="8" t="s">
        <v>169</v>
      </c>
      <c r="H232" s="9" t="s">
        <v>170</v>
      </c>
    </row>
    <row r="233" spans="1:11" hidden="1" x14ac:dyDescent="0.25">
      <c r="A233" s="22">
        <v>232</v>
      </c>
      <c r="B233" s="22" t="s">
        <v>329</v>
      </c>
      <c r="C233" s="22" t="s">
        <v>342</v>
      </c>
      <c r="D233" s="21" t="s">
        <v>120</v>
      </c>
      <c r="E233" s="8" t="s">
        <v>11</v>
      </c>
      <c r="F233" s="8" t="s">
        <v>130</v>
      </c>
      <c r="G233" s="8" t="s">
        <v>171</v>
      </c>
      <c r="H233" s="9" t="s">
        <v>172</v>
      </c>
    </row>
    <row r="234" spans="1:11" hidden="1" x14ac:dyDescent="0.25">
      <c r="A234" s="22">
        <v>233</v>
      </c>
      <c r="B234" s="22" t="s">
        <v>329</v>
      </c>
      <c r="C234" s="22" t="s">
        <v>342</v>
      </c>
      <c r="D234" s="21" t="s">
        <v>120</v>
      </c>
      <c r="E234" s="8" t="s">
        <v>11</v>
      </c>
      <c r="F234" s="8" t="s">
        <v>130</v>
      </c>
      <c r="G234" s="8" t="s">
        <v>173</v>
      </c>
      <c r="H234" s="9" t="s">
        <v>174</v>
      </c>
    </row>
    <row r="235" spans="1:11" hidden="1" x14ac:dyDescent="0.25">
      <c r="A235" s="22">
        <v>234</v>
      </c>
      <c r="B235" s="22" t="s">
        <v>329</v>
      </c>
      <c r="C235" s="22" t="s">
        <v>342</v>
      </c>
      <c r="D235" s="21" t="s">
        <v>120</v>
      </c>
      <c r="E235" s="8" t="s">
        <v>11</v>
      </c>
      <c r="F235" s="8" t="s">
        <v>130</v>
      </c>
      <c r="G235" s="8" t="s">
        <v>175</v>
      </c>
      <c r="H235" s="9" t="s">
        <v>176</v>
      </c>
    </row>
    <row r="236" spans="1:11" x14ac:dyDescent="0.25">
      <c r="A236" s="22">
        <v>235</v>
      </c>
      <c r="B236" s="22" t="s">
        <v>329</v>
      </c>
      <c r="C236" s="22" t="s">
        <v>342</v>
      </c>
      <c r="D236" s="21" t="s">
        <v>120</v>
      </c>
      <c r="E236" s="8" t="s">
        <v>11</v>
      </c>
      <c r="F236" s="8" t="s">
        <v>130</v>
      </c>
      <c r="G236" s="8" t="s">
        <v>177</v>
      </c>
      <c r="H236" s="9" t="s">
        <v>178</v>
      </c>
    </row>
    <row r="237" spans="1:11" hidden="1" x14ac:dyDescent="0.25">
      <c r="A237" s="22">
        <v>236</v>
      </c>
      <c r="B237" s="22" t="s">
        <v>329</v>
      </c>
      <c r="C237" s="22" t="s">
        <v>342</v>
      </c>
      <c r="D237" s="21" t="s">
        <v>120</v>
      </c>
      <c r="E237" s="8" t="s">
        <v>11</v>
      </c>
      <c r="F237" s="8" t="s">
        <v>130</v>
      </c>
      <c r="G237" s="8" t="s">
        <v>179</v>
      </c>
      <c r="H237" s="9" t="s">
        <v>180</v>
      </c>
    </row>
    <row r="238" spans="1:11" x14ac:dyDescent="0.25">
      <c r="A238" s="22">
        <v>237</v>
      </c>
      <c r="B238" s="22" t="s">
        <v>329</v>
      </c>
      <c r="C238" s="22" t="s">
        <v>342</v>
      </c>
      <c r="D238" s="21" t="s">
        <v>120</v>
      </c>
      <c r="E238" s="8" t="s">
        <v>11</v>
      </c>
      <c r="F238" s="8" t="s">
        <v>130</v>
      </c>
      <c r="G238" s="8" t="s">
        <v>181</v>
      </c>
      <c r="H238" s="9" t="s">
        <v>182</v>
      </c>
    </row>
    <row r="239" spans="1:11" x14ac:dyDescent="0.25">
      <c r="A239" s="22">
        <v>238</v>
      </c>
      <c r="B239" s="22" t="s">
        <v>329</v>
      </c>
      <c r="C239" s="22" t="s">
        <v>342</v>
      </c>
      <c r="D239" s="21" t="s">
        <v>120</v>
      </c>
      <c r="E239" s="8" t="s">
        <v>11</v>
      </c>
      <c r="F239" s="8" t="s">
        <v>130</v>
      </c>
      <c r="G239" s="8" t="s">
        <v>183</v>
      </c>
      <c r="H239" s="9" t="s">
        <v>184</v>
      </c>
    </row>
    <row r="240" spans="1:11" x14ac:dyDescent="0.25">
      <c r="A240" s="22">
        <v>239</v>
      </c>
      <c r="B240" s="22" t="s">
        <v>329</v>
      </c>
      <c r="C240" s="22" t="s">
        <v>342</v>
      </c>
      <c r="D240" s="21" t="s">
        <v>120</v>
      </c>
      <c r="E240" s="8" t="s">
        <v>11</v>
      </c>
      <c r="F240" s="8" t="s">
        <v>130</v>
      </c>
      <c r="G240" s="8" t="s">
        <v>185</v>
      </c>
      <c r="H240" s="9" t="s">
        <v>186</v>
      </c>
      <c r="I240">
        <v>0.28000000000000003</v>
      </c>
      <c r="J240">
        <v>15400</v>
      </c>
      <c r="K240" s="19">
        <f>J240/I240</f>
        <v>54999.999999999993</v>
      </c>
    </row>
    <row r="241" spans="1:11" x14ac:dyDescent="0.25">
      <c r="A241" s="22">
        <v>240</v>
      </c>
      <c r="B241" s="22" t="s">
        <v>329</v>
      </c>
      <c r="C241" s="22" t="s">
        <v>342</v>
      </c>
      <c r="D241" s="21" t="s">
        <v>120</v>
      </c>
      <c r="E241" s="8" t="s">
        <v>11</v>
      </c>
      <c r="F241" s="8" t="s">
        <v>130</v>
      </c>
      <c r="G241" s="8" t="s">
        <v>187</v>
      </c>
      <c r="H241" s="9" t="s">
        <v>188</v>
      </c>
    </row>
    <row r="242" spans="1:11" x14ac:dyDescent="0.25">
      <c r="A242" s="22">
        <v>241</v>
      </c>
      <c r="B242" s="22" t="s">
        <v>329</v>
      </c>
      <c r="C242" s="22" t="s">
        <v>342</v>
      </c>
      <c r="D242" s="21" t="s">
        <v>120</v>
      </c>
      <c r="E242" s="8" t="s">
        <v>11</v>
      </c>
      <c r="F242" s="8" t="s">
        <v>130</v>
      </c>
      <c r="G242" s="8" t="s">
        <v>189</v>
      </c>
      <c r="H242" s="9" t="s">
        <v>190</v>
      </c>
    </row>
    <row r="243" spans="1:11" hidden="1" x14ac:dyDescent="0.25">
      <c r="A243" s="22">
        <v>242</v>
      </c>
      <c r="B243" s="22" t="s">
        <v>329</v>
      </c>
      <c r="C243" s="22" t="s">
        <v>342</v>
      </c>
      <c r="D243" s="21" t="s">
        <v>120</v>
      </c>
      <c r="E243" s="8" t="s">
        <v>11</v>
      </c>
      <c r="F243" s="8" t="s">
        <v>191</v>
      </c>
      <c r="G243" s="8" t="s">
        <v>192</v>
      </c>
      <c r="H243" s="9" t="s">
        <v>193</v>
      </c>
    </row>
    <row r="244" spans="1:11" hidden="1" x14ac:dyDescent="0.25">
      <c r="A244" s="22">
        <v>243</v>
      </c>
      <c r="B244" s="22" t="s">
        <v>329</v>
      </c>
      <c r="C244" s="22" t="s">
        <v>342</v>
      </c>
      <c r="D244" s="21" t="s">
        <v>120</v>
      </c>
      <c r="E244" s="8" t="s">
        <v>11</v>
      </c>
      <c r="F244" s="8" t="s">
        <v>191</v>
      </c>
      <c r="G244" s="8" t="s">
        <v>194</v>
      </c>
      <c r="H244" s="9" t="s">
        <v>195</v>
      </c>
    </row>
    <row r="245" spans="1:11" hidden="1" x14ac:dyDescent="0.25">
      <c r="A245" s="22">
        <v>244</v>
      </c>
      <c r="B245" s="22" t="s">
        <v>329</v>
      </c>
      <c r="C245" s="22" t="s">
        <v>342</v>
      </c>
      <c r="D245" s="21" t="s">
        <v>120</v>
      </c>
      <c r="E245" s="8" t="s">
        <v>11</v>
      </c>
      <c r="F245" s="8" t="s">
        <v>191</v>
      </c>
      <c r="G245" s="8" t="s">
        <v>196</v>
      </c>
      <c r="H245" s="9" t="s">
        <v>197</v>
      </c>
    </row>
    <row r="246" spans="1:11" hidden="1" x14ac:dyDescent="0.25">
      <c r="A246" s="22">
        <v>245</v>
      </c>
      <c r="B246" s="22" t="s">
        <v>329</v>
      </c>
      <c r="C246" s="22" t="s">
        <v>342</v>
      </c>
      <c r="D246" s="21" t="s">
        <v>120</v>
      </c>
      <c r="E246" s="8" t="s">
        <v>11</v>
      </c>
      <c r="F246" s="8" t="s">
        <v>12</v>
      </c>
      <c r="G246" s="8" t="s">
        <v>198</v>
      </c>
      <c r="H246" s="9" t="s">
        <v>199</v>
      </c>
      <c r="I246" t="s">
        <v>328</v>
      </c>
    </row>
    <row r="247" spans="1:11" hidden="1" x14ac:dyDescent="0.25">
      <c r="A247" s="22">
        <v>246</v>
      </c>
      <c r="B247" s="22" t="s">
        <v>329</v>
      </c>
      <c r="C247" s="22" t="s">
        <v>342</v>
      </c>
      <c r="D247" s="21" t="s">
        <v>120</v>
      </c>
      <c r="E247" s="8" t="s">
        <v>19</v>
      </c>
      <c r="F247" s="8" t="s">
        <v>12</v>
      </c>
      <c r="G247" s="8" t="s">
        <v>200</v>
      </c>
      <c r="H247" s="9" t="s">
        <v>201</v>
      </c>
      <c r="I247">
        <v>0.28000000000000003</v>
      </c>
      <c r="J247">
        <v>15400</v>
      </c>
      <c r="K247" s="19">
        <f>J247/I247</f>
        <v>54999.999999999993</v>
      </c>
    </row>
    <row r="248" spans="1:11" hidden="1" x14ac:dyDescent="0.25">
      <c r="A248" s="22">
        <v>247</v>
      </c>
      <c r="B248" s="22" t="s">
        <v>329</v>
      </c>
      <c r="C248" s="22" t="s">
        <v>342</v>
      </c>
      <c r="D248" s="21" t="s">
        <v>202</v>
      </c>
      <c r="E248" s="8" t="s">
        <v>19</v>
      </c>
      <c r="F248" s="8" t="s">
        <v>12</v>
      </c>
      <c r="G248" s="8" t="s">
        <v>203</v>
      </c>
      <c r="H248" s="9" t="s">
        <v>204</v>
      </c>
      <c r="J248">
        <v>15400</v>
      </c>
    </row>
    <row r="249" spans="1:11" hidden="1" x14ac:dyDescent="0.25">
      <c r="A249" s="22">
        <v>248</v>
      </c>
      <c r="B249" s="22" t="s">
        <v>329</v>
      </c>
      <c r="C249" s="22" t="s">
        <v>342</v>
      </c>
      <c r="D249" s="21" t="s">
        <v>202</v>
      </c>
      <c r="E249" s="8" t="s">
        <v>11</v>
      </c>
      <c r="F249" s="8" t="s">
        <v>12</v>
      </c>
      <c r="G249" s="8" t="s">
        <v>205</v>
      </c>
      <c r="H249" s="9" t="s">
        <v>206</v>
      </c>
    </row>
    <row r="250" spans="1:11" hidden="1" x14ac:dyDescent="0.25">
      <c r="A250" s="22">
        <v>249</v>
      </c>
      <c r="B250" s="22" t="s">
        <v>329</v>
      </c>
      <c r="C250" s="22" t="s">
        <v>342</v>
      </c>
      <c r="D250" s="21" t="s">
        <v>202</v>
      </c>
      <c r="E250" s="8" t="s">
        <v>11</v>
      </c>
      <c r="F250" s="8" t="s">
        <v>12</v>
      </c>
      <c r="G250" s="8" t="s">
        <v>207</v>
      </c>
      <c r="H250" s="9" t="s">
        <v>208</v>
      </c>
    </row>
    <row r="251" spans="1:11" hidden="1" x14ac:dyDescent="0.25">
      <c r="A251" s="22">
        <v>250</v>
      </c>
      <c r="B251" s="22" t="s">
        <v>329</v>
      </c>
      <c r="C251" s="22" t="s">
        <v>342</v>
      </c>
      <c r="D251" s="21" t="s">
        <v>202</v>
      </c>
      <c r="E251" s="8" t="s">
        <v>11</v>
      </c>
      <c r="F251" s="8" t="s">
        <v>12</v>
      </c>
      <c r="G251" s="8" t="s">
        <v>209</v>
      </c>
      <c r="H251" s="9" t="s">
        <v>210</v>
      </c>
    </row>
    <row r="252" spans="1:11" hidden="1" x14ac:dyDescent="0.25">
      <c r="A252" s="22">
        <v>251</v>
      </c>
      <c r="B252" s="22" t="s">
        <v>329</v>
      </c>
      <c r="C252" s="22" t="s">
        <v>342</v>
      </c>
      <c r="D252" s="21" t="s">
        <v>202</v>
      </c>
      <c r="E252" s="8" t="s">
        <v>11</v>
      </c>
      <c r="F252" s="8" t="s">
        <v>12</v>
      </c>
      <c r="G252" s="8" t="s">
        <v>211</v>
      </c>
      <c r="H252" s="9" t="s">
        <v>212</v>
      </c>
    </row>
    <row r="253" spans="1:11" hidden="1" x14ac:dyDescent="0.25">
      <c r="A253" s="22">
        <v>252</v>
      </c>
      <c r="B253" s="22" t="s">
        <v>329</v>
      </c>
      <c r="C253" s="22" t="s">
        <v>342</v>
      </c>
      <c r="D253" s="21" t="s">
        <v>202</v>
      </c>
      <c r="E253" s="8" t="s">
        <v>19</v>
      </c>
      <c r="F253" s="8" t="s">
        <v>12</v>
      </c>
      <c r="G253" s="8" t="s">
        <v>213</v>
      </c>
      <c r="H253" s="9" t="s">
        <v>214</v>
      </c>
      <c r="J253">
        <v>0</v>
      </c>
    </row>
    <row r="254" spans="1:11" hidden="1" x14ac:dyDescent="0.25">
      <c r="A254" s="22">
        <v>253</v>
      </c>
      <c r="B254" s="22" t="s">
        <v>329</v>
      </c>
      <c r="C254" s="22" t="s">
        <v>342</v>
      </c>
      <c r="D254" s="21" t="s">
        <v>202</v>
      </c>
      <c r="E254" s="8" t="s">
        <v>11</v>
      </c>
      <c r="F254" s="8" t="s">
        <v>12</v>
      </c>
      <c r="G254" s="8" t="s">
        <v>215</v>
      </c>
      <c r="H254" s="9" t="s">
        <v>216</v>
      </c>
    </row>
    <row r="255" spans="1:11" hidden="1" x14ac:dyDescent="0.25">
      <c r="A255" s="22">
        <v>254</v>
      </c>
      <c r="B255" s="22" t="s">
        <v>329</v>
      </c>
      <c r="C255" s="22" t="s">
        <v>342</v>
      </c>
      <c r="D255" s="21" t="s">
        <v>202</v>
      </c>
      <c r="E255" s="8" t="s">
        <v>19</v>
      </c>
      <c r="F255" s="8" t="s">
        <v>12</v>
      </c>
      <c r="G255" s="8" t="s">
        <v>217</v>
      </c>
      <c r="H255" s="9" t="s">
        <v>218</v>
      </c>
      <c r="J255">
        <v>15400</v>
      </c>
    </row>
    <row r="256" spans="1:11" hidden="1" x14ac:dyDescent="0.25">
      <c r="A256" s="22">
        <v>255</v>
      </c>
      <c r="B256" s="22" t="s">
        <v>329</v>
      </c>
      <c r="C256" s="22" t="s">
        <v>342</v>
      </c>
      <c r="D256" s="21" t="s">
        <v>202</v>
      </c>
      <c r="E256" s="8" t="s">
        <v>11</v>
      </c>
      <c r="F256" s="8" t="s">
        <v>12</v>
      </c>
      <c r="G256" s="8" t="s">
        <v>219</v>
      </c>
      <c r="H256" s="9" t="s">
        <v>220</v>
      </c>
      <c r="J256">
        <v>1003</v>
      </c>
    </row>
    <row r="257" spans="1:10" hidden="1" x14ac:dyDescent="0.25">
      <c r="A257" s="22">
        <v>256</v>
      </c>
      <c r="B257" s="22" t="s">
        <v>329</v>
      </c>
      <c r="C257" s="22" t="s">
        <v>342</v>
      </c>
      <c r="D257" s="21" t="s">
        <v>202</v>
      </c>
      <c r="E257" s="8" t="s">
        <v>11</v>
      </c>
      <c r="F257" s="8" t="s">
        <v>12</v>
      </c>
      <c r="G257" s="8" t="s">
        <v>221</v>
      </c>
      <c r="H257" s="9" t="s">
        <v>222</v>
      </c>
      <c r="J257">
        <v>3224</v>
      </c>
    </row>
    <row r="258" spans="1:10" hidden="1" x14ac:dyDescent="0.25">
      <c r="A258" s="22">
        <v>257</v>
      </c>
      <c r="B258" s="22" t="s">
        <v>329</v>
      </c>
      <c r="C258" s="22" t="s">
        <v>342</v>
      </c>
      <c r="D258" s="21" t="s">
        <v>202</v>
      </c>
      <c r="E258" s="8" t="s">
        <v>11</v>
      </c>
      <c r="F258" s="8" t="s">
        <v>12</v>
      </c>
      <c r="G258" s="8" t="s">
        <v>223</v>
      </c>
      <c r="H258" s="9" t="s">
        <v>224</v>
      </c>
    </row>
    <row r="259" spans="1:10" hidden="1" x14ac:dyDescent="0.25">
      <c r="A259" s="22">
        <v>258</v>
      </c>
      <c r="B259" s="22" t="s">
        <v>329</v>
      </c>
      <c r="C259" s="22" t="s">
        <v>342</v>
      </c>
      <c r="D259" s="21" t="s">
        <v>202</v>
      </c>
      <c r="E259" s="8" t="s">
        <v>19</v>
      </c>
      <c r="F259" s="8" t="s">
        <v>12</v>
      </c>
      <c r="G259" s="8" t="s">
        <v>225</v>
      </c>
      <c r="H259" s="9" t="s">
        <v>226</v>
      </c>
      <c r="J259">
        <v>19627</v>
      </c>
    </row>
    <row r="260" spans="1:10" hidden="1" x14ac:dyDescent="0.25">
      <c r="A260" s="22">
        <v>259</v>
      </c>
      <c r="B260" s="22" t="s">
        <v>329</v>
      </c>
      <c r="C260" s="22" t="s">
        <v>342</v>
      </c>
      <c r="D260" s="21" t="s">
        <v>202</v>
      </c>
      <c r="E260" s="8" t="s">
        <v>11</v>
      </c>
      <c r="F260" s="8" t="s">
        <v>12</v>
      </c>
      <c r="G260" s="8" t="s">
        <v>227</v>
      </c>
      <c r="H260" s="9" t="s">
        <v>228</v>
      </c>
    </row>
    <row r="261" spans="1:10" hidden="1" x14ac:dyDescent="0.25">
      <c r="A261" s="22">
        <v>260</v>
      </c>
      <c r="B261" s="22" t="s">
        <v>329</v>
      </c>
      <c r="C261" s="22" t="s">
        <v>342</v>
      </c>
      <c r="D261" s="21" t="s">
        <v>202</v>
      </c>
      <c r="E261" s="8" t="s">
        <v>11</v>
      </c>
      <c r="F261" s="8" t="s">
        <v>12</v>
      </c>
      <c r="G261" s="8" t="s">
        <v>229</v>
      </c>
      <c r="H261" s="9" t="s">
        <v>230</v>
      </c>
    </row>
    <row r="262" spans="1:10" hidden="1" x14ac:dyDescent="0.25">
      <c r="A262" s="22">
        <v>261</v>
      </c>
      <c r="B262" s="22" t="s">
        <v>329</v>
      </c>
      <c r="C262" s="22" t="s">
        <v>342</v>
      </c>
      <c r="D262" s="21" t="s">
        <v>202</v>
      </c>
      <c r="E262" s="8" t="s">
        <v>11</v>
      </c>
      <c r="F262" s="8" t="s">
        <v>12</v>
      </c>
      <c r="G262" s="8" t="s">
        <v>231</v>
      </c>
      <c r="H262" s="9" t="s">
        <v>232</v>
      </c>
    </row>
    <row r="263" spans="1:10" hidden="1" x14ac:dyDescent="0.25">
      <c r="A263" s="22">
        <v>262</v>
      </c>
      <c r="B263" s="22" t="s">
        <v>329</v>
      </c>
      <c r="C263" s="22" t="s">
        <v>342</v>
      </c>
      <c r="D263" s="21" t="s">
        <v>202</v>
      </c>
      <c r="E263" s="8" t="s">
        <v>11</v>
      </c>
      <c r="F263" s="8" t="s">
        <v>12</v>
      </c>
      <c r="G263" s="8" t="s">
        <v>233</v>
      </c>
      <c r="H263" s="9" t="s">
        <v>234</v>
      </c>
    </row>
    <row r="264" spans="1:10" hidden="1" x14ac:dyDescent="0.25">
      <c r="A264" s="22">
        <v>263</v>
      </c>
      <c r="B264" s="22" t="s">
        <v>329</v>
      </c>
      <c r="C264" s="22" t="s">
        <v>342</v>
      </c>
      <c r="D264" s="21" t="s">
        <v>202</v>
      </c>
      <c r="E264" s="8" t="s">
        <v>19</v>
      </c>
      <c r="F264" s="8" t="s">
        <v>12</v>
      </c>
      <c r="G264" s="8" t="s">
        <v>235</v>
      </c>
      <c r="H264" s="9" t="s">
        <v>236</v>
      </c>
      <c r="J264">
        <v>0</v>
      </c>
    </row>
    <row r="265" spans="1:10" hidden="1" x14ac:dyDescent="0.25">
      <c r="A265" s="22">
        <v>264</v>
      </c>
      <c r="B265" s="22" t="s">
        <v>329</v>
      </c>
      <c r="C265" s="22" t="s">
        <v>342</v>
      </c>
      <c r="D265" s="21" t="s">
        <v>202</v>
      </c>
      <c r="E265" s="8" t="s">
        <v>11</v>
      </c>
      <c r="F265" s="8" t="s">
        <v>12</v>
      </c>
      <c r="G265" s="8" t="s">
        <v>237</v>
      </c>
      <c r="H265" s="9" t="s">
        <v>238</v>
      </c>
    </row>
    <row r="266" spans="1:10" hidden="1" x14ac:dyDescent="0.25">
      <c r="A266" s="22">
        <v>265</v>
      </c>
      <c r="B266" s="22" t="s">
        <v>329</v>
      </c>
      <c r="C266" s="22" t="s">
        <v>342</v>
      </c>
      <c r="D266" s="21" t="s">
        <v>202</v>
      </c>
      <c r="E266" s="8" t="s">
        <v>11</v>
      </c>
      <c r="F266" s="8" t="s">
        <v>12</v>
      </c>
      <c r="G266" s="8" t="s">
        <v>239</v>
      </c>
      <c r="H266" s="9" t="s">
        <v>240</v>
      </c>
    </row>
    <row r="267" spans="1:10" hidden="1" x14ac:dyDescent="0.25">
      <c r="A267" s="22">
        <v>266</v>
      </c>
      <c r="B267" s="22" t="s">
        <v>329</v>
      </c>
      <c r="C267" s="22" t="s">
        <v>342</v>
      </c>
      <c r="D267" s="21" t="s">
        <v>202</v>
      </c>
      <c r="E267" s="8" t="s">
        <v>11</v>
      </c>
      <c r="F267" s="8" t="s">
        <v>12</v>
      </c>
      <c r="G267" s="8" t="s">
        <v>241</v>
      </c>
      <c r="H267" s="9" t="s">
        <v>242</v>
      </c>
    </row>
    <row r="268" spans="1:10" hidden="1" x14ac:dyDescent="0.25">
      <c r="A268" s="22">
        <v>267</v>
      </c>
      <c r="B268" s="22" t="s">
        <v>329</v>
      </c>
      <c r="C268" s="22" t="s">
        <v>342</v>
      </c>
      <c r="D268" s="21" t="s">
        <v>202</v>
      </c>
      <c r="E268" s="8" t="s">
        <v>11</v>
      </c>
      <c r="F268" s="8" t="s">
        <v>12</v>
      </c>
      <c r="G268" s="8" t="s">
        <v>243</v>
      </c>
      <c r="H268" s="9" t="s">
        <v>244</v>
      </c>
    </row>
    <row r="269" spans="1:10" hidden="1" x14ac:dyDescent="0.25">
      <c r="A269" s="22">
        <v>268</v>
      </c>
      <c r="B269" s="22" t="s">
        <v>329</v>
      </c>
      <c r="C269" s="22" t="s">
        <v>342</v>
      </c>
      <c r="D269" s="21" t="s">
        <v>202</v>
      </c>
      <c r="E269" s="8" t="s">
        <v>11</v>
      </c>
      <c r="F269" s="8" t="s">
        <v>12</v>
      </c>
      <c r="G269" s="8" t="s">
        <v>245</v>
      </c>
      <c r="H269" s="9" t="s">
        <v>246</v>
      </c>
    </row>
    <row r="270" spans="1:10" hidden="1" x14ac:dyDescent="0.25">
      <c r="A270" s="22">
        <v>269</v>
      </c>
      <c r="B270" s="22" t="s">
        <v>329</v>
      </c>
      <c r="C270" s="22" t="s">
        <v>342</v>
      </c>
      <c r="D270" s="21" t="s">
        <v>202</v>
      </c>
      <c r="E270" s="8" t="s">
        <v>11</v>
      </c>
      <c r="F270" s="8" t="s">
        <v>12</v>
      </c>
      <c r="G270" s="8" t="s">
        <v>247</v>
      </c>
      <c r="H270" s="9" t="s">
        <v>248</v>
      </c>
    </row>
    <row r="271" spans="1:10" hidden="1" x14ac:dyDescent="0.25">
      <c r="A271" s="22">
        <v>270</v>
      </c>
      <c r="B271" s="22" t="s">
        <v>329</v>
      </c>
      <c r="C271" s="22" t="s">
        <v>342</v>
      </c>
      <c r="D271" s="21" t="s">
        <v>202</v>
      </c>
      <c r="E271" s="8" t="s">
        <v>11</v>
      </c>
      <c r="F271" s="8" t="s">
        <v>12</v>
      </c>
      <c r="G271" s="8" t="s">
        <v>249</v>
      </c>
      <c r="H271" s="9" t="s">
        <v>250</v>
      </c>
    </row>
    <row r="272" spans="1:10" hidden="1" x14ac:dyDescent="0.25">
      <c r="A272" s="22">
        <v>271</v>
      </c>
      <c r="B272" s="22" t="s">
        <v>329</v>
      </c>
      <c r="C272" s="22" t="s">
        <v>342</v>
      </c>
      <c r="D272" s="21" t="s">
        <v>202</v>
      </c>
      <c r="E272" s="8" t="s">
        <v>11</v>
      </c>
      <c r="F272" s="8" t="s">
        <v>12</v>
      </c>
      <c r="G272" s="8" t="s">
        <v>251</v>
      </c>
      <c r="H272" s="9" t="s">
        <v>252</v>
      </c>
    </row>
    <row r="273" spans="1:10" hidden="1" x14ac:dyDescent="0.25">
      <c r="A273" s="22">
        <v>272</v>
      </c>
      <c r="B273" s="22" t="s">
        <v>329</v>
      </c>
      <c r="C273" s="22" t="s">
        <v>342</v>
      </c>
      <c r="D273" s="21" t="s">
        <v>202</v>
      </c>
      <c r="E273" s="8" t="s">
        <v>11</v>
      </c>
      <c r="F273" s="8" t="s">
        <v>12</v>
      </c>
      <c r="G273" s="8" t="s">
        <v>253</v>
      </c>
      <c r="H273" s="9" t="s">
        <v>254</v>
      </c>
    </row>
    <row r="274" spans="1:10" hidden="1" x14ac:dyDescent="0.25">
      <c r="A274" s="22">
        <v>273</v>
      </c>
      <c r="B274" s="22" t="s">
        <v>329</v>
      </c>
      <c r="C274" s="22" t="s">
        <v>342</v>
      </c>
      <c r="D274" s="21" t="s">
        <v>202</v>
      </c>
      <c r="E274" s="8" t="s">
        <v>11</v>
      </c>
      <c r="F274" s="8" t="s">
        <v>12</v>
      </c>
      <c r="G274" s="8" t="s">
        <v>255</v>
      </c>
      <c r="H274" s="9" t="s">
        <v>256</v>
      </c>
    </row>
    <row r="275" spans="1:10" hidden="1" x14ac:dyDescent="0.25">
      <c r="A275" s="22">
        <v>274</v>
      </c>
      <c r="B275" s="22" t="s">
        <v>329</v>
      </c>
      <c r="C275" s="22" t="s">
        <v>342</v>
      </c>
      <c r="D275" s="21" t="s">
        <v>202</v>
      </c>
      <c r="E275" s="8" t="s">
        <v>11</v>
      </c>
      <c r="F275" s="8" t="s">
        <v>12</v>
      </c>
      <c r="G275" s="8" t="s">
        <v>257</v>
      </c>
      <c r="H275" s="9" t="s">
        <v>258</v>
      </c>
    </row>
    <row r="276" spans="1:10" hidden="1" x14ac:dyDescent="0.25">
      <c r="A276" s="22">
        <v>275</v>
      </c>
      <c r="B276" s="22" t="s">
        <v>329</v>
      </c>
      <c r="C276" s="22" t="s">
        <v>342</v>
      </c>
      <c r="D276" s="21" t="s">
        <v>202</v>
      </c>
      <c r="E276" s="8" t="s">
        <v>11</v>
      </c>
      <c r="F276" s="8" t="s">
        <v>12</v>
      </c>
      <c r="G276" s="8" t="s">
        <v>259</v>
      </c>
      <c r="H276" s="9" t="s">
        <v>260</v>
      </c>
    </row>
    <row r="277" spans="1:10" hidden="1" x14ac:dyDescent="0.25">
      <c r="A277" s="22">
        <v>276</v>
      </c>
      <c r="B277" s="22" t="s">
        <v>329</v>
      </c>
      <c r="C277" s="22" t="s">
        <v>342</v>
      </c>
      <c r="D277" s="21" t="s">
        <v>202</v>
      </c>
      <c r="E277" s="8" t="s">
        <v>11</v>
      </c>
      <c r="F277" s="8" t="s">
        <v>12</v>
      </c>
      <c r="G277" s="8" t="s">
        <v>261</v>
      </c>
      <c r="H277" s="9" t="s">
        <v>262</v>
      </c>
    </row>
    <row r="278" spans="1:10" hidden="1" x14ac:dyDescent="0.25">
      <c r="A278" s="22">
        <v>277</v>
      </c>
      <c r="B278" s="22" t="s">
        <v>329</v>
      </c>
      <c r="C278" s="22" t="s">
        <v>342</v>
      </c>
      <c r="D278" s="21" t="s">
        <v>202</v>
      </c>
      <c r="E278" s="8" t="s">
        <v>11</v>
      </c>
      <c r="F278" s="8" t="s">
        <v>12</v>
      </c>
      <c r="G278" s="8" t="s">
        <v>263</v>
      </c>
      <c r="H278" s="9" t="s">
        <v>264</v>
      </c>
    </row>
    <row r="279" spans="1:10" hidden="1" x14ac:dyDescent="0.25">
      <c r="A279" s="22">
        <v>278</v>
      </c>
      <c r="B279" s="22" t="s">
        <v>329</v>
      </c>
      <c r="C279" s="22" t="s">
        <v>342</v>
      </c>
      <c r="D279" s="21" t="s">
        <v>202</v>
      </c>
      <c r="E279" s="8" t="s">
        <v>11</v>
      </c>
      <c r="F279" s="8" t="s">
        <v>12</v>
      </c>
      <c r="G279" s="8" t="s">
        <v>265</v>
      </c>
      <c r="H279" s="9" t="s">
        <v>266</v>
      </c>
    </row>
    <row r="280" spans="1:10" hidden="1" x14ac:dyDescent="0.25">
      <c r="A280" s="22">
        <v>279</v>
      </c>
      <c r="B280" s="22" t="s">
        <v>329</v>
      </c>
      <c r="C280" s="22" t="s">
        <v>342</v>
      </c>
      <c r="D280" s="21" t="s">
        <v>202</v>
      </c>
      <c r="E280" s="8" t="s">
        <v>11</v>
      </c>
      <c r="F280" s="8" t="s">
        <v>12</v>
      </c>
      <c r="G280" s="8" t="s">
        <v>267</v>
      </c>
      <c r="H280" s="9" t="s">
        <v>268</v>
      </c>
    </row>
    <row r="281" spans="1:10" hidden="1" x14ac:dyDescent="0.25">
      <c r="A281" s="22">
        <v>280</v>
      </c>
      <c r="B281" s="22" t="s">
        <v>329</v>
      </c>
      <c r="C281" s="22" t="s">
        <v>342</v>
      </c>
      <c r="D281" s="21" t="s">
        <v>202</v>
      </c>
      <c r="E281" s="8" t="s">
        <v>11</v>
      </c>
      <c r="F281" s="8" t="s">
        <v>12</v>
      </c>
      <c r="G281" s="8" t="s">
        <v>269</v>
      </c>
      <c r="H281" s="9" t="s">
        <v>270</v>
      </c>
    </row>
    <row r="282" spans="1:10" hidden="1" x14ac:dyDescent="0.25">
      <c r="A282" s="22">
        <v>281</v>
      </c>
      <c r="B282" s="22" t="s">
        <v>329</v>
      </c>
      <c r="C282" s="22" t="s">
        <v>342</v>
      </c>
      <c r="D282" s="21" t="s">
        <v>202</v>
      </c>
      <c r="E282" s="8" t="s">
        <v>11</v>
      </c>
      <c r="F282" s="8" t="s">
        <v>12</v>
      </c>
      <c r="G282" s="8" t="s">
        <v>271</v>
      </c>
      <c r="H282" s="9" t="s">
        <v>272</v>
      </c>
    </row>
    <row r="283" spans="1:10" hidden="1" x14ac:dyDescent="0.25">
      <c r="A283" s="22">
        <v>282</v>
      </c>
      <c r="B283" s="22" t="s">
        <v>329</v>
      </c>
      <c r="C283" s="22" t="s">
        <v>342</v>
      </c>
      <c r="D283" s="21" t="s">
        <v>202</v>
      </c>
      <c r="E283" s="8" t="s">
        <v>19</v>
      </c>
      <c r="F283" s="8" t="s">
        <v>12</v>
      </c>
      <c r="G283" s="8" t="s">
        <v>273</v>
      </c>
      <c r="H283" s="9" t="s">
        <v>274</v>
      </c>
      <c r="J283">
        <v>0</v>
      </c>
    </row>
    <row r="284" spans="1:10" hidden="1" x14ac:dyDescent="0.25">
      <c r="A284" s="22">
        <v>283</v>
      </c>
      <c r="B284" s="22" t="s">
        <v>329</v>
      </c>
      <c r="C284" s="22" t="s">
        <v>342</v>
      </c>
      <c r="D284" s="21" t="s">
        <v>202</v>
      </c>
      <c r="E284" s="8" t="s">
        <v>11</v>
      </c>
      <c r="F284" s="8" t="s">
        <v>12</v>
      </c>
      <c r="G284" s="8" t="s">
        <v>275</v>
      </c>
      <c r="H284" s="9" t="s">
        <v>276</v>
      </c>
    </row>
    <row r="285" spans="1:10" hidden="1" x14ac:dyDescent="0.25">
      <c r="A285" s="22">
        <v>284</v>
      </c>
      <c r="B285" s="22" t="s">
        <v>329</v>
      </c>
      <c r="C285" s="22" t="s">
        <v>342</v>
      </c>
      <c r="D285" s="21" t="s">
        <v>202</v>
      </c>
      <c r="E285" s="8" t="s">
        <v>11</v>
      </c>
      <c r="F285" s="8" t="s">
        <v>12</v>
      </c>
      <c r="G285" s="8" t="s">
        <v>277</v>
      </c>
      <c r="H285" s="9" t="s">
        <v>278</v>
      </c>
    </row>
    <row r="286" spans="1:10" hidden="1" x14ac:dyDescent="0.25">
      <c r="A286" s="22">
        <v>285</v>
      </c>
      <c r="B286" s="22" t="s">
        <v>329</v>
      </c>
      <c r="C286" s="22" t="s">
        <v>342</v>
      </c>
      <c r="D286" s="21" t="s">
        <v>202</v>
      </c>
      <c r="E286" s="8" t="s">
        <v>11</v>
      </c>
      <c r="F286" s="8" t="s">
        <v>12</v>
      </c>
      <c r="G286" s="8" t="s">
        <v>279</v>
      </c>
      <c r="H286" s="9" t="s">
        <v>280</v>
      </c>
    </row>
    <row r="287" spans="1:10" hidden="1" x14ac:dyDescent="0.25">
      <c r="A287" s="22">
        <v>286</v>
      </c>
      <c r="B287" s="22" t="s">
        <v>329</v>
      </c>
      <c r="C287" s="22" t="s">
        <v>342</v>
      </c>
      <c r="D287" s="21" t="s">
        <v>202</v>
      </c>
      <c r="E287" s="8" t="s">
        <v>11</v>
      </c>
      <c r="F287" s="8" t="s">
        <v>12</v>
      </c>
      <c r="G287" s="8" t="s">
        <v>281</v>
      </c>
      <c r="H287" s="9" t="s">
        <v>282</v>
      </c>
    </row>
    <row r="288" spans="1:10" hidden="1" x14ac:dyDescent="0.25">
      <c r="A288" s="22">
        <v>287</v>
      </c>
      <c r="B288" s="22" t="s">
        <v>329</v>
      </c>
      <c r="C288" s="22" t="s">
        <v>342</v>
      </c>
      <c r="D288" s="21" t="s">
        <v>202</v>
      </c>
      <c r="E288" s="8" t="s">
        <v>11</v>
      </c>
      <c r="F288" s="8" t="s">
        <v>12</v>
      </c>
      <c r="G288" s="8" t="s">
        <v>283</v>
      </c>
      <c r="H288" s="9" t="s">
        <v>284</v>
      </c>
    </row>
    <row r="289" spans="1:10" hidden="1" x14ac:dyDescent="0.25">
      <c r="A289" s="22">
        <v>288</v>
      </c>
      <c r="B289" s="22" t="s">
        <v>329</v>
      </c>
      <c r="C289" s="22" t="s">
        <v>342</v>
      </c>
      <c r="D289" s="21" t="s">
        <v>202</v>
      </c>
      <c r="E289" s="8" t="s">
        <v>11</v>
      </c>
      <c r="F289" s="8" t="s">
        <v>12</v>
      </c>
      <c r="G289" s="8" t="s">
        <v>285</v>
      </c>
      <c r="H289" s="9" t="s">
        <v>286</v>
      </c>
    </row>
    <row r="290" spans="1:10" hidden="1" x14ac:dyDescent="0.25">
      <c r="A290" s="22">
        <v>289</v>
      </c>
      <c r="B290" s="22" t="s">
        <v>329</v>
      </c>
      <c r="C290" s="22" t="s">
        <v>342</v>
      </c>
      <c r="D290" s="21" t="s">
        <v>202</v>
      </c>
      <c r="E290" s="8" t="s">
        <v>19</v>
      </c>
      <c r="F290" s="8" t="s">
        <v>12</v>
      </c>
      <c r="G290" s="8" t="s">
        <v>287</v>
      </c>
      <c r="H290" s="9" t="s">
        <v>288</v>
      </c>
      <c r="J290">
        <v>0</v>
      </c>
    </row>
    <row r="291" spans="1:10" hidden="1" x14ac:dyDescent="0.25">
      <c r="A291" s="22">
        <v>290</v>
      </c>
      <c r="B291" s="22" t="s">
        <v>329</v>
      </c>
      <c r="C291" s="22" t="s">
        <v>342</v>
      </c>
      <c r="D291" s="21" t="s">
        <v>202</v>
      </c>
      <c r="E291" s="8" t="s">
        <v>11</v>
      </c>
      <c r="F291" s="8" t="s">
        <v>12</v>
      </c>
      <c r="G291" s="8" t="s">
        <v>289</v>
      </c>
      <c r="H291" s="9" t="s">
        <v>290</v>
      </c>
      <c r="J291">
        <v>2235.0635318209424</v>
      </c>
    </row>
    <row r="292" spans="1:10" hidden="1" x14ac:dyDescent="0.25">
      <c r="A292" s="22">
        <v>291</v>
      </c>
      <c r="B292" s="22" t="s">
        <v>329</v>
      </c>
      <c r="C292" s="22" t="s">
        <v>342</v>
      </c>
      <c r="D292" s="21" t="s">
        <v>202</v>
      </c>
      <c r="E292" s="8" t="s">
        <v>19</v>
      </c>
      <c r="F292" s="8" t="s">
        <v>12</v>
      </c>
      <c r="G292" s="8" t="s">
        <v>291</v>
      </c>
      <c r="H292" s="9" t="s">
        <v>292</v>
      </c>
      <c r="J292">
        <v>21862.063531820942</v>
      </c>
    </row>
    <row r="293" spans="1:10" hidden="1" x14ac:dyDescent="0.25">
      <c r="A293" s="22">
        <v>292</v>
      </c>
      <c r="B293" s="22" t="s">
        <v>329</v>
      </c>
      <c r="C293" s="22" t="s">
        <v>342</v>
      </c>
      <c r="D293" s="21" t="s">
        <v>202</v>
      </c>
      <c r="E293" s="8" t="s">
        <v>11</v>
      </c>
      <c r="F293" s="8" t="s">
        <v>12</v>
      </c>
      <c r="G293" s="8" t="s">
        <v>293</v>
      </c>
      <c r="H293" s="9" t="s">
        <v>294</v>
      </c>
    </row>
    <row r="294" spans="1:10" hidden="1" x14ac:dyDescent="0.25">
      <c r="A294" s="22">
        <v>293</v>
      </c>
      <c r="B294" s="22" t="s">
        <v>329</v>
      </c>
      <c r="C294" s="22" t="s">
        <v>342</v>
      </c>
      <c r="D294" s="21" t="s">
        <v>202</v>
      </c>
      <c r="E294" s="8" t="s">
        <v>11</v>
      </c>
      <c r="F294" s="8" t="s">
        <v>12</v>
      </c>
      <c r="G294" s="8" t="s">
        <v>295</v>
      </c>
      <c r="H294" s="9" t="s">
        <v>296</v>
      </c>
    </row>
    <row r="295" spans="1:10" hidden="1" x14ac:dyDescent="0.25">
      <c r="A295" s="22">
        <v>294</v>
      </c>
      <c r="B295" s="22" t="s">
        <v>329</v>
      </c>
      <c r="C295" s="22" t="s">
        <v>342</v>
      </c>
      <c r="D295" s="21" t="s">
        <v>202</v>
      </c>
      <c r="E295" s="8" t="s">
        <v>19</v>
      </c>
      <c r="F295" s="8" t="s">
        <v>12</v>
      </c>
      <c r="G295" s="8" t="s">
        <v>297</v>
      </c>
      <c r="H295" s="9" t="s">
        <v>298</v>
      </c>
      <c r="J295">
        <v>21862.063531820942</v>
      </c>
    </row>
    <row r="296" spans="1:10" hidden="1" x14ac:dyDescent="0.25">
      <c r="A296" s="22">
        <v>295</v>
      </c>
      <c r="B296" s="22" t="s">
        <v>329</v>
      </c>
      <c r="C296" s="22" t="s">
        <v>342</v>
      </c>
      <c r="D296" s="21" t="s">
        <v>202</v>
      </c>
      <c r="E296" s="8" t="s">
        <v>19</v>
      </c>
      <c r="F296" s="8" t="s">
        <v>12</v>
      </c>
      <c r="G296" s="8" t="s">
        <v>299</v>
      </c>
      <c r="H296" s="9" t="s">
        <v>300</v>
      </c>
      <c r="J296">
        <v>19627</v>
      </c>
    </row>
    <row r="297" spans="1:10" hidden="1" x14ac:dyDescent="0.25">
      <c r="A297" s="22">
        <v>296</v>
      </c>
      <c r="B297" s="22" t="s">
        <v>329</v>
      </c>
      <c r="C297" s="22" t="s">
        <v>342</v>
      </c>
      <c r="D297" s="21" t="s">
        <v>202</v>
      </c>
      <c r="E297" s="8" t="s">
        <v>11</v>
      </c>
      <c r="F297" s="8" t="s">
        <v>12</v>
      </c>
      <c r="G297" s="8" t="s">
        <v>301</v>
      </c>
      <c r="H297" s="9" t="s">
        <v>302</v>
      </c>
      <c r="J297">
        <v>-2235.0635318209424</v>
      </c>
    </row>
    <row r="298" spans="1:10" hidden="1" x14ac:dyDescent="0.25">
      <c r="A298" s="22">
        <v>297</v>
      </c>
      <c r="B298" s="22" t="s">
        <v>329</v>
      </c>
      <c r="C298" s="22" t="s">
        <v>342</v>
      </c>
      <c r="D298" s="21" t="s">
        <v>303</v>
      </c>
      <c r="E298" s="8" t="s">
        <v>11</v>
      </c>
      <c r="F298" s="8" t="s">
        <v>12</v>
      </c>
      <c r="G298" s="8" t="s">
        <v>304</v>
      </c>
      <c r="H298" s="9" t="s">
        <v>305</v>
      </c>
      <c r="J298">
        <v>0</v>
      </c>
    </row>
    <row r="299" spans="1:10" hidden="1" x14ac:dyDescent="0.25">
      <c r="A299" s="22">
        <v>298</v>
      </c>
      <c r="B299" s="22" t="s">
        <v>329</v>
      </c>
      <c r="C299" s="22" t="s">
        <v>342</v>
      </c>
      <c r="D299" s="21" t="s">
        <v>303</v>
      </c>
      <c r="E299" s="8" t="s">
        <v>11</v>
      </c>
      <c r="F299" s="8" t="s">
        <v>12</v>
      </c>
      <c r="G299" s="8" t="s">
        <v>306</v>
      </c>
      <c r="H299" s="9" t="s">
        <v>307</v>
      </c>
    </row>
    <row r="300" spans="1:10" hidden="1" x14ac:dyDescent="0.25">
      <c r="A300" s="22">
        <v>299</v>
      </c>
      <c r="B300" s="22" t="s">
        <v>329</v>
      </c>
      <c r="C300" s="22" t="s">
        <v>342</v>
      </c>
      <c r="D300" s="21" t="s">
        <v>303</v>
      </c>
      <c r="E300" s="8" t="s">
        <v>11</v>
      </c>
      <c r="F300" s="8" t="s">
        <v>12</v>
      </c>
      <c r="G300" s="8" t="s">
        <v>308</v>
      </c>
      <c r="H300" s="9" t="s">
        <v>309</v>
      </c>
    </row>
    <row r="301" spans="1:10" hidden="1" x14ac:dyDescent="0.25">
      <c r="A301" s="22">
        <v>300</v>
      </c>
      <c r="B301" s="22" t="s">
        <v>329</v>
      </c>
      <c r="C301" s="22" t="s">
        <v>342</v>
      </c>
      <c r="D301" s="21" t="s">
        <v>303</v>
      </c>
      <c r="E301" s="8" t="s">
        <v>11</v>
      </c>
      <c r="F301" s="8" t="s">
        <v>12</v>
      </c>
      <c r="G301" s="8" t="s">
        <v>310</v>
      </c>
      <c r="H301" s="9" t="s">
        <v>311</v>
      </c>
    </row>
    <row r="302" spans="1:10" hidden="1" x14ac:dyDescent="0.25">
      <c r="A302" s="22">
        <v>301</v>
      </c>
      <c r="B302" s="22" t="s">
        <v>329</v>
      </c>
      <c r="C302" s="22" t="s">
        <v>342</v>
      </c>
      <c r="D302" s="21" t="s">
        <v>303</v>
      </c>
      <c r="E302" s="8" t="s">
        <v>11</v>
      </c>
      <c r="F302" s="8" t="s">
        <v>12</v>
      </c>
      <c r="G302" s="8" t="s">
        <v>312</v>
      </c>
      <c r="H302" s="9" t="s">
        <v>313</v>
      </c>
    </row>
    <row r="303" spans="1:10" hidden="1" x14ac:dyDescent="0.25">
      <c r="A303" s="22">
        <v>302</v>
      </c>
      <c r="B303" s="22" t="s">
        <v>329</v>
      </c>
      <c r="C303" s="22" t="s">
        <v>342</v>
      </c>
      <c r="D303" s="21" t="s">
        <v>303</v>
      </c>
      <c r="E303" s="8" t="s">
        <v>11</v>
      </c>
      <c r="F303" s="8" t="s">
        <v>12</v>
      </c>
      <c r="G303" s="8" t="s">
        <v>314</v>
      </c>
      <c r="H303" s="9" t="s">
        <v>315</v>
      </c>
    </row>
    <row r="304" spans="1:10" hidden="1" x14ac:dyDescent="0.25">
      <c r="A304" s="22">
        <v>303</v>
      </c>
      <c r="B304" s="22" t="s">
        <v>329</v>
      </c>
      <c r="C304" s="22" t="s">
        <v>342</v>
      </c>
      <c r="D304" s="21" t="s">
        <v>303</v>
      </c>
      <c r="E304" s="8" t="s">
        <v>11</v>
      </c>
      <c r="F304" s="8" t="s">
        <v>12</v>
      </c>
      <c r="G304" s="8" t="s">
        <v>316</v>
      </c>
      <c r="H304" s="9" t="s">
        <v>317</v>
      </c>
    </row>
    <row r="305" spans="1:10" hidden="1" x14ac:dyDescent="0.25">
      <c r="A305" s="22">
        <v>304</v>
      </c>
      <c r="B305" s="22" t="s">
        <v>329</v>
      </c>
      <c r="C305" s="22" t="s">
        <v>342</v>
      </c>
      <c r="D305" s="21" t="s">
        <v>303</v>
      </c>
      <c r="E305" s="8" t="s">
        <v>19</v>
      </c>
      <c r="F305" s="8" t="s">
        <v>12</v>
      </c>
      <c r="G305" s="8" t="s">
        <v>318</v>
      </c>
      <c r="H305" s="9" t="s">
        <v>319</v>
      </c>
    </row>
    <row r="306" spans="1:10" hidden="1" x14ac:dyDescent="0.25">
      <c r="A306" s="22">
        <v>305</v>
      </c>
      <c r="B306" s="22" t="s">
        <v>329</v>
      </c>
      <c r="C306" s="22" t="s">
        <v>342</v>
      </c>
      <c r="D306" s="21" t="s">
        <v>303</v>
      </c>
      <c r="E306" s="8" t="s">
        <v>19</v>
      </c>
      <c r="F306" s="8" t="s">
        <v>12</v>
      </c>
      <c r="G306" s="8" t="s">
        <v>320</v>
      </c>
      <c r="H306" s="9" t="s">
        <v>321</v>
      </c>
    </row>
    <row r="307" spans="1:10" hidden="1" x14ac:dyDescent="0.25">
      <c r="A307" s="22">
        <v>306</v>
      </c>
      <c r="B307" s="22" t="s">
        <v>329</v>
      </c>
      <c r="C307" s="22" t="s">
        <v>342</v>
      </c>
      <c r="D307" s="21" t="s">
        <v>303</v>
      </c>
      <c r="E307" s="8" t="s">
        <v>11</v>
      </c>
      <c r="F307" s="8" t="s">
        <v>12</v>
      </c>
      <c r="G307" s="8" t="s">
        <v>322</v>
      </c>
      <c r="H307" s="9" t="s">
        <v>323</v>
      </c>
    </row>
    <row r="308" spans="1:10" hidden="1" x14ac:dyDescent="0.25">
      <c r="A308" s="22">
        <v>307</v>
      </c>
      <c r="B308" s="22" t="s">
        <v>329</v>
      </c>
      <c r="C308" s="22" t="s">
        <v>342</v>
      </c>
      <c r="D308" s="21" t="s">
        <v>303</v>
      </c>
      <c r="E308" s="8" t="s">
        <v>11</v>
      </c>
      <c r="F308" s="8" t="s">
        <v>12</v>
      </c>
      <c r="G308" s="8" t="s">
        <v>324</v>
      </c>
      <c r="H308" s="9" t="s">
        <v>325</v>
      </c>
    </row>
    <row r="309" spans="1:10" hidden="1" x14ac:dyDescent="0.25">
      <c r="A309" s="22">
        <v>308</v>
      </c>
      <c r="B309" s="22" t="s">
        <v>329</v>
      </c>
      <c r="C309" s="22" t="s">
        <v>342</v>
      </c>
      <c r="D309" s="21" t="s">
        <v>303</v>
      </c>
      <c r="E309" s="8" t="s">
        <v>11</v>
      </c>
      <c r="F309" s="8" t="s">
        <v>12</v>
      </c>
      <c r="G309" s="8" t="s">
        <v>326</v>
      </c>
      <c r="H309" s="9" t="s">
        <v>327</v>
      </c>
    </row>
    <row r="310" spans="1:10" hidden="1" x14ac:dyDescent="0.25">
      <c r="A310" s="22">
        <v>309</v>
      </c>
      <c r="B310" s="22" t="s">
        <v>330</v>
      </c>
      <c r="C310" s="22" t="s">
        <v>342</v>
      </c>
      <c r="D310" s="21" t="s">
        <v>10</v>
      </c>
      <c r="E310" s="8" t="s">
        <v>11</v>
      </c>
      <c r="F310" s="8" t="s">
        <v>12</v>
      </c>
      <c r="G310" s="8" t="s">
        <v>13</v>
      </c>
      <c r="H310" s="9" t="s">
        <v>14</v>
      </c>
      <c r="J310" s="13">
        <v>500</v>
      </c>
    </row>
    <row r="311" spans="1:10" hidden="1" x14ac:dyDescent="0.25">
      <c r="A311" s="22">
        <v>310</v>
      </c>
      <c r="B311" s="22" t="s">
        <v>330</v>
      </c>
      <c r="C311" s="22" t="s">
        <v>342</v>
      </c>
      <c r="D311" s="21" t="s">
        <v>10</v>
      </c>
      <c r="E311" s="8" t="s">
        <v>11</v>
      </c>
      <c r="F311" s="8" t="s">
        <v>12</v>
      </c>
      <c r="G311" s="8" t="s">
        <v>15</v>
      </c>
      <c r="H311" s="9" t="s">
        <v>16</v>
      </c>
      <c r="J311" s="13"/>
    </row>
    <row r="312" spans="1:10" hidden="1" x14ac:dyDescent="0.25">
      <c r="A312" s="22">
        <v>311</v>
      </c>
      <c r="B312" s="22" t="s">
        <v>330</v>
      </c>
      <c r="C312" s="22" t="s">
        <v>342</v>
      </c>
      <c r="D312" s="21" t="s">
        <v>10</v>
      </c>
      <c r="E312" s="8" t="s">
        <v>11</v>
      </c>
      <c r="F312" s="8" t="s">
        <v>12</v>
      </c>
      <c r="G312" s="8" t="s">
        <v>17</v>
      </c>
      <c r="H312" s="9" t="s">
        <v>18</v>
      </c>
      <c r="J312" s="13">
        <v>659</v>
      </c>
    </row>
    <row r="313" spans="1:10" hidden="1" x14ac:dyDescent="0.25">
      <c r="A313" s="22">
        <v>312</v>
      </c>
      <c r="B313" s="22" t="s">
        <v>330</v>
      </c>
      <c r="C313" s="22" t="s">
        <v>342</v>
      </c>
      <c r="D313" s="21" t="s">
        <v>10</v>
      </c>
      <c r="E313" s="8" t="s">
        <v>19</v>
      </c>
      <c r="F313" s="8" t="s">
        <v>12</v>
      </c>
      <c r="G313" s="8" t="s">
        <v>20</v>
      </c>
      <c r="H313" s="9" t="s">
        <v>21</v>
      </c>
      <c r="J313" s="12">
        <v>1159</v>
      </c>
    </row>
    <row r="314" spans="1:10" hidden="1" x14ac:dyDescent="0.25">
      <c r="A314" s="22">
        <v>313</v>
      </c>
      <c r="B314" s="22" t="s">
        <v>330</v>
      </c>
      <c r="C314" s="22" t="s">
        <v>342</v>
      </c>
      <c r="D314" s="21" t="s">
        <v>10</v>
      </c>
      <c r="E314" s="8" t="s">
        <v>11</v>
      </c>
      <c r="F314" s="8" t="s">
        <v>12</v>
      </c>
      <c r="G314" s="8" t="s">
        <v>22</v>
      </c>
      <c r="H314" s="9" t="s">
        <v>23</v>
      </c>
      <c r="J314" s="13"/>
    </row>
    <row r="315" spans="1:10" hidden="1" x14ac:dyDescent="0.25">
      <c r="A315" s="22">
        <v>314</v>
      </c>
      <c r="B315" s="22" t="s">
        <v>330</v>
      </c>
      <c r="C315" s="22" t="s">
        <v>342</v>
      </c>
      <c r="D315" s="21" t="s">
        <v>10</v>
      </c>
      <c r="E315" s="8" t="s">
        <v>11</v>
      </c>
      <c r="F315" s="8" t="s">
        <v>12</v>
      </c>
      <c r="G315" s="8" t="s">
        <v>24</v>
      </c>
      <c r="H315" s="9" t="s">
        <v>25</v>
      </c>
      <c r="J315" s="13"/>
    </row>
    <row r="316" spans="1:10" hidden="1" x14ac:dyDescent="0.25">
      <c r="A316" s="22">
        <v>315</v>
      </c>
      <c r="B316" s="22" t="s">
        <v>330</v>
      </c>
      <c r="C316" s="22" t="s">
        <v>342</v>
      </c>
      <c r="D316" s="21" t="s">
        <v>10</v>
      </c>
      <c r="E316" s="8" t="s">
        <v>19</v>
      </c>
      <c r="F316" s="8" t="s">
        <v>12</v>
      </c>
      <c r="G316" s="8" t="s">
        <v>26</v>
      </c>
      <c r="H316" s="9" t="s">
        <v>27</v>
      </c>
      <c r="J316" s="12">
        <v>0</v>
      </c>
    </row>
    <row r="317" spans="1:10" hidden="1" x14ac:dyDescent="0.25">
      <c r="A317" s="22">
        <v>316</v>
      </c>
      <c r="B317" s="22" t="s">
        <v>330</v>
      </c>
      <c r="C317" s="22" t="s">
        <v>342</v>
      </c>
      <c r="D317" s="21" t="s">
        <v>10</v>
      </c>
      <c r="E317" s="8" t="s">
        <v>11</v>
      </c>
      <c r="F317" s="8" t="s">
        <v>12</v>
      </c>
      <c r="G317" s="8" t="s">
        <v>28</v>
      </c>
      <c r="H317" s="9" t="s">
        <v>29</v>
      </c>
      <c r="J317" s="13"/>
    </row>
    <row r="318" spans="1:10" hidden="1" x14ac:dyDescent="0.25">
      <c r="A318" s="22">
        <v>317</v>
      </c>
      <c r="B318" s="22" t="s">
        <v>330</v>
      </c>
      <c r="C318" s="22" t="s">
        <v>342</v>
      </c>
      <c r="D318" s="21" t="s">
        <v>10</v>
      </c>
      <c r="E318" s="8" t="s">
        <v>11</v>
      </c>
      <c r="F318" s="8" t="s">
        <v>12</v>
      </c>
      <c r="G318" s="8" t="s">
        <v>30</v>
      </c>
      <c r="H318" s="9" t="s">
        <v>31</v>
      </c>
      <c r="J318" s="13"/>
    </row>
    <row r="319" spans="1:10" hidden="1" x14ac:dyDescent="0.25">
      <c r="A319" s="22">
        <v>318</v>
      </c>
      <c r="B319" s="22" t="s">
        <v>330</v>
      </c>
      <c r="C319" s="22" t="s">
        <v>342</v>
      </c>
      <c r="D319" s="21" t="s">
        <v>10</v>
      </c>
      <c r="E319" s="8" t="s">
        <v>11</v>
      </c>
      <c r="F319" s="8" t="s">
        <v>12</v>
      </c>
      <c r="G319" s="8" t="s">
        <v>32</v>
      </c>
      <c r="H319" s="9" t="s">
        <v>33</v>
      </c>
      <c r="J319" s="13">
        <v>41102</v>
      </c>
    </row>
    <row r="320" spans="1:10" hidden="1" x14ac:dyDescent="0.25">
      <c r="A320" s="22">
        <v>319</v>
      </c>
      <c r="B320" s="22" t="s">
        <v>330</v>
      </c>
      <c r="C320" s="22" t="s">
        <v>342</v>
      </c>
      <c r="D320" s="21" t="s">
        <v>10</v>
      </c>
      <c r="E320" s="8" t="s">
        <v>11</v>
      </c>
      <c r="F320" s="8" t="s">
        <v>12</v>
      </c>
      <c r="G320" s="8" t="s">
        <v>34</v>
      </c>
      <c r="H320" s="9" t="s">
        <v>35</v>
      </c>
      <c r="J320" s="13"/>
    </row>
    <row r="321" spans="1:10" hidden="1" x14ac:dyDescent="0.25">
      <c r="A321" s="22">
        <v>320</v>
      </c>
      <c r="B321" s="22" t="s">
        <v>330</v>
      </c>
      <c r="C321" s="22" t="s">
        <v>342</v>
      </c>
      <c r="D321" s="21" t="s">
        <v>10</v>
      </c>
      <c r="E321" s="8" t="s">
        <v>11</v>
      </c>
      <c r="F321" s="8" t="s">
        <v>12</v>
      </c>
      <c r="G321" s="8" t="s">
        <v>36</v>
      </c>
      <c r="H321" s="9" t="s">
        <v>37</v>
      </c>
      <c r="J321" s="13"/>
    </row>
    <row r="322" spans="1:10" hidden="1" x14ac:dyDescent="0.25">
      <c r="A322" s="22">
        <v>321</v>
      </c>
      <c r="B322" s="22" t="s">
        <v>330</v>
      </c>
      <c r="C322" s="22" t="s">
        <v>342</v>
      </c>
      <c r="D322" s="21" t="s">
        <v>10</v>
      </c>
      <c r="E322" s="8" t="s">
        <v>11</v>
      </c>
      <c r="F322" s="8" t="s">
        <v>12</v>
      </c>
      <c r="G322" s="8" t="s">
        <v>38</v>
      </c>
      <c r="H322" s="9" t="s">
        <v>39</v>
      </c>
      <c r="J322" s="13"/>
    </row>
    <row r="323" spans="1:10" hidden="1" x14ac:dyDescent="0.25">
      <c r="A323" s="22">
        <v>322</v>
      </c>
      <c r="B323" s="22" t="s">
        <v>330</v>
      </c>
      <c r="C323" s="22" t="s">
        <v>342</v>
      </c>
      <c r="D323" s="21" t="s">
        <v>10</v>
      </c>
      <c r="E323" s="8" t="s">
        <v>11</v>
      </c>
      <c r="F323" s="8" t="s">
        <v>12</v>
      </c>
      <c r="G323" s="8" t="s">
        <v>40</v>
      </c>
      <c r="H323" s="9" t="s">
        <v>41</v>
      </c>
      <c r="J323" s="13"/>
    </row>
    <row r="324" spans="1:10" hidden="1" x14ac:dyDescent="0.25">
      <c r="A324" s="22">
        <v>323</v>
      </c>
      <c r="B324" s="22" t="s">
        <v>330</v>
      </c>
      <c r="C324" s="22" t="s">
        <v>342</v>
      </c>
      <c r="D324" s="21" t="s">
        <v>10</v>
      </c>
      <c r="E324" s="8" t="s">
        <v>11</v>
      </c>
      <c r="F324" s="8" t="s">
        <v>12</v>
      </c>
      <c r="G324" s="8" t="s">
        <v>42</v>
      </c>
      <c r="H324" s="9" t="s">
        <v>43</v>
      </c>
      <c r="J324" s="13"/>
    </row>
    <row r="325" spans="1:10" hidden="1" x14ac:dyDescent="0.25">
      <c r="A325" s="22">
        <v>324</v>
      </c>
      <c r="B325" s="22" t="s">
        <v>330</v>
      </c>
      <c r="C325" s="22" t="s">
        <v>342</v>
      </c>
      <c r="D325" s="21" t="s">
        <v>10</v>
      </c>
      <c r="E325" s="8" t="s">
        <v>11</v>
      </c>
      <c r="F325" s="8" t="s">
        <v>12</v>
      </c>
      <c r="G325" s="8" t="s">
        <v>44</v>
      </c>
      <c r="H325" s="9" t="s">
        <v>45</v>
      </c>
      <c r="J325" s="13"/>
    </row>
    <row r="326" spans="1:10" hidden="1" x14ac:dyDescent="0.25">
      <c r="A326" s="22">
        <v>325</v>
      </c>
      <c r="B326" s="22" t="s">
        <v>330</v>
      </c>
      <c r="C326" s="22" t="s">
        <v>342</v>
      </c>
      <c r="D326" s="21" t="s">
        <v>10</v>
      </c>
      <c r="E326" s="8" t="s">
        <v>11</v>
      </c>
      <c r="F326" s="8" t="s">
        <v>12</v>
      </c>
      <c r="G326" s="8" t="s">
        <v>46</v>
      </c>
      <c r="H326" s="9" t="s">
        <v>47</v>
      </c>
      <c r="J326" s="13"/>
    </row>
    <row r="327" spans="1:10" hidden="1" x14ac:dyDescent="0.25">
      <c r="A327" s="22">
        <v>326</v>
      </c>
      <c r="B327" s="22" t="s">
        <v>330</v>
      </c>
      <c r="C327" s="22" t="s">
        <v>342</v>
      </c>
      <c r="D327" s="21" t="s">
        <v>10</v>
      </c>
      <c r="E327" s="8" t="s">
        <v>11</v>
      </c>
      <c r="F327" s="8" t="s">
        <v>12</v>
      </c>
      <c r="G327" s="8" t="s">
        <v>48</v>
      </c>
      <c r="H327" s="9" t="s">
        <v>49</v>
      </c>
      <c r="J327" s="13"/>
    </row>
    <row r="328" spans="1:10" hidden="1" x14ac:dyDescent="0.25">
      <c r="A328" s="22">
        <v>327</v>
      </c>
      <c r="B328" s="22" t="s">
        <v>330</v>
      </c>
      <c r="C328" s="22" t="s">
        <v>342</v>
      </c>
      <c r="D328" s="21" t="s">
        <v>10</v>
      </c>
      <c r="E328" s="8" t="s">
        <v>11</v>
      </c>
      <c r="F328" s="8" t="s">
        <v>12</v>
      </c>
      <c r="G328" s="8" t="s">
        <v>50</v>
      </c>
      <c r="H328" s="9" t="s">
        <v>51</v>
      </c>
      <c r="J328" s="13"/>
    </row>
    <row r="329" spans="1:10" hidden="1" x14ac:dyDescent="0.25">
      <c r="A329" s="22">
        <v>328</v>
      </c>
      <c r="B329" s="22" t="s">
        <v>330</v>
      </c>
      <c r="C329" s="22" t="s">
        <v>342</v>
      </c>
      <c r="D329" s="21" t="s">
        <v>10</v>
      </c>
      <c r="E329" s="8" t="s">
        <v>11</v>
      </c>
      <c r="F329" s="8" t="s">
        <v>12</v>
      </c>
      <c r="G329" s="8" t="s">
        <v>52</v>
      </c>
      <c r="H329" s="9" t="s">
        <v>53</v>
      </c>
      <c r="J329" s="13"/>
    </row>
    <row r="330" spans="1:10" hidden="1" x14ac:dyDescent="0.25">
      <c r="A330" s="22">
        <v>329</v>
      </c>
      <c r="B330" s="22" t="s">
        <v>330</v>
      </c>
      <c r="C330" s="22" t="s">
        <v>342</v>
      </c>
      <c r="D330" s="21" t="s">
        <v>10</v>
      </c>
      <c r="E330" s="8" t="s">
        <v>11</v>
      </c>
      <c r="F330" s="8" t="s">
        <v>12</v>
      </c>
      <c r="G330" s="8" t="s">
        <v>54</v>
      </c>
      <c r="H330" s="9" t="s">
        <v>55</v>
      </c>
      <c r="J330" s="13"/>
    </row>
    <row r="331" spans="1:10" hidden="1" x14ac:dyDescent="0.25">
      <c r="A331" s="22">
        <v>330</v>
      </c>
      <c r="B331" s="22" t="s">
        <v>330</v>
      </c>
      <c r="C331" s="22" t="s">
        <v>342</v>
      </c>
      <c r="D331" s="21" t="s">
        <v>10</v>
      </c>
      <c r="E331" s="8" t="s">
        <v>11</v>
      </c>
      <c r="F331" s="8" t="s">
        <v>12</v>
      </c>
      <c r="G331" s="8" t="s">
        <v>56</v>
      </c>
      <c r="H331" s="9" t="s">
        <v>57</v>
      </c>
      <c r="J331" s="13"/>
    </row>
    <row r="332" spans="1:10" hidden="1" x14ac:dyDescent="0.25">
      <c r="A332" s="22">
        <v>331</v>
      </c>
      <c r="B332" s="22" t="s">
        <v>330</v>
      </c>
      <c r="C332" s="22" t="s">
        <v>342</v>
      </c>
      <c r="D332" s="21" t="s">
        <v>10</v>
      </c>
      <c r="E332" s="8" t="s">
        <v>11</v>
      </c>
      <c r="F332" s="8" t="s">
        <v>12</v>
      </c>
      <c r="G332" s="8" t="s">
        <v>58</v>
      </c>
      <c r="H332" s="9" t="s">
        <v>59</v>
      </c>
      <c r="J332" s="13"/>
    </row>
    <row r="333" spans="1:10" hidden="1" x14ac:dyDescent="0.25">
      <c r="A333" s="22">
        <v>332</v>
      </c>
      <c r="B333" s="22" t="s">
        <v>330</v>
      </c>
      <c r="C333" s="22" t="s">
        <v>342</v>
      </c>
      <c r="D333" s="21" t="s">
        <v>10</v>
      </c>
      <c r="E333" s="8" t="s">
        <v>11</v>
      </c>
      <c r="F333" s="8" t="s">
        <v>12</v>
      </c>
      <c r="G333" s="8" t="s">
        <v>60</v>
      </c>
      <c r="H333" s="9" t="s">
        <v>61</v>
      </c>
      <c r="J333" s="13"/>
    </row>
    <row r="334" spans="1:10" hidden="1" x14ac:dyDescent="0.25">
      <c r="A334" s="22">
        <v>333</v>
      </c>
      <c r="B334" s="22" t="s">
        <v>330</v>
      </c>
      <c r="C334" s="22" t="s">
        <v>342</v>
      </c>
      <c r="D334" s="21" t="s">
        <v>10</v>
      </c>
      <c r="E334" s="8" t="s">
        <v>11</v>
      </c>
      <c r="F334" s="8" t="s">
        <v>12</v>
      </c>
      <c r="G334" s="8" t="s">
        <v>62</v>
      </c>
      <c r="H334" s="9" t="s">
        <v>63</v>
      </c>
      <c r="J334" s="13"/>
    </row>
    <row r="335" spans="1:10" hidden="1" x14ac:dyDescent="0.25">
      <c r="A335" s="22">
        <v>334</v>
      </c>
      <c r="B335" s="22" t="s">
        <v>330</v>
      </c>
      <c r="C335" s="22" t="s">
        <v>342</v>
      </c>
      <c r="D335" s="21" t="s">
        <v>10</v>
      </c>
      <c r="E335" s="8" t="s">
        <v>11</v>
      </c>
      <c r="F335" s="8" t="s">
        <v>12</v>
      </c>
      <c r="G335" s="8" t="s">
        <v>64</v>
      </c>
      <c r="H335" s="9" t="s">
        <v>65</v>
      </c>
      <c r="J335" s="13"/>
    </row>
    <row r="336" spans="1:10" hidden="1" x14ac:dyDescent="0.25">
      <c r="A336" s="22">
        <v>335</v>
      </c>
      <c r="B336" s="22" t="s">
        <v>330</v>
      </c>
      <c r="C336" s="22" t="s">
        <v>342</v>
      </c>
      <c r="D336" s="21" t="s">
        <v>10</v>
      </c>
      <c r="E336" s="8" t="s">
        <v>11</v>
      </c>
      <c r="F336" s="8" t="s">
        <v>12</v>
      </c>
      <c r="G336" s="8" t="s">
        <v>66</v>
      </c>
      <c r="H336" s="9" t="s">
        <v>67</v>
      </c>
      <c r="J336" s="13"/>
    </row>
    <row r="337" spans="1:10" hidden="1" x14ac:dyDescent="0.25">
      <c r="A337" s="22">
        <v>336</v>
      </c>
      <c r="B337" s="22" t="s">
        <v>330</v>
      </c>
      <c r="C337" s="22" t="s">
        <v>342</v>
      </c>
      <c r="D337" s="21" t="s">
        <v>10</v>
      </c>
      <c r="E337" s="8" t="s">
        <v>11</v>
      </c>
      <c r="F337" s="8" t="s">
        <v>12</v>
      </c>
      <c r="G337" s="8" t="s">
        <v>68</v>
      </c>
      <c r="H337" s="9" t="s">
        <v>69</v>
      </c>
      <c r="J337" s="13"/>
    </row>
    <row r="338" spans="1:10" hidden="1" x14ac:dyDescent="0.25">
      <c r="A338" s="22">
        <v>337</v>
      </c>
      <c r="B338" s="22" t="s">
        <v>330</v>
      </c>
      <c r="C338" s="22" t="s">
        <v>342</v>
      </c>
      <c r="D338" s="21" t="s">
        <v>10</v>
      </c>
      <c r="E338" s="8" t="s">
        <v>11</v>
      </c>
      <c r="F338" s="8" t="s">
        <v>12</v>
      </c>
      <c r="G338" s="8" t="s">
        <v>70</v>
      </c>
      <c r="H338" s="9" t="s">
        <v>71</v>
      </c>
      <c r="J338" s="13">
        <v>774</v>
      </c>
    </row>
    <row r="339" spans="1:10" hidden="1" x14ac:dyDescent="0.25">
      <c r="A339" s="22">
        <v>338</v>
      </c>
      <c r="B339" s="22" t="s">
        <v>330</v>
      </c>
      <c r="C339" s="22" t="s">
        <v>342</v>
      </c>
      <c r="D339" s="21" t="s">
        <v>10</v>
      </c>
      <c r="E339" s="8" t="s">
        <v>11</v>
      </c>
      <c r="F339" s="8" t="s">
        <v>12</v>
      </c>
      <c r="G339" s="8" t="s">
        <v>72</v>
      </c>
      <c r="H339" s="9" t="s">
        <v>73</v>
      </c>
      <c r="J339" s="13"/>
    </row>
    <row r="340" spans="1:10" hidden="1" x14ac:dyDescent="0.25">
      <c r="A340" s="22">
        <v>339</v>
      </c>
      <c r="B340" s="22" t="s">
        <v>330</v>
      </c>
      <c r="C340" s="22" t="s">
        <v>342</v>
      </c>
      <c r="D340" s="21" t="s">
        <v>10</v>
      </c>
      <c r="E340" s="8" t="s">
        <v>11</v>
      </c>
      <c r="F340" s="8" t="s">
        <v>12</v>
      </c>
      <c r="G340" s="8" t="s">
        <v>74</v>
      </c>
      <c r="H340" s="9" t="s">
        <v>75</v>
      </c>
      <c r="J340" s="13"/>
    </row>
    <row r="341" spans="1:10" hidden="1" x14ac:dyDescent="0.25">
      <c r="A341" s="22">
        <v>340</v>
      </c>
      <c r="B341" s="22" t="s">
        <v>330</v>
      </c>
      <c r="C341" s="22" t="s">
        <v>342</v>
      </c>
      <c r="D341" s="21" t="s">
        <v>10</v>
      </c>
      <c r="E341" s="8" t="s">
        <v>11</v>
      </c>
      <c r="F341" s="8" t="s">
        <v>12</v>
      </c>
      <c r="G341" s="8" t="s">
        <v>76</v>
      </c>
      <c r="H341" s="9" t="s">
        <v>77</v>
      </c>
      <c r="J341" s="13"/>
    </row>
    <row r="342" spans="1:10" hidden="1" x14ac:dyDescent="0.25">
      <c r="A342" s="22">
        <v>341</v>
      </c>
      <c r="B342" s="22" t="s">
        <v>330</v>
      </c>
      <c r="C342" s="22" t="s">
        <v>342</v>
      </c>
      <c r="D342" s="21" t="s">
        <v>10</v>
      </c>
      <c r="E342" s="8" t="s">
        <v>11</v>
      </c>
      <c r="F342" s="8" t="s">
        <v>12</v>
      </c>
      <c r="G342" s="8" t="s">
        <v>78</v>
      </c>
      <c r="H342" s="9" t="s">
        <v>79</v>
      </c>
      <c r="J342" s="13"/>
    </row>
    <row r="343" spans="1:10" hidden="1" x14ac:dyDescent="0.25">
      <c r="A343" s="22">
        <v>342</v>
      </c>
      <c r="B343" s="22" t="s">
        <v>330</v>
      </c>
      <c r="C343" s="22" t="s">
        <v>342</v>
      </c>
      <c r="D343" s="21" t="s">
        <v>10</v>
      </c>
      <c r="E343" s="8" t="s">
        <v>11</v>
      </c>
      <c r="F343" s="8" t="s">
        <v>12</v>
      </c>
      <c r="G343" s="8" t="s">
        <v>80</v>
      </c>
      <c r="H343" s="9" t="s">
        <v>81</v>
      </c>
      <c r="J343" s="13"/>
    </row>
    <row r="344" spans="1:10" hidden="1" x14ac:dyDescent="0.25">
      <c r="A344" s="22">
        <v>343</v>
      </c>
      <c r="B344" s="22" t="s">
        <v>330</v>
      </c>
      <c r="C344" s="22" t="s">
        <v>342</v>
      </c>
      <c r="D344" s="21" t="s">
        <v>10</v>
      </c>
      <c r="E344" s="8" t="s">
        <v>11</v>
      </c>
      <c r="F344" s="8" t="s">
        <v>12</v>
      </c>
      <c r="G344" s="8" t="s">
        <v>82</v>
      </c>
      <c r="H344" s="9" t="s">
        <v>83</v>
      </c>
      <c r="J344" s="13"/>
    </row>
    <row r="345" spans="1:10" hidden="1" x14ac:dyDescent="0.25">
      <c r="A345" s="22">
        <v>344</v>
      </c>
      <c r="B345" s="22" t="s">
        <v>330</v>
      </c>
      <c r="C345" s="22" t="s">
        <v>342</v>
      </c>
      <c r="D345" s="21" t="s">
        <v>10</v>
      </c>
      <c r="E345" s="8" t="s">
        <v>11</v>
      </c>
      <c r="F345" s="8" t="s">
        <v>12</v>
      </c>
      <c r="G345" s="8" t="s">
        <v>84</v>
      </c>
      <c r="H345" s="9" t="s">
        <v>85</v>
      </c>
      <c r="J345" s="13"/>
    </row>
    <row r="346" spans="1:10" hidden="1" x14ac:dyDescent="0.25">
      <c r="A346" s="22">
        <v>345</v>
      </c>
      <c r="B346" s="22" t="s">
        <v>330</v>
      </c>
      <c r="C346" s="22" t="s">
        <v>342</v>
      </c>
      <c r="D346" s="21" t="s">
        <v>10</v>
      </c>
      <c r="E346" s="8" t="s">
        <v>11</v>
      </c>
      <c r="F346" s="8" t="s">
        <v>12</v>
      </c>
      <c r="G346" s="8" t="s">
        <v>86</v>
      </c>
      <c r="H346" s="9" t="s">
        <v>87</v>
      </c>
      <c r="J346" s="13"/>
    </row>
    <row r="347" spans="1:10" hidden="1" x14ac:dyDescent="0.25">
      <c r="A347" s="22">
        <v>346</v>
      </c>
      <c r="B347" s="22" t="s">
        <v>330</v>
      </c>
      <c r="C347" s="22" t="s">
        <v>342</v>
      </c>
      <c r="D347" s="21" t="s">
        <v>10</v>
      </c>
      <c r="E347" s="8" t="s">
        <v>11</v>
      </c>
      <c r="F347" s="8" t="s">
        <v>12</v>
      </c>
      <c r="G347" s="8" t="s">
        <v>88</v>
      </c>
      <c r="H347" s="9" t="s">
        <v>89</v>
      </c>
      <c r="J347" s="13"/>
    </row>
    <row r="348" spans="1:10" hidden="1" x14ac:dyDescent="0.25">
      <c r="A348" s="22">
        <v>347</v>
      </c>
      <c r="B348" s="22" t="s">
        <v>330</v>
      </c>
      <c r="C348" s="22" t="s">
        <v>342</v>
      </c>
      <c r="D348" s="21" t="s">
        <v>10</v>
      </c>
      <c r="E348" s="8" t="s">
        <v>11</v>
      </c>
      <c r="F348" s="8" t="s">
        <v>12</v>
      </c>
      <c r="G348" s="8" t="s">
        <v>90</v>
      </c>
      <c r="H348" s="9" t="s">
        <v>91</v>
      </c>
      <c r="J348" s="13"/>
    </row>
    <row r="349" spans="1:10" hidden="1" x14ac:dyDescent="0.25">
      <c r="A349" s="22">
        <v>348</v>
      </c>
      <c r="B349" s="22" t="s">
        <v>330</v>
      </c>
      <c r="C349" s="22" t="s">
        <v>342</v>
      </c>
      <c r="D349" s="21" t="s">
        <v>10</v>
      </c>
      <c r="E349" s="8" t="s">
        <v>11</v>
      </c>
      <c r="F349" s="8" t="s">
        <v>12</v>
      </c>
      <c r="G349" s="8" t="s">
        <v>92</v>
      </c>
      <c r="H349" s="9" t="s">
        <v>93</v>
      </c>
      <c r="J349" s="13"/>
    </row>
    <row r="350" spans="1:10" hidden="1" x14ac:dyDescent="0.25">
      <c r="A350" s="22">
        <v>349</v>
      </c>
      <c r="B350" s="22" t="s">
        <v>330</v>
      </c>
      <c r="C350" s="22" t="s">
        <v>342</v>
      </c>
      <c r="D350" s="21" t="s">
        <v>10</v>
      </c>
      <c r="E350" s="8" t="s">
        <v>11</v>
      </c>
      <c r="F350" s="8" t="s">
        <v>12</v>
      </c>
      <c r="G350" s="8" t="s">
        <v>94</v>
      </c>
      <c r="H350" s="9" t="s">
        <v>95</v>
      </c>
      <c r="J350" s="13"/>
    </row>
    <row r="351" spans="1:10" hidden="1" x14ac:dyDescent="0.25">
      <c r="A351" s="22">
        <v>350</v>
      </c>
      <c r="B351" s="22" t="s">
        <v>330</v>
      </c>
      <c r="C351" s="22" t="s">
        <v>342</v>
      </c>
      <c r="D351" s="21" t="s">
        <v>10</v>
      </c>
      <c r="E351" s="8" t="s">
        <v>11</v>
      </c>
      <c r="F351" s="8" t="s">
        <v>12</v>
      </c>
      <c r="G351" s="8" t="s">
        <v>96</v>
      </c>
      <c r="H351" s="9" t="s">
        <v>97</v>
      </c>
      <c r="J351" s="13"/>
    </row>
    <row r="352" spans="1:10" hidden="1" x14ac:dyDescent="0.25">
      <c r="A352" s="22">
        <v>351</v>
      </c>
      <c r="B352" s="22" t="s">
        <v>330</v>
      </c>
      <c r="C352" s="22" t="s">
        <v>342</v>
      </c>
      <c r="D352" s="21" t="s">
        <v>10</v>
      </c>
      <c r="E352" s="8" t="s">
        <v>19</v>
      </c>
      <c r="F352" s="8" t="s">
        <v>12</v>
      </c>
      <c r="G352" s="8" t="s">
        <v>98</v>
      </c>
      <c r="H352" s="9" t="s">
        <v>99</v>
      </c>
      <c r="J352" s="11">
        <v>41876</v>
      </c>
    </row>
    <row r="353" spans="1:11" hidden="1" x14ac:dyDescent="0.25">
      <c r="A353" s="22">
        <v>352</v>
      </c>
      <c r="B353" s="22" t="s">
        <v>330</v>
      </c>
      <c r="C353" s="22" t="s">
        <v>342</v>
      </c>
      <c r="D353" s="21" t="s">
        <v>10</v>
      </c>
      <c r="E353" s="8" t="s">
        <v>11</v>
      </c>
      <c r="F353" s="8" t="s">
        <v>12</v>
      </c>
      <c r="G353" s="8" t="s">
        <v>100</v>
      </c>
      <c r="H353" s="9" t="s">
        <v>101</v>
      </c>
      <c r="J353" s="13"/>
    </row>
    <row r="354" spans="1:11" hidden="1" x14ac:dyDescent="0.25">
      <c r="A354" s="22">
        <v>353</v>
      </c>
      <c r="B354" s="22" t="s">
        <v>330</v>
      </c>
      <c r="C354" s="22" t="s">
        <v>342</v>
      </c>
      <c r="D354" s="21" t="s">
        <v>10</v>
      </c>
      <c r="E354" s="8" t="s">
        <v>11</v>
      </c>
      <c r="F354" s="8" t="s">
        <v>12</v>
      </c>
      <c r="G354" s="8" t="s">
        <v>102</v>
      </c>
      <c r="H354" s="9" t="s">
        <v>103</v>
      </c>
      <c r="J354" s="13"/>
    </row>
    <row r="355" spans="1:11" hidden="1" x14ac:dyDescent="0.25">
      <c r="A355" s="22">
        <v>354</v>
      </c>
      <c r="B355" s="22" t="s">
        <v>330</v>
      </c>
      <c r="C355" s="22" t="s">
        <v>342</v>
      </c>
      <c r="D355" s="21" t="s">
        <v>10</v>
      </c>
      <c r="E355" s="8" t="s">
        <v>11</v>
      </c>
      <c r="F355" s="8" t="s">
        <v>12</v>
      </c>
      <c r="G355" s="8" t="s">
        <v>104</v>
      </c>
      <c r="H355" s="9" t="s">
        <v>105</v>
      </c>
      <c r="J355" s="13"/>
    </row>
    <row r="356" spans="1:11" hidden="1" x14ac:dyDescent="0.25">
      <c r="A356" s="22">
        <v>355</v>
      </c>
      <c r="B356" s="22" t="s">
        <v>330</v>
      </c>
      <c r="C356" s="22" t="s">
        <v>342</v>
      </c>
      <c r="D356" s="21" t="s">
        <v>10</v>
      </c>
      <c r="E356" s="8" t="s">
        <v>11</v>
      </c>
      <c r="F356" s="8" t="s">
        <v>12</v>
      </c>
      <c r="G356" s="8" t="s">
        <v>106</v>
      </c>
      <c r="H356" s="9" t="s">
        <v>107</v>
      </c>
      <c r="J356" s="13"/>
    </row>
    <row r="357" spans="1:11" hidden="1" x14ac:dyDescent="0.25">
      <c r="A357" s="22">
        <v>356</v>
      </c>
      <c r="B357" s="22" t="s">
        <v>330</v>
      </c>
      <c r="C357" s="22" t="s">
        <v>342</v>
      </c>
      <c r="D357" s="21" t="s">
        <v>10</v>
      </c>
      <c r="E357" s="8" t="s">
        <v>11</v>
      </c>
      <c r="F357" s="8" t="s">
        <v>12</v>
      </c>
      <c r="G357" s="8" t="s">
        <v>108</v>
      </c>
      <c r="H357" s="9" t="s">
        <v>109</v>
      </c>
      <c r="J357" s="13"/>
    </row>
    <row r="358" spans="1:11" hidden="1" x14ac:dyDescent="0.25">
      <c r="A358" s="22">
        <v>357</v>
      </c>
      <c r="B358" s="22" t="s">
        <v>330</v>
      </c>
      <c r="C358" s="22" t="s">
        <v>342</v>
      </c>
      <c r="D358" s="21" t="s">
        <v>10</v>
      </c>
      <c r="E358" s="8" t="s">
        <v>11</v>
      </c>
      <c r="F358" s="8" t="s">
        <v>12</v>
      </c>
      <c r="G358" s="8" t="s">
        <v>110</v>
      </c>
      <c r="H358" s="9" t="s">
        <v>111</v>
      </c>
      <c r="J358" s="13"/>
    </row>
    <row r="359" spans="1:11" hidden="1" x14ac:dyDescent="0.25">
      <c r="A359" s="22">
        <v>358</v>
      </c>
      <c r="B359" s="22" t="s">
        <v>330</v>
      </c>
      <c r="C359" s="22" t="s">
        <v>342</v>
      </c>
      <c r="D359" s="21" t="s">
        <v>10</v>
      </c>
      <c r="E359" s="8" t="s">
        <v>11</v>
      </c>
      <c r="F359" s="8" t="s">
        <v>12</v>
      </c>
      <c r="G359" s="8" t="s">
        <v>112</v>
      </c>
      <c r="H359" s="9" t="s">
        <v>113</v>
      </c>
      <c r="J359" s="13"/>
    </row>
    <row r="360" spans="1:11" hidden="1" x14ac:dyDescent="0.25">
      <c r="A360" s="22">
        <v>359</v>
      </c>
      <c r="B360" s="22" t="s">
        <v>330</v>
      </c>
      <c r="C360" s="22" t="s">
        <v>342</v>
      </c>
      <c r="D360" s="21" t="s">
        <v>10</v>
      </c>
      <c r="E360" s="8" t="s">
        <v>11</v>
      </c>
      <c r="F360" s="8" t="s">
        <v>12</v>
      </c>
      <c r="G360" s="8" t="s">
        <v>114</v>
      </c>
      <c r="H360" s="9" t="s">
        <v>115</v>
      </c>
      <c r="J360" s="13"/>
    </row>
    <row r="361" spans="1:11" hidden="1" x14ac:dyDescent="0.25">
      <c r="A361" s="22">
        <v>360</v>
      </c>
      <c r="B361" s="22" t="s">
        <v>330</v>
      </c>
      <c r="C361" s="22" t="s">
        <v>342</v>
      </c>
      <c r="D361" s="21" t="s">
        <v>10</v>
      </c>
      <c r="E361" s="8" t="s">
        <v>11</v>
      </c>
      <c r="F361" s="8" t="s">
        <v>12</v>
      </c>
      <c r="G361" s="8" t="s">
        <v>116</v>
      </c>
      <c r="H361" s="9" t="s">
        <v>117</v>
      </c>
      <c r="J361" s="13"/>
    </row>
    <row r="362" spans="1:11" hidden="1" x14ac:dyDescent="0.25">
      <c r="A362" s="22">
        <v>361</v>
      </c>
      <c r="B362" s="22" t="s">
        <v>330</v>
      </c>
      <c r="C362" s="22" t="s">
        <v>342</v>
      </c>
      <c r="D362" s="21" t="s">
        <v>10</v>
      </c>
      <c r="E362" s="8" t="s">
        <v>19</v>
      </c>
      <c r="F362" s="8" t="s">
        <v>12</v>
      </c>
      <c r="G362" s="8" t="s">
        <v>118</v>
      </c>
      <c r="H362" s="9" t="s">
        <v>119</v>
      </c>
      <c r="J362" s="11">
        <v>43035</v>
      </c>
    </row>
    <row r="363" spans="1:11" hidden="1" x14ac:dyDescent="0.25">
      <c r="A363" s="22">
        <v>362</v>
      </c>
      <c r="B363" s="22" t="s">
        <v>330</v>
      </c>
      <c r="C363" s="22" t="s">
        <v>342</v>
      </c>
      <c r="D363" s="21" t="s">
        <v>120</v>
      </c>
      <c r="E363" s="8" t="s">
        <v>11</v>
      </c>
      <c r="F363" s="8" t="s">
        <v>121</v>
      </c>
      <c r="G363" s="8" t="s">
        <v>122</v>
      </c>
      <c r="H363" s="9" t="s">
        <v>123</v>
      </c>
    </row>
    <row r="364" spans="1:11" hidden="1" x14ac:dyDescent="0.25">
      <c r="A364" s="22">
        <v>363</v>
      </c>
      <c r="B364" s="22" t="s">
        <v>330</v>
      </c>
      <c r="C364" s="22" t="s">
        <v>342</v>
      </c>
      <c r="D364" s="21" t="s">
        <v>120</v>
      </c>
      <c r="E364" s="8" t="s">
        <v>11</v>
      </c>
      <c r="F364" s="8" t="s">
        <v>121</v>
      </c>
      <c r="G364" s="8" t="s">
        <v>124</v>
      </c>
      <c r="H364" s="9" t="s">
        <v>125</v>
      </c>
      <c r="I364">
        <v>2.5000000000000001E-2</v>
      </c>
      <c r="J364">
        <v>1780</v>
      </c>
      <c r="K364" s="19">
        <f>J364/I364</f>
        <v>71200</v>
      </c>
    </row>
    <row r="365" spans="1:11" hidden="1" x14ac:dyDescent="0.25">
      <c r="A365" s="22">
        <v>364</v>
      </c>
      <c r="B365" s="22" t="s">
        <v>330</v>
      </c>
      <c r="C365" s="22" t="s">
        <v>342</v>
      </c>
      <c r="D365" s="21" t="s">
        <v>120</v>
      </c>
      <c r="E365" s="8" t="s">
        <v>11</v>
      </c>
      <c r="F365" s="8" t="s">
        <v>121</v>
      </c>
      <c r="G365" s="8" t="s">
        <v>126</v>
      </c>
      <c r="H365" s="9" t="s">
        <v>127</v>
      </c>
    </row>
    <row r="366" spans="1:11" hidden="1" x14ac:dyDescent="0.25">
      <c r="A366" s="22">
        <v>365</v>
      </c>
      <c r="B366" s="22" t="s">
        <v>330</v>
      </c>
      <c r="C366" s="22" t="s">
        <v>342</v>
      </c>
      <c r="D366" s="21" t="s">
        <v>120</v>
      </c>
      <c r="E366" s="8" t="s">
        <v>11</v>
      </c>
      <c r="F366" s="8" t="s">
        <v>121</v>
      </c>
      <c r="G366" s="8" t="s">
        <v>128</v>
      </c>
      <c r="H366" s="9" t="s">
        <v>129</v>
      </c>
      <c r="I366">
        <v>2.5481E-2</v>
      </c>
      <c r="J366">
        <v>1254</v>
      </c>
      <c r="K366" s="19">
        <f>J366/I366</f>
        <v>49213.139201758175</v>
      </c>
    </row>
    <row r="367" spans="1:11" hidden="1" x14ac:dyDescent="0.25">
      <c r="A367" s="22">
        <v>366</v>
      </c>
      <c r="B367" s="22" t="s">
        <v>330</v>
      </c>
      <c r="C367" s="22" t="s">
        <v>342</v>
      </c>
      <c r="D367" s="21" t="s">
        <v>120</v>
      </c>
      <c r="E367" s="8" t="s">
        <v>11</v>
      </c>
      <c r="F367" s="8" t="s">
        <v>130</v>
      </c>
      <c r="G367" s="8" t="s">
        <v>131</v>
      </c>
      <c r="H367" s="9" t="s">
        <v>132</v>
      </c>
    </row>
    <row r="368" spans="1:11" hidden="1" x14ac:dyDescent="0.25">
      <c r="A368" s="22">
        <v>367</v>
      </c>
      <c r="B368" s="22" t="s">
        <v>330</v>
      </c>
      <c r="C368" s="22" t="s">
        <v>342</v>
      </c>
      <c r="D368" s="21" t="s">
        <v>120</v>
      </c>
      <c r="E368" s="8" t="s">
        <v>11</v>
      </c>
      <c r="F368" s="8" t="s">
        <v>130</v>
      </c>
      <c r="G368" s="8" t="s">
        <v>133</v>
      </c>
      <c r="H368" s="9" t="s">
        <v>134</v>
      </c>
    </row>
    <row r="369" spans="1:8" hidden="1" x14ac:dyDescent="0.25">
      <c r="A369" s="22">
        <v>368</v>
      </c>
      <c r="B369" s="22" t="s">
        <v>330</v>
      </c>
      <c r="C369" s="22" t="s">
        <v>342</v>
      </c>
      <c r="D369" s="21" t="s">
        <v>120</v>
      </c>
      <c r="E369" s="8" t="s">
        <v>11</v>
      </c>
      <c r="F369" s="8" t="s">
        <v>130</v>
      </c>
      <c r="G369" s="8" t="s">
        <v>135</v>
      </c>
      <c r="H369" s="9" t="s">
        <v>136</v>
      </c>
    </row>
    <row r="370" spans="1:8" hidden="1" x14ac:dyDescent="0.25">
      <c r="A370" s="22">
        <v>369</v>
      </c>
      <c r="B370" s="22" t="s">
        <v>330</v>
      </c>
      <c r="C370" s="22" t="s">
        <v>342</v>
      </c>
      <c r="D370" s="21" t="s">
        <v>120</v>
      </c>
      <c r="E370" s="8" t="s">
        <v>11</v>
      </c>
      <c r="F370" s="8" t="s">
        <v>130</v>
      </c>
      <c r="G370" s="8" t="s">
        <v>137</v>
      </c>
      <c r="H370" s="9" t="s">
        <v>138</v>
      </c>
    </row>
    <row r="371" spans="1:8" hidden="1" x14ac:dyDescent="0.25">
      <c r="A371" s="22">
        <v>370</v>
      </c>
      <c r="B371" s="22" t="s">
        <v>330</v>
      </c>
      <c r="C371" s="22" t="s">
        <v>342</v>
      </c>
      <c r="D371" s="21" t="s">
        <v>120</v>
      </c>
      <c r="E371" s="8" t="s">
        <v>11</v>
      </c>
      <c r="F371" s="8" t="s">
        <v>130</v>
      </c>
      <c r="G371" s="8" t="s">
        <v>139</v>
      </c>
      <c r="H371" s="9" t="s">
        <v>140</v>
      </c>
    </row>
    <row r="372" spans="1:8" hidden="1" x14ac:dyDescent="0.25">
      <c r="A372" s="22">
        <v>371</v>
      </c>
      <c r="B372" s="22" t="s">
        <v>330</v>
      </c>
      <c r="C372" s="22" t="s">
        <v>342</v>
      </c>
      <c r="D372" s="21" t="s">
        <v>120</v>
      </c>
      <c r="E372" s="8" t="s">
        <v>11</v>
      </c>
      <c r="F372" s="8" t="s">
        <v>130</v>
      </c>
      <c r="G372" s="8" t="s">
        <v>141</v>
      </c>
      <c r="H372" s="9" t="s">
        <v>142</v>
      </c>
    </row>
    <row r="373" spans="1:8" hidden="1" x14ac:dyDescent="0.25">
      <c r="A373" s="22">
        <v>372</v>
      </c>
      <c r="B373" s="22" t="s">
        <v>330</v>
      </c>
      <c r="C373" s="22" t="s">
        <v>342</v>
      </c>
      <c r="D373" s="21" t="s">
        <v>120</v>
      </c>
      <c r="E373" s="8" t="s">
        <v>11</v>
      </c>
      <c r="F373" s="8" t="s">
        <v>130</v>
      </c>
      <c r="G373" s="8" t="s">
        <v>143</v>
      </c>
      <c r="H373" s="9" t="s">
        <v>144</v>
      </c>
    </row>
    <row r="374" spans="1:8" hidden="1" x14ac:dyDescent="0.25">
      <c r="A374" s="22">
        <v>373</v>
      </c>
      <c r="B374" s="22" t="s">
        <v>330</v>
      </c>
      <c r="C374" s="22" t="s">
        <v>342</v>
      </c>
      <c r="D374" s="21" t="s">
        <v>120</v>
      </c>
      <c r="E374" s="8" t="s">
        <v>11</v>
      </c>
      <c r="F374" s="8" t="s">
        <v>130</v>
      </c>
      <c r="G374" s="8" t="s">
        <v>145</v>
      </c>
      <c r="H374" s="9" t="s">
        <v>146</v>
      </c>
    </row>
    <row r="375" spans="1:8" hidden="1" x14ac:dyDescent="0.25">
      <c r="A375" s="22">
        <v>374</v>
      </c>
      <c r="B375" s="22" t="s">
        <v>330</v>
      </c>
      <c r="C375" s="22" t="s">
        <v>342</v>
      </c>
      <c r="D375" s="21" t="s">
        <v>120</v>
      </c>
      <c r="E375" s="8" t="s">
        <v>11</v>
      </c>
      <c r="F375" s="8" t="s">
        <v>130</v>
      </c>
      <c r="G375" s="8" t="s">
        <v>147</v>
      </c>
      <c r="H375" s="9" t="s">
        <v>148</v>
      </c>
    </row>
    <row r="376" spans="1:8" hidden="1" x14ac:dyDescent="0.25">
      <c r="A376" s="22">
        <v>375</v>
      </c>
      <c r="B376" s="22" t="s">
        <v>330</v>
      </c>
      <c r="C376" s="22" t="s">
        <v>342</v>
      </c>
      <c r="D376" s="21" t="s">
        <v>120</v>
      </c>
      <c r="E376" s="8" t="s">
        <v>11</v>
      </c>
      <c r="F376" s="8" t="s">
        <v>130</v>
      </c>
      <c r="G376" s="8" t="s">
        <v>149</v>
      </c>
      <c r="H376" s="9" t="s">
        <v>150</v>
      </c>
    </row>
    <row r="377" spans="1:8" hidden="1" x14ac:dyDescent="0.25">
      <c r="A377" s="22">
        <v>376</v>
      </c>
      <c r="B377" s="22" t="s">
        <v>330</v>
      </c>
      <c r="C377" s="22" t="s">
        <v>342</v>
      </c>
      <c r="D377" s="21" t="s">
        <v>120</v>
      </c>
      <c r="E377" s="8" t="s">
        <v>11</v>
      </c>
      <c r="F377" s="8" t="s">
        <v>130</v>
      </c>
      <c r="G377" s="8" t="s">
        <v>151</v>
      </c>
      <c r="H377" s="9" t="s">
        <v>152</v>
      </c>
    </row>
    <row r="378" spans="1:8" hidden="1" x14ac:dyDescent="0.25">
      <c r="A378" s="22">
        <v>377</v>
      </c>
      <c r="B378" s="22" t="s">
        <v>330</v>
      </c>
      <c r="C378" s="22" t="s">
        <v>342</v>
      </c>
      <c r="D378" s="21" t="s">
        <v>120</v>
      </c>
      <c r="E378" s="8" t="s">
        <v>11</v>
      </c>
      <c r="F378" s="8" t="s">
        <v>130</v>
      </c>
      <c r="G378" s="8" t="s">
        <v>153</v>
      </c>
      <c r="H378" s="9" t="s">
        <v>154</v>
      </c>
    </row>
    <row r="379" spans="1:8" hidden="1" x14ac:dyDescent="0.25">
      <c r="A379" s="22">
        <v>378</v>
      </c>
      <c r="B379" s="22" t="s">
        <v>330</v>
      </c>
      <c r="C379" s="22" t="s">
        <v>342</v>
      </c>
      <c r="D379" s="21" t="s">
        <v>120</v>
      </c>
      <c r="E379" s="8" t="s">
        <v>11</v>
      </c>
      <c r="F379" s="8" t="s">
        <v>130</v>
      </c>
      <c r="G379" s="8" t="s">
        <v>155</v>
      </c>
      <c r="H379" s="9" t="s">
        <v>156</v>
      </c>
    </row>
    <row r="380" spans="1:8" hidden="1" x14ac:dyDescent="0.25">
      <c r="A380" s="22">
        <v>379</v>
      </c>
      <c r="B380" s="22" t="s">
        <v>330</v>
      </c>
      <c r="C380" s="22" t="s">
        <v>342</v>
      </c>
      <c r="D380" s="21" t="s">
        <v>120</v>
      </c>
      <c r="E380" s="8" t="s">
        <v>11</v>
      </c>
      <c r="F380" s="8" t="s">
        <v>130</v>
      </c>
      <c r="G380" s="8" t="s">
        <v>157</v>
      </c>
      <c r="H380" s="9" t="s">
        <v>158</v>
      </c>
    </row>
    <row r="381" spans="1:8" hidden="1" x14ac:dyDescent="0.25">
      <c r="A381" s="22">
        <v>380</v>
      </c>
      <c r="B381" s="22" t="s">
        <v>330</v>
      </c>
      <c r="C381" s="22" t="s">
        <v>342</v>
      </c>
      <c r="D381" s="21" t="s">
        <v>120</v>
      </c>
      <c r="E381" s="8" t="s">
        <v>11</v>
      </c>
      <c r="F381" s="8" t="s">
        <v>130</v>
      </c>
      <c r="G381" s="8" t="s">
        <v>159</v>
      </c>
      <c r="H381" s="9" t="s">
        <v>160</v>
      </c>
    </row>
    <row r="382" spans="1:8" hidden="1" x14ac:dyDescent="0.25">
      <c r="A382" s="22">
        <v>381</v>
      </c>
      <c r="B382" s="22" t="s">
        <v>330</v>
      </c>
      <c r="C382" s="22" t="s">
        <v>342</v>
      </c>
      <c r="D382" s="21" t="s">
        <v>120</v>
      </c>
      <c r="E382" s="8" t="s">
        <v>11</v>
      </c>
      <c r="F382" s="8" t="s">
        <v>130</v>
      </c>
      <c r="G382" s="8" t="s">
        <v>161</v>
      </c>
      <c r="H382" s="9" t="s">
        <v>162</v>
      </c>
    </row>
    <row r="383" spans="1:8" hidden="1" x14ac:dyDescent="0.25">
      <c r="A383" s="22">
        <v>382</v>
      </c>
      <c r="B383" s="22" t="s">
        <v>330</v>
      </c>
      <c r="C383" s="22" t="s">
        <v>342</v>
      </c>
      <c r="D383" s="21" t="s">
        <v>120</v>
      </c>
      <c r="E383" s="8" t="s">
        <v>11</v>
      </c>
      <c r="F383" s="8" t="s">
        <v>130</v>
      </c>
      <c r="G383" s="8" t="s">
        <v>163</v>
      </c>
      <c r="H383" s="9" t="s">
        <v>164</v>
      </c>
    </row>
    <row r="384" spans="1:8" hidden="1" x14ac:dyDescent="0.25">
      <c r="A384" s="22">
        <v>383</v>
      </c>
      <c r="B384" s="22" t="s">
        <v>330</v>
      </c>
      <c r="C384" s="22" t="s">
        <v>342</v>
      </c>
      <c r="D384" s="21" t="s">
        <v>120</v>
      </c>
      <c r="E384" s="8" t="s">
        <v>11</v>
      </c>
      <c r="F384" s="8" t="s">
        <v>130</v>
      </c>
      <c r="G384" s="8" t="s">
        <v>165</v>
      </c>
      <c r="H384" s="9" t="s">
        <v>166</v>
      </c>
    </row>
    <row r="385" spans="1:11" hidden="1" x14ac:dyDescent="0.25">
      <c r="A385" s="22">
        <v>384</v>
      </c>
      <c r="B385" s="22" t="s">
        <v>330</v>
      </c>
      <c r="C385" s="22" t="s">
        <v>342</v>
      </c>
      <c r="D385" s="21" t="s">
        <v>120</v>
      </c>
      <c r="E385" s="8" t="s">
        <v>11</v>
      </c>
      <c r="F385" s="8" t="s">
        <v>130</v>
      </c>
      <c r="G385" s="8" t="s">
        <v>167</v>
      </c>
      <c r="H385" s="9" t="s">
        <v>168</v>
      </c>
    </row>
    <row r="386" spans="1:11" hidden="1" x14ac:dyDescent="0.25">
      <c r="A386" s="22">
        <v>385</v>
      </c>
      <c r="B386" s="22" t="s">
        <v>330</v>
      </c>
      <c r="C386" s="22" t="s">
        <v>342</v>
      </c>
      <c r="D386" s="21" t="s">
        <v>120</v>
      </c>
      <c r="E386" s="8" t="s">
        <v>11</v>
      </c>
      <c r="F386" s="8" t="s">
        <v>130</v>
      </c>
      <c r="G386" s="8" t="s">
        <v>169</v>
      </c>
      <c r="H386" s="9" t="s">
        <v>170</v>
      </c>
    </row>
    <row r="387" spans="1:11" hidden="1" x14ac:dyDescent="0.25">
      <c r="A387" s="22">
        <v>386</v>
      </c>
      <c r="B387" s="22" t="s">
        <v>330</v>
      </c>
      <c r="C387" s="22" t="s">
        <v>342</v>
      </c>
      <c r="D387" s="21" t="s">
        <v>120</v>
      </c>
      <c r="E387" s="8" t="s">
        <v>11</v>
      </c>
      <c r="F387" s="8" t="s">
        <v>130</v>
      </c>
      <c r="G387" s="8" t="s">
        <v>171</v>
      </c>
      <c r="H387" s="9" t="s">
        <v>172</v>
      </c>
    </row>
    <row r="388" spans="1:11" hidden="1" x14ac:dyDescent="0.25">
      <c r="A388" s="22">
        <v>387</v>
      </c>
      <c r="B388" s="22" t="s">
        <v>330</v>
      </c>
      <c r="C388" s="22" t="s">
        <v>342</v>
      </c>
      <c r="D388" s="21" t="s">
        <v>120</v>
      </c>
      <c r="E388" s="8" t="s">
        <v>11</v>
      </c>
      <c r="F388" s="8" t="s">
        <v>130</v>
      </c>
      <c r="G388" s="8" t="s">
        <v>173</v>
      </c>
      <c r="H388" s="9" t="s">
        <v>174</v>
      </c>
    </row>
    <row r="389" spans="1:11" hidden="1" x14ac:dyDescent="0.25">
      <c r="A389" s="22">
        <v>388</v>
      </c>
      <c r="B389" s="22" t="s">
        <v>330</v>
      </c>
      <c r="C389" s="22" t="s">
        <v>342</v>
      </c>
      <c r="D389" s="21" t="s">
        <v>120</v>
      </c>
      <c r="E389" s="8" t="s">
        <v>11</v>
      </c>
      <c r="F389" s="8" t="s">
        <v>130</v>
      </c>
      <c r="G389" s="8" t="s">
        <v>175</v>
      </c>
      <c r="H389" s="9" t="s">
        <v>176</v>
      </c>
    </row>
    <row r="390" spans="1:11" x14ac:dyDescent="0.25">
      <c r="A390" s="22">
        <v>389</v>
      </c>
      <c r="B390" s="22" t="s">
        <v>330</v>
      </c>
      <c r="C390" s="22" t="s">
        <v>342</v>
      </c>
      <c r="D390" s="21" t="s">
        <v>120</v>
      </c>
      <c r="E390" s="8" t="s">
        <v>11</v>
      </c>
      <c r="F390" s="8" t="s">
        <v>130</v>
      </c>
      <c r="G390" s="8" t="s">
        <v>177</v>
      </c>
      <c r="H390" s="9" t="s">
        <v>178</v>
      </c>
    </row>
    <row r="391" spans="1:11" hidden="1" x14ac:dyDescent="0.25">
      <c r="A391" s="22">
        <v>390</v>
      </c>
      <c r="B391" s="22" t="s">
        <v>330</v>
      </c>
      <c r="C391" s="22" t="s">
        <v>342</v>
      </c>
      <c r="D391" s="21" t="s">
        <v>120</v>
      </c>
      <c r="E391" s="8" t="s">
        <v>11</v>
      </c>
      <c r="F391" s="8" t="s">
        <v>130</v>
      </c>
      <c r="G391" s="8" t="s">
        <v>179</v>
      </c>
      <c r="H391" s="9" t="s">
        <v>180</v>
      </c>
    </row>
    <row r="392" spans="1:11" x14ac:dyDescent="0.25">
      <c r="A392" s="22">
        <v>391</v>
      </c>
      <c r="B392" s="22" t="s">
        <v>330</v>
      </c>
      <c r="C392" s="22" t="s">
        <v>342</v>
      </c>
      <c r="D392" s="21" t="s">
        <v>120</v>
      </c>
      <c r="E392" s="8" t="s">
        <v>11</v>
      </c>
      <c r="F392" s="8" t="s">
        <v>130</v>
      </c>
      <c r="G392" s="8" t="s">
        <v>181</v>
      </c>
      <c r="H392" s="9" t="s">
        <v>182</v>
      </c>
    </row>
    <row r="393" spans="1:11" x14ac:dyDescent="0.25">
      <c r="A393" s="22">
        <v>392</v>
      </c>
      <c r="B393" s="22" t="s">
        <v>330</v>
      </c>
      <c r="C393" s="22" t="s">
        <v>342</v>
      </c>
      <c r="D393" s="21" t="s">
        <v>120</v>
      </c>
      <c r="E393" s="8" t="s">
        <v>11</v>
      </c>
      <c r="F393" s="8" t="s">
        <v>130</v>
      </c>
      <c r="G393" s="8" t="s">
        <v>183</v>
      </c>
      <c r="H393" s="9" t="s">
        <v>184</v>
      </c>
    </row>
    <row r="394" spans="1:11" x14ac:dyDescent="0.25">
      <c r="A394" s="22">
        <v>393</v>
      </c>
      <c r="B394" s="22" t="s">
        <v>330</v>
      </c>
      <c r="C394" s="22" t="s">
        <v>342</v>
      </c>
      <c r="D394" s="21" t="s">
        <v>120</v>
      </c>
      <c r="E394" s="8" t="s">
        <v>11</v>
      </c>
      <c r="F394" s="8" t="s">
        <v>130</v>
      </c>
      <c r="G394" s="8" t="s">
        <v>185</v>
      </c>
      <c r="H394" s="9" t="s">
        <v>186</v>
      </c>
    </row>
    <row r="395" spans="1:11" x14ac:dyDescent="0.25">
      <c r="A395" s="22">
        <v>394</v>
      </c>
      <c r="B395" s="22" t="s">
        <v>330</v>
      </c>
      <c r="C395" s="22" t="s">
        <v>342</v>
      </c>
      <c r="D395" s="21" t="s">
        <v>120</v>
      </c>
      <c r="E395" s="8" t="s">
        <v>11</v>
      </c>
      <c r="F395" s="8" t="s">
        <v>130</v>
      </c>
      <c r="G395" s="8" t="s">
        <v>187</v>
      </c>
      <c r="H395" s="9" t="s">
        <v>188</v>
      </c>
      <c r="I395">
        <v>0.77621200000000001</v>
      </c>
      <c r="J395">
        <v>25237</v>
      </c>
      <c r="K395" s="19">
        <f>J395/I395</f>
        <v>32513.024792195945</v>
      </c>
    </row>
    <row r="396" spans="1:11" x14ac:dyDescent="0.25">
      <c r="A396" s="22">
        <v>395</v>
      </c>
      <c r="B396" s="22" t="s">
        <v>330</v>
      </c>
      <c r="C396" s="22" t="s">
        <v>342</v>
      </c>
      <c r="D396" s="21" t="s">
        <v>120</v>
      </c>
      <c r="E396" s="8" t="s">
        <v>11</v>
      </c>
      <c r="F396" s="8" t="s">
        <v>130</v>
      </c>
      <c r="G396" s="8" t="s">
        <v>189</v>
      </c>
      <c r="H396" s="9" t="s">
        <v>190</v>
      </c>
    </row>
    <row r="397" spans="1:11" hidden="1" x14ac:dyDescent="0.25">
      <c r="A397" s="22">
        <v>396</v>
      </c>
      <c r="B397" s="22" t="s">
        <v>330</v>
      </c>
      <c r="C397" s="22" t="s">
        <v>342</v>
      </c>
      <c r="D397" s="21" t="s">
        <v>120</v>
      </c>
      <c r="E397" s="8" t="s">
        <v>11</v>
      </c>
      <c r="F397" s="8" t="s">
        <v>191</v>
      </c>
      <c r="G397" s="8" t="s">
        <v>192</v>
      </c>
      <c r="H397" s="9" t="s">
        <v>193</v>
      </c>
    </row>
    <row r="398" spans="1:11" hidden="1" x14ac:dyDescent="0.25">
      <c r="A398" s="22">
        <v>397</v>
      </c>
      <c r="B398" s="22" t="s">
        <v>330</v>
      </c>
      <c r="C398" s="22" t="s">
        <v>342</v>
      </c>
      <c r="D398" s="21" t="s">
        <v>120</v>
      </c>
      <c r="E398" s="8" t="s">
        <v>11</v>
      </c>
      <c r="F398" s="8" t="s">
        <v>191</v>
      </c>
      <c r="G398" s="8" t="s">
        <v>194</v>
      </c>
      <c r="H398" s="9" t="s">
        <v>195</v>
      </c>
      <c r="I398">
        <v>6.0400000000000002E-2</v>
      </c>
      <c r="J398">
        <v>1969</v>
      </c>
      <c r="K398" s="19">
        <f>J398/I398</f>
        <v>32599.337748344369</v>
      </c>
    </row>
    <row r="399" spans="1:11" hidden="1" x14ac:dyDescent="0.25">
      <c r="A399" s="22">
        <v>398</v>
      </c>
      <c r="B399" s="22" t="s">
        <v>330</v>
      </c>
      <c r="C399" s="22" t="s">
        <v>342</v>
      </c>
      <c r="D399" s="21" t="s">
        <v>120</v>
      </c>
      <c r="E399" s="8" t="s">
        <v>11</v>
      </c>
      <c r="F399" s="8" t="s">
        <v>191</v>
      </c>
      <c r="G399" s="8" t="s">
        <v>196</v>
      </c>
      <c r="H399" s="9" t="s">
        <v>197</v>
      </c>
    </row>
    <row r="400" spans="1:11" hidden="1" x14ac:dyDescent="0.25">
      <c r="A400" s="22">
        <v>399</v>
      </c>
      <c r="B400" s="22" t="s">
        <v>330</v>
      </c>
      <c r="C400" s="22" t="s">
        <v>342</v>
      </c>
      <c r="D400" s="21" t="s">
        <v>120</v>
      </c>
      <c r="E400" s="8" t="s">
        <v>11</v>
      </c>
      <c r="F400" s="8" t="s">
        <v>12</v>
      </c>
      <c r="G400" s="8" t="s">
        <v>198</v>
      </c>
      <c r="H400" s="9" t="s">
        <v>199</v>
      </c>
      <c r="I400" t="s">
        <v>328</v>
      </c>
    </row>
    <row r="401" spans="1:11" hidden="1" x14ac:dyDescent="0.25">
      <c r="A401" s="22">
        <v>400</v>
      </c>
      <c r="B401" s="22" t="s">
        <v>330</v>
      </c>
      <c r="C401" s="22" t="s">
        <v>342</v>
      </c>
      <c r="D401" s="21" t="s">
        <v>120</v>
      </c>
      <c r="E401" s="8" t="s">
        <v>19</v>
      </c>
      <c r="F401" s="8" t="s">
        <v>12</v>
      </c>
      <c r="G401" s="8" t="s">
        <v>200</v>
      </c>
      <c r="H401" s="9" t="s">
        <v>201</v>
      </c>
      <c r="I401">
        <v>0.88709300000000002</v>
      </c>
      <c r="J401">
        <v>30240</v>
      </c>
      <c r="K401" s="19">
        <f>J401/I401</f>
        <v>34088.872305383986</v>
      </c>
    </row>
    <row r="402" spans="1:11" hidden="1" x14ac:dyDescent="0.25">
      <c r="A402" s="22">
        <v>401</v>
      </c>
      <c r="B402" s="22" t="s">
        <v>330</v>
      </c>
      <c r="C402" s="22" t="s">
        <v>342</v>
      </c>
      <c r="D402" s="21" t="s">
        <v>202</v>
      </c>
      <c r="E402" s="8" t="s">
        <v>19</v>
      </c>
      <c r="F402" s="8" t="s">
        <v>12</v>
      </c>
      <c r="G402" s="8" t="s">
        <v>203</v>
      </c>
      <c r="H402" s="9" t="s">
        <v>204</v>
      </c>
      <c r="J402">
        <v>30240</v>
      </c>
    </row>
    <row r="403" spans="1:11" hidden="1" x14ac:dyDescent="0.25">
      <c r="A403" s="22">
        <v>402</v>
      </c>
      <c r="B403" s="22" t="s">
        <v>330</v>
      </c>
      <c r="C403" s="22" t="s">
        <v>342</v>
      </c>
      <c r="D403" s="21" t="s">
        <v>202</v>
      </c>
      <c r="E403" s="8" t="s">
        <v>11</v>
      </c>
      <c r="F403" s="8" t="s">
        <v>12</v>
      </c>
      <c r="G403" s="8" t="s">
        <v>205</v>
      </c>
      <c r="H403" s="9" t="s">
        <v>206</v>
      </c>
    </row>
    <row r="404" spans="1:11" hidden="1" x14ac:dyDescent="0.25">
      <c r="A404" s="22">
        <v>403</v>
      </c>
      <c r="B404" s="22" t="s">
        <v>330</v>
      </c>
      <c r="C404" s="22" t="s">
        <v>342</v>
      </c>
      <c r="D404" s="21" t="s">
        <v>202</v>
      </c>
      <c r="E404" s="8" t="s">
        <v>11</v>
      </c>
      <c r="F404" s="8" t="s">
        <v>12</v>
      </c>
      <c r="G404" s="8" t="s">
        <v>207</v>
      </c>
      <c r="H404" s="9" t="s">
        <v>208</v>
      </c>
    </row>
    <row r="405" spans="1:11" hidden="1" x14ac:dyDescent="0.25">
      <c r="A405" s="22">
        <v>404</v>
      </c>
      <c r="B405" s="22" t="s">
        <v>330</v>
      </c>
      <c r="C405" s="22" t="s">
        <v>342</v>
      </c>
      <c r="D405" s="21" t="s">
        <v>202</v>
      </c>
      <c r="E405" s="8" t="s">
        <v>11</v>
      </c>
      <c r="F405" s="8" t="s">
        <v>12</v>
      </c>
      <c r="G405" s="8" t="s">
        <v>209</v>
      </c>
      <c r="H405" s="9" t="s">
        <v>210</v>
      </c>
    </row>
    <row r="406" spans="1:11" hidden="1" x14ac:dyDescent="0.25">
      <c r="A406" s="22">
        <v>405</v>
      </c>
      <c r="B406" s="22" t="s">
        <v>330</v>
      </c>
      <c r="C406" s="22" t="s">
        <v>342</v>
      </c>
      <c r="D406" s="21" t="s">
        <v>202</v>
      </c>
      <c r="E406" s="8" t="s">
        <v>11</v>
      </c>
      <c r="F406" s="8" t="s">
        <v>12</v>
      </c>
      <c r="G406" s="8" t="s">
        <v>211</v>
      </c>
      <c r="H406" s="9" t="s">
        <v>212</v>
      </c>
    </row>
    <row r="407" spans="1:11" hidden="1" x14ac:dyDescent="0.25">
      <c r="A407" s="22">
        <v>406</v>
      </c>
      <c r="B407" s="22" t="s">
        <v>330</v>
      </c>
      <c r="C407" s="22" t="s">
        <v>342</v>
      </c>
      <c r="D407" s="21" t="s">
        <v>202</v>
      </c>
      <c r="E407" s="8" t="s">
        <v>19</v>
      </c>
      <c r="F407" s="8" t="s">
        <v>12</v>
      </c>
      <c r="G407" s="8" t="s">
        <v>213</v>
      </c>
      <c r="H407" s="9" t="s">
        <v>214</v>
      </c>
      <c r="J407">
        <v>0</v>
      </c>
    </row>
    <row r="408" spans="1:11" hidden="1" x14ac:dyDescent="0.25">
      <c r="A408" s="22">
        <v>407</v>
      </c>
      <c r="B408" s="22" t="s">
        <v>330</v>
      </c>
      <c r="C408" s="22" t="s">
        <v>342</v>
      </c>
      <c r="D408" s="21" t="s">
        <v>202</v>
      </c>
      <c r="E408" s="8" t="s">
        <v>11</v>
      </c>
      <c r="F408" s="8" t="s">
        <v>12</v>
      </c>
      <c r="G408" s="8" t="s">
        <v>215</v>
      </c>
      <c r="H408" s="9" t="s">
        <v>216</v>
      </c>
    </row>
    <row r="409" spans="1:11" hidden="1" x14ac:dyDescent="0.25">
      <c r="A409" s="22">
        <v>408</v>
      </c>
      <c r="B409" s="22" t="s">
        <v>330</v>
      </c>
      <c r="C409" s="22" t="s">
        <v>342</v>
      </c>
      <c r="D409" s="21" t="s">
        <v>202</v>
      </c>
      <c r="E409" s="8" t="s">
        <v>19</v>
      </c>
      <c r="F409" s="8" t="s">
        <v>12</v>
      </c>
      <c r="G409" s="8" t="s">
        <v>217</v>
      </c>
      <c r="H409" s="9" t="s">
        <v>218</v>
      </c>
      <c r="J409">
        <v>30240</v>
      </c>
    </row>
    <row r="410" spans="1:11" hidden="1" x14ac:dyDescent="0.25">
      <c r="A410" s="22">
        <v>409</v>
      </c>
      <c r="B410" s="22" t="s">
        <v>330</v>
      </c>
      <c r="C410" s="22" t="s">
        <v>342</v>
      </c>
      <c r="D410" s="21" t="s">
        <v>202</v>
      </c>
      <c r="E410" s="8" t="s">
        <v>11</v>
      </c>
      <c r="F410" s="8" t="s">
        <v>12</v>
      </c>
      <c r="G410" s="8" t="s">
        <v>219</v>
      </c>
      <c r="H410" s="9" t="s">
        <v>220</v>
      </c>
      <c r="J410">
        <v>2938</v>
      </c>
    </row>
    <row r="411" spans="1:11" hidden="1" x14ac:dyDescent="0.25">
      <c r="A411" s="22">
        <v>410</v>
      </c>
      <c r="B411" s="22" t="s">
        <v>330</v>
      </c>
      <c r="C411" s="22" t="s">
        <v>342</v>
      </c>
      <c r="D411" s="21" t="s">
        <v>202</v>
      </c>
      <c r="E411" s="8" t="s">
        <v>11</v>
      </c>
      <c r="F411" s="8" t="s">
        <v>12</v>
      </c>
      <c r="G411" s="8" t="s">
        <v>221</v>
      </c>
      <c r="H411" s="9" t="s">
        <v>222</v>
      </c>
      <c r="J411">
        <v>1415</v>
      </c>
    </row>
    <row r="412" spans="1:11" hidden="1" x14ac:dyDescent="0.25">
      <c r="A412" s="22">
        <v>411</v>
      </c>
      <c r="B412" s="22" t="s">
        <v>330</v>
      </c>
      <c r="C412" s="22" t="s">
        <v>342</v>
      </c>
      <c r="D412" s="21" t="s">
        <v>202</v>
      </c>
      <c r="E412" s="8" t="s">
        <v>11</v>
      </c>
      <c r="F412" s="8" t="s">
        <v>12</v>
      </c>
      <c r="G412" s="8" t="s">
        <v>223</v>
      </c>
      <c r="H412" s="9" t="s">
        <v>224</v>
      </c>
    </row>
    <row r="413" spans="1:11" hidden="1" x14ac:dyDescent="0.25">
      <c r="A413" s="22">
        <v>412</v>
      </c>
      <c r="B413" s="22" t="s">
        <v>330</v>
      </c>
      <c r="C413" s="22" t="s">
        <v>342</v>
      </c>
      <c r="D413" s="21" t="s">
        <v>202</v>
      </c>
      <c r="E413" s="8" t="s">
        <v>19</v>
      </c>
      <c r="F413" s="8" t="s">
        <v>12</v>
      </c>
      <c r="G413" s="8" t="s">
        <v>225</v>
      </c>
      <c r="H413" s="9" t="s">
        <v>226</v>
      </c>
      <c r="J413">
        <v>34593</v>
      </c>
    </row>
    <row r="414" spans="1:11" hidden="1" x14ac:dyDescent="0.25">
      <c r="A414" s="22">
        <v>413</v>
      </c>
      <c r="B414" s="22" t="s">
        <v>330</v>
      </c>
      <c r="C414" s="22" t="s">
        <v>342</v>
      </c>
      <c r="D414" s="21" t="s">
        <v>202</v>
      </c>
      <c r="E414" s="8" t="s">
        <v>11</v>
      </c>
      <c r="F414" s="8" t="s">
        <v>12</v>
      </c>
      <c r="G414" s="8" t="s">
        <v>227</v>
      </c>
      <c r="H414" s="9" t="s">
        <v>228</v>
      </c>
      <c r="J414">
        <v>716</v>
      </c>
    </row>
    <row r="415" spans="1:11" hidden="1" x14ac:dyDescent="0.25">
      <c r="A415" s="22">
        <v>414</v>
      </c>
      <c r="B415" s="22" t="s">
        <v>330</v>
      </c>
      <c r="C415" s="22" t="s">
        <v>342</v>
      </c>
      <c r="D415" s="21" t="s">
        <v>202</v>
      </c>
      <c r="E415" s="8" t="s">
        <v>11</v>
      </c>
      <c r="F415" s="8" t="s">
        <v>12</v>
      </c>
      <c r="G415" s="8" t="s">
        <v>229</v>
      </c>
      <c r="H415" s="9" t="s">
        <v>230</v>
      </c>
      <c r="J415">
        <v>240</v>
      </c>
    </row>
    <row r="416" spans="1:11" hidden="1" x14ac:dyDescent="0.25">
      <c r="A416" s="22">
        <v>415</v>
      </c>
      <c r="B416" s="22" t="s">
        <v>330</v>
      </c>
      <c r="C416" s="22" t="s">
        <v>342</v>
      </c>
      <c r="D416" s="21" t="s">
        <v>202</v>
      </c>
      <c r="E416" s="8" t="s">
        <v>11</v>
      </c>
      <c r="F416" s="8" t="s">
        <v>12</v>
      </c>
      <c r="G416" s="8" t="s">
        <v>231</v>
      </c>
      <c r="H416" s="9" t="s">
        <v>232</v>
      </c>
      <c r="J416">
        <v>1259</v>
      </c>
    </row>
    <row r="417" spans="1:10" hidden="1" x14ac:dyDescent="0.25">
      <c r="A417" s="22">
        <v>416</v>
      </c>
      <c r="B417" s="22" t="s">
        <v>330</v>
      </c>
      <c r="C417" s="22" t="s">
        <v>342</v>
      </c>
      <c r="D417" s="21" t="s">
        <v>202</v>
      </c>
      <c r="E417" s="8" t="s">
        <v>11</v>
      </c>
      <c r="F417" s="8" t="s">
        <v>12</v>
      </c>
      <c r="G417" s="8" t="s">
        <v>233</v>
      </c>
      <c r="H417" s="9" t="s">
        <v>234</v>
      </c>
      <c r="J417">
        <v>132</v>
      </c>
    </row>
    <row r="418" spans="1:10" hidden="1" x14ac:dyDescent="0.25">
      <c r="A418" s="22">
        <v>417</v>
      </c>
      <c r="B418" s="22" t="s">
        <v>330</v>
      </c>
      <c r="C418" s="22" t="s">
        <v>342</v>
      </c>
      <c r="D418" s="21" t="s">
        <v>202</v>
      </c>
      <c r="E418" s="8" t="s">
        <v>19</v>
      </c>
      <c r="F418" s="8" t="s">
        <v>12</v>
      </c>
      <c r="G418" s="8" t="s">
        <v>235</v>
      </c>
      <c r="H418" s="9" t="s">
        <v>236</v>
      </c>
      <c r="J418">
        <v>2347</v>
      </c>
    </row>
    <row r="419" spans="1:10" hidden="1" x14ac:dyDescent="0.25">
      <c r="A419" s="22">
        <v>418</v>
      </c>
      <c r="B419" s="22" t="s">
        <v>330</v>
      </c>
      <c r="C419" s="22" t="s">
        <v>342</v>
      </c>
      <c r="D419" s="21" t="s">
        <v>202</v>
      </c>
      <c r="E419" s="8" t="s">
        <v>11</v>
      </c>
      <c r="F419" s="8" t="s">
        <v>12</v>
      </c>
      <c r="G419" s="8" t="s">
        <v>237</v>
      </c>
      <c r="H419" s="9" t="s">
        <v>238</v>
      </c>
      <c r="J419">
        <v>1</v>
      </c>
    </row>
    <row r="420" spans="1:10" hidden="1" x14ac:dyDescent="0.25">
      <c r="A420" s="22">
        <v>419</v>
      </c>
      <c r="B420" s="22" t="s">
        <v>330</v>
      </c>
      <c r="C420" s="22" t="s">
        <v>342</v>
      </c>
      <c r="D420" s="21" t="s">
        <v>202</v>
      </c>
      <c r="E420" s="8" t="s">
        <v>11</v>
      </c>
      <c r="F420" s="8" t="s">
        <v>12</v>
      </c>
      <c r="G420" s="8" t="s">
        <v>239</v>
      </c>
      <c r="H420" s="9" t="s">
        <v>240</v>
      </c>
      <c r="J420">
        <v>155</v>
      </c>
    </row>
    <row r="421" spans="1:10" hidden="1" x14ac:dyDescent="0.25">
      <c r="A421" s="22">
        <v>420</v>
      </c>
      <c r="B421" s="22" t="s">
        <v>330</v>
      </c>
      <c r="C421" s="22" t="s">
        <v>342</v>
      </c>
      <c r="D421" s="21" t="s">
        <v>202</v>
      </c>
      <c r="E421" s="8" t="s">
        <v>11</v>
      </c>
      <c r="F421" s="8" t="s">
        <v>12</v>
      </c>
      <c r="G421" s="8" t="s">
        <v>241</v>
      </c>
      <c r="H421" s="9" t="s">
        <v>242</v>
      </c>
    </row>
    <row r="422" spans="1:10" hidden="1" x14ac:dyDescent="0.25">
      <c r="A422" s="22">
        <v>421</v>
      </c>
      <c r="B422" s="22" t="s">
        <v>330</v>
      </c>
      <c r="C422" s="22" t="s">
        <v>342</v>
      </c>
      <c r="D422" s="21" t="s">
        <v>202</v>
      </c>
      <c r="E422" s="8" t="s">
        <v>11</v>
      </c>
      <c r="F422" s="8" t="s">
        <v>12</v>
      </c>
      <c r="G422" s="8" t="s">
        <v>243</v>
      </c>
      <c r="H422" s="9" t="s">
        <v>244</v>
      </c>
    </row>
    <row r="423" spans="1:10" hidden="1" x14ac:dyDescent="0.25">
      <c r="A423" s="22">
        <v>422</v>
      </c>
      <c r="B423" s="22" t="s">
        <v>330</v>
      </c>
      <c r="C423" s="22" t="s">
        <v>342</v>
      </c>
      <c r="D423" s="21" t="s">
        <v>202</v>
      </c>
      <c r="E423" s="8" t="s">
        <v>11</v>
      </c>
      <c r="F423" s="8" t="s">
        <v>12</v>
      </c>
      <c r="G423" s="8" t="s">
        <v>245</v>
      </c>
      <c r="H423" s="9" t="s">
        <v>246</v>
      </c>
      <c r="J423">
        <v>165</v>
      </c>
    </row>
    <row r="424" spans="1:10" hidden="1" x14ac:dyDescent="0.25">
      <c r="A424" s="22">
        <v>423</v>
      </c>
      <c r="B424" s="22" t="s">
        <v>330</v>
      </c>
      <c r="C424" s="22" t="s">
        <v>342</v>
      </c>
      <c r="D424" s="21" t="s">
        <v>202</v>
      </c>
      <c r="E424" s="8" t="s">
        <v>11</v>
      </c>
      <c r="F424" s="8" t="s">
        <v>12</v>
      </c>
      <c r="G424" s="8" t="s">
        <v>247</v>
      </c>
      <c r="H424" s="9" t="s">
        <v>248</v>
      </c>
      <c r="J424">
        <v>706</v>
      </c>
    </row>
    <row r="425" spans="1:10" hidden="1" x14ac:dyDescent="0.25">
      <c r="A425" s="22">
        <v>424</v>
      </c>
      <c r="B425" s="22" t="s">
        <v>330</v>
      </c>
      <c r="C425" s="22" t="s">
        <v>342</v>
      </c>
      <c r="D425" s="21" t="s">
        <v>202</v>
      </c>
      <c r="E425" s="8" t="s">
        <v>11</v>
      </c>
      <c r="F425" s="8" t="s">
        <v>12</v>
      </c>
      <c r="G425" s="8" t="s">
        <v>249</v>
      </c>
      <c r="H425" s="9" t="s">
        <v>250</v>
      </c>
    </row>
    <row r="426" spans="1:10" hidden="1" x14ac:dyDescent="0.25">
      <c r="A426" s="22">
        <v>425</v>
      </c>
      <c r="B426" s="22" t="s">
        <v>330</v>
      </c>
      <c r="C426" s="22" t="s">
        <v>342</v>
      </c>
      <c r="D426" s="21" t="s">
        <v>202</v>
      </c>
      <c r="E426" s="8" t="s">
        <v>11</v>
      </c>
      <c r="F426" s="8" t="s">
        <v>12</v>
      </c>
      <c r="G426" s="8" t="s">
        <v>251</v>
      </c>
      <c r="H426" s="9" t="s">
        <v>252</v>
      </c>
      <c r="J426">
        <v>714</v>
      </c>
    </row>
    <row r="427" spans="1:10" hidden="1" x14ac:dyDescent="0.25">
      <c r="A427" s="22">
        <v>426</v>
      </c>
      <c r="B427" s="22" t="s">
        <v>330</v>
      </c>
      <c r="C427" s="22" t="s">
        <v>342</v>
      </c>
      <c r="D427" s="21" t="s">
        <v>202</v>
      </c>
      <c r="E427" s="8" t="s">
        <v>11</v>
      </c>
      <c r="F427" s="8" t="s">
        <v>12</v>
      </c>
      <c r="G427" s="8" t="s">
        <v>253</v>
      </c>
      <c r="H427" s="9" t="s">
        <v>254</v>
      </c>
    </row>
    <row r="428" spans="1:10" hidden="1" x14ac:dyDescent="0.25">
      <c r="A428" s="22">
        <v>427</v>
      </c>
      <c r="B428" s="22" t="s">
        <v>330</v>
      </c>
      <c r="C428" s="22" t="s">
        <v>342</v>
      </c>
      <c r="D428" s="21" t="s">
        <v>202</v>
      </c>
      <c r="E428" s="8" t="s">
        <v>11</v>
      </c>
      <c r="F428" s="8" t="s">
        <v>12</v>
      </c>
      <c r="G428" s="8" t="s">
        <v>255</v>
      </c>
      <c r="H428" s="9" t="s">
        <v>256</v>
      </c>
    </row>
    <row r="429" spans="1:10" hidden="1" x14ac:dyDescent="0.25">
      <c r="A429" s="22">
        <v>428</v>
      </c>
      <c r="B429" s="22" t="s">
        <v>330</v>
      </c>
      <c r="C429" s="22" t="s">
        <v>342</v>
      </c>
      <c r="D429" s="21" t="s">
        <v>202</v>
      </c>
      <c r="E429" s="8" t="s">
        <v>11</v>
      </c>
      <c r="F429" s="8" t="s">
        <v>12</v>
      </c>
      <c r="G429" s="8" t="s">
        <v>257</v>
      </c>
      <c r="H429" s="9" t="s">
        <v>258</v>
      </c>
    </row>
    <row r="430" spans="1:10" hidden="1" x14ac:dyDescent="0.25">
      <c r="A430" s="22">
        <v>429</v>
      </c>
      <c r="B430" s="22" t="s">
        <v>330</v>
      </c>
      <c r="C430" s="22" t="s">
        <v>342</v>
      </c>
      <c r="D430" s="21" t="s">
        <v>202</v>
      </c>
      <c r="E430" s="8" t="s">
        <v>11</v>
      </c>
      <c r="F430" s="8" t="s">
        <v>12</v>
      </c>
      <c r="G430" s="8" t="s">
        <v>259</v>
      </c>
      <c r="H430" s="9" t="s">
        <v>260</v>
      </c>
    </row>
    <row r="431" spans="1:10" hidden="1" x14ac:dyDescent="0.25">
      <c r="A431" s="22">
        <v>430</v>
      </c>
      <c r="B431" s="22" t="s">
        <v>330</v>
      </c>
      <c r="C431" s="22" t="s">
        <v>342</v>
      </c>
      <c r="D431" s="21" t="s">
        <v>202</v>
      </c>
      <c r="E431" s="8" t="s">
        <v>11</v>
      </c>
      <c r="F431" s="8" t="s">
        <v>12</v>
      </c>
      <c r="G431" s="8" t="s">
        <v>261</v>
      </c>
      <c r="H431" s="9" t="s">
        <v>262</v>
      </c>
      <c r="J431">
        <v>3558</v>
      </c>
    </row>
    <row r="432" spans="1:10" hidden="1" x14ac:dyDescent="0.25">
      <c r="A432" s="22">
        <v>431</v>
      </c>
      <c r="B432" s="22" t="s">
        <v>330</v>
      </c>
      <c r="C432" s="22" t="s">
        <v>342</v>
      </c>
      <c r="D432" s="21" t="s">
        <v>202</v>
      </c>
      <c r="E432" s="8" t="s">
        <v>11</v>
      </c>
      <c r="F432" s="8" t="s">
        <v>12</v>
      </c>
      <c r="G432" s="8" t="s">
        <v>263</v>
      </c>
      <c r="H432" s="9" t="s">
        <v>264</v>
      </c>
    </row>
    <row r="433" spans="1:10" hidden="1" x14ac:dyDescent="0.25">
      <c r="A433" s="22">
        <v>432</v>
      </c>
      <c r="B433" s="22" t="s">
        <v>330</v>
      </c>
      <c r="C433" s="22" t="s">
        <v>342</v>
      </c>
      <c r="D433" s="21" t="s">
        <v>202</v>
      </c>
      <c r="E433" s="8" t="s">
        <v>11</v>
      </c>
      <c r="F433" s="8" t="s">
        <v>12</v>
      </c>
      <c r="G433" s="8" t="s">
        <v>265</v>
      </c>
      <c r="H433" s="9" t="s">
        <v>266</v>
      </c>
    </row>
    <row r="434" spans="1:10" hidden="1" x14ac:dyDescent="0.25">
      <c r="A434" s="22">
        <v>433</v>
      </c>
      <c r="B434" s="22" t="s">
        <v>330</v>
      </c>
      <c r="C434" s="22" t="s">
        <v>342</v>
      </c>
      <c r="D434" s="21" t="s">
        <v>202</v>
      </c>
      <c r="E434" s="8" t="s">
        <v>11</v>
      </c>
      <c r="F434" s="8" t="s">
        <v>12</v>
      </c>
      <c r="G434" s="8" t="s">
        <v>267</v>
      </c>
      <c r="H434" s="9" t="s">
        <v>268</v>
      </c>
      <c r="J434">
        <v>452</v>
      </c>
    </row>
    <row r="435" spans="1:10" hidden="1" x14ac:dyDescent="0.25">
      <c r="A435" s="22">
        <v>434</v>
      </c>
      <c r="B435" s="22" t="s">
        <v>330</v>
      </c>
      <c r="C435" s="22" t="s">
        <v>342</v>
      </c>
      <c r="D435" s="21" t="s">
        <v>202</v>
      </c>
      <c r="E435" s="8" t="s">
        <v>11</v>
      </c>
      <c r="F435" s="8" t="s">
        <v>12</v>
      </c>
      <c r="G435" s="8" t="s">
        <v>269</v>
      </c>
      <c r="H435" s="9" t="s">
        <v>270</v>
      </c>
    </row>
    <row r="436" spans="1:10" hidden="1" x14ac:dyDescent="0.25">
      <c r="A436" s="22">
        <v>435</v>
      </c>
      <c r="B436" s="22" t="s">
        <v>330</v>
      </c>
      <c r="C436" s="22" t="s">
        <v>342</v>
      </c>
      <c r="D436" s="21" t="s">
        <v>202</v>
      </c>
      <c r="E436" s="8" t="s">
        <v>11</v>
      </c>
      <c r="F436" s="8" t="s">
        <v>12</v>
      </c>
      <c r="G436" s="8" t="s">
        <v>271</v>
      </c>
      <c r="H436" s="9" t="s">
        <v>272</v>
      </c>
    </row>
    <row r="437" spans="1:10" hidden="1" x14ac:dyDescent="0.25">
      <c r="A437" s="22">
        <v>436</v>
      </c>
      <c r="B437" s="22" t="s">
        <v>330</v>
      </c>
      <c r="C437" s="22" t="s">
        <v>342</v>
      </c>
      <c r="D437" s="21" t="s">
        <v>202</v>
      </c>
      <c r="E437" s="8" t="s">
        <v>19</v>
      </c>
      <c r="F437" s="8" t="s">
        <v>12</v>
      </c>
      <c r="G437" s="8" t="s">
        <v>273</v>
      </c>
      <c r="H437" s="9" t="s">
        <v>274</v>
      </c>
      <c r="J437">
        <v>5751</v>
      </c>
    </row>
    <row r="438" spans="1:10" hidden="1" x14ac:dyDescent="0.25">
      <c r="A438" s="22">
        <v>437</v>
      </c>
      <c r="B438" s="22" t="s">
        <v>330</v>
      </c>
      <c r="C438" s="22" t="s">
        <v>342</v>
      </c>
      <c r="D438" s="21" t="s">
        <v>202</v>
      </c>
      <c r="E438" s="8" t="s">
        <v>11</v>
      </c>
      <c r="F438" s="8" t="s">
        <v>12</v>
      </c>
      <c r="G438" s="8" t="s">
        <v>275</v>
      </c>
      <c r="H438" s="9" t="s">
        <v>276</v>
      </c>
    </row>
    <row r="439" spans="1:10" hidden="1" x14ac:dyDescent="0.25">
      <c r="A439" s="22">
        <v>438</v>
      </c>
      <c r="B439" s="22" t="s">
        <v>330</v>
      </c>
      <c r="C439" s="22" t="s">
        <v>342</v>
      </c>
      <c r="D439" s="21" t="s">
        <v>202</v>
      </c>
      <c r="E439" s="8" t="s">
        <v>11</v>
      </c>
      <c r="F439" s="8" t="s">
        <v>12</v>
      </c>
      <c r="G439" s="8" t="s">
        <v>277</v>
      </c>
      <c r="H439" s="9" t="s">
        <v>278</v>
      </c>
    </row>
    <row r="440" spans="1:10" hidden="1" x14ac:dyDescent="0.25">
      <c r="A440" s="22">
        <v>439</v>
      </c>
      <c r="B440" s="22" t="s">
        <v>330</v>
      </c>
      <c r="C440" s="22" t="s">
        <v>342</v>
      </c>
      <c r="D440" s="21" t="s">
        <v>202</v>
      </c>
      <c r="E440" s="8" t="s">
        <v>11</v>
      </c>
      <c r="F440" s="8" t="s">
        <v>12</v>
      </c>
      <c r="G440" s="8" t="s">
        <v>279</v>
      </c>
      <c r="H440" s="9" t="s">
        <v>280</v>
      </c>
    </row>
    <row r="441" spans="1:10" hidden="1" x14ac:dyDescent="0.25">
      <c r="A441" s="22">
        <v>440</v>
      </c>
      <c r="B441" s="22" t="s">
        <v>330</v>
      </c>
      <c r="C441" s="22" t="s">
        <v>342</v>
      </c>
      <c r="D441" s="21" t="s">
        <v>202</v>
      </c>
      <c r="E441" s="8" t="s">
        <v>11</v>
      </c>
      <c r="F441" s="8" t="s">
        <v>12</v>
      </c>
      <c r="G441" s="8" t="s">
        <v>281</v>
      </c>
      <c r="H441" s="9" t="s">
        <v>282</v>
      </c>
      <c r="J441">
        <v>1672</v>
      </c>
    </row>
    <row r="442" spans="1:10" hidden="1" x14ac:dyDescent="0.25">
      <c r="A442" s="22">
        <v>441</v>
      </c>
      <c r="B442" s="22" t="s">
        <v>330</v>
      </c>
      <c r="C442" s="22" t="s">
        <v>342</v>
      </c>
      <c r="D442" s="21" t="s">
        <v>202</v>
      </c>
      <c r="E442" s="8" t="s">
        <v>11</v>
      </c>
      <c r="F442" s="8" t="s">
        <v>12</v>
      </c>
      <c r="G442" s="8" t="s">
        <v>283</v>
      </c>
      <c r="H442" s="9" t="s">
        <v>284</v>
      </c>
    </row>
    <row r="443" spans="1:10" hidden="1" x14ac:dyDescent="0.25">
      <c r="A443" s="22">
        <v>442</v>
      </c>
      <c r="B443" s="22" t="s">
        <v>330</v>
      </c>
      <c r="C443" s="22" t="s">
        <v>342</v>
      </c>
      <c r="D443" s="21" t="s">
        <v>202</v>
      </c>
      <c r="E443" s="8" t="s">
        <v>11</v>
      </c>
      <c r="F443" s="8" t="s">
        <v>12</v>
      </c>
      <c r="G443" s="8" t="s">
        <v>285</v>
      </c>
      <c r="H443" s="9" t="s">
        <v>286</v>
      </c>
    </row>
    <row r="444" spans="1:10" hidden="1" x14ac:dyDescent="0.25">
      <c r="A444" s="22">
        <v>443</v>
      </c>
      <c r="B444" s="22" t="s">
        <v>330</v>
      </c>
      <c r="C444" s="22" t="s">
        <v>342</v>
      </c>
      <c r="D444" s="21" t="s">
        <v>202</v>
      </c>
      <c r="E444" s="8" t="s">
        <v>19</v>
      </c>
      <c r="F444" s="8" t="s">
        <v>12</v>
      </c>
      <c r="G444" s="8" t="s">
        <v>287</v>
      </c>
      <c r="H444" s="9" t="s">
        <v>288</v>
      </c>
      <c r="J444">
        <v>1672</v>
      </c>
    </row>
    <row r="445" spans="1:10" hidden="1" x14ac:dyDescent="0.25">
      <c r="A445" s="22">
        <v>444</v>
      </c>
      <c r="B445" s="22" t="s">
        <v>330</v>
      </c>
      <c r="C445" s="22" t="s">
        <v>342</v>
      </c>
      <c r="D445" s="21" t="s">
        <v>202</v>
      </c>
      <c r="E445" s="8" t="s">
        <v>11</v>
      </c>
      <c r="F445" s="8" t="s">
        <v>12</v>
      </c>
      <c r="G445" s="8" t="s">
        <v>289</v>
      </c>
      <c r="H445" s="9" t="s">
        <v>290</v>
      </c>
      <c r="J445">
        <v>6684.0039022142009</v>
      </c>
    </row>
    <row r="446" spans="1:10" hidden="1" x14ac:dyDescent="0.25">
      <c r="A446" s="22">
        <v>445</v>
      </c>
      <c r="B446" s="22" t="s">
        <v>330</v>
      </c>
      <c r="C446" s="22" t="s">
        <v>342</v>
      </c>
      <c r="D446" s="21" t="s">
        <v>202</v>
      </c>
      <c r="E446" s="8" t="s">
        <v>19</v>
      </c>
      <c r="F446" s="8" t="s">
        <v>12</v>
      </c>
      <c r="G446" s="8" t="s">
        <v>291</v>
      </c>
      <c r="H446" s="9" t="s">
        <v>292</v>
      </c>
      <c r="J446">
        <v>51047.003902214201</v>
      </c>
    </row>
    <row r="447" spans="1:10" hidden="1" x14ac:dyDescent="0.25">
      <c r="A447" s="22">
        <v>446</v>
      </c>
      <c r="B447" s="22" t="s">
        <v>330</v>
      </c>
      <c r="C447" s="22" t="s">
        <v>342</v>
      </c>
      <c r="D447" s="21" t="s">
        <v>202</v>
      </c>
      <c r="E447" s="8" t="s">
        <v>11</v>
      </c>
      <c r="F447" s="8" t="s">
        <v>12</v>
      </c>
      <c r="G447" s="8" t="s">
        <v>293</v>
      </c>
      <c r="H447" s="9" t="s">
        <v>294</v>
      </c>
    </row>
    <row r="448" spans="1:10" hidden="1" x14ac:dyDescent="0.25">
      <c r="A448" s="22">
        <v>447</v>
      </c>
      <c r="B448" s="22" t="s">
        <v>330</v>
      </c>
      <c r="C448" s="22" t="s">
        <v>342</v>
      </c>
      <c r="D448" s="21" t="s">
        <v>202</v>
      </c>
      <c r="E448" s="8" t="s">
        <v>11</v>
      </c>
      <c r="F448" s="8" t="s">
        <v>12</v>
      </c>
      <c r="G448" s="8" t="s">
        <v>295</v>
      </c>
      <c r="H448" s="9" t="s">
        <v>296</v>
      </c>
    </row>
    <row r="449" spans="1:10" hidden="1" x14ac:dyDescent="0.25">
      <c r="A449" s="22">
        <v>448</v>
      </c>
      <c r="B449" s="22" t="s">
        <v>330</v>
      </c>
      <c r="C449" s="22" t="s">
        <v>342</v>
      </c>
      <c r="D449" s="21" t="s">
        <v>202</v>
      </c>
      <c r="E449" s="8" t="s">
        <v>19</v>
      </c>
      <c r="F449" s="8" t="s">
        <v>12</v>
      </c>
      <c r="G449" s="8" t="s">
        <v>297</v>
      </c>
      <c r="H449" s="9" t="s">
        <v>298</v>
      </c>
      <c r="J449">
        <v>51047.003902214201</v>
      </c>
    </row>
    <row r="450" spans="1:10" hidden="1" x14ac:dyDescent="0.25">
      <c r="A450" s="22">
        <v>449</v>
      </c>
      <c r="B450" s="22" t="s">
        <v>330</v>
      </c>
      <c r="C450" s="22" t="s">
        <v>342</v>
      </c>
      <c r="D450" s="21" t="s">
        <v>202</v>
      </c>
      <c r="E450" s="8" t="s">
        <v>19</v>
      </c>
      <c r="F450" s="8" t="s">
        <v>12</v>
      </c>
      <c r="G450" s="8" t="s">
        <v>299</v>
      </c>
      <c r="H450" s="9" t="s">
        <v>300</v>
      </c>
      <c r="J450">
        <v>43035</v>
      </c>
    </row>
    <row r="451" spans="1:10" hidden="1" x14ac:dyDescent="0.25">
      <c r="A451" s="22">
        <v>450</v>
      </c>
      <c r="B451" s="22" t="s">
        <v>330</v>
      </c>
      <c r="C451" s="22" t="s">
        <v>342</v>
      </c>
      <c r="D451" s="21" t="s">
        <v>202</v>
      </c>
      <c r="E451" s="8" t="s">
        <v>11</v>
      </c>
      <c r="F451" s="8" t="s">
        <v>12</v>
      </c>
      <c r="G451" s="8" t="s">
        <v>301</v>
      </c>
      <c r="H451" s="9" t="s">
        <v>302</v>
      </c>
      <c r="J451">
        <v>-8012.0039022142009</v>
      </c>
    </row>
    <row r="452" spans="1:10" hidden="1" x14ac:dyDescent="0.25">
      <c r="A452" s="22">
        <v>451</v>
      </c>
      <c r="B452" s="22" t="s">
        <v>330</v>
      </c>
      <c r="C452" s="22" t="s">
        <v>342</v>
      </c>
      <c r="D452" s="21" t="s">
        <v>303</v>
      </c>
      <c r="E452" s="8" t="s">
        <v>11</v>
      </c>
      <c r="F452" s="8" t="s">
        <v>12</v>
      </c>
      <c r="G452" s="8" t="s">
        <v>304</v>
      </c>
      <c r="H452" s="9" t="s">
        <v>305</v>
      </c>
    </row>
    <row r="453" spans="1:10" hidden="1" x14ac:dyDescent="0.25">
      <c r="A453" s="22">
        <v>452</v>
      </c>
      <c r="B453" s="22" t="s">
        <v>330</v>
      </c>
      <c r="C453" s="22" t="s">
        <v>342</v>
      </c>
      <c r="D453" s="21" t="s">
        <v>303</v>
      </c>
      <c r="E453" s="8" t="s">
        <v>11</v>
      </c>
      <c r="F453" s="8" t="s">
        <v>12</v>
      </c>
      <c r="G453" s="8" t="s">
        <v>306</v>
      </c>
      <c r="H453" s="9" t="s">
        <v>307</v>
      </c>
    </row>
    <row r="454" spans="1:10" hidden="1" x14ac:dyDescent="0.25">
      <c r="A454" s="22">
        <v>453</v>
      </c>
      <c r="B454" s="22" t="s">
        <v>330</v>
      </c>
      <c r="C454" s="22" t="s">
        <v>342</v>
      </c>
      <c r="D454" s="21" t="s">
        <v>303</v>
      </c>
      <c r="E454" s="8" t="s">
        <v>11</v>
      </c>
      <c r="F454" s="8" t="s">
        <v>12</v>
      </c>
      <c r="G454" s="8" t="s">
        <v>308</v>
      </c>
      <c r="H454" s="9" t="s">
        <v>309</v>
      </c>
    </row>
    <row r="455" spans="1:10" hidden="1" x14ac:dyDescent="0.25">
      <c r="A455" s="22">
        <v>454</v>
      </c>
      <c r="B455" s="22" t="s">
        <v>330</v>
      </c>
      <c r="C455" s="22" t="s">
        <v>342</v>
      </c>
      <c r="D455" s="21" t="s">
        <v>303</v>
      </c>
      <c r="E455" s="8" t="s">
        <v>11</v>
      </c>
      <c r="F455" s="8" t="s">
        <v>12</v>
      </c>
      <c r="G455" s="8" t="s">
        <v>310</v>
      </c>
      <c r="H455" s="9" t="s">
        <v>311</v>
      </c>
    </row>
    <row r="456" spans="1:10" hidden="1" x14ac:dyDescent="0.25">
      <c r="A456" s="22">
        <v>455</v>
      </c>
      <c r="B456" s="22" t="s">
        <v>330</v>
      </c>
      <c r="C456" s="22" t="s">
        <v>342</v>
      </c>
      <c r="D456" s="21" t="s">
        <v>303</v>
      </c>
      <c r="E456" s="8" t="s">
        <v>11</v>
      </c>
      <c r="F456" s="8" t="s">
        <v>12</v>
      </c>
      <c r="G456" s="8" t="s">
        <v>312</v>
      </c>
      <c r="H456" s="9" t="s">
        <v>313</v>
      </c>
    </row>
    <row r="457" spans="1:10" hidden="1" x14ac:dyDescent="0.25">
      <c r="A457" s="22">
        <v>456</v>
      </c>
      <c r="B457" s="22" t="s">
        <v>330</v>
      </c>
      <c r="C457" s="22" t="s">
        <v>342</v>
      </c>
      <c r="D457" s="21" t="s">
        <v>303</v>
      </c>
      <c r="E457" s="8" t="s">
        <v>11</v>
      </c>
      <c r="F457" s="8" t="s">
        <v>12</v>
      </c>
      <c r="G457" s="8" t="s">
        <v>314</v>
      </c>
      <c r="H457" s="9" t="s">
        <v>315</v>
      </c>
    </row>
    <row r="458" spans="1:10" hidden="1" x14ac:dyDescent="0.25">
      <c r="A458" s="22">
        <v>457</v>
      </c>
      <c r="B458" s="22" t="s">
        <v>330</v>
      </c>
      <c r="C458" s="22" t="s">
        <v>342</v>
      </c>
      <c r="D458" s="21" t="s">
        <v>303</v>
      </c>
      <c r="E458" s="8" t="s">
        <v>11</v>
      </c>
      <c r="F458" s="8" t="s">
        <v>12</v>
      </c>
      <c r="G458" s="8" t="s">
        <v>316</v>
      </c>
      <c r="H458" s="9" t="s">
        <v>317</v>
      </c>
    </row>
    <row r="459" spans="1:10" hidden="1" x14ac:dyDescent="0.25">
      <c r="A459" s="22">
        <v>458</v>
      </c>
      <c r="B459" s="22" t="s">
        <v>330</v>
      </c>
      <c r="C459" s="22" t="s">
        <v>342</v>
      </c>
      <c r="D459" s="21" t="s">
        <v>303</v>
      </c>
      <c r="E459" s="8" t="s">
        <v>19</v>
      </c>
      <c r="F459" s="8" t="s">
        <v>12</v>
      </c>
      <c r="G459" s="8" t="s">
        <v>318</v>
      </c>
      <c r="H459" s="9" t="s">
        <v>319</v>
      </c>
      <c r="J459">
        <v>0</v>
      </c>
    </row>
    <row r="460" spans="1:10" hidden="1" x14ac:dyDescent="0.25">
      <c r="A460" s="22">
        <v>459</v>
      </c>
      <c r="B460" s="22" t="s">
        <v>330</v>
      </c>
      <c r="C460" s="22" t="s">
        <v>342</v>
      </c>
      <c r="D460" s="21" t="s">
        <v>303</v>
      </c>
      <c r="E460" s="8" t="s">
        <v>19</v>
      </c>
      <c r="F460" s="8" t="s">
        <v>12</v>
      </c>
      <c r="G460" s="8" t="s">
        <v>320</v>
      </c>
      <c r="H460" s="9" t="s">
        <v>321</v>
      </c>
      <c r="J460">
        <v>0</v>
      </c>
    </row>
    <row r="461" spans="1:10" hidden="1" x14ac:dyDescent="0.25">
      <c r="A461" s="22">
        <v>460</v>
      </c>
      <c r="B461" s="22" t="s">
        <v>330</v>
      </c>
      <c r="C461" s="22" t="s">
        <v>342</v>
      </c>
      <c r="D461" s="21" t="s">
        <v>303</v>
      </c>
      <c r="E461" s="8" t="s">
        <v>11</v>
      </c>
      <c r="F461" s="8" t="s">
        <v>12</v>
      </c>
      <c r="G461" s="8" t="s">
        <v>322</v>
      </c>
      <c r="H461" s="9" t="s">
        <v>323</v>
      </c>
      <c r="J461">
        <v>1159</v>
      </c>
    </row>
    <row r="462" spans="1:10" hidden="1" x14ac:dyDescent="0.25">
      <c r="A462" s="22">
        <v>461</v>
      </c>
      <c r="B462" s="22" t="s">
        <v>330</v>
      </c>
      <c r="C462" s="22" t="s">
        <v>342</v>
      </c>
      <c r="D462" s="21" t="s">
        <v>303</v>
      </c>
      <c r="E462" s="8" t="s">
        <v>11</v>
      </c>
      <c r="F462" s="8" t="s">
        <v>12</v>
      </c>
      <c r="G462" s="8" t="s">
        <v>324</v>
      </c>
      <c r="H462" s="9" t="s">
        <v>325</v>
      </c>
    </row>
    <row r="463" spans="1:10" hidden="1" x14ac:dyDescent="0.25">
      <c r="A463" s="22">
        <v>462</v>
      </c>
      <c r="B463" s="22" t="s">
        <v>330</v>
      </c>
      <c r="C463" s="22" t="s">
        <v>342</v>
      </c>
      <c r="D463" s="21" t="s">
        <v>303</v>
      </c>
      <c r="E463" s="8" t="s">
        <v>11</v>
      </c>
      <c r="F463" s="8" t="s">
        <v>12</v>
      </c>
      <c r="G463" s="8" t="s">
        <v>326</v>
      </c>
      <c r="H463" s="9" t="s">
        <v>327</v>
      </c>
      <c r="J463">
        <v>-1159</v>
      </c>
    </row>
    <row r="464" spans="1:10" hidden="1" x14ac:dyDescent="0.25">
      <c r="A464" s="22">
        <v>463</v>
      </c>
      <c r="B464" s="22" t="s">
        <v>332</v>
      </c>
      <c r="C464" s="22" t="s">
        <v>343</v>
      </c>
      <c r="D464" s="21" t="s">
        <v>10</v>
      </c>
      <c r="E464" s="8" t="s">
        <v>11</v>
      </c>
      <c r="F464" s="8" t="s">
        <v>12</v>
      </c>
      <c r="G464" s="8" t="s">
        <v>13</v>
      </c>
      <c r="H464" s="9" t="s">
        <v>14</v>
      </c>
    </row>
    <row r="465" spans="1:10" hidden="1" x14ac:dyDescent="0.25">
      <c r="A465" s="22">
        <v>464</v>
      </c>
      <c r="B465" s="22" t="s">
        <v>332</v>
      </c>
      <c r="C465" s="22" t="s">
        <v>343</v>
      </c>
      <c r="D465" s="21" t="s">
        <v>10</v>
      </c>
      <c r="E465" s="8" t="s">
        <v>11</v>
      </c>
      <c r="F465" s="8" t="s">
        <v>12</v>
      </c>
      <c r="G465" s="8" t="s">
        <v>15</v>
      </c>
      <c r="H465" s="9" t="s">
        <v>16</v>
      </c>
    </row>
    <row r="466" spans="1:10" hidden="1" x14ac:dyDescent="0.25">
      <c r="A466" s="22">
        <v>465</v>
      </c>
      <c r="B466" s="22" t="s">
        <v>332</v>
      </c>
      <c r="C466" s="22" t="s">
        <v>343</v>
      </c>
      <c r="D466" s="21" t="s">
        <v>10</v>
      </c>
      <c r="E466" s="8" t="s">
        <v>11</v>
      </c>
      <c r="F466" s="8" t="s">
        <v>12</v>
      </c>
      <c r="G466" s="8" t="s">
        <v>17</v>
      </c>
      <c r="H466" s="9" t="s">
        <v>18</v>
      </c>
    </row>
    <row r="467" spans="1:10" hidden="1" x14ac:dyDescent="0.25">
      <c r="A467" s="22">
        <v>466</v>
      </c>
      <c r="B467" s="22" t="s">
        <v>332</v>
      </c>
      <c r="C467" s="22" t="s">
        <v>343</v>
      </c>
      <c r="D467" s="21" t="s">
        <v>10</v>
      </c>
      <c r="E467" s="8" t="s">
        <v>19</v>
      </c>
      <c r="F467" s="8" t="s">
        <v>12</v>
      </c>
      <c r="G467" s="8" t="s">
        <v>20</v>
      </c>
      <c r="H467" s="9" t="s">
        <v>21</v>
      </c>
    </row>
    <row r="468" spans="1:10" hidden="1" x14ac:dyDescent="0.25">
      <c r="A468" s="22">
        <v>467</v>
      </c>
      <c r="B468" s="22" t="s">
        <v>332</v>
      </c>
      <c r="C468" s="22" t="s">
        <v>343</v>
      </c>
      <c r="D468" s="21" t="s">
        <v>10</v>
      </c>
      <c r="E468" s="8" t="s">
        <v>11</v>
      </c>
      <c r="F468" s="8" t="s">
        <v>12</v>
      </c>
      <c r="G468" s="8" t="s">
        <v>22</v>
      </c>
      <c r="H468" s="9" t="s">
        <v>23</v>
      </c>
    </row>
    <row r="469" spans="1:10" hidden="1" x14ac:dyDescent="0.25">
      <c r="A469" s="22">
        <v>468</v>
      </c>
      <c r="B469" s="22" t="s">
        <v>332</v>
      </c>
      <c r="C469" s="22" t="s">
        <v>343</v>
      </c>
      <c r="D469" s="21" t="s">
        <v>10</v>
      </c>
      <c r="E469" s="8" t="s">
        <v>11</v>
      </c>
      <c r="F469" s="8" t="s">
        <v>12</v>
      </c>
      <c r="G469" s="8" t="s">
        <v>24</v>
      </c>
      <c r="H469" s="9" t="s">
        <v>25</v>
      </c>
    </row>
    <row r="470" spans="1:10" hidden="1" x14ac:dyDescent="0.25">
      <c r="A470" s="22">
        <v>469</v>
      </c>
      <c r="B470" s="22" t="s">
        <v>332</v>
      </c>
      <c r="C470" s="22" t="s">
        <v>343</v>
      </c>
      <c r="D470" s="21" t="s">
        <v>10</v>
      </c>
      <c r="E470" s="8" t="s">
        <v>19</v>
      </c>
      <c r="F470" s="8" t="s">
        <v>12</v>
      </c>
      <c r="G470" s="8" t="s">
        <v>26</v>
      </c>
      <c r="H470" s="9" t="s">
        <v>27</v>
      </c>
    </row>
    <row r="471" spans="1:10" hidden="1" x14ac:dyDescent="0.25">
      <c r="A471" s="22">
        <v>470</v>
      </c>
      <c r="B471" s="22" t="s">
        <v>332</v>
      </c>
      <c r="C471" s="22" t="s">
        <v>343</v>
      </c>
      <c r="D471" s="21" t="s">
        <v>10</v>
      </c>
      <c r="E471" s="8" t="s">
        <v>11</v>
      </c>
      <c r="F471" s="8" t="s">
        <v>12</v>
      </c>
      <c r="G471" s="8" t="s">
        <v>28</v>
      </c>
      <c r="H471" s="9" t="s">
        <v>29</v>
      </c>
    </row>
    <row r="472" spans="1:10" hidden="1" x14ac:dyDescent="0.25">
      <c r="A472" s="22">
        <v>471</v>
      </c>
      <c r="B472" s="22" t="s">
        <v>332</v>
      </c>
      <c r="C472" s="22" t="s">
        <v>343</v>
      </c>
      <c r="D472" s="21" t="s">
        <v>10</v>
      </c>
      <c r="E472" s="8" t="s">
        <v>11</v>
      </c>
      <c r="F472" s="8" t="s">
        <v>12</v>
      </c>
      <c r="G472" s="8" t="s">
        <v>30</v>
      </c>
      <c r="H472" s="9" t="s">
        <v>31</v>
      </c>
    </row>
    <row r="473" spans="1:10" hidden="1" x14ac:dyDescent="0.25">
      <c r="A473" s="22">
        <v>472</v>
      </c>
      <c r="B473" s="22" t="s">
        <v>332</v>
      </c>
      <c r="C473" s="22" t="s">
        <v>343</v>
      </c>
      <c r="D473" s="21" t="s">
        <v>10</v>
      </c>
      <c r="E473" s="8" t="s">
        <v>11</v>
      </c>
      <c r="F473" s="8" t="s">
        <v>12</v>
      </c>
      <c r="G473" s="8" t="s">
        <v>32</v>
      </c>
      <c r="H473" s="9" t="s">
        <v>33</v>
      </c>
      <c r="J473" s="10">
        <v>337684</v>
      </c>
    </row>
    <row r="474" spans="1:10" hidden="1" x14ac:dyDescent="0.25">
      <c r="A474" s="22">
        <v>473</v>
      </c>
      <c r="B474" s="22" t="s">
        <v>332</v>
      </c>
      <c r="C474" s="22" t="s">
        <v>343</v>
      </c>
      <c r="D474" s="21" t="s">
        <v>10</v>
      </c>
      <c r="E474" s="8" t="s">
        <v>11</v>
      </c>
      <c r="F474" s="8" t="s">
        <v>12</v>
      </c>
      <c r="G474" s="8" t="s">
        <v>34</v>
      </c>
      <c r="H474" s="9" t="s">
        <v>35</v>
      </c>
    </row>
    <row r="475" spans="1:10" hidden="1" x14ac:dyDescent="0.25">
      <c r="A475" s="22">
        <v>474</v>
      </c>
      <c r="B475" s="22" t="s">
        <v>332</v>
      </c>
      <c r="C475" s="22" t="s">
        <v>343</v>
      </c>
      <c r="D475" s="21" t="s">
        <v>10</v>
      </c>
      <c r="E475" s="8" t="s">
        <v>11</v>
      </c>
      <c r="F475" s="8" t="s">
        <v>12</v>
      </c>
      <c r="G475" s="8" t="s">
        <v>36</v>
      </c>
      <c r="H475" s="9" t="s">
        <v>37</v>
      </c>
    </row>
    <row r="476" spans="1:10" hidden="1" x14ac:dyDescent="0.25">
      <c r="A476" s="22">
        <v>475</v>
      </c>
      <c r="B476" s="22" t="s">
        <v>332</v>
      </c>
      <c r="C476" s="22" t="s">
        <v>343</v>
      </c>
      <c r="D476" s="21" t="s">
        <v>10</v>
      </c>
      <c r="E476" s="8" t="s">
        <v>11</v>
      </c>
      <c r="F476" s="8" t="s">
        <v>12</v>
      </c>
      <c r="G476" s="8" t="s">
        <v>38</v>
      </c>
      <c r="H476" s="9" t="s">
        <v>39</v>
      </c>
    </row>
    <row r="477" spans="1:10" hidden="1" x14ac:dyDescent="0.25">
      <c r="A477" s="22">
        <v>476</v>
      </c>
      <c r="B477" s="22" t="s">
        <v>332</v>
      </c>
      <c r="C477" s="22" t="s">
        <v>343</v>
      </c>
      <c r="D477" s="21" t="s">
        <v>10</v>
      </c>
      <c r="E477" s="8" t="s">
        <v>11</v>
      </c>
      <c r="F477" s="8" t="s">
        <v>12</v>
      </c>
      <c r="G477" s="8" t="s">
        <v>40</v>
      </c>
      <c r="H477" s="9" t="s">
        <v>41</v>
      </c>
    </row>
    <row r="478" spans="1:10" hidden="1" x14ac:dyDescent="0.25">
      <c r="A478" s="22">
        <v>477</v>
      </c>
      <c r="B478" s="22" t="s">
        <v>332</v>
      </c>
      <c r="C478" s="22" t="s">
        <v>343</v>
      </c>
      <c r="D478" s="21" t="s">
        <v>10</v>
      </c>
      <c r="E478" s="8" t="s">
        <v>11</v>
      </c>
      <c r="F478" s="8" t="s">
        <v>12</v>
      </c>
      <c r="G478" s="8" t="s">
        <v>42</v>
      </c>
      <c r="H478" s="9" t="s">
        <v>43</v>
      </c>
    </row>
    <row r="479" spans="1:10" hidden="1" x14ac:dyDescent="0.25">
      <c r="A479" s="22">
        <v>478</v>
      </c>
      <c r="B479" s="22" t="s">
        <v>332</v>
      </c>
      <c r="C479" s="22" t="s">
        <v>343</v>
      </c>
      <c r="D479" s="21" t="s">
        <v>10</v>
      </c>
      <c r="E479" s="8" t="s">
        <v>11</v>
      </c>
      <c r="F479" s="8" t="s">
        <v>12</v>
      </c>
      <c r="G479" s="8" t="s">
        <v>44</v>
      </c>
      <c r="H479" s="9" t="s">
        <v>45</v>
      </c>
    </row>
    <row r="480" spans="1:10" hidden="1" x14ac:dyDescent="0.25">
      <c r="A480" s="22">
        <v>479</v>
      </c>
      <c r="B480" s="22" t="s">
        <v>332</v>
      </c>
      <c r="C480" s="22" t="s">
        <v>343</v>
      </c>
      <c r="D480" s="21" t="s">
        <v>10</v>
      </c>
      <c r="E480" s="8" t="s">
        <v>11</v>
      </c>
      <c r="F480" s="8" t="s">
        <v>12</v>
      </c>
      <c r="G480" s="8" t="s">
        <v>46</v>
      </c>
      <c r="H480" s="9" t="s">
        <v>47</v>
      </c>
    </row>
    <row r="481" spans="1:8" hidden="1" x14ac:dyDescent="0.25">
      <c r="A481" s="22">
        <v>480</v>
      </c>
      <c r="B481" s="22" t="s">
        <v>332</v>
      </c>
      <c r="C481" s="22" t="s">
        <v>343</v>
      </c>
      <c r="D481" s="21" t="s">
        <v>10</v>
      </c>
      <c r="E481" s="8" t="s">
        <v>11</v>
      </c>
      <c r="F481" s="8" t="s">
        <v>12</v>
      </c>
      <c r="G481" s="8" t="s">
        <v>48</v>
      </c>
      <c r="H481" s="9" t="s">
        <v>49</v>
      </c>
    </row>
    <row r="482" spans="1:8" hidden="1" x14ac:dyDescent="0.25">
      <c r="A482" s="22">
        <v>481</v>
      </c>
      <c r="B482" s="22" t="s">
        <v>332</v>
      </c>
      <c r="C482" s="22" t="s">
        <v>343</v>
      </c>
      <c r="D482" s="21" t="s">
        <v>10</v>
      </c>
      <c r="E482" s="8" t="s">
        <v>11</v>
      </c>
      <c r="F482" s="8" t="s">
        <v>12</v>
      </c>
      <c r="G482" s="8" t="s">
        <v>50</v>
      </c>
      <c r="H482" s="9" t="s">
        <v>51</v>
      </c>
    </row>
    <row r="483" spans="1:8" hidden="1" x14ac:dyDescent="0.25">
      <c r="A483" s="22">
        <v>482</v>
      </c>
      <c r="B483" s="22" t="s">
        <v>332</v>
      </c>
      <c r="C483" s="22" t="s">
        <v>343</v>
      </c>
      <c r="D483" s="21" t="s">
        <v>10</v>
      </c>
      <c r="E483" s="8" t="s">
        <v>11</v>
      </c>
      <c r="F483" s="8" t="s">
        <v>12</v>
      </c>
      <c r="G483" s="8" t="s">
        <v>52</v>
      </c>
      <c r="H483" s="9" t="s">
        <v>53</v>
      </c>
    </row>
    <row r="484" spans="1:8" hidden="1" x14ac:dyDescent="0.25">
      <c r="A484" s="22">
        <v>483</v>
      </c>
      <c r="B484" s="22" t="s">
        <v>332</v>
      </c>
      <c r="C484" s="22" t="s">
        <v>343</v>
      </c>
      <c r="D484" s="21" t="s">
        <v>10</v>
      </c>
      <c r="E484" s="8" t="s">
        <v>11</v>
      </c>
      <c r="F484" s="8" t="s">
        <v>12</v>
      </c>
      <c r="G484" s="8" t="s">
        <v>54</v>
      </c>
      <c r="H484" s="9" t="s">
        <v>55</v>
      </c>
    </row>
    <row r="485" spans="1:8" hidden="1" x14ac:dyDescent="0.25">
      <c r="A485" s="22">
        <v>484</v>
      </c>
      <c r="B485" s="22" t="s">
        <v>332</v>
      </c>
      <c r="C485" s="22" t="s">
        <v>343</v>
      </c>
      <c r="D485" s="21" t="s">
        <v>10</v>
      </c>
      <c r="E485" s="8" t="s">
        <v>11</v>
      </c>
      <c r="F485" s="8" t="s">
        <v>12</v>
      </c>
      <c r="G485" s="8" t="s">
        <v>56</v>
      </c>
      <c r="H485" s="9" t="s">
        <v>57</v>
      </c>
    </row>
    <row r="486" spans="1:8" hidden="1" x14ac:dyDescent="0.25">
      <c r="A486" s="22">
        <v>485</v>
      </c>
      <c r="B486" s="22" t="s">
        <v>332</v>
      </c>
      <c r="C486" s="22" t="s">
        <v>343</v>
      </c>
      <c r="D486" s="21" t="s">
        <v>10</v>
      </c>
      <c r="E486" s="8" t="s">
        <v>11</v>
      </c>
      <c r="F486" s="8" t="s">
        <v>12</v>
      </c>
      <c r="G486" s="8" t="s">
        <v>58</v>
      </c>
      <c r="H486" s="9" t="s">
        <v>59</v>
      </c>
    </row>
    <row r="487" spans="1:8" hidden="1" x14ac:dyDescent="0.25">
      <c r="A487" s="22">
        <v>486</v>
      </c>
      <c r="B487" s="22" t="s">
        <v>332</v>
      </c>
      <c r="C487" s="22" t="s">
        <v>343</v>
      </c>
      <c r="D487" s="21" t="s">
        <v>10</v>
      </c>
      <c r="E487" s="8" t="s">
        <v>11</v>
      </c>
      <c r="F487" s="8" t="s">
        <v>12</v>
      </c>
      <c r="G487" s="8" t="s">
        <v>60</v>
      </c>
      <c r="H487" s="9" t="s">
        <v>61</v>
      </c>
    </row>
    <row r="488" spans="1:8" hidden="1" x14ac:dyDescent="0.25">
      <c r="A488" s="22">
        <v>487</v>
      </c>
      <c r="B488" s="22" t="s">
        <v>332</v>
      </c>
      <c r="C488" s="22" t="s">
        <v>343</v>
      </c>
      <c r="D488" s="21" t="s">
        <v>10</v>
      </c>
      <c r="E488" s="8" t="s">
        <v>11</v>
      </c>
      <c r="F488" s="8" t="s">
        <v>12</v>
      </c>
      <c r="G488" s="8" t="s">
        <v>62</v>
      </c>
      <c r="H488" s="9" t="s">
        <v>63</v>
      </c>
    </row>
    <row r="489" spans="1:8" hidden="1" x14ac:dyDescent="0.25">
      <c r="A489" s="22">
        <v>488</v>
      </c>
      <c r="B489" s="22" t="s">
        <v>332</v>
      </c>
      <c r="C489" s="22" t="s">
        <v>343</v>
      </c>
      <c r="D489" s="21" t="s">
        <v>10</v>
      </c>
      <c r="E489" s="8" t="s">
        <v>11</v>
      </c>
      <c r="F489" s="8" t="s">
        <v>12</v>
      </c>
      <c r="G489" s="8" t="s">
        <v>64</v>
      </c>
      <c r="H489" s="9" t="s">
        <v>65</v>
      </c>
    </row>
    <row r="490" spans="1:8" hidden="1" x14ac:dyDescent="0.25">
      <c r="A490" s="22">
        <v>489</v>
      </c>
      <c r="B490" s="22" t="s">
        <v>332</v>
      </c>
      <c r="C490" s="22" t="s">
        <v>343</v>
      </c>
      <c r="D490" s="21" t="s">
        <v>10</v>
      </c>
      <c r="E490" s="8" t="s">
        <v>11</v>
      </c>
      <c r="F490" s="8" t="s">
        <v>12</v>
      </c>
      <c r="G490" s="8" t="s">
        <v>66</v>
      </c>
      <c r="H490" s="9" t="s">
        <v>67</v>
      </c>
    </row>
    <row r="491" spans="1:8" hidden="1" x14ac:dyDescent="0.25">
      <c r="A491" s="22">
        <v>490</v>
      </c>
      <c r="B491" s="22" t="s">
        <v>332</v>
      </c>
      <c r="C491" s="22" t="s">
        <v>343</v>
      </c>
      <c r="D491" s="21" t="s">
        <v>10</v>
      </c>
      <c r="E491" s="8" t="s">
        <v>11</v>
      </c>
      <c r="F491" s="8" t="s">
        <v>12</v>
      </c>
      <c r="G491" s="8" t="s">
        <v>68</v>
      </c>
      <c r="H491" s="9" t="s">
        <v>69</v>
      </c>
    </row>
    <row r="492" spans="1:8" hidden="1" x14ac:dyDescent="0.25">
      <c r="A492" s="22">
        <v>491</v>
      </c>
      <c r="B492" s="22" t="s">
        <v>332</v>
      </c>
      <c r="C492" s="22" t="s">
        <v>343</v>
      </c>
      <c r="D492" s="21" t="s">
        <v>10</v>
      </c>
      <c r="E492" s="8" t="s">
        <v>11</v>
      </c>
      <c r="F492" s="8" t="s">
        <v>12</v>
      </c>
      <c r="G492" s="8" t="s">
        <v>70</v>
      </c>
      <c r="H492" s="9" t="s">
        <v>71</v>
      </c>
    </row>
    <row r="493" spans="1:8" hidden="1" x14ac:dyDescent="0.25">
      <c r="A493" s="22">
        <v>492</v>
      </c>
      <c r="B493" s="22" t="s">
        <v>332</v>
      </c>
      <c r="C493" s="22" t="s">
        <v>343</v>
      </c>
      <c r="D493" s="21" t="s">
        <v>10</v>
      </c>
      <c r="E493" s="8" t="s">
        <v>11</v>
      </c>
      <c r="F493" s="8" t="s">
        <v>12</v>
      </c>
      <c r="G493" s="8" t="s">
        <v>72</v>
      </c>
      <c r="H493" s="9" t="s">
        <v>73</v>
      </c>
    </row>
    <row r="494" spans="1:8" hidden="1" x14ac:dyDescent="0.25">
      <c r="A494" s="22">
        <v>493</v>
      </c>
      <c r="B494" s="22" t="s">
        <v>332</v>
      </c>
      <c r="C494" s="22" t="s">
        <v>343</v>
      </c>
      <c r="D494" s="21" t="s">
        <v>10</v>
      </c>
      <c r="E494" s="8" t="s">
        <v>11</v>
      </c>
      <c r="F494" s="8" t="s">
        <v>12</v>
      </c>
      <c r="G494" s="8" t="s">
        <v>74</v>
      </c>
      <c r="H494" s="9" t="s">
        <v>75</v>
      </c>
    </row>
    <row r="495" spans="1:8" hidden="1" x14ac:dyDescent="0.25">
      <c r="A495" s="22">
        <v>494</v>
      </c>
      <c r="B495" s="22" t="s">
        <v>332</v>
      </c>
      <c r="C495" s="22" t="s">
        <v>343</v>
      </c>
      <c r="D495" s="21" t="s">
        <v>10</v>
      </c>
      <c r="E495" s="8" t="s">
        <v>11</v>
      </c>
      <c r="F495" s="8" t="s">
        <v>12</v>
      </c>
      <c r="G495" s="8" t="s">
        <v>76</v>
      </c>
      <c r="H495" s="9" t="s">
        <v>77</v>
      </c>
    </row>
    <row r="496" spans="1:8" hidden="1" x14ac:dyDescent="0.25">
      <c r="A496" s="22">
        <v>495</v>
      </c>
      <c r="B496" s="22" t="s">
        <v>332</v>
      </c>
      <c r="C496" s="22" t="s">
        <v>343</v>
      </c>
      <c r="D496" s="21" t="s">
        <v>10</v>
      </c>
      <c r="E496" s="8" t="s">
        <v>11</v>
      </c>
      <c r="F496" s="8" t="s">
        <v>12</v>
      </c>
      <c r="G496" s="8" t="s">
        <v>78</v>
      </c>
      <c r="H496" s="9" t="s">
        <v>79</v>
      </c>
    </row>
    <row r="497" spans="1:10" hidden="1" x14ac:dyDescent="0.25">
      <c r="A497" s="22">
        <v>496</v>
      </c>
      <c r="B497" s="22" t="s">
        <v>332</v>
      </c>
      <c r="C497" s="22" t="s">
        <v>343</v>
      </c>
      <c r="D497" s="21" t="s">
        <v>10</v>
      </c>
      <c r="E497" s="8" t="s">
        <v>11</v>
      </c>
      <c r="F497" s="8" t="s">
        <v>12</v>
      </c>
      <c r="G497" s="8" t="s">
        <v>80</v>
      </c>
      <c r="H497" s="9" t="s">
        <v>81</v>
      </c>
    </row>
    <row r="498" spans="1:10" hidden="1" x14ac:dyDescent="0.25">
      <c r="A498" s="22">
        <v>497</v>
      </c>
      <c r="B498" s="22" t="s">
        <v>332</v>
      </c>
      <c r="C498" s="22" t="s">
        <v>343</v>
      </c>
      <c r="D498" s="21" t="s">
        <v>10</v>
      </c>
      <c r="E498" s="8" t="s">
        <v>11</v>
      </c>
      <c r="F498" s="8" t="s">
        <v>12</v>
      </c>
      <c r="G498" s="8" t="s">
        <v>82</v>
      </c>
      <c r="H498" s="9" t="s">
        <v>83</v>
      </c>
    </row>
    <row r="499" spans="1:10" hidden="1" x14ac:dyDescent="0.25">
      <c r="A499" s="22">
        <v>498</v>
      </c>
      <c r="B499" s="22" t="s">
        <v>332</v>
      </c>
      <c r="C499" s="22" t="s">
        <v>343</v>
      </c>
      <c r="D499" s="21" t="s">
        <v>10</v>
      </c>
      <c r="E499" s="8" t="s">
        <v>11</v>
      </c>
      <c r="F499" s="8" t="s">
        <v>12</v>
      </c>
      <c r="G499" s="8" t="s">
        <v>84</v>
      </c>
      <c r="H499" s="9" t="s">
        <v>85</v>
      </c>
    </row>
    <row r="500" spans="1:10" hidden="1" x14ac:dyDescent="0.25">
      <c r="A500" s="22">
        <v>499</v>
      </c>
      <c r="B500" s="22" t="s">
        <v>332</v>
      </c>
      <c r="C500" s="22" t="s">
        <v>343</v>
      </c>
      <c r="D500" s="21" t="s">
        <v>10</v>
      </c>
      <c r="E500" s="8" t="s">
        <v>11</v>
      </c>
      <c r="F500" s="8" t="s">
        <v>12</v>
      </c>
      <c r="G500" s="8" t="s">
        <v>86</v>
      </c>
      <c r="H500" s="9" t="s">
        <v>87</v>
      </c>
    </row>
    <row r="501" spans="1:10" hidden="1" x14ac:dyDescent="0.25">
      <c r="A501" s="22">
        <v>500</v>
      </c>
      <c r="B501" s="22" t="s">
        <v>332</v>
      </c>
      <c r="C501" s="22" t="s">
        <v>343</v>
      </c>
      <c r="D501" s="21" t="s">
        <v>10</v>
      </c>
      <c r="E501" s="8" t="s">
        <v>11</v>
      </c>
      <c r="F501" s="8" t="s">
        <v>12</v>
      </c>
      <c r="G501" s="8" t="s">
        <v>88</v>
      </c>
      <c r="H501" s="9" t="s">
        <v>89</v>
      </c>
    </row>
    <row r="502" spans="1:10" hidden="1" x14ac:dyDescent="0.25">
      <c r="A502" s="22">
        <v>501</v>
      </c>
      <c r="B502" s="22" t="s">
        <v>332</v>
      </c>
      <c r="C502" s="22" t="s">
        <v>343</v>
      </c>
      <c r="D502" s="21" t="s">
        <v>10</v>
      </c>
      <c r="E502" s="8" t="s">
        <v>11</v>
      </c>
      <c r="F502" s="8" t="s">
        <v>12</v>
      </c>
      <c r="G502" s="8" t="s">
        <v>90</v>
      </c>
      <c r="H502" s="9" t="s">
        <v>91</v>
      </c>
    </row>
    <row r="503" spans="1:10" hidden="1" x14ac:dyDescent="0.25">
      <c r="A503" s="22">
        <v>502</v>
      </c>
      <c r="B503" s="22" t="s">
        <v>332</v>
      </c>
      <c r="C503" s="22" t="s">
        <v>343</v>
      </c>
      <c r="D503" s="21" t="s">
        <v>10</v>
      </c>
      <c r="E503" s="8" t="s">
        <v>11</v>
      </c>
      <c r="F503" s="8" t="s">
        <v>12</v>
      </c>
      <c r="G503" s="8" t="s">
        <v>92</v>
      </c>
      <c r="H503" s="9" t="s">
        <v>93</v>
      </c>
    </row>
    <row r="504" spans="1:10" hidden="1" x14ac:dyDescent="0.25">
      <c r="A504" s="22">
        <v>503</v>
      </c>
      <c r="B504" s="22" t="s">
        <v>332</v>
      </c>
      <c r="C504" s="22" t="s">
        <v>343</v>
      </c>
      <c r="D504" s="21" t="s">
        <v>10</v>
      </c>
      <c r="E504" s="8" t="s">
        <v>11</v>
      </c>
      <c r="F504" s="8" t="s">
        <v>12</v>
      </c>
      <c r="G504" s="8" t="s">
        <v>94</v>
      </c>
      <c r="H504" s="9" t="s">
        <v>95</v>
      </c>
    </row>
    <row r="505" spans="1:10" hidden="1" x14ac:dyDescent="0.25">
      <c r="A505" s="22">
        <v>504</v>
      </c>
      <c r="B505" s="22" t="s">
        <v>332</v>
      </c>
      <c r="C505" s="22" t="s">
        <v>343</v>
      </c>
      <c r="D505" s="21" t="s">
        <v>10</v>
      </c>
      <c r="E505" s="8" t="s">
        <v>11</v>
      </c>
      <c r="F505" s="8" t="s">
        <v>12</v>
      </c>
      <c r="G505" s="8" t="s">
        <v>96</v>
      </c>
      <c r="H505" s="9" t="s">
        <v>97</v>
      </c>
    </row>
    <row r="506" spans="1:10" hidden="1" x14ac:dyDescent="0.25">
      <c r="A506" s="22">
        <v>505</v>
      </c>
      <c r="B506" s="22" t="s">
        <v>332</v>
      </c>
      <c r="C506" s="22" t="s">
        <v>343</v>
      </c>
      <c r="D506" s="21" t="s">
        <v>10</v>
      </c>
      <c r="E506" s="8" t="s">
        <v>19</v>
      </c>
      <c r="F506" s="8" t="s">
        <v>12</v>
      </c>
      <c r="G506" s="8" t="s">
        <v>98</v>
      </c>
      <c r="H506" s="9" t="s">
        <v>99</v>
      </c>
      <c r="J506" s="10">
        <v>337684</v>
      </c>
    </row>
    <row r="507" spans="1:10" hidden="1" x14ac:dyDescent="0.25">
      <c r="A507" s="22">
        <v>506</v>
      </c>
      <c r="B507" s="22" t="s">
        <v>332</v>
      </c>
      <c r="C507" s="22" t="s">
        <v>343</v>
      </c>
      <c r="D507" s="21" t="s">
        <v>10</v>
      </c>
      <c r="E507" s="8" t="s">
        <v>11</v>
      </c>
      <c r="F507" s="8" t="s">
        <v>12</v>
      </c>
      <c r="G507" s="8" t="s">
        <v>100</v>
      </c>
      <c r="H507" s="9" t="s">
        <v>101</v>
      </c>
    </row>
    <row r="508" spans="1:10" hidden="1" x14ac:dyDescent="0.25">
      <c r="A508" s="22">
        <v>507</v>
      </c>
      <c r="B508" s="22" t="s">
        <v>332</v>
      </c>
      <c r="C508" s="22" t="s">
        <v>343</v>
      </c>
      <c r="D508" s="21" t="s">
        <v>10</v>
      </c>
      <c r="E508" s="8" t="s">
        <v>11</v>
      </c>
      <c r="F508" s="8" t="s">
        <v>12</v>
      </c>
      <c r="G508" s="8" t="s">
        <v>102</v>
      </c>
      <c r="H508" s="9" t="s">
        <v>103</v>
      </c>
    </row>
    <row r="509" spans="1:10" hidden="1" x14ac:dyDescent="0.25">
      <c r="A509" s="22">
        <v>508</v>
      </c>
      <c r="B509" s="22" t="s">
        <v>332</v>
      </c>
      <c r="C509" s="22" t="s">
        <v>343</v>
      </c>
      <c r="D509" s="21" t="s">
        <v>10</v>
      </c>
      <c r="E509" s="8" t="s">
        <v>11</v>
      </c>
      <c r="F509" s="8" t="s">
        <v>12</v>
      </c>
      <c r="G509" s="8" t="s">
        <v>104</v>
      </c>
      <c r="H509" s="9" t="s">
        <v>105</v>
      </c>
    </row>
    <row r="510" spans="1:10" hidden="1" x14ac:dyDescent="0.25">
      <c r="A510" s="22">
        <v>509</v>
      </c>
      <c r="B510" s="22" t="s">
        <v>332</v>
      </c>
      <c r="C510" s="22" t="s">
        <v>343</v>
      </c>
      <c r="D510" s="21" t="s">
        <v>10</v>
      </c>
      <c r="E510" s="8" t="s">
        <v>11</v>
      </c>
      <c r="F510" s="8" t="s">
        <v>12</v>
      </c>
      <c r="G510" s="8" t="s">
        <v>106</v>
      </c>
      <c r="H510" s="9" t="s">
        <v>107</v>
      </c>
    </row>
    <row r="511" spans="1:10" hidden="1" x14ac:dyDescent="0.25">
      <c r="A511" s="22">
        <v>510</v>
      </c>
      <c r="B511" s="22" t="s">
        <v>332</v>
      </c>
      <c r="C511" s="22" t="s">
        <v>343</v>
      </c>
      <c r="D511" s="21" t="s">
        <v>10</v>
      </c>
      <c r="E511" s="8" t="s">
        <v>11</v>
      </c>
      <c r="F511" s="8" t="s">
        <v>12</v>
      </c>
      <c r="G511" s="8" t="s">
        <v>108</v>
      </c>
      <c r="H511" s="9" t="s">
        <v>109</v>
      </c>
    </row>
    <row r="512" spans="1:10" hidden="1" x14ac:dyDescent="0.25">
      <c r="A512" s="22">
        <v>511</v>
      </c>
      <c r="B512" s="22" t="s">
        <v>332</v>
      </c>
      <c r="C512" s="22" t="s">
        <v>343</v>
      </c>
      <c r="D512" s="21" t="s">
        <v>10</v>
      </c>
      <c r="E512" s="8" t="s">
        <v>11</v>
      </c>
      <c r="F512" s="8" t="s">
        <v>12</v>
      </c>
      <c r="G512" s="8" t="s">
        <v>110</v>
      </c>
      <c r="H512" s="9" t="s">
        <v>111</v>
      </c>
    </row>
    <row r="513" spans="1:10" hidden="1" x14ac:dyDescent="0.25">
      <c r="A513" s="22">
        <v>512</v>
      </c>
      <c r="B513" s="22" t="s">
        <v>332</v>
      </c>
      <c r="C513" s="22" t="s">
        <v>343</v>
      </c>
      <c r="D513" s="21" t="s">
        <v>10</v>
      </c>
      <c r="E513" s="8" t="s">
        <v>11</v>
      </c>
      <c r="F513" s="8" t="s">
        <v>12</v>
      </c>
      <c r="G513" s="8" t="s">
        <v>112</v>
      </c>
      <c r="H513" s="9" t="s">
        <v>113</v>
      </c>
    </row>
    <row r="514" spans="1:10" hidden="1" x14ac:dyDescent="0.25">
      <c r="A514" s="22">
        <v>513</v>
      </c>
      <c r="B514" s="22" t="s">
        <v>332</v>
      </c>
      <c r="C514" s="22" t="s">
        <v>343</v>
      </c>
      <c r="D514" s="21" t="s">
        <v>10</v>
      </c>
      <c r="E514" s="8" t="s">
        <v>11</v>
      </c>
      <c r="F514" s="8" t="s">
        <v>12</v>
      </c>
      <c r="G514" s="8" t="s">
        <v>114</v>
      </c>
      <c r="H514" s="9" t="s">
        <v>115</v>
      </c>
    </row>
    <row r="515" spans="1:10" hidden="1" x14ac:dyDescent="0.25">
      <c r="A515" s="22">
        <v>514</v>
      </c>
      <c r="B515" s="22" t="s">
        <v>332</v>
      </c>
      <c r="C515" s="22" t="s">
        <v>343</v>
      </c>
      <c r="D515" s="21" t="s">
        <v>10</v>
      </c>
      <c r="E515" s="8" t="s">
        <v>11</v>
      </c>
      <c r="F515" s="8" t="s">
        <v>12</v>
      </c>
      <c r="G515" s="8" t="s">
        <v>116</v>
      </c>
      <c r="H515" s="9" t="s">
        <v>117</v>
      </c>
    </row>
    <row r="516" spans="1:10" hidden="1" x14ac:dyDescent="0.25">
      <c r="A516" s="22">
        <v>515</v>
      </c>
      <c r="B516" s="22" t="s">
        <v>332</v>
      </c>
      <c r="C516" s="22" t="s">
        <v>343</v>
      </c>
      <c r="D516" s="21" t="s">
        <v>10</v>
      </c>
      <c r="E516" s="8" t="s">
        <v>19</v>
      </c>
      <c r="F516" s="8" t="s">
        <v>12</v>
      </c>
      <c r="G516" s="8" t="s">
        <v>118</v>
      </c>
      <c r="H516" s="9" t="s">
        <v>119</v>
      </c>
      <c r="J516" s="10">
        <v>337684</v>
      </c>
    </row>
    <row r="517" spans="1:10" hidden="1" x14ac:dyDescent="0.25">
      <c r="A517" s="22">
        <v>516</v>
      </c>
      <c r="B517" s="22" t="s">
        <v>332</v>
      </c>
      <c r="C517" s="22" t="s">
        <v>343</v>
      </c>
      <c r="D517" s="21" t="s">
        <v>120</v>
      </c>
      <c r="E517" s="8" t="s">
        <v>11</v>
      </c>
      <c r="F517" s="8" t="s">
        <v>121</v>
      </c>
      <c r="G517" s="8" t="s">
        <v>122</v>
      </c>
      <c r="H517" s="9" t="s">
        <v>123</v>
      </c>
      <c r="I517" t="s">
        <v>331</v>
      </c>
    </row>
    <row r="518" spans="1:10" hidden="1" x14ac:dyDescent="0.25">
      <c r="A518" s="22">
        <v>517</v>
      </c>
      <c r="B518" s="22" t="s">
        <v>332</v>
      </c>
      <c r="C518" s="22" t="s">
        <v>343</v>
      </c>
      <c r="D518" s="21" t="s">
        <v>120</v>
      </c>
      <c r="E518" s="8" t="s">
        <v>11</v>
      </c>
      <c r="F518" s="8" t="s">
        <v>121</v>
      </c>
      <c r="G518" s="8" t="s">
        <v>124</v>
      </c>
      <c r="H518" s="9" t="s">
        <v>125</v>
      </c>
    </row>
    <row r="519" spans="1:10" hidden="1" x14ac:dyDescent="0.25">
      <c r="A519" s="22">
        <v>518</v>
      </c>
      <c r="B519" s="22" t="s">
        <v>332</v>
      </c>
      <c r="C519" s="22" t="s">
        <v>343</v>
      </c>
      <c r="D519" s="21" t="s">
        <v>120</v>
      </c>
      <c r="E519" s="8" t="s">
        <v>11</v>
      </c>
      <c r="F519" s="8" t="s">
        <v>121</v>
      </c>
      <c r="G519" s="8" t="s">
        <v>126</v>
      </c>
      <c r="H519" s="9" t="s">
        <v>127</v>
      </c>
    </row>
    <row r="520" spans="1:10" hidden="1" x14ac:dyDescent="0.25">
      <c r="A520" s="22">
        <v>519</v>
      </c>
      <c r="B520" s="22" t="s">
        <v>332</v>
      </c>
      <c r="C520" s="22" t="s">
        <v>343</v>
      </c>
      <c r="D520" s="21" t="s">
        <v>120</v>
      </c>
      <c r="E520" s="8" t="s">
        <v>11</v>
      </c>
      <c r="F520" s="8" t="s">
        <v>121</v>
      </c>
      <c r="G520" s="8" t="s">
        <v>128</v>
      </c>
      <c r="H520" s="9" t="s">
        <v>129</v>
      </c>
    </row>
    <row r="521" spans="1:10" hidden="1" x14ac:dyDescent="0.25">
      <c r="A521" s="22">
        <v>520</v>
      </c>
      <c r="B521" s="22" t="s">
        <v>332</v>
      </c>
      <c r="C521" s="22" t="s">
        <v>343</v>
      </c>
      <c r="D521" s="21" t="s">
        <v>120</v>
      </c>
      <c r="E521" s="8" t="s">
        <v>11</v>
      </c>
      <c r="F521" s="8" t="s">
        <v>130</v>
      </c>
      <c r="G521" s="8" t="s">
        <v>131</v>
      </c>
      <c r="H521" s="9" t="s">
        <v>132</v>
      </c>
    </row>
    <row r="522" spans="1:10" hidden="1" x14ac:dyDescent="0.25">
      <c r="A522" s="22">
        <v>521</v>
      </c>
      <c r="B522" s="22" t="s">
        <v>332</v>
      </c>
      <c r="C522" s="22" t="s">
        <v>343</v>
      </c>
      <c r="D522" s="21" t="s">
        <v>120</v>
      </c>
      <c r="E522" s="8" t="s">
        <v>11</v>
      </c>
      <c r="F522" s="8" t="s">
        <v>130</v>
      </c>
      <c r="G522" s="8" t="s">
        <v>133</v>
      </c>
      <c r="H522" s="9" t="s">
        <v>134</v>
      </c>
    </row>
    <row r="523" spans="1:10" hidden="1" x14ac:dyDescent="0.25">
      <c r="A523" s="22">
        <v>522</v>
      </c>
      <c r="B523" s="22" t="s">
        <v>332</v>
      </c>
      <c r="C523" s="22" t="s">
        <v>343</v>
      </c>
      <c r="D523" s="21" t="s">
        <v>120</v>
      </c>
      <c r="E523" s="8" t="s">
        <v>11</v>
      </c>
      <c r="F523" s="8" t="s">
        <v>130</v>
      </c>
      <c r="G523" s="8" t="s">
        <v>135</v>
      </c>
      <c r="H523" s="9" t="s">
        <v>136</v>
      </c>
    </row>
    <row r="524" spans="1:10" hidden="1" x14ac:dyDescent="0.25">
      <c r="A524" s="22">
        <v>523</v>
      </c>
      <c r="B524" s="22" t="s">
        <v>332</v>
      </c>
      <c r="C524" s="22" t="s">
        <v>343</v>
      </c>
      <c r="D524" s="21" t="s">
        <v>120</v>
      </c>
      <c r="E524" s="8" t="s">
        <v>11</v>
      </c>
      <c r="F524" s="8" t="s">
        <v>130</v>
      </c>
      <c r="G524" s="8" t="s">
        <v>137</v>
      </c>
      <c r="H524" s="9" t="s">
        <v>138</v>
      </c>
    </row>
    <row r="525" spans="1:10" hidden="1" x14ac:dyDescent="0.25">
      <c r="A525" s="22">
        <v>524</v>
      </c>
      <c r="B525" s="22" t="s">
        <v>332</v>
      </c>
      <c r="C525" s="22" t="s">
        <v>343</v>
      </c>
      <c r="D525" s="21" t="s">
        <v>120</v>
      </c>
      <c r="E525" s="8" t="s">
        <v>11</v>
      </c>
      <c r="F525" s="8" t="s">
        <v>130</v>
      </c>
      <c r="G525" s="8" t="s">
        <v>139</v>
      </c>
      <c r="H525" s="9" t="s">
        <v>140</v>
      </c>
    </row>
    <row r="526" spans="1:10" hidden="1" x14ac:dyDescent="0.25">
      <c r="A526" s="22">
        <v>525</v>
      </c>
      <c r="B526" s="22" t="s">
        <v>332</v>
      </c>
      <c r="C526" s="22" t="s">
        <v>343</v>
      </c>
      <c r="D526" s="21" t="s">
        <v>120</v>
      </c>
      <c r="E526" s="8" t="s">
        <v>11</v>
      </c>
      <c r="F526" s="8" t="s">
        <v>130</v>
      </c>
      <c r="G526" s="8" t="s">
        <v>141</v>
      </c>
      <c r="H526" s="9" t="s">
        <v>142</v>
      </c>
    </row>
    <row r="527" spans="1:10" hidden="1" x14ac:dyDescent="0.25">
      <c r="A527" s="22">
        <v>526</v>
      </c>
      <c r="B527" s="22" t="s">
        <v>332</v>
      </c>
      <c r="C527" s="22" t="s">
        <v>343</v>
      </c>
      <c r="D527" s="21" t="s">
        <v>120</v>
      </c>
      <c r="E527" s="8" t="s">
        <v>11</v>
      </c>
      <c r="F527" s="8" t="s">
        <v>130</v>
      </c>
      <c r="G527" s="8" t="s">
        <v>143</v>
      </c>
      <c r="H527" s="9" t="s">
        <v>144</v>
      </c>
    </row>
    <row r="528" spans="1:10" hidden="1" x14ac:dyDescent="0.25">
      <c r="A528" s="22">
        <v>527</v>
      </c>
      <c r="B528" s="22" t="s">
        <v>332</v>
      </c>
      <c r="C528" s="22" t="s">
        <v>343</v>
      </c>
      <c r="D528" s="21" t="s">
        <v>120</v>
      </c>
      <c r="E528" s="8" t="s">
        <v>11</v>
      </c>
      <c r="F528" s="8" t="s">
        <v>130</v>
      </c>
      <c r="G528" s="8" t="s">
        <v>145</v>
      </c>
      <c r="H528" s="9" t="s">
        <v>146</v>
      </c>
    </row>
    <row r="529" spans="1:8" hidden="1" x14ac:dyDescent="0.25">
      <c r="A529" s="22">
        <v>528</v>
      </c>
      <c r="B529" s="22" t="s">
        <v>332</v>
      </c>
      <c r="C529" s="22" t="s">
        <v>343</v>
      </c>
      <c r="D529" s="21" t="s">
        <v>120</v>
      </c>
      <c r="E529" s="8" t="s">
        <v>11</v>
      </c>
      <c r="F529" s="8" t="s">
        <v>130</v>
      </c>
      <c r="G529" s="8" t="s">
        <v>147</v>
      </c>
      <c r="H529" s="9" t="s">
        <v>148</v>
      </c>
    </row>
    <row r="530" spans="1:8" hidden="1" x14ac:dyDescent="0.25">
      <c r="A530" s="22">
        <v>529</v>
      </c>
      <c r="B530" s="22" t="s">
        <v>332</v>
      </c>
      <c r="C530" s="22" t="s">
        <v>343</v>
      </c>
      <c r="D530" s="21" t="s">
        <v>120</v>
      </c>
      <c r="E530" s="8" t="s">
        <v>11</v>
      </c>
      <c r="F530" s="8" t="s">
        <v>130</v>
      </c>
      <c r="G530" s="8" t="s">
        <v>149</v>
      </c>
      <c r="H530" s="9" t="s">
        <v>150</v>
      </c>
    </row>
    <row r="531" spans="1:8" hidden="1" x14ac:dyDescent="0.25">
      <c r="A531" s="22">
        <v>530</v>
      </c>
      <c r="B531" s="22" t="s">
        <v>332</v>
      </c>
      <c r="C531" s="22" t="s">
        <v>343</v>
      </c>
      <c r="D531" s="21" t="s">
        <v>120</v>
      </c>
      <c r="E531" s="8" t="s">
        <v>11</v>
      </c>
      <c r="F531" s="8" t="s">
        <v>130</v>
      </c>
      <c r="G531" s="8" t="s">
        <v>151</v>
      </c>
      <c r="H531" s="9" t="s">
        <v>152</v>
      </c>
    </row>
    <row r="532" spans="1:8" hidden="1" x14ac:dyDescent="0.25">
      <c r="A532" s="22">
        <v>531</v>
      </c>
      <c r="B532" s="22" t="s">
        <v>332</v>
      </c>
      <c r="C532" s="22" t="s">
        <v>343</v>
      </c>
      <c r="D532" s="21" t="s">
        <v>120</v>
      </c>
      <c r="E532" s="8" t="s">
        <v>11</v>
      </c>
      <c r="F532" s="8" t="s">
        <v>130</v>
      </c>
      <c r="G532" s="8" t="s">
        <v>153</v>
      </c>
      <c r="H532" s="9" t="s">
        <v>154</v>
      </c>
    </row>
    <row r="533" spans="1:8" hidden="1" x14ac:dyDescent="0.25">
      <c r="A533" s="22">
        <v>532</v>
      </c>
      <c r="B533" s="22" t="s">
        <v>332</v>
      </c>
      <c r="C533" s="22" t="s">
        <v>343</v>
      </c>
      <c r="D533" s="21" t="s">
        <v>120</v>
      </c>
      <c r="E533" s="8" t="s">
        <v>11</v>
      </c>
      <c r="F533" s="8" t="s">
        <v>130</v>
      </c>
      <c r="G533" s="8" t="s">
        <v>155</v>
      </c>
      <c r="H533" s="9" t="s">
        <v>156</v>
      </c>
    </row>
    <row r="534" spans="1:8" hidden="1" x14ac:dyDescent="0.25">
      <c r="A534" s="22">
        <v>533</v>
      </c>
      <c r="B534" s="22" t="s">
        <v>332</v>
      </c>
      <c r="C534" s="22" t="s">
        <v>343</v>
      </c>
      <c r="D534" s="21" t="s">
        <v>120</v>
      </c>
      <c r="E534" s="8" t="s">
        <v>11</v>
      </c>
      <c r="F534" s="8" t="s">
        <v>130</v>
      </c>
      <c r="G534" s="8" t="s">
        <v>157</v>
      </c>
      <c r="H534" s="9" t="s">
        <v>158</v>
      </c>
    </row>
    <row r="535" spans="1:8" hidden="1" x14ac:dyDescent="0.25">
      <c r="A535" s="22">
        <v>534</v>
      </c>
      <c r="B535" s="22" t="s">
        <v>332</v>
      </c>
      <c r="C535" s="22" t="s">
        <v>343</v>
      </c>
      <c r="D535" s="21" t="s">
        <v>120</v>
      </c>
      <c r="E535" s="8" t="s">
        <v>11</v>
      </c>
      <c r="F535" s="8" t="s">
        <v>130</v>
      </c>
      <c r="G535" s="8" t="s">
        <v>159</v>
      </c>
      <c r="H535" s="9" t="s">
        <v>160</v>
      </c>
    </row>
    <row r="536" spans="1:8" hidden="1" x14ac:dyDescent="0.25">
      <c r="A536" s="22">
        <v>535</v>
      </c>
      <c r="B536" s="22" t="s">
        <v>332</v>
      </c>
      <c r="C536" s="22" t="s">
        <v>343</v>
      </c>
      <c r="D536" s="21" t="s">
        <v>120</v>
      </c>
      <c r="E536" s="8" t="s">
        <v>11</v>
      </c>
      <c r="F536" s="8" t="s">
        <v>130</v>
      </c>
      <c r="G536" s="8" t="s">
        <v>161</v>
      </c>
      <c r="H536" s="9" t="s">
        <v>162</v>
      </c>
    </row>
    <row r="537" spans="1:8" hidden="1" x14ac:dyDescent="0.25">
      <c r="A537" s="22">
        <v>536</v>
      </c>
      <c r="B537" s="22" t="s">
        <v>332</v>
      </c>
      <c r="C537" s="22" t="s">
        <v>343</v>
      </c>
      <c r="D537" s="21" t="s">
        <v>120</v>
      </c>
      <c r="E537" s="8" t="s">
        <v>11</v>
      </c>
      <c r="F537" s="8" t="s">
        <v>130</v>
      </c>
      <c r="G537" s="8" t="s">
        <v>163</v>
      </c>
      <c r="H537" s="9" t="s">
        <v>164</v>
      </c>
    </row>
    <row r="538" spans="1:8" hidden="1" x14ac:dyDescent="0.25">
      <c r="A538" s="22">
        <v>537</v>
      </c>
      <c r="B538" s="22" t="s">
        <v>332</v>
      </c>
      <c r="C538" s="22" t="s">
        <v>343</v>
      </c>
      <c r="D538" s="21" t="s">
        <v>120</v>
      </c>
      <c r="E538" s="8" t="s">
        <v>11</v>
      </c>
      <c r="F538" s="8" t="s">
        <v>130</v>
      </c>
      <c r="G538" s="8" t="s">
        <v>165</v>
      </c>
      <c r="H538" s="9" t="s">
        <v>166</v>
      </c>
    </row>
    <row r="539" spans="1:8" hidden="1" x14ac:dyDescent="0.25">
      <c r="A539" s="22">
        <v>538</v>
      </c>
      <c r="B539" s="22" t="s">
        <v>332</v>
      </c>
      <c r="C539" s="22" t="s">
        <v>343</v>
      </c>
      <c r="D539" s="21" t="s">
        <v>120</v>
      </c>
      <c r="E539" s="8" t="s">
        <v>11</v>
      </c>
      <c r="F539" s="8" t="s">
        <v>130</v>
      </c>
      <c r="G539" s="8" t="s">
        <v>167</v>
      </c>
      <c r="H539" s="9" t="s">
        <v>168</v>
      </c>
    </row>
    <row r="540" spans="1:8" hidden="1" x14ac:dyDescent="0.25">
      <c r="A540" s="22">
        <v>539</v>
      </c>
      <c r="B540" s="22" t="s">
        <v>332</v>
      </c>
      <c r="C540" s="22" t="s">
        <v>343</v>
      </c>
      <c r="D540" s="21" t="s">
        <v>120</v>
      </c>
      <c r="E540" s="8" t="s">
        <v>11</v>
      </c>
      <c r="F540" s="8" t="s">
        <v>130</v>
      </c>
      <c r="G540" s="8" t="s">
        <v>169</v>
      </c>
      <c r="H540" s="9" t="s">
        <v>170</v>
      </c>
    </row>
    <row r="541" spans="1:8" hidden="1" x14ac:dyDescent="0.25">
      <c r="A541" s="22">
        <v>540</v>
      </c>
      <c r="B541" s="22" t="s">
        <v>332</v>
      </c>
      <c r="C541" s="22" t="s">
        <v>343</v>
      </c>
      <c r="D541" s="21" t="s">
        <v>120</v>
      </c>
      <c r="E541" s="8" t="s">
        <v>11</v>
      </c>
      <c r="F541" s="8" t="s">
        <v>130</v>
      </c>
      <c r="G541" s="8" t="s">
        <v>171</v>
      </c>
      <c r="H541" s="9" t="s">
        <v>172</v>
      </c>
    </row>
    <row r="542" spans="1:8" hidden="1" x14ac:dyDescent="0.25">
      <c r="A542" s="22">
        <v>541</v>
      </c>
      <c r="B542" s="22" t="s">
        <v>332</v>
      </c>
      <c r="C542" s="22" t="s">
        <v>343</v>
      </c>
      <c r="D542" s="21" t="s">
        <v>120</v>
      </c>
      <c r="E542" s="8" t="s">
        <v>11</v>
      </c>
      <c r="F542" s="8" t="s">
        <v>130</v>
      </c>
      <c r="G542" s="8" t="s">
        <v>173</v>
      </c>
      <c r="H542" s="9" t="s">
        <v>174</v>
      </c>
    </row>
    <row r="543" spans="1:8" hidden="1" x14ac:dyDescent="0.25">
      <c r="A543" s="22">
        <v>542</v>
      </c>
      <c r="B543" s="22" t="s">
        <v>332</v>
      </c>
      <c r="C543" s="22" t="s">
        <v>343</v>
      </c>
      <c r="D543" s="21" t="s">
        <v>120</v>
      </c>
      <c r="E543" s="8" t="s">
        <v>11</v>
      </c>
      <c r="F543" s="8" t="s">
        <v>130</v>
      </c>
      <c r="G543" s="8" t="s">
        <v>175</v>
      </c>
      <c r="H543" s="9" t="s">
        <v>176</v>
      </c>
    </row>
    <row r="544" spans="1:8" x14ac:dyDescent="0.25">
      <c r="A544" s="22">
        <v>543</v>
      </c>
      <c r="B544" s="22" t="s">
        <v>332</v>
      </c>
      <c r="C544" s="22" t="s">
        <v>343</v>
      </c>
      <c r="D544" s="21" t="s">
        <v>120</v>
      </c>
      <c r="E544" s="8" t="s">
        <v>11</v>
      </c>
      <c r="F544" s="8" t="s">
        <v>130</v>
      </c>
      <c r="G544" s="8" t="s">
        <v>177</v>
      </c>
      <c r="H544" s="9" t="s">
        <v>178</v>
      </c>
    </row>
    <row r="545" spans="1:11" hidden="1" x14ac:dyDescent="0.25">
      <c r="A545" s="22">
        <v>544</v>
      </c>
      <c r="B545" s="22" t="s">
        <v>332</v>
      </c>
      <c r="C545" s="22" t="s">
        <v>343</v>
      </c>
      <c r="D545" s="21" t="s">
        <v>120</v>
      </c>
      <c r="E545" s="8" t="s">
        <v>11</v>
      </c>
      <c r="F545" s="8" t="s">
        <v>130</v>
      </c>
      <c r="G545" s="8" t="s">
        <v>179</v>
      </c>
      <c r="H545" s="9" t="s">
        <v>180</v>
      </c>
    </row>
    <row r="546" spans="1:11" x14ac:dyDescent="0.25">
      <c r="A546" s="22">
        <v>545</v>
      </c>
      <c r="B546" s="22" t="s">
        <v>332</v>
      </c>
      <c r="C546" s="22" t="s">
        <v>343</v>
      </c>
      <c r="D546" s="21" t="s">
        <v>120</v>
      </c>
      <c r="E546" s="8" t="s">
        <v>11</v>
      </c>
      <c r="F546" s="8" t="s">
        <v>130</v>
      </c>
      <c r="G546" s="8" t="s">
        <v>181</v>
      </c>
      <c r="H546" s="9" t="s">
        <v>182</v>
      </c>
    </row>
    <row r="547" spans="1:11" x14ac:dyDescent="0.25">
      <c r="A547" s="22">
        <v>546</v>
      </c>
      <c r="B547" s="22" t="s">
        <v>332</v>
      </c>
      <c r="C547" s="22" t="s">
        <v>343</v>
      </c>
      <c r="D547" s="21" t="s">
        <v>120</v>
      </c>
      <c r="E547" s="8" t="s">
        <v>11</v>
      </c>
      <c r="F547" s="8" t="s">
        <v>130</v>
      </c>
      <c r="G547" s="8" t="s">
        <v>183</v>
      </c>
      <c r="H547" s="9" t="s">
        <v>184</v>
      </c>
    </row>
    <row r="548" spans="1:11" x14ac:dyDescent="0.25">
      <c r="A548" s="22">
        <v>547</v>
      </c>
      <c r="B548" s="22" t="s">
        <v>332</v>
      </c>
      <c r="C548" s="22" t="s">
        <v>343</v>
      </c>
      <c r="D548" s="21" t="s">
        <v>120</v>
      </c>
      <c r="E548" s="8" t="s">
        <v>11</v>
      </c>
      <c r="F548" s="8" t="s">
        <v>130</v>
      </c>
      <c r="G548" s="8" t="s">
        <v>185</v>
      </c>
      <c r="H548" s="9" t="s">
        <v>186</v>
      </c>
      <c r="I548">
        <v>0.88</v>
      </c>
      <c r="J548" s="10">
        <v>68042</v>
      </c>
      <c r="K548" s="19">
        <f>J548/I548</f>
        <v>77320.454545454544</v>
      </c>
    </row>
    <row r="549" spans="1:11" x14ac:dyDescent="0.25">
      <c r="A549" s="22">
        <v>548</v>
      </c>
      <c r="B549" s="22" t="s">
        <v>332</v>
      </c>
      <c r="C549" s="22" t="s">
        <v>343</v>
      </c>
      <c r="D549" s="21" t="s">
        <v>120</v>
      </c>
      <c r="E549" s="8" t="s">
        <v>11</v>
      </c>
      <c r="F549" s="8" t="s">
        <v>130</v>
      </c>
      <c r="G549" s="8" t="s">
        <v>187</v>
      </c>
      <c r="H549" s="9" t="s">
        <v>188</v>
      </c>
    </row>
    <row r="550" spans="1:11" x14ac:dyDescent="0.25">
      <c r="A550" s="22">
        <v>549</v>
      </c>
      <c r="B550" s="22" t="s">
        <v>332</v>
      </c>
      <c r="C550" s="22" t="s">
        <v>343</v>
      </c>
      <c r="D550" s="21" t="s">
        <v>120</v>
      </c>
      <c r="E550" s="8" t="s">
        <v>11</v>
      </c>
      <c r="F550" s="8" t="s">
        <v>130</v>
      </c>
      <c r="G550" s="8" t="s">
        <v>189</v>
      </c>
      <c r="H550" s="9" t="s">
        <v>190</v>
      </c>
      <c r="I550">
        <v>0.05</v>
      </c>
      <c r="J550" s="10">
        <v>2884</v>
      </c>
      <c r="K550" s="19">
        <f>J550/I550</f>
        <v>57680</v>
      </c>
    </row>
    <row r="551" spans="1:11" hidden="1" x14ac:dyDescent="0.25">
      <c r="A551" s="22">
        <v>550</v>
      </c>
      <c r="B551" s="22" t="s">
        <v>332</v>
      </c>
      <c r="C551" s="22" t="s">
        <v>343</v>
      </c>
      <c r="D551" s="21" t="s">
        <v>120</v>
      </c>
      <c r="E551" s="8" t="s">
        <v>11</v>
      </c>
      <c r="F551" s="8" t="s">
        <v>191</v>
      </c>
      <c r="G551" s="8" t="s">
        <v>192</v>
      </c>
      <c r="H551" s="9" t="s">
        <v>193</v>
      </c>
    </row>
    <row r="552" spans="1:11" hidden="1" x14ac:dyDescent="0.25">
      <c r="A552" s="22">
        <v>551</v>
      </c>
      <c r="B552" s="22" t="s">
        <v>332</v>
      </c>
      <c r="C552" s="22" t="s">
        <v>343</v>
      </c>
      <c r="D552" s="21" t="s">
        <v>120</v>
      </c>
      <c r="E552" s="8" t="s">
        <v>11</v>
      </c>
      <c r="F552" s="8" t="s">
        <v>191</v>
      </c>
      <c r="G552" s="8" t="s">
        <v>194</v>
      </c>
      <c r="H552" s="9" t="s">
        <v>195</v>
      </c>
    </row>
    <row r="553" spans="1:11" hidden="1" x14ac:dyDescent="0.25">
      <c r="A553" s="22">
        <v>552</v>
      </c>
      <c r="B553" s="22" t="s">
        <v>332</v>
      </c>
      <c r="C553" s="22" t="s">
        <v>343</v>
      </c>
      <c r="D553" s="21" t="s">
        <v>120</v>
      </c>
      <c r="E553" s="8" t="s">
        <v>11</v>
      </c>
      <c r="F553" s="8" t="s">
        <v>191</v>
      </c>
      <c r="G553" s="8" t="s">
        <v>196</v>
      </c>
      <c r="H553" s="9" t="s">
        <v>197</v>
      </c>
    </row>
    <row r="554" spans="1:11" hidden="1" x14ac:dyDescent="0.25">
      <c r="A554" s="22">
        <v>553</v>
      </c>
      <c r="B554" s="22" t="s">
        <v>332</v>
      </c>
      <c r="C554" s="22" t="s">
        <v>343</v>
      </c>
      <c r="D554" s="21" t="s">
        <v>120</v>
      </c>
      <c r="E554" s="8" t="s">
        <v>11</v>
      </c>
      <c r="F554" s="8" t="s">
        <v>12</v>
      </c>
      <c r="G554" s="8" t="s">
        <v>198</v>
      </c>
      <c r="H554" s="9" t="s">
        <v>199</v>
      </c>
      <c r="I554" t="s">
        <v>328</v>
      </c>
    </row>
    <row r="555" spans="1:11" hidden="1" x14ac:dyDescent="0.25">
      <c r="A555" s="22">
        <v>554</v>
      </c>
      <c r="B555" s="22" t="s">
        <v>332</v>
      </c>
      <c r="C555" s="22" t="s">
        <v>343</v>
      </c>
      <c r="D555" s="21" t="s">
        <v>120</v>
      </c>
      <c r="E555" s="8" t="s">
        <v>19</v>
      </c>
      <c r="F555" s="8" t="s">
        <v>12</v>
      </c>
      <c r="G555" s="8" t="s">
        <v>200</v>
      </c>
      <c r="H555" s="9" t="s">
        <v>201</v>
      </c>
      <c r="I555">
        <v>0.93</v>
      </c>
      <c r="J555" s="10">
        <v>70926</v>
      </c>
      <c r="K555" s="19">
        <f>J555/I555</f>
        <v>76264.516129032258</v>
      </c>
    </row>
    <row r="556" spans="1:11" hidden="1" x14ac:dyDescent="0.25">
      <c r="A556" s="22">
        <v>555</v>
      </c>
      <c r="B556" s="22" t="s">
        <v>332</v>
      </c>
      <c r="C556" s="22" t="s">
        <v>343</v>
      </c>
      <c r="D556" s="21" t="s">
        <v>202</v>
      </c>
      <c r="E556" s="8" t="s">
        <v>19</v>
      </c>
      <c r="F556" s="8" t="s">
        <v>12</v>
      </c>
      <c r="G556" s="8" t="s">
        <v>203</v>
      </c>
      <c r="H556" s="9" t="s">
        <v>204</v>
      </c>
      <c r="J556" s="10">
        <v>70926</v>
      </c>
    </row>
    <row r="557" spans="1:11" hidden="1" x14ac:dyDescent="0.25">
      <c r="A557" s="22">
        <v>556</v>
      </c>
      <c r="B557" s="22" t="s">
        <v>332</v>
      </c>
      <c r="C557" s="22" t="s">
        <v>343</v>
      </c>
      <c r="D557" s="21" t="s">
        <v>202</v>
      </c>
      <c r="E557" s="8" t="s">
        <v>11</v>
      </c>
      <c r="F557" s="8" t="s">
        <v>12</v>
      </c>
      <c r="G557" s="8" t="s">
        <v>205</v>
      </c>
      <c r="H557" s="9" t="s">
        <v>206</v>
      </c>
    </row>
    <row r="558" spans="1:11" hidden="1" x14ac:dyDescent="0.25">
      <c r="A558" s="22">
        <v>557</v>
      </c>
      <c r="B558" s="22" t="s">
        <v>332</v>
      </c>
      <c r="C558" s="22" t="s">
        <v>343</v>
      </c>
      <c r="D558" s="21" t="s">
        <v>202</v>
      </c>
      <c r="E558" s="8" t="s">
        <v>11</v>
      </c>
      <c r="F558" s="8" t="s">
        <v>12</v>
      </c>
      <c r="G558" s="8" t="s">
        <v>207</v>
      </c>
      <c r="H558" s="9" t="s">
        <v>208</v>
      </c>
    </row>
    <row r="559" spans="1:11" hidden="1" x14ac:dyDescent="0.25">
      <c r="A559" s="22">
        <v>558</v>
      </c>
      <c r="B559" s="22" t="s">
        <v>332</v>
      </c>
      <c r="C559" s="22" t="s">
        <v>343</v>
      </c>
      <c r="D559" s="21" t="s">
        <v>202</v>
      </c>
      <c r="E559" s="8" t="s">
        <v>11</v>
      </c>
      <c r="F559" s="8" t="s">
        <v>12</v>
      </c>
      <c r="G559" s="8" t="s">
        <v>209</v>
      </c>
      <c r="H559" s="9" t="s">
        <v>210</v>
      </c>
    </row>
    <row r="560" spans="1:11" hidden="1" x14ac:dyDescent="0.25">
      <c r="A560" s="22">
        <v>559</v>
      </c>
      <c r="B560" s="22" t="s">
        <v>332</v>
      </c>
      <c r="C560" s="22" t="s">
        <v>343</v>
      </c>
      <c r="D560" s="21" t="s">
        <v>202</v>
      </c>
      <c r="E560" s="8" t="s">
        <v>11</v>
      </c>
      <c r="F560" s="8" t="s">
        <v>12</v>
      </c>
      <c r="G560" s="8" t="s">
        <v>211</v>
      </c>
      <c r="H560" s="9" t="s">
        <v>212</v>
      </c>
    </row>
    <row r="561" spans="1:10" hidden="1" x14ac:dyDescent="0.25">
      <c r="A561" s="22">
        <v>560</v>
      </c>
      <c r="B561" s="22" t="s">
        <v>332</v>
      </c>
      <c r="C561" s="22" t="s">
        <v>343</v>
      </c>
      <c r="D561" s="21" t="s">
        <v>202</v>
      </c>
      <c r="E561" s="8" t="s">
        <v>19</v>
      </c>
      <c r="F561" s="8" t="s">
        <v>12</v>
      </c>
      <c r="G561" s="8" t="s">
        <v>213</v>
      </c>
      <c r="H561" s="9" t="s">
        <v>214</v>
      </c>
    </row>
    <row r="562" spans="1:10" hidden="1" x14ac:dyDescent="0.25">
      <c r="A562" s="22">
        <v>561</v>
      </c>
      <c r="B562" s="22" t="s">
        <v>332</v>
      </c>
      <c r="C562" s="22" t="s">
        <v>343</v>
      </c>
      <c r="D562" s="21" t="s">
        <v>202</v>
      </c>
      <c r="E562" s="8" t="s">
        <v>11</v>
      </c>
      <c r="F562" s="8" t="s">
        <v>12</v>
      </c>
      <c r="G562" s="8" t="s">
        <v>215</v>
      </c>
      <c r="H562" s="9" t="s">
        <v>216</v>
      </c>
    </row>
    <row r="563" spans="1:10" hidden="1" x14ac:dyDescent="0.25">
      <c r="A563" s="22">
        <v>562</v>
      </c>
      <c r="B563" s="22" t="s">
        <v>332</v>
      </c>
      <c r="C563" s="22" t="s">
        <v>343</v>
      </c>
      <c r="D563" s="21" t="s">
        <v>202</v>
      </c>
      <c r="E563" s="8" t="s">
        <v>19</v>
      </c>
      <c r="F563" s="8" t="s">
        <v>12</v>
      </c>
      <c r="G563" s="8" t="s">
        <v>217</v>
      </c>
      <c r="H563" s="9" t="s">
        <v>218</v>
      </c>
      <c r="J563" s="10">
        <v>70926</v>
      </c>
    </row>
    <row r="564" spans="1:10" hidden="1" x14ac:dyDescent="0.25">
      <c r="A564" s="22">
        <v>563</v>
      </c>
      <c r="B564" s="22" t="s">
        <v>332</v>
      </c>
      <c r="C564" s="22" t="s">
        <v>343</v>
      </c>
      <c r="D564" s="21" t="s">
        <v>202</v>
      </c>
      <c r="E564" s="8" t="s">
        <v>11</v>
      </c>
      <c r="F564" s="8" t="s">
        <v>12</v>
      </c>
      <c r="G564" s="8" t="s">
        <v>219</v>
      </c>
      <c r="H564" s="9" t="s">
        <v>220</v>
      </c>
      <c r="J564" s="10">
        <v>5426</v>
      </c>
    </row>
    <row r="565" spans="1:10" hidden="1" x14ac:dyDescent="0.25">
      <c r="A565" s="22">
        <v>564</v>
      </c>
      <c r="B565" s="22" t="s">
        <v>332</v>
      </c>
      <c r="C565" s="22" t="s">
        <v>343</v>
      </c>
      <c r="D565" s="21" t="s">
        <v>202</v>
      </c>
      <c r="E565" s="8" t="s">
        <v>11</v>
      </c>
      <c r="F565" s="8" t="s">
        <v>12</v>
      </c>
      <c r="G565" s="8" t="s">
        <v>221</v>
      </c>
      <c r="H565" s="9" t="s">
        <v>222</v>
      </c>
      <c r="J565" s="10">
        <v>22068</v>
      </c>
    </row>
    <row r="566" spans="1:10" hidden="1" x14ac:dyDescent="0.25">
      <c r="A566" s="22">
        <v>565</v>
      </c>
      <c r="B566" s="22" t="s">
        <v>332</v>
      </c>
      <c r="C566" s="22" t="s">
        <v>343</v>
      </c>
      <c r="D566" s="21" t="s">
        <v>202</v>
      </c>
      <c r="E566" s="8" t="s">
        <v>11</v>
      </c>
      <c r="F566" s="8" t="s">
        <v>12</v>
      </c>
      <c r="G566" s="8" t="s">
        <v>223</v>
      </c>
      <c r="H566" s="9" t="s">
        <v>224</v>
      </c>
    </row>
    <row r="567" spans="1:10" hidden="1" x14ac:dyDescent="0.25">
      <c r="A567" s="22">
        <v>566</v>
      </c>
      <c r="B567" s="22" t="s">
        <v>332</v>
      </c>
      <c r="C567" s="22" t="s">
        <v>343</v>
      </c>
      <c r="D567" s="21" t="s">
        <v>202</v>
      </c>
      <c r="E567" s="8" t="s">
        <v>19</v>
      </c>
      <c r="F567" s="8" t="s">
        <v>12</v>
      </c>
      <c r="G567" s="8" t="s">
        <v>225</v>
      </c>
      <c r="H567" s="9" t="s">
        <v>226</v>
      </c>
      <c r="J567" s="10">
        <v>98420</v>
      </c>
    </row>
    <row r="568" spans="1:10" hidden="1" x14ac:dyDescent="0.25">
      <c r="A568" s="22">
        <v>567</v>
      </c>
      <c r="B568" s="22" t="s">
        <v>332</v>
      </c>
      <c r="C568" s="22" t="s">
        <v>343</v>
      </c>
      <c r="D568" s="21" t="s">
        <v>202</v>
      </c>
      <c r="E568" s="8" t="s">
        <v>11</v>
      </c>
      <c r="F568" s="8" t="s">
        <v>12</v>
      </c>
      <c r="G568" s="8" t="s">
        <v>227</v>
      </c>
      <c r="H568" s="9" t="s">
        <v>228</v>
      </c>
    </row>
    <row r="569" spans="1:10" hidden="1" x14ac:dyDescent="0.25">
      <c r="A569" s="22">
        <v>568</v>
      </c>
      <c r="B569" s="22" t="s">
        <v>332</v>
      </c>
      <c r="C569" s="22" t="s">
        <v>343</v>
      </c>
      <c r="D569" s="21" t="s">
        <v>202</v>
      </c>
      <c r="E569" s="8" t="s">
        <v>11</v>
      </c>
      <c r="F569" s="8" t="s">
        <v>12</v>
      </c>
      <c r="G569" s="8" t="s">
        <v>229</v>
      </c>
      <c r="H569" s="9" t="s">
        <v>230</v>
      </c>
    </row>
    <row r="570" spans="1:10" hidden="1" x14ac:dyDescent="0.25">
      <c r="A570" s="22">
        <v>569</v>
      </c>
      <c r="B570" s="22" t="s">
        <v>332</v>
      </c>
      <c r="C570" s="22" t="s">
        <v>343</v>
      </c>
      <c r="D570" s="21" t="s">
        <v>202</v>
      </c>
      <c r="E570" s="8" t="s">
        <v>11</v>
      </c>
      <c r="F570" s="8" t="s">
        <v>12</v>
      </c>
      <c r="G570" s="8" t="s">
        <v>231</v>
      </c>
      <c r="H570" s="9" t="s">
        <v>232</v>
      </c>
    </row>
    <row r="571" spans="1:10" hidden="1" x14ac:dyDescent="0.25">
      <c r="A571" s="22">
        <v>570</v>
      </c>
      <c r="B571" s="22" t="s">
        <v>332</v>
      </c>
      <c r="C571" s="22" t="s">
        <v>343</v>
      </c>
      <c r="D571" s="21" t="s">
        <v>202</v>
      </c>
      <c r="E571" s="8" t="s">
        <v>11</v>
      </c>
      <c r="F571" s="8" t="s">
        <v>12</v>
      </c>
      <c r="G571" s="8" t="s">
        <v>233</v>
      </c>
      <c r="H571" s="9" t="s">
        <v>234</v>
      </c>
    </row>
    <row r="572" spans="1:10" hidden="1" x14ac:dyDescent="0.25">
      <c r="A572" s="22">
        <v>571</v>
      </c>
      <c r="B572" s="22" t="s">
        <v>332</v>
      </c>
      <c r="C572" s="22" t="s">
        <v>343</v>
      </c>
      <c r="D572" s="21" t="s">
        <v>202</v>
      </c>
      <c r="E572" s="8" t="s">
        <v>19</v>
      </c>
      <c r="F572" s="8" t="s">
        <v>12</v>
      </c>
      <c r="G572" s="8" t="s">
        <v>235</v>
      </c>
      <c r="H572" s="9" t="s">
        <v>236</v>
      </c>
    </row>
    <row r="573" spans="1:10" hidden="1" x14ac:dyDescent="0.25">
      <c r="A573" s="22">
        <v>572</v>
      </c>
      <c r="B573" s="22" t="s">
        <v>332</v>
      </c>
      <c r="C573" s="22" t="s">
        <v>343</v>
      </c>
      <c r="D573" s="21" t="s">
        <v>202</v>
      </c>
      <c r="E573" s="8" t="s">
        <v>11</v>
      </c>
      <c r="F573" s="8" t="s">
        <v>12</v>
      </c>
      <c r="G573" s="8" t="s">
        <v>237</v>
      </c>
      <c r="H573" s="9" t="s">
        <v>238</v>
      </c>
    </row>
    <row r="574" spans="1:10" hidden="1" x14ac:dyDescent="0.25">
      <c r="A574" s="22">
        <v>573</v>
      </c>
      <c r="B574" s="22" t="s">
        <v>332</v>
      </c>
      <c r="C574" s="22" t="s">
        <v>343</v>
      </c>
      <c r="D574" s="21" t="s">
        <v>202</v>
      </c>
      <c r="E574" s="8" t="s">
        <v>11</v>
      </c>
      <c r="F574" s="8" t="s">
        <v>12</v>
      </c>
      <c r="G574" s="8" t="s">
        <v>239</v>
      </c>
      <c r="H574" s="9" t="s">
        <v>240</v>
      </c>
    </row>
    <row r="575" spans="1:10" hidden="1" x14ac:dyDescent="0.25">
      <c r="A575" s="22">
        <v>574</v>
      </c>
      <c r="B575" s="22" t="s">
        <v>332</v>
      </c>
      <c r="C575" s="22" t="s">
        <v>343</v>
      </c>
      <c r="D575" s="21" t="s">
        <v>202</v>
      </c>
      <c r="E575" s="8" t="s">
        <v>11</v>
      </c>
      <c r="F575" s="8" t="s">
        <v>12</v>
      </c>
      <c r="G575" s="8" t="s">
        <v>241</v>
      </c>
      <c r="H575" s="9" t="s">
        <v>242</v>
      </c>
    </row>
    <row r="576" spans="1:10" hidden="1" x14ac:dyDescent="0.25">
      <c r="A576" s="22">
        <v>575</v>
      </c>
      <c r="B576" s="22" t="s">
        <v>332</v>
      </c>
      <c r="C576" s="22" t="s">
        <v>343</v>
      </c>
      <c r="D576" s="21" t="s">
        <v>202</v>
      </c>
      <c r="E576" s="8" t="s">
        <v>11</v>
      </c>
      <c r="F576" s="8" t="s">
        <v>12</v>
      </c>
      <c r="G576" s="8" t="s">
        <v>243</v>
      </c>
      <c r="H576" s="9" t="s">
        <v>244</v>
      </c>
      <c r="J576" s="10">
        <v>224265</v>
      </c>
    </row>
    <row r="577" spans="1:10" hidden="1" x14ac:dyDescent="0.25">
      <c r="A577" s="22">
        <v>576</v>
      </c>
      <c r="B577" s="22" t="s">
        <v>332</v>
      </c>
      <c r="C577" s="22" t="s">
        <v>343</v>
      </c>
      <c r="D577" s="21" t="s">
        <v>202</v>
      </c>
      <c r="E577" s="8" t="s">
        <v>11</v>
      </c>
      <c r="F577" s="8" t="s">
        <v>12</v>
      </c>
      <c r="G577" s="8" t="s">
        <v>245</v>
      </c>
      <c r="H577" s="9" t="s">
        <v>246</v>
      </c>
    </row>
    <row r="578" spans="1:10" hidden="1" x14ac:dyDescent="0.25">
      <c r="A578" s="22">
        <v>577</v>
      </c>
      <c r="B578" s="22" t="s">
        <v>332</v>
      </c>
      <c r="C578" s="22" t="s">
        <v>343</v>
      </c>
      <c r="D578" s="21" t="s">
        <v>202</v>
      </c>
      <c r="E578" s="8" t="s">
        <v>11</v>
      </c>
      <c r="F578" s="8" t="s">
        <v>12</v>
      </c>
      <c r="G578" s="8" t="s">
        <v>247</v>
      </c>
      <c r="H578" s="9" t="s">
        <v>248</v>
      </c>
    </row>
    <row r="579" spans="1:10" hidden="1" x14ac:dyDescent="0.25">
      <c r="A579" s="22">
        <v>578</v>
      </c>
      <c r="B579" s="22" t="s">
        <v>332</v>
      </c>
      <c r="C579" s="22" t="s">
        <v>343</v>
      </c>
      <c r="D579" s="21" t="s">
        <v>202</v>
      </c>
      <c r="E579" s="8" t="s">
        <v>11</v>
      </c>
      <c r="F579" s="8" t="s">
        <v>12</v>
      </c>
      <c r="G579" s="8" t="s">
        <v>249</v>
      </c>
      <c r="H579" s="9" t="s">
        <v>250</v>
      </c>
    </row>
    <row r="580" spans="1:10" hidden="1" x14ac:dyDescent="0.25">
      <c r="A580" s="22">
        <v>579</v>
      </c>
      <c r="B580" s="22" t="s">
        <v>332</v>
      </c>
      <c r="C580" s="22" t="s">
        <v>343</v>
      </c>
      <c r="D580" s="21" t="s">
        <v>202</v>
      </c>
      <c r="E580" s="8" t="s">
        <v>11</v>
      </c>
      <c r="F580" s="8" t="s">
        <v>12</v>
      </c>
      <c r="G580" s="8" t="s">
        <v>251</v>
      </c>
      <c r="H580" s="9" t="s">
        <v>252</v>
      </c>
    </row>
    <row r="581" spans="1:10" hidden="1" x14ac:dyDescent="0.25">
      <c r="A581" s="22">
        <v>580</v>
      </c>
      <c r="B581" s="22" t="s">
        <v>332</v>
      </c>
      <c r="C581" s="22" t="s">
        <v>343</v>
      </c>
      <c r="D581" s="21" t="s">
        <v>202</v>
      </c>
      <c r="E581" s="8" t="s">
        <v>11</v>
      </c>
      <c r="F581" s="8" t="s">
        <v>12</v>
      </c>
      <c r="G581" s="8" t="s">
        <v>253</v>
      </c>
      <c r="H581" s="9" t="s">
        <v>254</v>
      </c>
    </row>
    <row r="582" spans="1:10" hidden="1" x14ac:dyDescent="0.25">
      <c r="A582" s="22">
        <v>581</v>
      </c>
      <c r="B582" s="22" t="s">
        <v>332</v>
      </c>
      <c r="C582" s="22" t="s">
        <v>343</v>
      </c>
      <c r="D582" s="21" t="s">
        <v>202</v>
      </c>
      <c r="E582" s="8" t="s">
        <v>11</v>
      </c>
      <c r="F582" s="8" t="s">
        <v>12</v>
      </c>
      <c r="G582" s="8" t="s">
        <v>255</v>
      </c>
      <c r="H582" s="9" t="s">
        <v>256</v>
      </c>
    </row>
    <row r="583" spans="1:10" hidden="1" x14ac:dyDescent="0.25">
      <c r="A583" s="22">
        <v>582</v>
      </c>
      <c r="B583" s="22" t="s">
        <v>332</v>
      </c>
      <c r="C583" s="22" t="s">
        <v>343</v>
      </c>
      <c r="D583" s="21" t="s">
        <v>202</v>
      </c>
      <c r="E583" s="8" t="s">
        <v>11</v>
      </c>
      <c r="F583" s="8" t="s">
        <v>12</v>
      </c>
      <c r="G583" s="8" t="s">
        <v>257</v>
      </c>
      <c r="H583" s="9" t="s">
        <v>258</v>
      </c>
    </row>
    <row r="584" spans="1:10" hidden="1" x14ac:dyDescent="0.25">
      <c r="A584" s="22">
        <v>583</v>
      </c>
      <c r="B584" s="22" t="s">
        <v>332</v>
      </c>
      <c r="C584" s="22" t="s">
        <v>343</v>
      </c>
      <c r="D584" s="21" t="s">
        <v>202</v>
      </c>
      <c r="E584" s="8" t="s">
        <v>11</v>
      </c>
      <c r="F584" s="8" t="s">
        <v>12</v>
      </c>
      <c r="G584" s="8" t="s">
        <v>259</v>
      </c>
      <c r="H584" s="9" t="s">
        <v>260</v>
      </c>
    </row>
    <row r="585" spans="1:10" hidden="1" x14ac:dyDescent="0.25">
      <c r="A585" s="22">
        <v>584</v>
      </c>
      <c r="B585" s="22" t="s">
        <v>332</v>
      </c>
      <c r="C585" s="22" t="s">
        <v>343</v>
      </c>
      <c r="D585" s="21" t="s">
        <v>202</v>
      </c>
      <c r="E585" s="8" t="s">
        <v>11</v>
      </c>
      <c r="F585" s="8" t="s">
        <v>12</v>
      </c>
      <c r="G585" s="8" t="s">
        <v>261</v>
      </c>
      <c r="H585" s="9" t="s">
        <v>262</v>
      </c>
    </row>
    <row r="586" spans="1:10" hidden="1" x14ac:dyDescent="0.25">
      <c r="A586" s="22">
        <v>585</v>
      </c>
      <c r="B586" s="22" t="s">
        <v>332</v>
      </c>
      <c r="C586" s="22" t="s">
        <v>343</v>
      </c>
      <c r="D586" s="21" t="s">
        <v>202</v>
      </c>
      <c r="E586" s="8" t="s">
        <v>11</v>
      </c>
      <c r="F586" s="8" t="s">
        <v>12</v>
      </c>
      <c r="G586" s="8" t="s">
        <v>263</v>
      </c>
      <c r="H586" s="9" t="s">
        <v>264</v>
      </c>
    </row>
    <row r="587" spans="1:10" hidden="1" x14ac:dyDescent="0.25">
      <c r="A587" s="22">
        <v>586</v>
      </c>
      <c r="B587" s="22" t="s">
        <v>332</v>
      </c>
      <c r="C587" s="22" t="s">
        <v>343</v>
      </c>
      <c r="D587" s="21" t="s">
        <v>202</v>
      </c>
      <c r="E587" s="8" t="s">
        <v>11</v>
      </c>
      <c r="F587" s="8" t="s">
        <v>12</v>
      </c>
      <c r="G587" s="8" t="s">
        <v>265</v>
      </c>
      <c r="H587" s="9" t="s">
        <v>266</v>
      </c>
    </row>
    <row r="588" spans="1:10" hidden="1" x14ac:dyDescent="0.25">
      <c r="A588" s="22">
        <v>587</v>
      </c>
      <c r="B588" s="22" t="s">
        <v>332</v>
      </c>
      <c r="C588" s="22" t="s">
        <v>343</v>
      </c>
      <c r="D588" s="21" t="s">
        <v>202</v>
      </c>
      <c r="E588" s="8" t="s">
        <v>11</v>
      </c>
      <c r="F588" s="8" t="s">
        <v>12</v>
      </c>
      <c r="G588" s="8" t="s">
        <v>267</v>
      </c>
      <c r="H588" s="9" t="s">
        <v>268</v>
      </c>
    </row>
    <row r="589" spans="1:10" hidden="1" x14ac:dyDescent="0.25">
      <c r="A589" s="22">
        <v>588</v>
      </c>
      <c r="B589" s="22" t="s">
        <v>332</v>
      </c>
      <c r="C589" s="22" t="s">
        <v>343</v>
      </c>
      <c r="D589" s="21" t="s">
        <v>202</v>
      </c>
      <c r="E589" s="8" t="s">
        <v>11</v>
      </c>
      <c r="F589" s="8" t="s">
        <v>12</v>
      </c>
      <c r="G589" s="8" t="s">
        <v>269</v>
      </c>
      <c r="H589" s="9" t="s">
        <v>270</v>
      </c>
    </row>
    <row r="590" spans="1:10" hidden="1" x14ac:dyDescent="0.25">
      <c r="A590" s="22">
        <v>589</v>
      </c>
      <c r="B590" s="22" t="s">
        <v>332</v>
      </c>
      <c r="C590" s="22" t="s">
        <v>343</v>
      </c>
      <c r="D590" s="21" t="s">
        <v>202</v>
      </c>
      <c r="E590" s="8" t="s">
        <v>11</v>
      </c>
      <c r="F590" s="8" t="s">
        <v>12</v>
      </c>
      <c r="G590" s="8" t="s">
        <v>271</v>
      </c>
      <c r="H590" s="9" t="s">
        <v>272</v>
      </c>
    </row>
    <row r="591" spans="1:10" hidden="1" x14ac:dyDescent="0.25">
      <c r="A591" s="22">
        <v>590</v>
      </c>
      <c r="B591" s="22" t="s">
        <v>332</v>
      </c>
      <c r="C591" s="22" t="s">
        <v>343</v>
      </c>
      <c r="D591" s="21" t="s">
        <v>202</v>
      </c>
      <c r="E591" s="8" t="s">
        <v>19</v>
      </c>
      <c r="F591" s="8" t="s">
        <v>12</v>
      </c>
      <c r="G591" s="8" t="s">
        <v>273</v>
      </c>
      <c r="H591" s="9" t="s">
        <v>274</v>
      </c>
      <c r="J591" s="10">
        <v>224265</v>
      </c>
    </row>
    <row r="592" spans="1:10" hidden="1" x14ac:dyDescent="0.25">
      <c r="A592" s="22">
        <v>591</v>
      </c>
      <c r="B592" s="22" t="s">
        <v>332</v>
      </c>
      <c r="C592" s="22" t="s">
        <v>343</v>
      </c>
      <c r="D592" s="21" t="s">
        <v>202</v>
      </c>
      <c r="E592" s="8" t="s">
        <v>11</v>
      </c>
      <c r="F592" s="8" t="s">
        <v>12</v>
      </c>
      <c r="G592" s="8" t="s">
        <v>275</v>
      </c>
      <c r="H592" s="9" t="s">
        <v>276</v>
      </c>
      <c r="J592" s="10">
        <v>15000</v>
      </c>
    </row>
    <row r="593" spans="1:10" hidden="1" x14ac:dyDescent="0.25">
      <c r="A593" s="22">
        <v>592</v>
      </c>
      <c r="B593" s="22" t="s">
        <v>332</v>
      </c>
      <c r="C593" s="22" t="s">
        <v>343</v>
      </c>
      <c r="D593" s="21" t="s">
        <v>202</v>
      </c>
      <c r="E593" s="8" t="s">
        <v>11</v>
      </c>
      <c r="F593" s="8" t="s">
        <v>12</v>
      </c>
      <c r="G593" s="8" t="s">
        <v>277</v>
      </c>
      <c r="H593" s="9" t="s">
        <v>278</v>
      </c>
    </row>
    <row r="594" spans="1:10" hidden="1" x14ac:dyDescent="0.25">
      <c r="A594" s="22">
        <v>593</v>
      </c>
      <c r="B594" s="22" t="s">
        <v>332</v>
      </c>
      <c r="C594" s="22" t="s">
        <v>343</v>
      </c>
      <c r="D594" s="21" t="s">
        <v>202</v>
      </c>
      <c r="E594" s="8" t="s">
        <v>11</v>
      </c>
      <c r="F594" s="8" t="s">
        <v>12</v>
      </c>
      <c r="G594" s="8" t="s">
        <v>279</v>
      </c>
      <c r="H594" s="9" t="s">
        <v>280</v>
      </c>
    </row>
    <row r="595" spans="1:10" hidden="1" x14ac:dyDescent="0.25">
      <c r="A595" s="22">
        <v>594</v>
      </c>
      <c r="B595" s="22" t="s">
        <v>332</v>
      </c>
      <c r="C595" s="22" t="s">
        <v>343</v>
      </c>
      <c r="D595" s="21" t="s">
        <v>202</v>
      </c>
      <c r="E595" s="8" t="s">
        <v>11</v>
      </c>
      <c r="F595" s="8" t="s">
        <v>12</v>
      </c>
      <c r="G595" s="8" t="s">
        <v>281</v>
      </c>
      <c r="H595" s="9" t="s">
        <v>282</v>
      </c>
    </row>
    <row r="596" spans="1:10" hidden="1" x14ac:dyDescent="0.25">
      <c r="A596" s="22">
        <v>595</v>
      </c>
      <c r="B596" s="22" t="s">
        <v>332</v>
      </c>
      <c r="C596" s="22" t="s">
        <v>343</v>
      </c>
      <c r="D596" s="21" t="s">
        <v>202</v>
      </c>
      <c r="E596" s="8" t="s">
        <v>11</v>
      </c>
      <c r="F596" s="8" t="s">
        <v>12</v>
      </c>
      <c r="G596" s="8" t="s">
        <v>283</v>
      </c>
      <c r="H596" s="9" t="s">
        <v>284</v>
      </c>
    </row>
    <row r="597" spans="1:10" hidden="1" x14ac:dyDescent="0.25">
      <c r="A597" s="22">
        <v>596</v>
      </c>
      <c r="B597" s="22" t="s">
        <v>332</v>
      </c>
      <c r="C597" s="22" t="s">
        <v>343</v>
      </c>
      <c r="D597" s="21" t="s">
        <v>202</v>
      </c>
      <c r="E597" s="8" t="s">
        <v>11</v>
      </c>
      <c r="F597" s="8" t="s">
        <v>12</v>
      </c>
      <c r="G597" s="8" t="s">
        <v>285</v>
      </c>
      <c r="H597" s="9" t="s">
        <v>286</v>
      </c>
    </row>
    <row r="598" spans="1:10" hidden="1" x14ac:dyDescent="0.25">
      <c r="A598" s="22">
        <v>597</v>
      </c>
      <c r="B598" s="22" t="s">
        <v>332</v>
      </c>
      <c r="C598" s="22" t="s">
        <v>343</v>
      </c>
      <c r="D598" s="21" t="s">
        <v>202</v>
      </c>
      <c r="E598" s="8" t="s">
        <v>19</v>
      </c>
      <c r="F598" s="8" t="s">
        <v>12</v>
      </c>
      <c r="G598" s="8" t="s">
        <v>287</v>
      </c>
      <c r="H598" s="9" t="s">
        <v>288</v>
      </c>
      <c r="J598" s="10">
        <v>15000</v>
      </c>
    </row>
    <row r="599" spans="1:10" hidden="1" x14ac:dyDescent="0.25">
      <c r="A599" s="22">
        <v>598</v>
      </c>
      <c r="B599" s="22" t="s">
        <v>332</v>
      </c>
      <c r="C599" s="22" t="s">
        <v>343</v>
      </c>
      <c r="D599" s="21" t="s">
        <v>202</v>
      </c>
      <c r="E599" s="8" t="s">
        <v>11</v>
      </c>
      <c r="F599" s="8" t="s">
        <v>12</v>
      </c>
      <c r="G599" s="8" t="s">
        <v>289</v>
      </c>
      <c r="H599" s="9" t="s">
        <v>290</v>
      </c>
      <c r="J599" s="10">
        <v>12803</v>
      </c>
    </row>
    <row r="600" spans="1:10" hidden="1" x14ac:dyDescent="0.25">
      <c r="A600" s="22">
        <v>599</v>
      </c>
      <c r="B600" s="22" t="s">
        <v>332</v>
      </c>
      <c r="C600" s="22" t="s">
        <v>343</v>
      </c>
      <c r="D600" s="21" t="s">
        <v>202</v>
      </c>
      <c r="E600" s="8" t="s">
        <v>19</v>
      </c>
      <c r="F600" s="8" t="s">
        <v>12</v>
      </c>
      <c r="G600" s="8" t="s">
        <v>291</v>
      </c>
      <c r="H600" s="9" t="s">
        <v>292</v>
      </c>
      <c r="J600" s="10">
        <v>350488</v>
      </c>
    </row>
    <row r="601" spans="1:10" hidden="1" x14ac:dyDescent="0.25">
      <c r="A601" s="22">
        <v>600</v>
      </c>
      <c r="B601" s="22" t="s">
        <v>332</v>
      </c>
      <c r="C601" s="22" t="s">
        <v>343</v>
      </c>
      <c r="D601" s="21" t="s">
        <v>202</v>
      </c>
      <c r="E601" s="8" t="s">
        <v>11</v>
      </c>
      <c r="F601" s="8" t="s">
        <v>12</v>
      </c>
      <c r="G601" s="8" t="s">
        <v>293</v>
      </c>
      <c r="H601" s="9" t="s">
        <v>294</v>
      </c>
    </row>
    <row r="602" spans="1:10" hidden="1" x14ac:dyDescent="0.25">
      <c r="A602" s="22">
        <v>601</v>
      </c>
      <c r="B602" s="22" t="s">
        <v>332</v>
      </c>
      <c r="C602" s="22" t="s">
        <v>343</v>
      </c>
      <c r="D602" s="21" t="s">
        <v>202</v>
      </c>
      <c r="E602" s="8" t="s">
        <v>11</v>
      </c>
      <c r="F602" s="8" t="s">
        <v>12</v>
      </c>
      <c r="G602" s="8" t="s">
        <v>295</v>
      </c>
      <c r="H602" s="9" t="s">
        <v>296</v>
      </c>
    </row>
    <row r="603" spans="1:10" hidden="1" x14ac:dyDescent="0.25">
      <c r="A603" s="22">
        <v>602</v>
      </c>
      <c r="B603" s="22" t="s">
        <v>332</v>
      </c>
      <c r="C603" s="22" t="s">
        <v>343</v>
      </c>
      <c r="D603" s="21" t="s">
        <v>202</v>
      </c>
      <c r="E603" s="8" t="s">
        <v>19</v>
      </c>
      <c r="F603" s="8" t="s">
        <v>12</v>
      </c>
      <c r="G603" s="8" t="s">
        <v>297</v>
      </c>
      <c r="H603" s="9" t="s">
        <v>298</v>
      </c>
      <c r="J603" s="10">
        <v>350488</v>
      </c>
    </row>
    <row r="604" spans="1:10" hidden="1" x14ac:dyDescent="0.25">
      <c r="A604" s="22">
        <v>603</v>
      </c>
      <c r="B604" s="22" t="s">
        <v>332</v>
      </c>
      <c r="C604" s="22" t="s">
        <v>343</v>
      </c>
      <c r="D604" s="21" t="s">
        <v>202</v>
      </c>
      <c r="E604" s="8" t="s">
        <v>19</v>
      </c>
      <c r="F604" s="8" t="s">
        <v>12</v>
      </c>
      <c r="G604" s="8" t="s">
        <v>299</v>
      </c>
      <c r="H604" s="9" t="s">
        <v>300</v>
      </c>
      <c r="J604" s="10">
        <v>337684</v>
      </c>
    </row>
    <row r="605" spans="1:10" hidden="1" x14ac:dyDescent="0.25">
      <c r="A605" s="22">
        <v>604</v>
      </c>
      <c r="B605" s="22" t="s">
        <v>332</v>
      </c>
      <c r="C605" s="22" t="s">
        <v>343</v>
      </c>
      <c r="D605" s="21" t="s">
        <v>202</v>
      </c>
      <c r="E605" s="8" t="s">
        <v>11</v>
      </c>
      <c r="F605" s="8" t="s">
        <v>12</v>
      </c>
      <c r="G605" s="8" t="s">
        <v>301</v>
      </c>
      <c r="H605" s="9" t="s">
        <v>302</v>
      </c>
      <c r="J605" s="10">
        <v>-12804</v>
      </c>
    </row>
    <row r="606" spans="1:10" hidden="1" x14ac:dyDescent="0.25">
      <c r="A606" s="22">
        <v>605</v>
      </c>
      <c r="B606" s="22" t="s">
        <v>332</v>
      </c>
      <c r="C606" s="22" t="s">
        <v>343</v>
      </c>
      <c r="D606" s="21" t="s">
        <v>303</v>
      </c>
      <c r="E606" s="8" t="s">
        <v>11</v>
      </c>
      <c r="F606" s="8" t="s">
        <v>12</v>
      </c>
      <c r="G606" s="8" t="s">
        <v>304</v>
      </c>
      <c r="H606" s="9" t="s">
        <v>305</v>
      </c>
    </row>
    <row r="607" spans="1:10" hidden="1" x14ac:dyDescent="0.25">
      <c r="A607" s="22">
        <v>606</v>
      </c>
      <c r="B607" s="22" t="s">
        <v>332</v>
      </c>
      <c r="C607" s="22" t="s">
        <v>343</v>
      </c>
      <c r="D607" s="21" t="s">
        <v>303</v>
      </c>
      <c r="E607" s="8" t="s">
        <v>11</v>
      </c>
      <c r="F607" s="8" t="s">
        <v>12</v>
      </c>
      <c r="G607" s="8" t="s">
        <v>306</v>
      </c>
      <c r="H607" s="9" t="s">
        <v>307</v>
      </c>
    </row>
    <row r="608" spans="1:10" hidden="1" x14ac:dyDescent="0.25">
      <c r="A608" s="22">
        <v>607</v>
      </c>
      <c r="B608" s="22" t="s">
        <v>332</v>
      </c>
      <c r="C608" s="22" t="s">
        <v>343</v>
      </c>
      <c r="D608" s="21" t="s">
        <v>303</v>
      </c>
      <c r="E608" s="8" t="s">
        <v>11</v>
      </c>
      <c r="F608" s="8" t="s">
        <v>12</v>
      </c>
      <c r="G608" s="8" t="s">
        <v>308</v>
      </c>
      <c r="H608" s="9" t="s">
        <v>309</v>
      </c>
    </row>
    <row r="609" spans="1:8" hidden="1" x14ac:dyDescent="0.25">
      <c r="A609" s="22">
        <v>608</v>
      </c>
      <c r="B609" s="22" t="s">
        <v>332</v>
      </c>
      <c r="C609" s="22" t="s">
        <v>343</v>
      </c>
      <c r="D609" s="21" t="s">
        <v>303</v>
      </c>
      <c r="E609" s="8" t="s">
        <v>11</v>
      </c>
      <c r="F609" s="8" t="s">
        <v>12</v>
      </c>
      <c r="G609" s="8" t="s">
        <v>310</v>
      </c>
      <c r="H609" s="9" t="s">
        <v>311</v>
      </c>
    </row>
    <row r="610" spans="1:8" hidden="1" x14ac:dyDescent="0.25">
      <c r="A610" s="22">
        <v>609</v>
      </c>
      <c r="B610" s="22" t="s">
        <v>332</v>
      </c>
      <c r="C610" s="22" t="s">
        <v>343</v>
      </c>
      <c r="D610" s="21" t="s">
        <v>303</v>
      </c>
      <c r="E610" s="8" t="s">
        <v>11</v>
      </c>
      <c r="F610" s="8" t="s">
        <v>12</v>
      </c>
      <c r="G610" s="8" t="s">
        <v>312</v>
      </c>
      <c r="H610" s="9" t="s">
        <v>313</v>
      </c>
    </row>
    <row r="611" spans="1:8" hidden="1" x14ac:dyDescent="0.25">
      <c r="A611" s="22">
        <v>610</v>
      </c>
      <c r="B611" s="22" t="s">
        <v>332</v>
      </c>
      <c r="C611" s="22" t="s">
        <v>343</v>
      </c>
      <c r="D611" s="21" t="s">
        <v>303</v>
      </c>
      <c r="E611" s="8" t="s">
        <v>11</v>
      </c>
      <c r="F611" s="8" t="s">
        <v>12</v>
      </c>
      <c r="G611" s="8" t="s">
        <v>314</v>
      </c>
      <c r="H611" s="9" t="s">
        <v>315</v>
      </c>
    </row>
    <row r="612" spans="1:8" hidden="1" x14ac:dyDescent="0.25">
      <c r="A612" s="22">
        <v>611</v>
      </c>
      <c r="B612" s="22" t="s">
        <v>332</v>
      </c>
      <c r="C612" s="22" t="s">
        <v>343</v>
      </c>
      <c r="D612" s="21" t="s">
        <v>303</v>
      </c>
      <c r="E612" s="8" t="s">
        <v>11</v>
      </c>
      <c r="F612" s="8" t="s">
        <v>12</v>
      </c>
      <c r="G612" s="8" t="s">
        <v>316</v>
      </c>
      <c r="H612" s="9" t="s">
        <v>317</v>
      </c>
    </row>
    <row r="613" spans="1:8" hidden="1" x14ac:dyDescent="0.25">
      <c r="A613" s="22">
        <v>612</v>
      </c>
      <c r="B613" s="22" t="s">
        <v>332</v>
      </c>
      <c r="C613" s="22" t="s">
        <v>343</v>
      </c>
      <c r="D613" s="21" t="s">
        <v>303</v>
      </c>
      <c r="E613" s="8" t="s">
        <v>19</v>
      </c>
      <c r="F613" s="8" t="s">
        <v>12</v>
      </c>
      <c r="G613" s="8" t="s">
        <v>318</v>
      </c>
      <c r="H613" s="9" t="s">
        <v>319</v>
      </c>
    </row>
    <row r="614" spans="1:8" hidden="1" x14ac:dyDescent="0.25">
      <c r="A614" s="22">
        <v>613</v>
      </c>
      <c r="B614" s="22" t="s">
        <v>332</v>
      </c>
      <c r="C614" s="22" t="s">
        <v>343</v>
      </c>
      <c r="D614" s="21" t="s">
        <v>303</v>
      </c>
      <c r="E614" s="8" t="s">
        <v>19</v>
      </c>
      <c r="F614" s="8" t="s">
        <v>12</v>
      </c>
      <c r="G614" s="8" t="s">
        <v>320</v>
      </c>
      <c r="H614" s="9" t="s">
        <v>321</v>
      </c>
    </row>
    <row r="615" spans="1:8" hidden="1" x14ac:dyDescent="0.25">
      <c r="A615" s="22">
        <v>614</v>
      </c>
      <c r="B615" s="22" t="s">
        <v>332</v>
      </c>
      <c r="C615" s="22" t="s">
        <v>343</v>
      </c>
      <c r="D615" s="21" t="s">
        <v>303</v>
      </c>
      <c r="E615" s="8" t="s">
        <v>11</v>
      </c>
      <c r="F615" s="8" t="s">
        <v>12</v>
      </c>
      <c r="G615" s="8" t="s">
        <v>322</v>
      </c>
      <c r="H615" s="9" t="s">
        <v>323</v>
      </c>
    </row>
    <row r="616" spans="1:8" hidden="1" x14ac:dyDescent="0.25">
      <c r="A616" s="22">
        <v>615</v>
      </c>
      <c r="B616" s="22" t="s">
        <v>332</v>
      </c>
      <c r="C616" s="22" t="s">
        <v>343</v>
      </c>
      <c r="D616" s="21" t="s">
        <v>303</v>
      </c>
      <c r="E616" s="8" t="s">
        <v>11</v>
      </c>
      <c r="F616" s="8" t="s">
        <v>12</v>
      </c>
      <c r="G616" s="8" t="s">
        <v>324</v>
      </c>
      <c r="H616" s="9" t="s">
        <v>325</v>
      </c>
    </row>
    <row r="617" spans="1:8" hidden="1" x14ac:dyDescent="0.25">
      <c r="A617" s="22">
        <v>616</v>
      </c>
      <c r="B617" s="22" t="s">
        <v>332</v>
      </c>
      <c r="C617" s="22" t="s">
        <v>343</v>
      </c>
      <c r="D617" s="21" t="s">
        <v>303</v>
      </c>
      <c r="E617" s="8" t="s">
        <v>11</v>
      </c>
      <c r="F617" s="8" t="s">
        <v>12</v>
      </c>
      <c r="G617" s="8" t="s">
        <v>326</v>
      </c>
      <c r="H617" s="9" t="s">
        <v>327</v>
      </c>
    </row>
    <row r="618" spans="1:8" hidden="1" x14ac:dyDescent="0.25">
      <c r="A618" s="22">
        <v>617</v>
      </c>
      <c r="B618" s="22" t="s">
        <v>334</v>
      </c>
      <c r="C618" s="22" t="s">
        <v>342</v>
      </c>
      <c r="D618" s="21" t="s">
        <v>10</v>
      </c>
      <c r="E618" s="8" t="s">
        <v>11</v>
      </c>
      <c r="F618" s="8" t="s">
        <v>12</v>
      </c>
      <c r="G618" s="8" t="s">
        <v>13</v>
      </c>
      <c r="H618" s="9" t="s">
        <v>14</v>
      </c>
    </row>
    <row r="619" spans="1:8" hidden="1" x14ac:dyDescent="0.25">
      <c r="A619" s="22">
        <v>618</v>
      </c>
      <c r="B619" s="22" t="s">
        <v>334</v>
      </c>
      <c r="C619" s="22" t="s">
        <v>342</v>
      </c>
      <c r="D619" s="21" t="s">
        <v>10</v>
      </c>
      <c r="E619" s="8" t="s">
        <v>11</v>
      </c>
      <c r="F619" s="8" t="s">
        <v>12</v>
      </c>
      <c r="G619" s="8" t="s">
        <v>15</v>
      </c>
      <c r="H619" s="9" t="s">
        <v>16</v>
      </c>
    </row>
    <row r="620" spans="1:8" hidden="1" x14ac:dyDescent="0.25">
      <c r="A620" s="22">
        <v>619</v>
      </c>
      <c r="B620" s="22" t="s">
        <v>334</v>
      </c>
      <c r="C620" s="22" t="s">
        <v>342</v>
      </c>
      <c r="D620" s="21" t="s">
        <v>10</v>
      </c>
      <c r="E620" s="8" t="s">
        <v>11</v>
      </c>
      <c r="F620" s="8" t="s">
        <v>12</v>
      </c>
      <c r="G620" s="8" t="s">
        <v>17</v>
      </c>
      <c r="H620" s="9" t="s">
        <v>18</v>
      </c>
    </row>
    <row r="621" spans="1:8" hidden="1" x14ac:dyDescent="0.25">
      <c r="A621" s="22">
        <v>620</v>
      </c>
      <c r="B621" s="22" t="s">
        <v>334</v>
      </c>
      <c r="C621" s="22" t="s">
        <v>342</v>
      </c>
      <c r="D621" s="21" t="s">
        <v>10</v>
      </c>
      <c r="E621" s="8" t="s">
        <v>19</v>
      </c>
      <c r="F621" s="8" t="s">
        <v>12</v>
      </c>
      <c r="G621" s="8" t="s">
        <v>20</v>
      </c>
      <c r="H621" s="9" t="s">
        <v>21</v>
      </c>
    </row>
    <row r="622" spans="1:8" hidden="1" x14ac:dyDescent="0.25">
      <c r="A622" s="22">
        <v>621</v>
      </c>
      <c r="B622" s="22" t="s">
        <v>334</v>
      </c>
      <c r="C622" s="22" t="s">
        <v>342</v>
      </c>
      <c r="D622" s="21" t="s">
        <v>10</v>
      </c>
      <c r="E622" s="8" t="s">
        <v>11</v>
      </c>
      <c r="F622" s="8" t="s">
        <v>12</v>
      </c>
      <c r="G622" s="8" t="s">
        <v>22</v>
      </c>
      <c r="H622" s="9" t="s">
        <v>23</v>
      </c>
    </row>
    <row r="623" spans="1:8" hidden="1" x14ac:dyDescent="0.25">
      <c r="A623" s="22">
        <v>622</v>
      </c>
      <c r="B623" s="22" t="s">
        <v>334</v>
      </c>
      <c r="C623" s="22" t="s">
        <v>342</v>
      </c>
      <c r="D623" s="21" t="s">
        <v>10</v>
      </c>
      <c r="E623" s="8" t="s">
        <v>11</v>
      </c>
      <c r="F623" s="8" t="s">
        <v>12</v>
      </c>
      <c r="G623" s="8" t="s">
        <v>24</v>
      </c>
      <c r="H623" s="9" t="s">
        <v>25</v>
      </c>
    </row>
    <row r="624" spans="1:8" hidden="1" x14ac:dyDescent="0.25">
      <c r="A624" s="22">
        <v>623</v>
      </c>
      <c r="B624" s="22" t="s">
        <v>334</v>
      </c>
      <c r="C624" s="22" t="s">
        <v>342</v>
      </c>
      <c r="D624" s="21" t="s">
        <v>10</v>
      </c>
      <c r="E624" s="8" t="s">
        <v>19</v>
      </c>
      <c r="F624" s="8" t="s">
        <v>12</v>
      </c>
      <c r="G624" s="8" t="s">
        <v>26</v>
      </c>
      <c r="H624" s="9" t="s">
        <v>27</v>
      </c>
    </row>
    <row r="625" spans="1:10" hidden="1" x14ac:dyDescent="0.25">
      <c r="A625" s="22">
        <v>624</v>
      </c>
      <c r="B625" s="22" t="s">
        <v>334</v>
      </c>
      <c r="C625" s="22" t="s">
        <v>342</v>
      </c>
      <c r="D625" s="21" t="s">
        <v>10</v>
      </c>
      <c r="E625" s="8" t="s">
        <v>11</v>
      </c>
      <c r="F625" s="8" t="s">
        <v>12</v>
      </c>
      <c r="G625" s="8" t="s">
        <v>28</v>
      </c>
      <c r="H625" s="9" t="s">
        <v>29</v>
      </c>
    </row>
    <row r="626" spans="1:10" hidden="1" x14ac:dyDescent="0.25">
      <c r="A626" s="22">
        <v>625</v>
      </c>
      <c r="B626" s="22" t="s">
        <v>334</v>
      </c>
      <c r="C626" s="22" t="s">
        <v>342</v>
      </c>
      <c r="D626" s="21" t="s">
        <v>10</v>
      </c>
      <c r="E626" s="8" t="s">
        <v>11</v>
      </c>
      <c r="F626" s="8" t="s">
        <v>12</v>
      </c>
      <c r="G626" s="8" t="s">
        <v>30</v>
      </c>
      <c r="H626" s="9" t="s">
        <v>31</v>
      </c>
    </row>
    <row r="627" spans="1:10" hidden="1" x14ac:dyDescent="0.25">
      <c r="A627" s="22">
        <v>626</v>
      </c>
      <c r="B627" s="22" t="s">
        <v>334</v>
      </c>
      <c r="C627" s="22" t="s">
        <v>342</v>
      </c>
      <c r="D627" s="21" t="s">
        <v>10</v>
      </c>
      <c r="E627" s="8" t="s">
        <v>11</v>
      </c>
      <c r="F627" s="8" t="s">
        <v>12</v>
      </c>
      <c r="G627" s="8" t="s">
        <v>32</v>
      </c>
      <c r="H627" s="9" t="s">
        <v>33</v>
      </c>
      <c r="J627" s="10">
        <v>38388</v>
      </c>
    </row>
    <row r="628" spans="1:10" hidden="1" x14ac:dyDescent="0.25">
      <c r="A628" s="22">
        <v>627</v>
      </c>
      <c r="B628" s="22" t="s">
        <v>334</v>
      </c>
      <c r="C628" s="22" t="s">
        <v>342</v>
      </c>
      <c r="D628" s="21" t="s">
        <v>10</v>
      </c>
      <c r="E628" s="8" t="s">
        <v>11</v>
      </c>
      <c r="F628" s="8" t="s">
        <v>12</v>
      </c>
      <c r="G628" s="8" t="s">
        <v>34</v>
      </c>
      <c r="H628" s="9" t="s">
        <v>35</v>
      </c>
    </row>
    <row r="629" spans="1:10" hidden="1" x14ac:dyDescent="0.25">
      <c r="A629" s="22">
        <v>628</v>
      </c>
      <c r="B629" s="22" t="s">
        <v>334</v>
      </c>
      <c r="C629" s="22" t="s">
        <v>342</v>
      </c>
      <c r="D629" s="21" t="s">
        <v>10</v>
      </c>
      <c r="E629" s="8" t="s">
        <v>11</v>
      </c>
      <c r="F629" s="8" t="s">
        <v>12</v>
      </c>
      <c r="G629" s="8" t="s">
        <v>36</v>
      </c>
      <c r="H629" s="9" t="s">
        <v>37</v>
      </c>
    </row>
    <row r="630" spans="1:10" hidden="1" x14ac:dyDescent="0.25">
      <c r="A630" s="22">
        <v>629</v>
      </c>
      <c r="B630" s="22" t="s">
        <v>334</v>
      </c>
      <c r="C630" s="22" t="s">
        <v>342</v>
      </c>
      <c r="D630" s="21" t="s">
        <v>10</v>
      </c>
      <c r="E630" s="8" t="s">
        <v>11</v>
      </c>
      <c r="F630" s="8" t="s">
        <v>12</v>
      </c>
      <c r="G630" s="8" t="s">
        <v>38</v>
      </c>
      <c r="H630" s="9" t="s">
        <v>39</v>
      </c>
    </row>
    <row r="631" spans="1:10" hidden="1" x14ac:dyDescent="0.25">
      <c r="A631" s="22">
        <v>630</v>
      </c>
      <c r="B631" s="22" t="s">
        <v>334</v>
      </c>
      <c r="C631" s="22" t="s">
        <v>342</v>
      </c>
      <c r="D631" s="21" t="s">
        <v>10</v>
      </c>
      <c r="E631" s="8" t="s">
        <v>11</v>
      </c>
      <c r="F631" s="8" t="s">
        <v>12</v>
      </c>
      <c r="G631" s="8" t="s">
        <v>40</v>
      </c>
      <c r="H631" s="9" t="s">
        <v>41</v>
      </c>
    </row>
    <row r="632" spans="1:10" hidden="1" x14ac:dyDescent="0.25">
      <c r="A632" s="22">
        <v>631</v>
      </c>
      <c r="B632" s="22" t="s">
        <v>334</v>
      </c>
      <c r="C632" s="22" t="s">
        <v>342</v>
      </c>
      <c r="D632" s="21" t="s">
        <v>10</v>
      </c>
      <c r="E632" s="8" t="s">
        <v>11</v>
      </c>
      <c r="F632" s="8" t="s">
        <v>12</v>
      </c>
      <c r="G632" s="8" t="s">
        <v>42</v>
      </c>
      <c r="H632" s="9" t="s">
        <v>43</v>
      </c>
    </row>
    <row r="633" spans="1:10" hidden="1" x14ac:dyDescent="0.25">
      <c r="A633" s="22">
        <v>632</v>
      </c>
      <c r="B633" s="22" t="s">
        <v>334</v>
      </c>
      <c r="C633" s="22" t="s">
        <v>342</v>
      </c>
      <c r="D633" s="21" t="s">
        <v>10</v>
      </c>
      <c r="E633" s="8" t="s">
        <v>11</v>
      </c>
      <c r="F633" s="8" t="s">
        <v>12</v>
      </c>
      <c r="G633" s="8" t="s">
        <v>44</v>
      </c>
      <c r="H633" s="9" t="s">
        <v>45</v>
      </c>
    </row>
    <row r="634" spans="1:10" hidden="1" x14ac:dyDescent="0.25">
      <c r="A634" s="22">
        <v>633</v>
      </c>
      <c r="B634" s="22" t="s">
        <v>334</v>
      </c>
      <c r="C634" s="22" t="s">
        <v>342</v>
      </c>
      <c r="D634" s="21" t="s">
        <v>10</v>
      </c>
      <c r="E634" s="8" t="s">
        <v>11</v>
      </c>
      <c r="F634" s="8" t="s">
        <v>12</v>
      </c>
      <c r="G634" s="8" t="s">
        <v>46</v>
      </c>
      <c r="H634" s="9" t="s">
        <v>47</v>
      </c>
    </row>
    <row r="635" spans="1:10" hidden="1" x14ac:dyDescent="0.25">
      <c r="A635" s="22">
        <v>634</v>
      </c>
      <c r="B635" s="22" t="s">
        <v>334</v>
      </c>
      <c r="C635" s="22" t="s">
        <v>342</v>
      </c>
      <c r="D635" s="21" t="s">
        <v>10</v>
      </c>
      <c r="E635" s="8" t="s">
        <v>11</v>
      </c>
      <c r="F635" s="8" t="s">
        <v>12</v>
      </c>
      <c r="G635" s="8" t="s">
        <v>48</v>
      </c>
      <c r="H635" s="9" t="s">
        <v>49</v>
      </c>
    </row>
    <row r="636" spans="1:10" hidden="1" x14ac:dyDescent="0.25">
      <c r="A636" s="22">
        <v>635</v>
      </c>
      <c r="B636" s="22" t="s">
        <v>334</v>
      </c>
      <c r="C636" s="22" t="s">
        <v>342</v>
      </c>
      <c r="D636" s="21" t="s">
        <v>10</v>
      </c>
      <c r="E636" s="8" t="s">
        <v>11</v>
      </c>
      <c r="F636" s="8" t="s">
        <v>12</v>
      </c>
      <c r="G636" s="8" t="s">
        <v>50</v>
      </c>
      <c r="H636" s="9" t="s">
        <v>51</v>
      </c>
    </row>
    <row r="637" spans="1:10" hidden="1" x14ac:dyDescent="0.25">
      <c r="A637" s="22">
        <v>636</v>
      </c>
      <c r="B637" s="22" t="s">
        <v>334</v>
      </c>
      <c r="C637" s="22" t="s">
        <v>342</v>
      </c>
      <c r="D637" s="21" t="s">
        <v>10</v>
      </c>
      <c r="E637" s="8" t="s">
        <v>11</v>
      </c>
      <c r="F637" s="8" t="s">
        <v>12</v>
      </c>
      <c r="G637" s="8" t="s">
        <v>52</v>
      </c>
      <c r="H637" s="9" t="s">
        <v>53</v>
      </c>
    </row>
    <row r="638" spans="1:10" hidden="1" x14ac:dyDescent="0.25">
      <c r="A638" s="22">
        <v>637</v>
      </c>
      <c r="B638" s="22" t="s">
        <v>334</v>
      </c>
      <c r="C638" s="22" t="s">
        <v>342</v>
      </c>
      <c r="D638" s="21" t="s">
        <v>10</v>
      </c>
      <c r="E638" s="8" t="s">
        <v>11</v>
      </c>
      <c r="F638" s="8" t="s">
        <v>12</v>
      </c>
      <c r="G638" s="8" t="s">
        <v>54</v>
      </c>
      <c r="H638" s="9" t="s">
        <v>55</v>
      </c>
    </row>
    <row r="639" spans="1:10" hidden="1" x14ac:dyDescent="0.25">
      <c r="A639" s="22">
        <v>638</v>
      </c>
      <c r="B639" s="22" t="s">
        <v>334</v>
      </c>
      <c r="C639" s="22" t="s">
        <v>342</v>
      </c>
      <c r="D639" s="21" t="s">
        <v>10</v>
      </c>
      <c r="E639" s="8" t="s">
        <v>11</v>
      </c>
      <c r="F639" s="8" t="s">
        <v>12</v>
      </c>
      <c r="G639" s="8" t="s">
        <v>56</v>
      </c>
      <c r="H639" s="9" t="s">
        <v>57</v>
      </c>
    </row>
    <row r="640" spans="1:10" hidden="1" x14ac:dyDescent="0.25">
      <c r="A640" s="22">
        <v>639</v>
      </c>
      <c r="B640" s="22" t="s">
        <v>334</v>
      </c>
      <c r="C640" s="22" t="s">
        <v>342</v>
      </c>
      <c r="D640" s="21" t="s">
        <v>10</v>
      </c>
      <c r="E640" s="8" t="s">
        <v>11</v>
      </c>
      <c r="F640" s="8" t="s">
        <v>12</v>
      </c>
      <c r="G640" s="8" t="s">
        <v>58</v>
      </c>
      <c r="H640" s="9" t="s">
        <v>59</v>
      </c>
    </row>
    <row r="641" spans="1:8" hidden="1" x14ac:dyDescent="0.25">
      <c r="A641" s="22">
        <v>640</v>
      </c>
      <c r="B641" s="22" t="s">
        <v>334</v>
      </c>
      <c r="C641" s="22" t="s">
        <v>342</v>
      </c>
      <c r="D641" s="21" t="s">
        <v>10</v>
      </c>
      <c r="E641" s="8" t="s">
        <v>11</v>
      </c>
      <c r="F641" s="8" t="s">
        <v>12</v>
      </c>
      <c r="G641" s="8" t="s">
        <v>60</v>
      </c>
      <c r="H641" s="9" t="s">
        <v>61</v>
      </c>
    </row>
    <row r="642" spans="1:8" hidden="1" x14ac:dyDescent="0.25">
      <c r="A642" s="22">
        <v>641</v>
      </c>
      <c r="B642" s="22" t="s">
        <v>334</v>
      </c>
      <c r="C642" s="22" t="s">
        <v>342</v>
      </c>
      <c r="D642" s="21" t="s">
        <v>10</v>
      </c>
      <c r="E642" s="8" t="s">
        <v>11</v>
      </c>
      <c r="F642" s="8" t="s">
        <v>12</v>
      </c>
      <c r="G642" s="8" t="s">
        <v>62</v>
      </c>
      <c r="H642" s="9" t="s">
        <v>63</v>
      </c>
    </row>
    <row r="643" spans="1:8" hidden="1" x14ac:dyDescent="0.25">
      <c r="A643" s="22">
        <v>642</v>
      </c>
      <c r="B643" s="22" t="s">
        <v>334</v>
      </c>
      <c r="C643" s="22" t="s">
        <v>342</v>
      </c>
      <c r="D643" s="21" t="s">
        <v>10</v>
      </c>
      <c r="E643" s="8" t="s">
        <v>11</v>
      </c>
      <c r="F643" s="8" t="s">
        <v>12</v>
      </c>
      <c r="G643" s="8" t="s">
        <v>64</v>
      </c>
      <c r="H643" s="9" t="s">
        <v>65</v>
      </c>
    </row>
    <row r="644" spans="1:8" hidden="1" x14ac:dyDescent="0.25">
      <c r="A644" s="22">
        <v>643</v>
      </c>
      <c r="B644" s="22" t="s">
        <v>334</v>
      </c>
      <c r="C644" s="22" t="s">
        <v>342</v>
      </c>
      <c r="D644" s="21" t="s">
        <v>10</v>
      </c>
      <c r="E644" s="8" t="s">
        <v>11</v>
      </c>
      <c r="F644" s="8" t="s">
        <v>12</v>
      </c>
      <c r="G644" s="8" t="s">
        <v>66</v>
      </c>
      <c r="H644" s="9" t="s">
        <v>67</v>
      </c>
    </row>
    <row r="645" spans="1:8" hidden="1" x14ac:dyDescent="0.25">
      <c r="A645" s="22">
        <v>644</v>
      </c>
      <c r="B645" s="22" t="s">
        <v>334</v>
      </c>
      <c r="C645" s="22" t="s">
        <v>342</v>
      </c>
      <c r="D645" s="21" t="s">
        <v>10</v>
      </c>
      <c r="E645" s="8" t="s">
        <v>11</v>
      </c>
      <c r="F645" s="8" t="s">
        <v>12</v>
      </c>
      <c r="G645" s="8" t="s">
        <v>68</v>
      </c>
      <c r="H645" s="9" t="s">
        <v>69</v>
      </c>
    </row>
    <row r="646" spans="1:8" hidden="1" x14ac:dyDescent="0.25">
      <c r="A646" s="22">
        <v>645</v>
      </c>
      <c r="B646" s="22" t="s">
        <v>334</v>
      </c>
      <c r="C646" s="22" t="s">
        <v>342</v>
      </c>
      <c r="D646" s="21" t="s">
        <v>10</v>
      </c>
      <c r="E646" s="8" t="s">
        <v>11</v>
      </c>
      <c r="F646" s="8" t="s">
        <v>12</v>
      </c>
      <c r="G646" s="8" t="s">
        <v>70</v>
      </c>
      <c r="H646" s="9" t="s">
        <v>71</v>
      </c>
    </row>
    <row r="647" spans="1:8" hidden="1" x14ac:dyDescent="0.25">
      <c r="A647" s="22">
        <v>646</v>
      </c>
      <c r="B647" s="22" t="s">
        <v>334</v>
      </c>
      <c r="C647" s="22" t="s">
        <v>342</v>
      </c>
      <c r="D647" s="21" t="s">
        <v>10</v>
      </c>
      <c r="E647" s="8" t="s">
        <v>11</v>
      </c>
      <c r="F647" s="8" t="s">
        <v>12</v>
      </c>
      <c r="G647" s="8" t="s">
        <v>72</v>
      </c>
      <c r="H647" s="9" t="s">
        <v>73</v>
      </c>
    </row>
    <row r="648" spans="1:8" hidden="1" x14ac:dyDescent="0.25">
      <c r="A648" s="22">
        <v>647</v>
      </c>
      <c r="B648" s="22" t="s">
        <v>334</v>
      </c>
      <c r="C648" s="22" t="s">
        <v>342</v>
      </c>
      <c r="D648" s="21" t="s">
        <v>10</v>
      </c>
      <c r="E648" s="8" t="s">
        <v>11</v>
      </c>
      <c r="F648" s="8" t="s">
        <v>12</v>
      </c>
      <c r="G648" s="8" t="s">
        <v>74</v>
      </c>
      <c r="H648" s="9" t="s">
        <v>75</v>
      </c>
    </row>
    <row r="649" spans="1:8" hidden="1" x14ac:dyDescent="0.25">
      <c r="A649" s="22">
        <v>648</v>
      </c>
      <c r="B649" s="22" t="s">
        <v>334</v>
      </c>
      <c r="C649" s="22" t="s">
        <v>342</v>
      </c>
      <c r="D649" s="21" t="s">
        <v>10</v>
      </c>
      <c r="E649" s="8" t="s">
        <v>11</v>
      </c>
      <c r="F649" s="8" t="s">
        <v>12</v>
      </c>
      <c r="G649" s="8" t="s">
        <v>76</v>
      </c>
      <c r="H649" s="9" t="s">
        <v>77</v>
      </c>
    </row>
    <row r="650" spans="1:8" hidden="1" x14ac:dyDescent="0.25">
      <c r="A650" s="22">
        <v>649</v>
      </c>
      <c r="B650" s="22" t="s">
        <v>334</v>
      </c>
      <c r="C650" s="22" t="s">
        <v>342</v>
      </c>
      <c r="D650" s="21" t="s">
        <v>10</v>
      </c>
      <c r="E650" s="8" t="s">
        <v>11</v>
      </c>
      <c r="F650" s="8" t="s">
        <v>12</v>
      </c>
      <c r="G650" s="8" t="s">
        <v>78</v>
      </c>
      <c r="H650" s="9" t="s">
        <v>79</v>
      </c>
    </row>
    <row r="651" spans="1:8" hidden="1" x14ac:dyDescent="0.25">
      <c r="A651" s="22">
        <v>650</v>
      </c>
      <c r="B651" s="22" t="s">
        <v>334</v>
      </c>
      <c r="C651" s="22" t="s">
        <v>342</v>
      </c>
      <c r="D651" s="21" t="s">
        <v>10</v>
      </c>
      <c r="E651" s="8" t="s">
        <v>11</v>
      </c>
      <c r="F651" s="8" t="s">
        <v>12</v>
      </c>
      <c r="G651" s="8" t="s">
        <v>80</v>
      </c>
      <c r="H651" s="9" t="s">
        <v>81</v>
      </c>
    </row>
    <row r="652" spans="1:8" hidden="1" x14ac:dyDescent="0.25">
      <c r="A652" s="22">
        <v>651</v>
      </c>
      <c r="B652" s="22" t="s">
        <v>334</v>
      </c>
      <c r="C652" s="22" t="s">
        <v>342</v>
      </c>
      <c r="D652" s="21" t="s">
        <v>10</v>
      </c>
      <c r="E652" s="8" t="s">
        <v>11</v>
      </c>
      <c r="F652" s="8" t="s">
        <v>12</v>
      </c>
      <c r="G652" s="8" t="s">
        <v>82</v>
      </c>
      <c r="H652" s="9" t="s">
        <v>83</v>
      </c>
    </row>
    <row r="653" spans="1:8" hidden="1" x14ac:dyDescent="0.25">
      <c r="A653" s="22">
        <v>652</v>
      </c>
      <c r="B653" s="22" t="s">
        <v>334</v>
      </c>
      <c r="C653" s="22" t="s">
        <v>342</v>
      </c>
      <c r="D653" s="21" t="s">
        <v>10</v>
      </c>
      <c r="E653" s="8" t="s">
        <v>11</v>
      </c>
      <c r="F653" s="8" t="s">
        <v>12</v>
      </c>
      <c r="G653" s="8" t="s">
        <v>84</v>
      </c>
      <c r="H653" s="9" t="s">
        <v>85</v>
      </c>
    </row>
    <row r="654" spans="1:8" hidden="1" x14ac:dyDescent="0.25">
      <c r="A654" s="22">
        <v>653</v>
      </c>
      <c r="B654" s="22" t="s">
        <v>334</v>
      </c>
      <c r="C654" s="22" t="s">
        <v>342</v>
      </c>
      <c r="D654" s="21" t="s">
        <v>10</v>
      </c>
      <c r="E654" s="8" t="s">
        <v>11</v>
      </c>
      <c r="F654" s="8" t="s">
        <v>12</v>
      </c>
      <c r="G654" s="8" t="s">
        <v>86</v>
      </c>
      <c r="H654" s="9" t="s">
        <v>87</v>
      </c>
    </row>
    <row r="655" spans="1:8" hidden="1" x14ac:dyDescent="0.25">
      <c r="A655" s="22">
        <v>654</v>
      </c>
      <c r="B655" s="22" t="s">
        <v>334</v>
      </c>
      <c r="C655" s="22" t="s">
        <v>342</v>
      </c>
      <c r="D655" s="21" t="s">
        <v>10</v>
      </c>
      <c r="E655" s="8" t="s">
        <v>11</v>
      </c>
      <c r="F655" s="8" t="s">
        <v>12</v>
      </c>
      <c r="G655" s="8" t="s">
        <v>88</v>
      </c>
      <c r="H655" s="9" t="s">
        <v>89</v>
      </c>
    </row>
    <row r="656" spans="1:8" hidden="1" x14ac:dyDescent="0.25">
      <c r="A656" s="22">
        <v>655</v>
      </c>
      <c r="B656" s="22" t="s">
        <v>334</v>
      </c>
      <c r="C656" s="22" t="s">
        <v>342</v>
      </c>
      <c r="D656" s="21" t="s">
        <v>10</v>
      </c>
      <c r="E656" s="8" t="s">
        <v>11</v>
      </c>
      <c r="F656" s="8" t="s">
        <v>12</v>
      </c>
      <c r="G656" s="8" t="s">
        <v>90</v>
      </c>
      <c r="H656" s="9" t="s">
        <v>91</v>
      </c>
    </row>
    <row r="657" spans="1:10" hidden="1" x14ac:dyDescent="0.25">
      <c r="A657" s="22">
        <v>656</v>
      </c>
      <c r="B657" s="22" t="s">
        <v>334</v>
      </c>
      <c r="C657" s="22" t="s">
        <v>342</v>
      </c>
      <c r="D657" s="21" t="s">
        <v>10</v>
      </c>
      <c r="E657" s="8" t="s">
        <v>11</v>
      </c>
      <c r="F657" s="8" t="s">
        <v>12</v>
      </c>
      <c r="G657" s="8" t="s">
        <v>92</v>
      </c>
      <c r="H657" s="9" t="s">
        <v>93</v>
      </c>
    </row>
    <row r="658" spans="1:10" hidden="1" x14ac:dyDescent="0.25">
      <c r="A658" s="22">
        <v>657</v>
      </c>
      <c r="B658" s="22" t="s">
        <v>334</v>
      </c>
      <c r="C658" s="22" t="s">
        <v>342</v>
      </c>
      <c r="D658" s="21" t="s">
        <v>10</v>
      </c>
      <c r="E658" s="8" t="s">
        <v>11</v>
      </c>
      <c r="F658" s="8" t="s">
        <v>12</v>
      </c>
      <c r="G658" s="8" t="s">
        <v>94</v>
      </c>
      <c r="H658" s="9" t="s">
        <v>95</v>
      </c>
    </row>
    <row r="659" spans="1:10" hidden="1" x14ac:dyDescent="0.25">
      <c r="A659" s="22">
        <v>658</v>
      </c>
      <c r="B659" s="22" t="s">
        <v>334</v>
      </c>
      <c r="C659" s="22" t="s">
        <v>342</v>
      </c>
      <c r="D659" s="21" t="s">
        <v>10</v>
      </c>
      <c r="E659" s="8" t="s">
        <v>11</v>
      </c>
      <c r="F659" s="8" t="s">
        <v>12</v>
      </c>
      <c r="G659" s="8" t="s">
        <v>96</v>
      </c>
      <c r="H659" s="9" t="s">
        <v>97</v>
      </c>
    </row>
    <row r="660" spans="1:10" hidden="1" x14ac:dyDescent="0.25">
      <c r="A660" s="22">
        <v>659</v>
      </c>
      <c r="B660" s="22" t="s">
        <v>334</v>
      </c>
      <c r="C660" s="22" t="s">
        <v>342</v>
      </c>
      <c r="D660" s="21" t="s">
        <v>10</v>
      </c>
      <c r="E660" s="8" t="s">
        <v>19</v>
      </c>
      <c r="F660" s="8" t="s">
        <v>12</v>
      </c>
      <c r="G660" s="8" t="s">
        <v>98</v>
      </c>
      <c r="H660" s="9" t="s">
        <v>99</v>
      </c>
      <c r="J660" s="10">
        <v>38388</v>
      </c>
    </row>
    <row r="661" spans="1:10" hidden="1" x14ac:dyDescent="0.25">
      <c r="A661" s="22">
        <v>660</v>
      </c>
      <c r="B661" s="22" t="s">
        <v>334</v>
      </c>
      <c r="C661" s="22" t="s">
        <v>342</v>
      </c>
      <c r="D661" s="21" t="s">
        <v>10</v>
      </c>
      <c r="E661" s="8" t="s">
        <v>11</v>
      </c>
      <c r="F661" s="8" t="s">
        <v>12</v>
      </c>
      <c r="G661" s="8" t="s">
        <v>100</v>
      </c>
      <c r="H661" s="9" t="s">
        <v>101</v>
      </c>
    </row>
    <row r="662" spans="1:10" hidden="1" x14ac:dyDescent="0.25">
      <c r="A662" s="22">
        <v>661</v>
      </c>
      <c r="B662" s="22" t="s">
        <v>334</v>
      </c>
      <c r="C662" s="22" t="s">
        <v>342</v>
      </c>
      <c r="D662" s="21" t="s">
        <v>10</v>
      </c>
      <c r="E662" s="8" t="s">
        <v>11</v>
      </c>
      <c r="F662" s="8" t="s">
        <v>12</v>
      </c>
      <c r="G662" s="8" t="s">
        <v>102</v>
      </c>
      <c r="H662" s="9" t="s">
        <v>103</v>
      </c>
    </row>
    <row r="663" spans="1:10" hidden="1" x14ac:dyDescent="0.25">
      <c r="A663" s="22">
        <v>662</v>
      </c>
      <c r="B663" s="22" t="s">
        <v>334</v>
      </c>
      <c r="C663" s="22" t="s">
        <v>342</v>
      </c>
      <c r="D663" s="21" t="s">
        <v>10</v>
      </c>
      <c r="E663" s="8" t="s">
        <v>11</v>
      </c>
      <c r="F663" s="8" t="s">
        <v>12</v>
      </c>
      <c r="G663" s="8" t="s">
        <v>104</v>
      </c>
      <c r="H663" s="9" t="s">
        <v>105</v>
      </c>
    </row>
    <row r="664" spans="1:10" hidden="1" x14ac:dyDescent="0.25">
      <c r="A664" s="22">
        <v>663</v>
      </c>
      <c r="B664" s="22" t="s">
        <v>334</v>
      </c>
      <c r="C664" s="22" t="s">
        <v>342</v>
      </c>
      <c r="D664" s="21" t="s">
        <v>10</v>
      </c>
      <c r="E664" s="8" t="s">
        <v>11</v>
      </c>
      <c r="F664" s="8" t="s">
        <v>12</v>
      </c>
      <c r="G664" s="8" t="s">
        <v>106</v>
      </c>
      <c r="H664" s="9" t="s">
        <v>107</v>
      </c>
    </row>
    <row r="665" spans="1:10" hidden="1" x14ac:dyDescent="0.25">
      <c r="A665" s="22">
        <v>664</v>
      </c>
      <c r="B665" s="22" t="s">
        <v>334</v>
      </c>
      <c r="C665" s="22" t="s">
        <v>342</v>
      </c>
      <c r="D665" s="21" t="s">
        <v>10</v>
      </c>
      <c r="E665" s="8" t="s">
        <v>11</v>
      </c>
      <c r="F665" s="8" t="s">
        <v>12</v>
      </c>
      <c r="G665" s="8" t="s">
        <v>108</v>
      </c>
      <c r="H665" s="9" t="s">
        <v>109</v>
      </c>
    </row>
    <row r="666" spans="1:10" hidden="1" x14ac:dyDescent="0.25">
      <c r="A666" s="22">
        <v>665</v>
      </c>
      <c r="B666" s="22" t="s">
        <v>334</v>
      </c>
      <c r="C666" s="22" t="s">
        <v>342</v>
      </c>
      <c r="D666" s="21" t="s">
        <v>10</v>
      </c>
      <c r="E666" s="8" t="s">
        <v>11</v>
      </c>
      <c r="F666" s="8" t="s">
        <v>12</v>
      </c>
      <c r="G666" s="8" t="s">
        <v>110</v>
      </c>
      <c r="H666" s="9" t="s">
        <v>111</v>
      </c>
    </row>
    <row r="667" spans="1:10" hidden="1" x14ac:dyDescent="0.25">
      <c r="A667" s="22">
        <v>666</v>
      </c>
      <c r="B667" s="22" t="s">
        <v>334</v>
      </c>
      <c r="C667" s="22" t="s">
        <v>342</v>
      </c>
      <c r="D667" s="21" t="s">
        <v>10</v>
      </c>
      <c r="E667" s="8" t="s">
        <v>11</v>
      </c>
      <c r="F667" s="8" t="s">
        <v>12</v>
      </c>
      <c r="G667" s="8" t="s">
        <v>112</v>
      </c>
      <c r="H667" s="9" t="s">
        <v>113</v>
      </c>
    </row>
    <row r="668" spans="1:10" hidden="1" x14ac:dyDescent="0.25">
      <c r="A668" s="22">
        <v>667</v>
      </c>
      <c r="B668" s="22" t="s">
        <v>334</v>
      </c>
      <c r="C668" s="22" t="s">
        <v>342</v>
      </c>
      <c r="D668" s="21" t="s">
        <v>10</v>
      </c>
      <c r="E668" s="8" t="s">
        <v>11</v>
      </c>
      <c r="F668" s="8" t="s">
        <v>12</v>
      </c>
      <c r="G668" s="8" t="s">
        <v>114</v>
      </c>
      <c r="H668" s="9" t="s">
        <v>115</v>
      </c>
    </row>
    <row r="669" spans="1:10" hidden="1" x14ac:dyDescent="0.25">
      <c r="A669" s="22">
        <v>668</v>
      </c>
      <c r="B669" s="22" t="s">
        <v>334</v>
      </c>
      <c r="C669" s="22" t="s">
        <v>342</v>
      </c>
      <c r="D669" s="21" t="s">
        <v>10</v>
      </c>
      <c r="E669" s="8" t="s">
        <v>11</v>
      </c>
      <c r="F669" s="8" t="s">
        <v>12</v>
      </c>
      <c r="G669" s="8" t="s">
        <v>116</v>
      </c>
      <c r="H669" s="9" t="s">
        <v>117</v>
      </c>
    </row>
    <row r="670" spans="1:10" hidden="1" x14ac:dyDescent="0.25">
      <c r="A670" s="22">
        <v>669</v>
      </c>
      <c r="B670" s="22" t="s">
        <v>334</v>
      </c>
      <c r="C670" s="22" t="s">
        <v>342</v>
      </c>
      <c r="D670" s="21" t="s">
        <v>10</v>
      </c>
      <c r="E670" s="8" t="s">
        <v>19</v>
      </c>
      <c r="F670" s="8" t="s">
        <v>12</v>
      </c>
      <c r="G670" s="8" t="s">
        <v>118</v>
      </c>
      <c r="H670" s="9" t="s">
        <v>119</v>
      </c>
      <c r="J670" s="10">
        <v>38388</v>
      </c>
    </row>
    <row r="671" spans="1:10" hidden="1" x14ac:dyDescent="0.25">
      <c r="A671" s="22">
        <v>670</v>
      </c>
      <c r="B671" s="22" t="s">
        <v>334</v>
      </c>
      <c r="C671" s="22" t="s">
        <v>342</v>
      </c>
      <c r="D671" s="21" t="s">
        <v>120</v>
      </c>
      <c r="E671" s="8" t="s">
        <v>11</v>
      </c>
      <c r="F671" s="8" t="s">
        <v>121</v>
      </c>
      <c r="G671" s="8" t="s">
        <v>122</v>
      </c>
      <c r="H671" s="9" t="s">
        <v>123</v>
      </c>
    </row>
    <row r="672" spans="1:10" hidden="1" x14ac:dyDescent="0.25">
      <c r="A672" s="22">
        <v>671</v>
      </c>
      <c r="B672" s="22" t="s">
        <v>334</v>
      </c>
      <c r="C672" s="22" t="s">
        <v>342</v>
      </c>
      <c r="D672" s="21" t="s">
        <v>120</v>
      </c>
      <c r="E672" s="8" t="s">
        <v>11</v>
      </c>
      <c r="F672" s="8" t="s">
        <v>121</v>
      </c>
      <c r="G672" s="8" t="s">
        <v>124</v>
      </c>
      <c r="H672" s="9" t="s">
        <v>125</v>
      </c>
    </row>
    <row r="673" spans="1:8" hidden="1" x14ac:dyDescent="0.25">
      <c r="A673" s="22">
        <v>672</v>
      </c>
      <c r="B673" s="22" t="s">
        <v>334</v>
      </c>
      <c r="C673" s="22" t="s">
        <v>342</v>
      </c>
      <c r="D673" s="21" t="s">
        <v>120</v>
      </c>
      <c r="E673" s="8" t="s">
        <v>11</v>
      </c>
      <c r="F673" s="8" t="s">
        <v>121</v>
      </c>
      <c r="G673" s="8" t="s">
        <v>126</v>
      </c>
      <c r="H673" s="9" t="s">
        <v>127</v>
      </c>
    </row>
    <row r="674" spans="1:8" hidden="1" x14ac:dyDescent="0.25">
      <c r="A674" s="22">
        <v>673</v>
      </c>
      <c r="B674" s="22" t="s">
        <v>334</v>
      </c>
      <c r="C674" s="22" t="s">
        <v>342</v>
      </c>
      <c r="D674" s="21" t="s">
        <v>120</v>
      </c>
      <c r="E674" s="8" t="s">
        <v>11</v>
      </c>
      <c r="F674" s="8" t="s">
        <v>121</v>
      </c>
      <c r="G674" s="8" t="s">
        <v>128</v>
      </c>
      <c r="H674" s="9" t="s">
        <v>129</v>
      </c>
    </row>
    <row r="675" spans="1:8" hidden="1" x14ac:dyDescent="0.25">
      <c r="A675" s="22">
        <v>674</v>
      </c>
      <c r="B675" s="22" t="s">
        <v>334</v>
      </c>
      <c r="C675" s="22" t="s">
        <v>342</v>
      </c>
      <c r="D675" s="21" t="s">
        <v>120</v>
      </c>
      <c r="E675" s="8" t="s">
        <v>11</v>
      </c>
      <c r="F675" s="8" t="s">
        <v>130</v>
      </c>
      <c r="G675" s="8" t="s">
        <v>131</v>
      </c>
      <c r="H675" s="9" t="s">
        <v>132</v>
      </c>
    </row>
    <row r="676" spans="1:8" hidden="1" x14ac:dyDescent="0.25">
      <c r="A676" s="22">
        <v>675</v>
      </c>
      <c r="B676" s="22" t="s">
        <v>334</v>
      </c>
      <c r="C676" s="22" t="s">
        <v>342</v>
      </c>
      <c r="D676" s="21" t="s">
        <v>120</v>
      </c>
      <c r="E676" s="8" t="s">
        <v>11</v>
      </c>
      <c r="F676" s="8" t="s">
        <v>130</v>
      </c>
      <c r="G676" s="8" t="s">
        <v>133</v>
      </c>
      <c r="H676" s="9" t="s">
        <v>134</v>
      </c>
    </row>
    <row r="677" spans="1:8" hidden="1" x14ac:dyDescent="0.25">
      <c r="A677" s="22">
        <v>676</v>
      </c>
      <c r="B677" s="22" t="s">
        <v>334</v>
      </c>
      <c r="C677" s="22" t="s">
        <v>342</v>
      </c>
      <c r="D677" s="21" t="s">
        <v>120</v>
      </c>
      <c r="E677" s="8" t="s">
        <v>11</v>
      </c>
      <c r="F677" s="8" t="s">
        <v>130</v>
      </c>
      <c r="G677" s="8" t="s">
        <v>135</v>
      </c>
      <c r="H677" s="9" t="s">
        <v>136</v>
      </c>
    </row>
    <row r="678" spans="1:8" hidden="1" x14ac:dyDescent="0.25">
      <c r="A678" s="22">
        <v>677</v>
      </c>
      <c r="B678" s="22" t="s">
        <v>334</v>
      </c>
      <c r="C678" s="22" t="s">
        <v>342</v>
      </c>
      <c r="D678" s="21" t="s">
        <v>120</v>
      </c>
      <c r="E678" s="8" t="s">
        <v>11</v>
      </c>
      <c r="F678" s="8" t="s">
        <v>130</v>
      </c>
      <c r="G678" s="8" t="s">
        <v>137</v>
      </c>
      <c r="H678" s="9" t="s">
        <v>138</v>
      </c>
    </row>
    <row r="679" spans="1:8" hidden="1" x14ac:dyDescent="0.25">
      <c r="A679" s="22">
        <v>678</v>
      </c>
      <c r="B679" s="22" t="s">
        <v>334</v>
      </c>
      <c r="C679" s="22" t="s">
        <v>342</v>
      </c>
      <c r="D679" s="21" t="s">
        <v>120</v>
      </c>
      <c r="E679" s="8" t="s">
        <v>11</v>
      </c>
      <c r="F679" s="8" t="s">
        <v>130</v>
      </c>
      <c r="G679" s="8" t="s">
        <v>139</v>
      </c>
      <c r="H679" s="9" t="s">
        <v>140</v>
      </c>
    </row>
    <row r="680" spans="1:8" hidden="1" x14ac:dyDescent="0.25">
      <c r="A680" s="22">
        <v>679</v>
      </c>
      <c r="B680" s="22" t="s">
        <v>334</v>
      </c>
      <c r="C680" s="22" t="s">
        <v>342</v>
      </c>
      <c r="D680" s="21" t="s">
        <v>120</v>
      </c>
      <c r="E680" s="8" t="s">
        <v>11</v>
      </c>
      <c r="F680" s="8" t="s">
        <v>130</v>
      </c>
      <c r="G680" s="8" t="s">
        <v>141</v>
      </c>
      <c r="H680" s="9" t="s">
        <v>142</v>
      </c>
    </row>
    <row r="681" spans="1:8" hidden="1" x14ac:dyDescent="0.25">
      <c r="A681" s="22">
        <v>680</v>
      </c>
      <c r="B681" s="22" t="s">
        <v>334</v>
      </c>
      <c r="C681" s="22" t="s">
        <v>342</v>
      </c>
      <c r="D681" s="21" t="s">
        <v>120</v>
      </c>
      <c r="E681" s="8" t="s">
        <v>11</v>
      </c>
      <c r="F681" s="8" t="s">
        <v>130</v>
      </c>
      <c r="G681" s="8" t="s">
        <v>143</v>
      </c>
      <c r="H681" s="9" t="s">
        <v>144</v>
      </c>
    </row>
    <row r="682" spans="1:8" hidden="1" x14ac:dyDescent="0.25">
      <c r="A682" s="22">
        <v>681</v>
      </c>
      <c r="B682" s="22" t="s">
        <v>334</v>
      </c>
      <c r="C682" s="22" t="s">
        <v>342</v>
      </c>
      <c r="D682" s="21" t="s">
        <v>120</v>
      </c>
      <c r="E682" s="8" t="s">
        <v>11</v>
      </c>
      <c r="F682" s="8" t="s">
        <v>130</v>
      </c>
      <c r="G682" s="8" t="s">
        <v>145</v>
      </c>
      <c r="H682" s="9" t="s">
        <v>146</v>
      </c>
    </row>
    <row r="683" spans="1:8" hidden="1" x14ac:dyDescent="0.25">
      <c r="A683" s="22">
        <v>682</v>
      </c>
      <c r="B683" s="22" t="s">
        <v>334</v>
      </c>
      <c r="C683" s="22" t="s">
        <v>342</v>
      </c>
      <c r="D683" s="21" t="s">
        <v>120</v>
      </c>
      <c r="E683" s="8" t="s">
        <v>11</v>
      </c>
      <c r="F683" s="8" t="s">
        <v>130</v>
      </c>
      <c r="G683" s="8" t="s">
        <v>147</v>
      </c>
      <c r="H683" s="9" t="s">
        <v>148</v>
      </c>
    </row>
    <row r="684" spans="1:8" hidden="1" x14ac:dyDescent="0.25">
      <c r="A684" s="22">
        <v>683</v>
      </c>
      <c r="B684" s="22" t="s">
        <v>334</v>
      </c>
      <c r="C684" s="22" t="s">
        <v>342</v>
      </c>
      <c r="D684" s="21" t="s">
        <v>120</v>
      </c>
      <c r="E684" s="8" t="s">
        <v>11</v>
      </c>
      <c r="F684" s="8" t="s">
        <v>130</v>
      </c>
      <c r="G684" s="8" t="s">
        <v>149</v>
      </c>
      <c r="H684" s="9" t="s">
        <v>150</v>
      </c>
    </row>
    <row r="685" spans="1:8" hidden="1" x14ac:dyDescent="0.25">
      <c r="A685" s="22">
        <v>684</v>
      </c>
      <c r="B685" s="22" t="s">
        <v>334</v>
      </c>
      <c r="C685" s="22" t="s">
        <v>342</v>
      </c>
      <c r="D685" s="21" t="s">
        <v>120</v>
      </c>
      <c r="E685" s="8" t="s">
        <v>11</v>
      </c>
      <c r="F685" s="8" t="s">
        <v>130</v>
      </c>
      <c r="G685" s="8" t="s">
        <v>151</v>
      </c>
      <c r="H685" s="9" t="s">
        <v>152</v>
      </c>
    </row>
    <row r="686" spans="1:8" hidden="1" x14ac:dyDescent="0.25">
      <c r="A686" s="22">
        <v>685</v>
      </c>
      <c r="B686" s="22" t="s">
        <v>334</v>
      </c>
      <c r="C686" s="22" t="s">
        <v>342</v>
      </c>
      <c r="D686" s="21" t="s">
        <v>120</v>
      </c>
      <c r="E686" s="8" t="s">
        <v>11</v>
      </c>
      <c r="F686" s="8" t="s">
        <v>130</v>
      </c>
      <c r="G686" s="8" t="s">
        <v>153</v>
      </c>
      <c r="H686" s="9" t="s">
        <v>154</v>
      </c>
    </row>
    <row r="687" spans="1:8" hidden="1" x14ac:dyDescent="0.25">
      <c r="A687" s="22">
        <v>686</v>
      </c>
      <c r="B687" s="22" t="s">
        <v>334</v>
      </c>
      <c r="C687" s="22" t="s">
        <v>342</v>
      </c>
      <c r="D687" s="21" t="s">
        <v>120</v>
      </c>
      <c r="E687" s="8" t="s">
        <v>11</v>
      </c>
      <c r="F687" s="8" t="s">
        <v>130</v>
      </c>
      <c r="G687" s="8" t="s">
        <v>155</v>
      </c>
      <c r="H687" s="9" t="s">
        <v>156</v>
      </c>
    </row>
    <row r="688" spans="1:8" hidden="1" x14ac:dyDescent="0.25">
      <c r="A688" s="22">
        <v>687</v>
      </c>
      <c r="B688" s="22" t="s">
        <v>334</v>
      </c>
      <c r="C688" s="22" t="s">
        <v>342</v>
      </c>
      <c r="D688" s="21" t="s">
        <v>120</v>
      </c>
      <c r="E688" s="8" t="s">
        <v>11</v>
      </c>
      <c r="F688" s="8" t="s">
        <v>130</v>
      </c>
      <c r="G688" s="8" t="s">
        <v>157</v>
      </c>
      <c r="H688" s="9" t="s">
        <v>158</v>
      </c>
    </row>
    <row r="689" spans="1:11" hidden="1" x14ac:dyDescent="0.25">
      <c r="A689" s="22">
        <v>688</v>
      </c>
      <c r="B689" s="22" t="s">
        <v>334</v>
      </c>
      <c r="C689" s="22" t="s">
        <v>342</v>
      </c>
      <c r="D689" s="21" t="s">
        <v>120</v>
      </c>
      <c r="E689" s="8" t="s">
        <v>11</v>
      </c>
      <c r="F689" s="8" t="s">
        <v>130</v>
      </c>
      <c r="G689" s="8" t="s">
        <v>159</v>
      </c>
      <c r="H689" s="9" t="s">
        <v>160</v>
      </c>
    </row>
    <row r="690" spans="1:11" hidden="1" x14ac:dyDescent="0.25">
      <c r="A690" s="22">
        <v>689</v>
      </c>
      <c r="B690" s="22" t="s">
        <v>334</v>
      </c>
      <c r="C690" s="22" t="s">
        <v>342</v>
      </c>
      <c r="D690" s="21" t="s">
        <v>120</v>
      </c>
      <c r="E690" s="8" t="s">
        <v>11</v>
      </c>
      <c r="F690" s="8" t="s">
        <v>130</v>
      </c>
      <c r="G690" s="8" t="s">
        <v>161</v>
      </c>
      <c r="H690" s="9" t="s">
        <v>162</v>
      </c>
    </row>
    <row r="691" spans="1:11" hidden="1" x14ac:dyDescent="0.25">
      <c r="A691" s="22">
        <v>690</v>
      </c>
      <c r="B691" s="22" t="s">
        <v>334</v>
      </c>
      <c r="C691" s="22" t="s">
        <v>342</v>
      </c>
      <c r="D691" s="21" t="s">
        <v>120</v>
      </c>
      <c r="E691" s="8" t="s">
        <v>11</v>
      </c>
      <c r="F691" s="8" t="s">
        <v>130</v>
      </c>
      <c r="G691" s="8" t="s">
        <v>163</v>
      </c>
      <c r="H691" s="9" t="s">
        <v>164</v>
      </c>
    </row>
    <row r="692" spans="1:11" hidden="1" x14ac:dyDescent="0.25">
      <c r="A692" s="22">
        <v>691</v>
      </c>
      <c r="B692" s="22" t="s">
        <v>334</v>
      </c>
      <c r="C692" s="22" t="s">
        <v>342</v>
      </c>
      <c r="D692" s="21" t="s">
        <v>120</v>
      </c>
      <c r="E692" s="8" t="s">
        <v>11</v>
      </c>
      <c r="F692" s="8" t="s">
        <v>130</v>
      </c>
      <c r="G692" s="8" t="s">
        <v>165</v>
      </c>
      <c r="H692" s="9" t="s">
        <v>166</v>
      </c>
    </row>
    <row r="693" spans="1:11" hidden="1" x14ac:dyDescent="0.25">
      <c r="A693" s="22">
        <v>692</v>
      </c>
      <c r="B693" s="22" t="s">
        <v>334</v>
      </c>
      <c r="C693" s="22" t="s">
        <v>342</v>
      </c>
      <c r="D693" s="21" t="s">
        <v>120</v>
      </c>
      <c r="E693" s="8" t="s">
        <v>11</v>
      </c>
      <c r="F693" s="8" t="s">
        <v>130</v>
      </c>
      <c r="G693" s="8" t="s">
        <v>167</v>
      </c>
      <c r="H693" s="9" t="s">
        <v>168</v>
      </c>
    </row>
    <row r="694" spans="1:11" hidden="1" x14ac:dyDescent="0.25">
      <c r="A694" s="22">
        <v>693</v>
      </c>
      <c r="B694" s="22" t="s">
        <v>334</v>
      </c>
      <c r="C694" s="22" t="s">
        <v>342</v>
      </c>
      <c r="D694" s="21" t="s">
        <v>120</v>
      </c>
      <c r="E694" s="8" t="s">
        <v>11</v>
      </c>
      <c r="F694" s="8" t="s">
        <v>130</v>
      </c>
      <c r="G694" s="8" t="s">
        <v>169</v>
      </c>
      <c r="H694" s="9" t="s">
        <v>170</v>
      </c>
    </row>
    <row r="695" spans="1:11" hidden="1" x14ac:dyDescent="0.25">
      <c r="A695" s="22">
        <v>694</v>
      </c>
      <c r="B695" s="22" t="s">
        <v>334</v>
      </c>
      <c r="C695" s="22" t="s">
        <v>342</v>
      </c>
      <c r="D695" s="21" t="s">
        <v>120</v>
      </c>
      <c r="E695" s="8" t="s">
        <v>11</v>
      </c>
      <c r="F695" s="8" t="s">
        <v>130</v>
      </c>
      <c r="G695" s="8" t="s">
        <v>171</v>
      </c>
      <c r="H695" s="9" t="s">
        <v>172</v>
      </c>
    </row>
    <row r="696" spans="1:11" hidden="1" x14ac:dyDescent="0.25">
      <c r="A696" s="22">
        <v>695</v>
      </c>
      <c r="B696" s="22" t="s">
        <v>334</v>
      </c>
      <c r="C696" s="22" t="s">
        <v>342</v>
      </c>
      <c r="D696" s="21" t="s">
        <v>120</v>
      </c>
      <c r="E696" s="8" t="s">
        <v>11</v>
      </c>
      <c r="F696" s="8" t="s">
        <v>130</v>
      </c>
      <c r="G696" s="8" t="s">
        <v>173</v>
      </c>
      <c r="H696" s="9" t="s">
        <v>174</v>
      </c>
    </row>
    <row r="697" spans="1:11" hidden="1" x14ac:dyDescent="0.25">
      <c r="A697" s="22">
        <v>696</v>
      </c>
      <c r="B697" s="22" t="s">
        <v>334</v>
      </c>
      <c r="C697" s="22" t="s">
        <v>342</v>
      </c>
      <c r="D697" s="21" t="s">
        <v>120</v>
      </c>
      <c r="E697" s="8" t="s">
        <v>11</v>
      </c>
      <c r="F697" s="8" t="s">
        <v>130</v>
      </c>
      <c r="G697" s="8" t="s">
        <v>175</v>
      </c>
      <c r="H697" s="9" t="s">
        <v>176</v>
      </c>
    </row>
    <row r="698" spans="1:11" x14ac:dyDescent="0.25">
      <c r="A698" s="22">
        <v>697</v>
      </c>
      <c r="B698" s="22" t="s">
        <v>334</v>
      </c>
      <c r="C698" s="22" t="s">
        <v>342</v>
      </c>
      <c r="D698" s="21" t="s">
        <v>120</v>
      </c>
      <c r="E698" s="8" t="s">
        <v>11</v>
      </c>
      <c r="F698" s="8" t="s">
        <v>130</v>
      </c>
      <c r="G698" s="8" t="s">
        <v>177</v>
      </c>
      <c r="H698" s="9" t="s">
        <v>178</v>
      </c>
    </row>
    <row r="699" spans="1:11" hidden="1" x14ac:dyDescent="0.25">
      <c r="A699" s="22">
        <v>698</v>
      </c>
      <c r="B699" s="22" t="s">
        <v>334</v>
      </c>
      <c r="C699" s="22" t="s">
        <v>342</v>
      </c>
      <c r="D699" s="21" t="s">
        <v>120</v>
      </c>
      <c r="E699" s="8" t="s">
        <v>11</v>
      </c>
      <c r="F699" s="8" t="s">
        <v>130</v>
      </c>
      <c r="G699" s="8" t="s">
        <v>179</v>
      </c>
      <c r="H699" s="9" t="s">
        <v>180</v>
      </c>
    </row>
    <row r="700" spans="1:11" x14ac:dyDescent="0.25">
      <c r="A700" s="22">
        <v>699</v>
      </c>
      <c r="B700" s="22" t="s">
        <v>334</v>
      </c>
      <c r="C700" s="22" t="s">
        <v>342</v>
      </c>
      <c r="D700" s="21" t="s">
        <v>120</v>
      </c>
      <c r="E700" s="8" t="s">
        <v>11</v>
      </c>
      <c r="F700" s="8" t="s">
        <v>130</v>
      </c>
      <c r="G700" s="8" t="s">
        <v>181</v>
      </c>
      <c r="H700" s="9" t="s">
        <v>182</v>
      </c>
    </row>
    <row r="701" spans="1:11" x14ac:dyDescent="0.25">
      <c r="A701" s="22">
        <v>700</v>
      </c>
      <c r="B701" s="22" t="s">
        <v>334</v>
      </c>
      <c r="C701" s="22" t="s">
        <v>342</v>
      </c>
      <c r="D701" s="21" t="s">
        <v>120</v>
      </c>
      <c r="E701" s="8" t="s">
        <v>11</v>
      </c>
      <c r="F701" s="8" t="s">
        <v>130</v>
      </c>
      <c r="G701" s="8" t="s">
        <v>183</v>
      </c>
      <c r="H701" s="9" t="s">
        <v>184</v>
      </c>
    </row>
    <row r="702" spans="1:11" x14ac:dyDescent="0.25">
      <c r="A702" s="22">
        <v>701</v>
      </c>
      <c r="B702" s="22" t="s">
        <v>334</v>
      </c>
      <c r="C702" s="22" t="s">
        <v>342</v>
      </c>
      <c r="D702" s="21" t="s">
        <v>120</v>
      </c>
      <c r="E702" s="8" t="s">
        <v>11</v>
      </c>
      <c r="F702" s="8" t="s">
        <v>130</v>
      </c>
      <c r="G702" s="8" t="s">
        <v>185</v>
      </c>
      <c r="H702" s="9" t="s">
        <v>186</v>
      </c>
    </row>
    <row r="703" spans="1:11" x14ac:dyDescent="0.25">
      <c r="A703" s="22">
        <v>702</v>
      </c>
      <c r="B703" s="22" t="s">
        <v>334</v>
      </c>
      <c r="C703" s="22" t="s">
        <v>342</v>
      </c>
      <c r="D703" s="21" t="s">
        <v>120</v>
      </c>
      <c r="E703" s="8" t="s">
        <v>11</v>
      </c>
      <c r="F703" s="8" t="s">
        <v>130</v>
      </c>
      <c r="G703" s="8" t="s">
        <v>187</v>
      </c>
      <c r="H703" s="9" t="s">
        <v>188</v>
      </c>
      <c r="I703">
        <v>0.56999999999999995</v>
      </c>
      <c r="J703" s="10">
        <v>25959</v>
      </c>
      <c r="K703" s="19">
        <f>J703/I703</f>
        <v>45542.1052631579</v>
      </c>
    </row>
    <row r="704" spans="1:11" x14ac:dyDescent="0.25">
      <c r="A704" s="22">
        <v>703</v>
      </c>
      <c r="B704" s="22" t="s">
        <v>334</v>
      </c>
      <c r="C704" s="22" t="s">
        <v>342</v>
      </c>
      <c r="D704" s="21" t="s">
        <v>120</v>
      </c>
      <c r="E704" s="8" t="s">
        <v>11</v>
      </c>
      <c r="F704" s="8" t="s">
        <v>130</v>
      </c>
      <c r="G704" s="8" t="s">
        <v>189</v>
      </c>
      <c r="H704" s="9" t="s">
        <v>190</v>
      </c>
    </row>
    <row r="705" spans="1:11" hidden="1" x14ac:dyDescent="0.25">
      <c r="A705" s="22">
        <v>704</v>
      </c>
      <c r="B705" s="22" t="s">
        <v>334</v>
      </c>
      <c r="C705" s="22" t="s">
        <v>342</v>
      </c>
      <c r="D705" s="21" t="s">
        <v>120</v>
      </c>
      <c r="E705" s="8" t="s">
        <v>11</v>
      </c>
      <c r="F705" s="8" t="s">
        <v>191</v>
      </c>
      <c r="G705" s="8" t="s">
        <v>192</v>
      </c>
      <c r="H705" s="9" t="s">
        <v>193</v>
      </c>
    </row>
    <row r="706" spans="1:11" hidden="1" x14ac:dyDescent="0.25">
      <c r="A706" s="22">
        <v>705</v>
      </c>
      <c r="B706" s="22" t="s">
        <v>334</v>
      </c>
      <c r="C706" s="22" t="s">
        <v>342</v>
      </c>
      <c r="D706" s="21" t="s">
        <v>120</v>
      </c>
      <c r="E706" s="8" t="s">
        <v>11</v>
      </c>
      <c r="F706" s="8" t="s">
        <v>191</v>
      </c>
      <c r="G706" s="8" t="s">
        <v>194</v>
      </c>
      <c r="H706" s="9" t="s">
        <v>195</v>
      </c>
    </row>
    <row r="707" spans="1:11" hidden="1" x14ac:dyDescent="0.25">
      <c r="A707" s="22">
        <v>706</v>
      </c>
      <c r="B707" s="22" t="s">
        <v>334</v>
      </c>
      <c r="C707" s="22" t="s">
        <v>342</v>
      </c>
      <c r="D707" s="21" t="s">
        <v>120</v>
      </c>
      <c r="E707" s="8" t="s">
        <v>11</v>
      </c>
      <c r="F707" s="8" t="s">
        <v>191</v>
      </c>
      <c r="G707" s="8" t="s">
        <v>196</v>
      </c>
      <c r="H707" s="9" t="s">
        <v>197</v>
      </c>
    </row>
    <row r="708" spans="1:11" hidden="1" x14ac:dyDescent="0.25">
      <c r="A708" s="22">
        <v>707</v>
      </c>
      <c r="B708" s="22" t="s">
        <v>334</v>
      </c>
      <c r="C708" s="22" t="s">
        <v>342</v>
      </c>
      <c r="D708" s="21" t="s">
        <v>120</v>
      </c>
      <c r="E708" s="8" t="s">
        <v>11</v>
      </c>
      <c r="F708" s="8" t="s">
        <v>12</v>
      </c>
      <c r="G708" s="8" t="s">
        <v>198</v>
      </c>
      <c r="H708" s="9" t="s">
        <v>199</v>
      </c>
      <c r="I708" t="s">
        <v>328</v>
      </c>
    </row>
    <row r="709" spans="1:11" hidden="1" x14ac:dyDescent="0.25">
      <c r="A709" s="22">
        <v>708</v>
      </c>
      <c r="B709" s="22" t="s">
        <v>334</v>
      </c>
      <c r="C709" s="22" t="s">
        <v>342</v>
      </c>
      <c r="D709" s="21" t="s">
        <v>120</v>
      </c>
      <c r="E709" s="8" t="s">
        <v>19</v>
      </c>
      <c r="F709" s="8" t="s">
        <v>12</v>
      </c>
      <c r="G709" s="8" t="s">
        <v>200</v>
      </c>
      <c r="H709" s="9" t="s">
        <v>201</v>
      </c>
      <c r="I709">
        <v>0.56999999999999995</v>
      </c>
      <c r="J709" s="10">
        <v>25959</v>
      </c>
      <c r="K709" s="19">
        <f>J709/I709</f>
        <v>45542.1052631579</v>
      </c>
    </row>
    <row r="710" spans="1:11" hidden="1" x14ac:dyDescent="0.25">
      <c r="A710" s="22">
        <v>709</v>
      </c>
      <c r="B710" s="22" t="s">
        <v>334</v>
      </c>
      <c r="C710" s="22" t="s">
        <v>342</v>
      </c>
      <c r="D710" s="21" t="s">
        <v>202</v>
      </c>
      <c r="E710" s="8" t="s">
        <v>19</v>
      </c>
      <c r="F710" s="8" t="s">
        <v>12</v>
      </c>
      <c r="G710" s="8" t="s">
        <v>203</v>
      </c>
      <c r="H710" s="9" t="s">
        <v>204</v>
      </c>
      <c r="J710" s="10">
        <v>25959</v>
      </c>
    </row>
    <row r="711" spans="1:11" hidden="1" x14ac:dyDescent="0.25">
      <c r="A711" s="22">
        <v>710</v>
      </c>
      <c r="B711" s="22" t="s">
        <v>334</v>
      </c>
      <c r="C711" s="22" t="s">
        <v>342</v>
      </c>
      <c r="D711" s="21" t="s">
        <v>202</v>
      </c>
      <c r="E711" s="8" t="s">
        <v>11</v>
      </c>
      <c r="F711" s="8" t="s">
        <v>12</v>
      </c>
      <c r="G711" s="8" t="s">
        <v>205</v>
      </c>
      <c r="H711" s="9" t="s">
        <v>206</v>
      </c>
    </row>
    <row r="712" spans="1:11" hidden="1" x14ac:dyDescent="0.25">
      <c r="A712" s="22">
        <v>711</v>
      </c>
      <c r="B712" s="22" t="s">
        <v>334</v>
      </c>
      <c r="C712" s="22" t="s">
        <v>342</v>
      </c>
      <c r="D712" s="21" t="s">
        <v>202</v>
      </c>
      <c r="E712" s="8" t="s">
        <v>11</v>
      </c>
      <c r="F712" s="8" t="s">
        <v>12</v>
      </c>
      <c r="G712" s="8" t="s">
        <v>207</v>
      </c>
      <c r="H712" s="9" t="s">
        <v>208</v>
      </c>
    </row>
    <row r="713" spans="1:11" hidden="1" x14ac:dyDescent="0.25">
      <c r="A713" s="22">
        <v>712</v>
      </c>
      <c r="B713" s="22" t="s">
        <v>334</v>
      </c>
      <c r="C713" s="22" t="s">
        <v>342</v>
      </c>
      <c r="D713" s="21" t="s">
        <v>202</v>
      </c>
      <c r="E713" s="8" t="s">
        <v>11</v>
      </c>
      <c r="F713" s="8" t="s">
        <v>12</v>
      </c>
      <c r="G713" s="8" t="s">
        <v>209</v>
      </c>
      <c r="H713" s="9" t="s">
        <v>210</v>
      </c>
    </row>
    <row r="714" spans="1:11" hidden="1" x14ac:dyDescent="0.25">
      <c r="A714" s="22">
        <v>713</v>
      </c>
      <c r="B714" s="22" t="s">
        <v>334</v>
      </c>
      <c r="C714" s="22" t="s">
        <v>342</v>
      </c>
      <c r="D714" s="21" t="s">
        <v>202</v>
      </c>
      <c r="E714" s="8" t="s">
        <v>11</v>
      </c>
      <c r="F714" s="8" t="s">
        <v>12</v>
      </c>
      <c r="G714" s="8" t="s">
        <v>211</v>
      </c>
      <c r="H714" s="9" t="s">
        <v>212</v>
      </c>
    </row>
    <row r="715" spans="1:11" hidden="1" x14ac:dyDescent="0.25">
      <c r="A715" s="22">
        <v>714</v>
      </c>
      <c r="B715" s="22" t="s">
        <v>334</v>
      </c>
      <c r="C715" s="22" t="s">
        <v>342</v>
      </c>
      <c r="D715" s="21" t="s">
        <v>202</v>
      </c>
      <c r="E715" s="8" t="s">
        <v>19</v>
      </c>
      <c r="F715" s="8" t="s">
        <v>12</v>
      </c>
      <c r="G715" s="8" t="s">
        <v>213</v>
      </c>
      <c r="H715" s="9" t="s">
        <v>214</v>
      </c>
    </row>
    <row r="716" spans="1:11" hidden="1" x14ac:dyDescent="0.25">
      <c r="A716" s="22">
        <v>715</v>
      </c>
      <c r="B716" s="22" t="s">
        <v>334</v>
      </c>
      <c r="C716" s="22" t="s">
        <v>342</v>
      </c>
      <c r="D716" s="21" t="s">
        <v>202</v>
      </c>
      <c r="E716" s="8" t="s">
        <v>11</v>
      </c>
      <c r="F716" s="8" t="s">
        <v>12</v>
      </c>
      <c r="G716" s="8" t="s">
        <v>215</v>
      </c>
      <c r="H716" s="9" t="s">
        <v>216</v>
      </c>
    </row>
    <row r="717" spans="1:11" hidden="1" x14ac:dyDescent="0.25">
      <c r="A717" s="22">
        <v>716</v>
      </c>
      <c r="B717" s="22" t="s">
        <v>334</v>
      </c>
      <c r="C717" s="22" t="s">
        <v>342</v>
      </c>
      <c r="D717" s="21" t="s">
        <v>202</v>
      </c>
      <c r="E717" s="8" t="s">
        <v>19</v>
      </c>
      <c r="F717" s="8" t="s">
        <v>12</v>
      </c>
      <c r="G717" s="8" t="s">
        <v>217</v>
      </c>
      <c r="H717" s="9" t="s">
        <v>218</v>
      </c>
      <c r="J717" s="10">
        <v>25959</v>
      </c>
    </row>
    <row r="718" spans="1:11" hidden="1" x14ac:dyDescent="0.25">
      <c r="A718" s="22">
        <v>717</v>
      </c>
      <c r="B718" s="22" t="s">
        <v>334</v>
      </c>
      <c r="C718" s="22" t="s">
        <v>342</v>
      </c>
      <c r="D718" s="21" t="s">
        <v>202</v>
      </c>
      <c r="E718" s="8" t="s">
        <v>11</v>
      </c>
      <c r="F718" s="8" t="s">
        <v>12</v>
      </c>
      <c r="G718" s="8" t="s">
        <v>219</v>
      </c>
      <c r="H718" s="9" t="s">
        <v>220</v>
      </c>
      <c r="J718" s="10">
        <v>2775</v>
      </c>
    </row>
    <row r="719" spans="1:11" hidden="1" x14ac:dyDescent="0.25">
      <c r="A719" s="22">
        <v>718</v>
      </c>
      <c r="B719" s="22" t="s">
        <v>334</v>
      </c>
      <c r="C719" s="22" t="s">
        <v>342</v>
      </c>
      <c r="D719" s="21" t="s">
        <v>202</v>
      </c>
      <c r="E719" s="8" t="s">
        <v>11</v>
      </c>
      <c r="F719" s="8" t="s">
        <v>12</v>
      </c>
      <c r="G719" s="8" t="s">
        <v>221</v>
      </c>
      <c r="H719" s="9" t="s">
        <v>222</v>
      </c>
      <c r="J719" s="10">
        <v>3882</v>
      </c>
    </row>
    <row r="720" spans="1:11" hidden="1" x14ac:dyDescent="0.25">
      <c r="A720" s="22">
        <v>719</v>
      </c>
      <c r="B720" s="22" t="s">
        <v>334</v>
      </c>
      <c r="C720" s="22" t="s">
        <v>342</v>
      </c>
      <c r="D720" s="21" t="s">
        <v>202</v>
      </c>
      <c r="E720" s="8" t="s">
        <v>11</v>
      </c>
      <c r="F720" s="8" t="s">
        <v>12</v>
      </c>
      <c r="G720" s="8" t="s">
        <v>223</v>
      </c>
      <c r="H720" s="9" t="s">
        <v>224</v>
      </c>
    </row>
    <row r="721" spans="1:10" hidden="1" x14ac:dyDescent="0.25">
      <c r="A721" s="22">
        <v>720</v>
      </c>
      <c r="B721" s="22" t="s">
        <v>334</v>
      </c>
      <c r="C721" s="22" t="s">
        <v>342</v>
      </c>
      <c r="D721" s="21" t="s">
        <v>202</v>
      </c>
      <c r="E721" s="8" t="s">
        <v>19</v>
      </c>
      <c r="F721" s="8" t="s">
        <v>12</v>
      </c>
      <c r="G721" s="8" t="s">
        <v>225</v>
      </c>
      <c r="H721" s="9" t="s">
        <v>226</v>
      </c>
      <c r="J721" s="10">
        <v>32616</v>
      </c>
    </row>
    <row r="722" spans="1:10" hidden="1" x14ac:dyDescent="0.25">
      <c r="A722" s="22">
        <v>721</v>
      </c>
      <c r="B722" s="22" t="s">
        <v>334</v>
      </c>
      <c r="C722" s="22" t="s">
        <v>342</v>
      </c>
      <c r="D722" s="21" t="s">
        <v>202</v>
      </c>
      <c r="E722" s="8" t="s">
        <v>11</v>
      </c>
      <c r="F722" s="8" t="s">
        <v>12</v>
      </c>
      <c r="G722" s="8" t="s">
        <v>227</v>
      </c>
      <c r="H722" s="9" t="s">
        <v>228</v>
      </c>
    </row>
    <row r="723" spans="1:10" hidden="1" x14ac:dyDescent="0.25">
      <c r="A723" s="22">
        <v>722</v>
      </c>
      <c r="B723" s="22" t="s">
        <v>334</v>
      </c>
      <c r="C723" s="22" t="s">
        <v>342</v>
      </c>
      <c r="D723" s="21" t="s">
        <v>202</v>
      </c>
      <c r="E723" s="8" t="s">
        <v>11</v>
      </c>
      <c r="F723" s="8" t="s">
        <v>12</v>
      </c>
      <c r="G723" s="8" t="s">
        <v>229</v>
      </c>
      <c r="H723" s="9" t="s">
        <v>230</v>
      </c>
    </row>
    <row r="724" spans="1:10" hidden="1" x14ac:dyDescent="0.25">
      <c r="A724" s="22">
        <v>723</v>
      </c>
      <c r="B724" s="22" t="s">
        <v>334</v>
      </c>
      <c r="C724" s="22" t="s">
        <v>342</v>
      </c>
      <c r="D724" s="21" t="s">
        <v>202</v>
      </c>
      <c r="E724" s="8" t="s">
        <v>11</v>
      </c>
      <c r="F724" s="8" t="s">
        <v>12</v>
      </c>
      <c r="G724" s="8" t="s">
        <v>231</v>
      </c>
      <c r="H724" s="9" t="s">
        <v>232</v>
      </c>
    </row>
    <row r="725" spans="1:10" hidden="1" x14ac:dyDescent="0.25">
      <c r="A725" s="22">
        <v>724</v>
      </c>
      <c r="B725" s="22" t="s">
        <v>334</v>
      </c>
      <c r="C725" s="22" t="s">
        <v>342</v>
      </c>
      <c r="D725" s="21" t="s">
        <v>202</v>
      </c>
      <c r="E725" s="8" t="s">
        <v>11</v>
      </c>
      <c r="F725" s="8" t="s">
        <v>12</v>
      </c>
      <c r="G725" s="8" t="s">
        <v>233</v>
      </c>
      <c r="H725" s="9" t="s">
        <v>234</v>
      </c>
    </row>
    <row r="726" spans="1:10" hidden="1" x14ac:dyDescent="0.25">
      <c r="A726" s="22">
        <v>725</v>
      </c>
      <c r="B726" s="22" t="s">
        <v>334</v>
      </c>
      <c r="C726" s="22" t="s">
        <v>342</v>
      </c>
      <c r="D726" s="21" t="s">
        <v>202</v>
      </c>
      <c r="E726" s="8" t="s">
        <v>19</v>
      </c>
      <c r="F726" s="8" t="s">
        <v>12</v>
      </c>
      <c r="G726" s="8" t="s">
        <v>235</v>
      </c>
      <c r="H726" s="9" t="s">
        <v>236</v>
      </c>
    </row>
    <row r="727" spans="1:10" hidden="1" x14ac:dyDescent="0.25">
      <c r="A727" s="22">
        <v>726</v>
      </c>
      <c r="B727" s="22" t="s">
        <v>334</v>
      </c>
      <c r="C727" s="22" t="s">
        <v>342</v>
      </c>
      <c r="D727" s="21" t="s">
        <v>202</v>
      </c>
      <c r="E727" s="8" t="s">
        <v>11</v>
      </c>
      <c r="F727" s="8" t="s">
        <v>12</v>
      </c>
      <c r="G727" s="8" t="s">
        <v>237</v>
      </c>
      <c r="H727" s="9" t="s">
        <v>238</v>
      </c>
    </row>
    <row r="728" spans="1:10" hidden="1" x14ac:dyDescent="0.25">
      <c r="A728" s="22">
        <v>727</v>
      </c>
      <c r="B728" s="22" t="s">
        <v>334</v>
      </c>
      <c r="C728" s="22" t="s">
        <v>342</v>
      </c>
      <c r="D728" s="21" t="s">
        <v>202</v>
      </c>
      <c r="E728" s="8" t="s">
        <v>11</v>
      </c>
      <c r="F728" s="8" t="s">
        <v>12</v>
      </c>
      <c r="G728" s="8" t="s">
        <v>239</v>
      </c>
      <c r="H728" s="9" t="s">
        <v>240</v>
      </c>
    </row>
    <row r="729" spans="1:10" hidden="1" x14ac:dyDescent="0.25">
      <c r="A729" s="22">
        <v>728</v>
      </c>
      <c r="B729" s="22" t="s">
        <v>334</v>
      </c>
      <c r="C729" s="22" t="s">
        <v>342</v>
      </c>
      <c r="D729" s="21" t="s">
        <v>202</v>
      </c>
      <c r="E729" s="8" t="s">
        <v>11</v>
      </c>
      <c r="F729" s="8" t="s">
        <v>12</v>
      </c>
      <c r="G729" s="8" t="s">
        <v>241</v>
      </c>
      <c r="H729" s="9" t="s">
        <v>242</v>
      </c>
    </row>
    <row r="730" spans="1:10" hidden="1" x14ac:dyDescent="0.25">
      <c r="A730" s="22">
        <v>729</v>
      </c>
      <c r="B730" s="22" t="s">
        <v>334</v>
      </c>
      <c r="C730" s="22" t="s">
        <v>342</v>
      </c>
      <c r="D730" s="21" t="s">
        <v>202</v>
      </c>
      <c r="E730" s="8" t="s">
        <v>11</v>
      </c>
      <c r="F730" s="8" t="s">
        <v>12</v>
      </c>
      <c r="G730" s="8" t="s">
        <v>243</v>
      </c>
      <c r="H730" s="9" t="s">
        <v>244</v>
      </c>
    </row>
    <row r="731" spans="1:10" hidden="1" x14ac:dyDescent="0.25">
      <c r="A731" s="22">
        <v>730</v>
      </c>
      <c r="B731" s="22" t="s">
        <v>334</v>
      </c>
      <c r="C731" s="22" t="s">
        <v>342</v>
      </c>
      <c r="D731" s="21" t="s">
        <v>202</v>
      </c>
      <c r="E731" s="8" t="s">
        <v>11</v>
      </c>
      <c r="F731" s="8" t="s">
        <v>12</v>
      </c>
      <c r="G731" s="8" t="s">
        <v>245</v>
      </c>
      <c r="H731" s="9" t="s">
        <v>246</v>
      </c>
      <c r="J731">
        <v>350</v>
      </c>
    </row>
    <row r="732" spans="1:10" hidden="1" x14ac:dyDescent="0.25">
      <c r="A732" s="22">
        <v>731</v>
      </c>
      <c r="B732" s="22" t="s">
        <v>334</v>
      </c>
      <c r="C732" s="22" t="s">
        <v>342</v>
      </c>
      <c r="D732" s="21" t="s">
        <v>202</v>
      </c>
      <c r="E732" s="8" t="s">
        <v>11</v>
      </c>
      <c r="F732" s="8" t="s">
        <v>12</v>
      </c>
      <c r="G732" s="8" t="s">
        <v>247</v>
      </c>
      <c r="H732" s="9" t="s">
        <v>248</v>
      </c>
    </row>
    <row r="733" spans="1:10" hidden="1" x14ac:dyDescent="0.25">
      <c r="A733" s="22">
        <v>732</v>
      </c>
      <c r="B733" s="22" t="s">
        <v>334</v>
      </c>
      <c r="C733" s="22" t="s">
        <v>342</v>
      </c>
      <c r="D733" s="21" t="s">
        <v>202</v>
      </c>
      <c r="E733" s="8" t="s">
        <v>11</v>
      </c>
      <c r="F733" s="8" t="s">
        <v>12</v>
      </c>
      <c r="G733" s="8" t="s">
        <v>249</v>
      </c>
      <c r="H733" s="9" t="s">
        <v>250</v>
      </c>
    </row>
    <row r="734" spans="1:10" hidden="1" x14ac:dyDescent="0.25">
      <c r="A734" s="22">
        <v>733</v>
      </c>
      <c r="B734" s="22" t="s">
        <v>334</v>
      </c>
      <c r="C734" s="22" t="s">
        <v>342</v>
      </c>
      <c r="D734" s="21" t="s">
        <v>202</v>
      </c>
      <c r="E734" s="8" t="s">
        <v>11</v>
      </c>
      <c r="F734" s="8" t="s">
        <v>12</v>
      </c>
      <c r="G734" s="8" t="s">
        <v>251</v>
      </c>
      <c r="H734" s="9" t="s">
        <v>252</v>
      </c>
    </row>
    <row r="735" spans="1:10" hidden="1" x14ac:dyDescent="0.25">
      <c r="A735" s="22">
        <v>734</v>
      </c>
      <c r="B735" s="22" t="s">
        <v>334</v>
      </c>
      <c r="C735" s="22" t="s">
        <v>342</v>
      </c>
      <c r="D735" s="21" t="s">
        <v>202</v>
      </c>
      <c r="E735" s="8" t="s">
        <v>11</v>
      </c>
      <c r="F735" s="8" t="s">
        <v>12</v>
      </c>
      <c r="G735" s="8" t="s">
        <v>253</v>
      </c>
      <c r="H735" s="9" t="s">
        <v>254</v>
      </c>
    </row>
    <row r="736" spans="1:10" hidden="1" x14ac:dyDescent="0.25">
      <c r="A736" s="22">
        <v>735</v>
      </c>
      <c r="B736" s="22" t="s">
        <v>334</v>
      </c>
      <c r="C736" s="22" t="s">
        <v>342</v>
      </c>
      <c r="D736" s="21" t="s">
        <v>202</v>
      </c>
      <c r="E736" s="8" t="s">
        <v>11</v>
      </c>
      <c r="F736" s="8" t="s">
        <v>12</v>
      </c>
      <c r="G736" s="8" t="s">
        <v>255</v>
      </c>
      <c r="H736" s="9" t="s">
        <v>256</v>
      </c>
    </row>
    <row r="737" spans="1:10" hidden="1" x14ac:dyDescent="0.25">
      <c r="A737" s="22">
        <v>736</v>
      </c>
      <c r="B737" s="22" t="s">
        <v>334</v>
      </c>
      <c r="C737" s="22" t="s">
        <v>342</v>
      </c>
      <c r="D737" s="21" t="s">
        <v>202</v>
      </c>
      <c r="E737" s="8" t="s">
        <v>11</v>
      </c>
      <c r="F737" s="8" t="s">
        <v>12</v>
      </c>
      <c r="G737" s="8" t="s">
        <v>257</v>
      </c>
      <c r="H737" s="9" t="s">
        <v>258</v>
      </c>
    </row>
    <row r="738" spans="1:10" hidden="1" x14ac:dyDescent="0.25">
      <c r="A738" s="22">
        <v>737</v>
      </c>
      <c r="B738" s="22" t="s">
        <v>334</v>
      </c>
      <c r="C738" s="22" t="s">
        <v>342</v>
      </c>
      <c r="D738" s="21" t="s">
        <v>202</v>
      </c>
      <c r="E738" s="8" t="s">
        <v>11</v>
      </c>
      <c r="F738" s="8" t="s">
        <v>12</v>
      </c>
      <c r="G738" s="8" t="s">
        <v>259</v>
      </c>
      <c r="H738" s="9" t="s">
        <v>260</v>
      </c>
    </row>
    <row r="739" spans="1:10" hidden="1" x14ac:dyDescent="0.25">
      <c r="A739" s="22">
        <v>738</v>
      </c>
      <c r="B739" s="22" t="s">
        <v>334</v>
      </c>
      <c r="C739" s="22" t="s">
        <v>342</v>
      </c>
      <c r="D739" s="21" t="s">
        <v>202</v>
      </c>
      <c r="E739" s="8" t="s">
        <v>11</v>
      </c>
      <c r="F739" s="8" t="s">
        <v>12</v>
      </c>
      <c r="G739" s="8" t="s">
        <v>261</v>
      </c>
      <c r="H739" s="9" t="s">
        <v>262</v>
      </c>
    </row>
    <row r="740" spans="1:10" hidden="1" x14ac:dyDescent="0.25">
      <c r="A740" s="22">
        <v>739</v>
      </c>
      <c r="B740" s="22" t="s">
        <v>334</v>
      </c>
      <c r="C740" s="22" t="s">
        <v>342</v>
      </c>
      <c r="D740" s="21" t="s">
        <v>202</v>
      </c>
      <c r="E740" s="8" t="s">
        <v>11</v>
      </c>
      <c r="F740" s="8" t="s">
        <v>12</v>
      </c>
      <c r="G740" s="8" t="s">
        <v>263</v>
      </c>
      <c r="H740" s="9" t="s">
        <v>264</v>
      </c>
    </row>
    <row r="741" spans="1:10" hidden="1" x14ac:dyDescent="0.25">
      <c r="A741" s="22">
        <v>740</v>
      </c>
      <c r="B741" s="22" t="s">
        <v>334</v>
      </c>
      <c r="C741" s="22" t="s">
        <v>342</v>
      </c>
      <c r="D741" s="21" t="s">
        <v>202</v>
      </c>
      <c r="E741" s="8" t="s">
        <v>11</v>
      </c>
      <c r="F741" s="8" t="s">
        <v>12</v>
      </c>
      <c r="G741" s="8" t="s">
        <v>265</v>
      </c>
      <c r="H741" s="9" t="s">
        <v>266</v>
      </c>
    </row>
    <row r="742" spans="1:10" hidden="1" x14ac:dyDescent="0.25">
      <c r="A742" s="22">
        <v>741</v>
      </c>
      <c r="B742" s="22" t="s">
        <v>334</v>
      </c>
      <c r="C742" s="22" t="s">
        <v>342</v>
      </c>
      <c r="D742" s="21" t="s">
        <v>202</v>
      </c>
      <c r="E742" s="8" t="s">
        <v>11</v>
      </c>
      <c r="F742" s="8" t="s">
        <v>12</v>
      </c>
      <c r="G742" s="8" t="s">
        <v>267</v>
      </c>
      <c r="H742" s="9" t="s">
        <v>268</v>
      </c>
      <c r="J742">
        <v>148</v>
      </c>
    </row>
    <row r="743" spans="1:10" hidden="1" x14ac:dyDescent="0.25">
      <c r="A743" s="22">
        <v>742</v>
      </c>
      <c r="B743" s="22" t="s">
        <v>334</v>
      </c>
      <c r="C743" s="22" t="s">
        <v>342</v>
      </c>
      <c r="D743" s="21" t="s">
        <v>202</v>
      </c>
      <c r="E743" s="8" t="s">
        <v>11</v>
      </c>
      <c r="F743" s="8" t="s">
        <v>12</v>
      </c>
      <c r="G743" s="8" t="s">
        <v>269</v>
      </c>
      <c r="H743" s="9" t="s">
        <v>270</v>
      </c>
    </row>
    <row r="744" spans="1:10" hidden="1" x14ac:dyDescent="0.25">
      <c r="A744" s="22">
        <v>743</v>
      </c>
      <c r="B744" s="22" t="s">
        <v>334</v>
      </c>
      <c r="C744" s="22" t="s">
        <v>342</v>
      </c>
      <c r="D744" s="21" t="s">
        <v>202</v>
      </c>
      <c r="E744" s="8" t="s">
        <v>11</v>
      </c>
      <c r="F744" s="8" t="s">
        <v>12</v>
      </c>
      <c r="G744" s="8" t="s">
        <v>271</v>
      </c>
      <c r="H744" s="9" t="s">
        <v>272</v>
      </c>
    </row>
    <row r="745" spans="1:10" hidden="1" x14ac:dyDescent="0.25">
      <c r="A745" s="22">
        <v>744</v>
      </c>
      <c r="B745" s="22" t="s">
        <v>334</v>
      </c>
      <c r="C745" s="22" t="s">
        <v>342</v>
      </c>
      <c r="D745" s="21" t="s">
        <v>202</v>
      </c>
      <c r="E745" s="8" t="s">
        <v>19</v>
      </c>
      <c r="F745" s="8" t="s">
        <v>12</v>
      </c>
      <c r="G745" s="8" t="s">
        <v>273</v>
      </c>
      <c r="H745" s="9" t="s">
        <v>274</v>
      </c>
      <c r="J745">
        <v>498</v>
      </c>
    </row>
    <row r="746" spans="1:10" hidden="1" x14ac:dyDescent="0.25">
      <c r="A746" s="22">
        <v>745</v>
      </c>
      <c r="B746" s="22" t="s">
        <v>334</v>
      </c>
      <c r="C746" s="22" t="s">
        <v>342</v>
      </c>
      <c r="D746" s="21" t="s">
        <v>202</v>
      </c>
      <c r="E746" s="8" t="s">
        <v>11</v>
      </c>
      <c r="F746" s="8" t="s">
        <v>12</v>
      </c>
      <c r="G746" s="8" t="s">
        <v>275</v>
      </c>
      <c r="H746" s="9" t="s">
        <v>276</v>
      </c>
      <c r="J746" s="10">
        <v>1702</v>
      </c>
    </row>
    <row r="747" spans="1:10" hidden="1" x14ac:dyDescent="0.25">
      <c r="A747" s="22">
        <v>746</v>
      </c>
      <c r="B747" s="22" t="s">
        <v>334</v>
      </c>
      <c r="C747" s="22" t="s">
        <v>342</v>
      </c>
      <c r="D747" s="21" t="s">
        <v>202</v>
      </c>
      <c r="E747" s="8" t="s">
        <v>11</v>
      </c>
      <c r="F747" s="8" t="s">
        <v>12</v>
      </c>
      <c r="G747" s="8" t="s">
        <v>277</v>
      </c>
      <c r="H747" s="9" t="s">
        <v>278</v>
      </c>
    </row>
    <row r="748" spans="1:10" hidden="1" x14ac:dyDescent="0.25">
      <c r="A748" s="22">
        <v>747</v>
      </c>
      <c r="B748" s="22" t="s">
        <v>334</v>
      </c>
      <c r="C748" s="22" t="s">
        <v>342</v>
      </c>
      <c r="D748" s="21" t="s">
        <v>202</v>
      </c>
      <c r="E748" s="8" t="s">
        <v>11</v>
      </c>
      <c r="F748" s="8" t="s">
        <v>12</v>
      </c>
      <c r="G748" s="8" t="s">
        <v>279</v>
      </c>
      <c r="H748" s="9" t="s">
        <v>280</v>
      </c>
    </row>
    <row r="749" spans="1:10" hidden="1" x14ac:dyDescent="0.25">
      <c r="A749" s="22">
        <v>748</v>
      </c>
      <c r="B749" s="22" t="s">
        <v>334</v>
      </c>
      <c r="C749" s="22" t="s">
        <v>342</v>
      </c>
      <c r="D749" s="21" t="s">
        <v>202</v>
      </c>
      <c r="E749" s="8" t="s">
        <v>11</v>
      </c>
      <c r="F749" s="8" t="s">
        <v>12</v>
      </c>
      <c r="G749" s="8" t="s">
        <v>281</v>
      </c>
      <c r="H749" s="9" t="s">
        <v>282</v>
      </c>
    </row>
    <row r="750" spans="1:10" hidden="1" x14ac:dyDescent="0.25">
      <c r="A750" s="22">
        <v>749</v>
      </c>
      <c r="B750" s="22" t="s">
        <v>334</v>
      </c>
      <c r="C750" s="22" t="s">
        <v>342</v>
      </c>
      <c r="D750" s="21" t="s">
        <v>202</v>
      </c>
      <c r="E750" s="8" t="s">
        <v>11</v>
      </c>
      <c r="F750" s="8" t="s">
        <v>12</v>
      </c>
      <c r="G750" s="8" t="s">
        <v>283</v>
      </c>
      <c r="H750" s="9" t="s">
        <v>284</v>
      </c>
    </row>
    <row r="751" spans="1:10" hidden="1" x14ac:dyDescent="0.25">
      <c r="A751" s="22">
        <v>750</v>
      </c>
      <c r="B751" s="22" t="s">
        <v>334</v>
      </c>
      <c r="C751" s="22" t="s">
        <v>342</v>
      </c>
      <c r="D751" s="21" t="s">
        <v>202</v>
      </c>
      <c r="E751" s="8" t="s">
        <v>11</v>
      </c>
      <c r="F751" s="8" t="s">
        <v>12</v>
      </c>
      <c r="G751" s="8" t="s">
        <v>285</v>
      </c>
      <c r="H751" s="9" t="s">
        <v>286</v>
      </c>
    </row>
    <row r="752" spans="1:10" hidden="1" x14ac:dyDescent="0.25">
      <c r="A752" s="22">
        <v>751</v>
      </c>
      <c r="B752" s="22" t="s">
        <v>334</v>
      </c>
      <c r="C752" s="22" t="s">
        <v>342</v>
      </c>
      <c r="D752" s="21" t="s">
        <v>202</v>
      </c>
      <c r="E752" s="8" t="s">
        <v>19</v>
      </c>
      <c r="F752" s="8" t="s">
        <v>12</v>
      </c>
      <c r="G752" s="8" t="s">
        <v>287</v>
      </c>
      <c r="H752" s="9" t="s">
        <v>288</v>
      </c>
      <c r="J752" s="10">
        <v>1702</v>
      </c>
    </row>
    <row r="753" spans="1:10" hidden="1" x14ac:dyDescent="0.25">
      <c r="A753" s="22">
        <v>752</v>
      </c>
      <c r="B753" s="22" t="s">
        <v>334</v>
      </c>
      <c r="C753" s="22" t="s">
        <v>342</v>
      </c>
      <c r="D753" s="21" t="s">
        <v>202</v>
      </c>
      <c r="E753" s="8" t="s">
        <v>11</v>
      </c>
      <c r="F753" s="8" t="s">
        <v>12</v>
      </c>
      <c r="G753" s="8" t="s">
        <v>289</v>
      </c>
      <c r="H753" s="9" t="s">
        <v>290</v>
      </c>
      <c r="J753" s="10">
        <v>3623</v>
      </c>
    </row>
    <row r="754" spans="1:10" hidden="1" x14ac:dyDescent="0.25">
      <c r="A754" s="22">
        <v>753</v>
      </c>
      <c r="B754" s="22" t="s">
        <v>334</v>
      </c>
      <c r="C754" s="22" t="s">
        <v>342</v>
      </c>
      <c r="D754" s="21" t="s">
        <v>202</v>
      </c>
      <c r="E754" s="8" t="s">
        <v>19</v>
      </c>
      <c r="F754" s="8" t="s">
        <v>12</v>
      </c>
      <c r="G754" s="8" t="s">
        <v>291</v>
      </c>
      <c r="H754" s="9" t="s">
        <v>292</v>
      </c>
      <c r="J754" s="10">
        <v>38439</v>
      </c>
    </row>
    <row r="755" spans="1:10" hidden="1" x14ac:dyDescent="0.25">
      <c r="A755" s="22">
        <v>754</v>
      </c>
      <c r="B755" s="22" t="s">
        <v>334</v>
      </c>
      <c r="C755" s="22" t="s">
        <v>342</v>
      </c>
      <c r="D755" s="21" t="s">
        <v>202</v>
      </c>
      <c r="E755" s="8" t="s">
        <v>11</v>
      </c>
      <c r="F755" s="8" t="s">
        <v>12</v>
      </c>
      <c r="G755" s="8" t="s">
        <v>293</v>
      </c>
      <c r="H755" s="9" t="s">
        <v>294</v>
      </c>
    </row>
    <row r="756" spans="1:10" hidden="1" x14ac:dyDescent="0.25">
      <c r="A756" s="22">
        <v>755</v>
      </c>
      <c r="B756" s="22" t="s">
        <v>334</v>
      </c>
      <c r="C756" s="22" t="s">
        <v>342</v>
      </c>
      <c r="D756" s="21" t="s">
        <v>202</v>
      </c>
      <c r="E756" s="8" t="s">
        <v>11</v>
      </c>
      <c r="F756" s="8" t="s">
        <v>12</v>
      </c>
      <c r="G756" s="8" t="s">
        <v>295</v>
      </c>
      <c r="H756" s="9" t="s">
        <v>296</v>
      </c>
    </row>
    <row r="757" spans="1:10" hidden="1" x14ac:dyDescent="0.25">
      <c r="A757" s="22">
        <v>756</v>
      </c>
      <c r="B757" s="22" t="s">
        <v>334</v>
      </c>
      <c r="C757" s="22" t="s">
        <v>342</v>
      </c>
      <c r="D757" s="21" t="s">
        <v>202</v>
      </c>
      <c r="E757" s="8" t="s">
        <v>19</v>
      </c>
      <c r="F757" s="8" t="s">
        <v>12</v>
      </c>
      <c r="G757" s="8" t="s">
        <v>297</v>
      </c>
      <c r="H757" s="9" t="s">
        <v>298</v>
      </c>
      <c r="J757" s="10">
        <v>38439</v>
      </c>
    </row>
    <row r="758" spans="1:10" hidden="1" x14ac:dyDescent="0.25">
      <c r="A758" s="22">
        <v>757</v>
      </c>
      <c r="B758" s="22" t="s">
        <v>334</v>
      </c>
      <c r="C758" s="22" t="s">
        <v>342</v>
      </c>
      <c r="D758" s="21" t="s">
        <v>202</v>
      </c>
      <c r="E758" s="8" t="s">
        <v>19</v>
      </c>
      <c r="F758" s="8" t="s">
        <v>12</v>
      </c>
      <c r="G758" s="8" t="s">
        <v>299</v>
      </c>
      <c r="H758" s="9" t="s">
        <v>300</v>
      </c>
      <c r="J758" s="10">
        <v>38388</v>
      </c>
    </row>
    <row r="759" spans="1:10" hidden="1" x14ac:dyDescent="0.25">
      <c r="A759" s="22">
        <v>758</v>
      </c>
      <c r="B759" s="22" t="s">
        <v>334</v>
      </c>
      <c r="C759" s="22" t="s">
        <v>342</v>
      </c>
      <c r="D759" s="21" t="s">
        <v>202</v>
      </c>
      <c r="E759" s="8" t="s">
        <v>11</v>
      </c>
      <c r="F759" s="8" t="s">
        <v>12</v>
      </c>
      <c r="G759" s="8" t="s">
        <v>301</v>
      </c>
      <c r="H759" s="9" t="s">
        <v>302</v>
      </c>
      <c r="J759">
        <v>-51</v>
      </c>
    </row>
    <row r="760" spans="1:10" hidden="1" x14ac:dyDescent="0.25">
      <c r="A760" s="22">
        <v>759</v>
      </c>
      <c r="B760" s="22" t="s">
        <v>334</v>
      </c>
      <c r="C760" s="22" t="s">
        <v>342</v>
      </c>
      <c r="D760" s="21" t="s">
        <v>303</v>
      </c>
      <c r="E760" s="8" t="s">
        <v>11</v>
      </c>
      <c r="F760" s="8" t="s">
        <v>12</v>
      </c>
      <c r="G760" s="8" t="s">
        <v>304</v>
      </c>
      <c r="H760" s="9" t="s">
        <v>305</v>
      </c>
    </row>
    <row r="761" spans="1:10" hidden="1" x14ac:dyDescent="0.25">
      <c r="A761" s="22">
        <v>760</v>
      </c>
      <c r="B761" s="22" t="s">
        <v>334</v>
      </c>
      <c r="C761" s="22" t="s">
        <v>342</v>
      </c>
      <c r="D761" s="21" t="s">
        <v>303</v>
      </c>
      <c r="E761" s="8" t="s">
        <v>11</v>
      </c>
      <c r="F761" s="8" t="s">
        <v>12</v>
      </c>
      <c r="G761" s="8" t="s">
        <v>306</v>
      </c>
      <c r="H761" s="9" t="s">
        <v>307</v>
      </c>
    </row>
    <row r="762" spans="1:10" hidden="1" x14ac:dyDescent="0.25">
      <c r="A762" s="22">
        <v>761</v>
      </c>
      <c r="B762" s="22" t="s">
        <v>334</v>
      </c>
      <c r="C762" s="22" t="s">
        <v>342</v>
      </c>
      <c r="D762" s="21" t="s">
        <v>303</v>
      </c>
      <c r="E762" s="8" t="s">
        <v>11</v>
      </c>
      <c r="F762" s="8" t="s">
        <v>12</v>
      </c>
      <c r="G762" s="8" t="s">
        <v>308</v>
      </c>
      <c r="H762" s="9" t="s">
        <v>309</v>
      </c>
    </row>
    <row r="763" spans="1:10" hidden="1" x14ac:dyDescent="0.25">
      <c r="A763" s="22">
        <v>762</v>
      </c>
      <c r="B763" s="22" t="s">
        <v>334</v>
      </c>
      <c r="C763" s="22" t="s">
        <v>342</v>
      </c>
      <c r="D763" s="21" t="s">
        <v>303</v>
      </c>
      <c r="E763" s="8" t="s">
        <v>11</v>
      </c>
      <c r="F763" s="8" t="s">
        <v>12</v>
      </c>
      <c r="G763" s="8" t="s">
        <v>310</v>
      </c>
      <c r="H763" s="9" t="s">
        <v>311</v>
      </c>
    </row>
    <row r="764" spans="1:10" hidden="1" x14ac:dyDescent="0.25">
      <c r="A764" s="22">
        <v>763</v>
      </c>
      <c r="B764" s="22" t="s">
        <v>334</v>
      </c>
      <c r="C764" s="22" t="s">
        <v>342</v>
      </c>
      <c r="D764" s="21" t="s">
        <v>303</v>
      </c>
      <c r="E764" s="8" t="s">
        <v>11</v>
      </c>
      <c r="F764" s="8" t="s">
        <v>12</v>
      </c>
      <c r="G764" s="8" t="s">
        <v>312</v>
      </c>
      <c r="H764" s="9" t="s">
        <v>313</v>
      </c>
    </row>
    <row r="765" spans="1:10" hidden="1" x14ac:dyDescent="0.25">
      <c r="A765" s="22">
        <v>764</v>
      </c>
      <c r="B765" s="22" t="s">
        <v>334</v>
      </c>
      <c r="C765" s="22" t="s">
        <v>342</v>
      </c>
      <c r="D765" s="21" t="s">
        <v>303</v>
      </c>
      <c r="E765" s="8" t="s">
        <v>11</v>
      </c>
      <c r="F765" s="8" t="s">
        <v>12</v>
      </c>
      <c r="G765" s="8" t="s">
        <v>314</v>
      </c>
      <c r="H765" s="9" t="s">
        <v>315</v>
      </c>
    </row>
    <row r="766" spans="1:10" hidden="1" x14ac:dyDescent="0.25">
      <c r="A766" s="22">
        <v>765</v>
      </c>
      <c r="B766" s="22" t="s">
        <v>334</v>
      </c>
      <c r="C766" s="22" t="s">
        <v>342</v>
      </c>
      <c r="D766" s="21" t="s">
        <v>303</v>
      </c>
      <c r="E766" s="8" t="s">
        <v>11</v>
      </c>
      <c r="F766" s="8" t="s">
        <v>12</v>
      </c>
      <c r="G766" s="8" t="s">
        <v>316</v>
      </c>
      <c r="H766" s="9" t="s">
        <v>317</v>
      </c>
    </row>
    <row r="767" spans="1:10" hidden="1" x14ac:dyDescent="0.25">
      <c r="A767" s="22">
        <v>766</v>
      </c>
      <c r="B767" s="22" t="s">
        <v>334</v>
      </c>
      <c r="C767" s="22" t="s">
        <v>342</v>
      </c>
      <c r="D767" s="21" t="s">
        <v>303</v>
      </c>
      <c r="E767" s="8" t="s">
        <v>19</v>
      </c>
      <c r="F767" s="8" t="s">
        <v>12</v>
      </c>
      <c r="G767" s="8" t="s">
        <v>318</v>
      </c>
      <c r="H767" s="9" t="s">
        <v>319</v>
      </c>
    </row>
    <row r="768" spans="1:10" hidden="1" x14ac:dyDescent="0.25">
      <c r="A768" s="22">
        <v>767</v>
      </c>
      <c r="B768" s="22" t="s">
        <v>334</v>
      </c>
      <c r="C768" s="22" t="s">
        <v>342</v>
      </c>
      <c r="D768" s="21" t="s">
        <v>303</v>
      </c>
      <c r="E768" s="8" t="s">
        <v>19</v>
      </c>
      <c r="F768" s="8" t="s">
        <v>12</v>
      </c>
      <c r="G768" s="8" t="s">
        <v>320</v>
      </c>
      <c r="H768" s="9" t="s">
        <v>321</v>
      </c>
    </row>
    <row r="769" spans="1:10" hidden="1" x14ac:dyDescent="0.25">
      <c r="A769" s="22">
        <v>768</v>
      </c>
      <c r="B769" s="22" t="s">
        <v>334</v>
      </c>
      <c r="C769" s="22" t="s">
        <v>342</v>
      </c>
      <c r="D769" s="21" t="s">
        <v>303</v>
      </c>
      <c r="E769" s="8" t="s">
        <v>11</v>
      </c>
      <c r="F769" s="8" t="s">
        <v>12</v>
      </c>
      <c r="G769" s="8" t="s">
        <v>322</v>
      </c>
      <c r="H769" s="9" t="s">
        <v>323</v>
      </c>
    </row>
    <row r="770" spans="1:10" hidden="1" x14ac:dyDescent="0.25">
      <c r="A770" s="22">
        <v>769</v>
      </c>
      <c r="B770" s="22" t="s">
        <v>334</v>
      </c>
      <c r="C770" s="22" t="s">
        <v>342</v>
      </c>
      <c r="D770" s="21" t="s">
        <v>303</v>
      </c>
      <c r="E770" s="8" t="s">
        <v>11</v>
      </c>
      <c r="F770" s="8" t="s">
        <v>12</v>
      </c>
      <c r="G770" s="8" t="s">
        <v>324</v>
      </c>
      <c r="H770" s="9" t="s">
        <v>325</v>
      </c>
    </row>
    <row r="771" spans="1:10" hidden="1" x14ac:dyDescent="0.25">
      <c r="A771" s="22">
        <v>770</v>
      </c>
      <c r="B771" s="22" t="s">
        <v>334</v>
      </c>
      <c r="C771" s="22" t="s">
        <v>342</v>
      </c>
      <c r="D771" s="21" t="s">
        <v>303</v>
      </c>
      <c r="E771" s="8" t="s">
        <v>11</v>
      </c>
      <c r="F771" s="8" t="s">
        <v>12</v>
      </c>
      <c r="G771" s="8" t="s">
        <v>326</v>
      </c>
      <c r="H771" s="9" t="s">
        <v>327</v>
      </c>
    </row>
    <row r="772" spans="1:10" hidden="1" x14ac:dyDescent="0.25">
      <c r="A772" s="22">
        <v>771</v>
      </c>
      <c r="B772" s="22" t="s">
        <v>333</v>
      </c>
      <c r="C772" s="22" t="s">
        <v>342</v>
      </c>
      <c r="D772" s="21" t="s">
        <v>10</v>
      </c>
      <c r="E772" s="8" t="s">
        <v>11</v>
      </c>
      <c r="F772" s="8" t="s">
        <v>12</v>
      </c>
      <c r="G772" s="8" t="s">
        <v>13</v>
      </c>
      <c r="H772" s="9" t="s">
        <v>14</v>
      </c>
    </row>
    <row r="773" spans="1:10" hidden="1" x14ac:dyDescent="0.25">
      <c r="A773" s="22">
        <v>772</v>
      </c>
      <c r="B773" s="22" t="s">
        <v>333</v>
      </c>
      <c r="C773" s="22" t="s">
        <v>342</v>
      </c>
      <c r="D773" s="21" t="s">
        <v>10</v>
      </c>
      <c r="E773" s="8" t="s">
        <v>11</v>
      </c>
      <c r="F773" s="8" t="s">
        <v>12</v>
      </c>
      <c r="G773" s="8" t="s">
        <v>15</v>
      </c>
      <c r="H773" s="9" t="s">
        <v>16</v>
      </c>
    </row>
    <row r="774" spans="1:10" hidden="1" x14ac:dyDescent="0.25">
      <c r="A774" s="22">
        <v>773</v>
      </c>
      <c r="B774" s="22" t="s">
        <v>333</v>
      </c>
      <c r="C774" s="22" t="s">
        <v>342</v>
      </c>
      <c r="D774" s="21" t="s">
        <v>10</v>
      </c>
      <c r="E774" s="8" t="s">
        <v>11</v>
      </c>
      <c r="F774" s="8" t="s">
        <v>12</v>
      </c>
      <c r="G774" s="8" t="s">
        <v>17</v>
      </c>
      <c r="H774" s="9" t="s">
        <v>18</v>
      </c>
    </row>
    <row r="775" spans="1:10" hidden="1" x14ac:dyDescent="0.25">
      <c r="A775" s="22">
        <v>774</v>
      </c>
      <c r="B775" s="22" t="s">
        <v>333</v>
      </c>
      <c r="C775" s="22" t="s">
        <v>342</v>
      </c>
      <c r="D775" s="21" t="s">
        <v>10</v>
      </c>
      <c r="E775" s="8" t="s">
        <v>19</v>
      </c>
      <c r="F775" s="8" t="s">
        <v>12</v>
      </c>
      <c r="G775" s="8" t="s">
        <v>20</v>
      </c>
      <c r="H775" s="9" t="s">
        <v>21</v>
      </c>
    </row>
    <row r="776" spans="1:10" hidden="1" x14ac:dyDescent="0.25">
      <c r="A776" s="22">
        <v>775</v>
      </c>
      <c r="B776" s="22" t="s">
        <v>333</v>
      </c>
      <c r="C776" s="22" t="s">
        <v>342</v>
      </c>
      <c r="D776" s="21" t="s">
        <v>10</v>
      </c>
      <c r="E776" s="8" t="s">
        <v>11</v>
      </c>
      <c r="F776" s="8" t="s">
        <v>12</v>
      </c>
      <c r="G776" s="8" t="s">
        <v>22</v>
      </c>
      <c r="H776" s="9" t="s">
        <v>23</v>
      </c>
    </row>
    <row r="777" spans="1:10" hidden="1" x14ac:dyDescent="0.25">
      <c r="A777" s="22">
        <v>776</v>
      </c>
      <c r="B777" s="22" t="s">
        <v>333</v>
      </c>
      <c r="C777" s="22" t="s">
        <v>342</v>
      </c>
      <c r="D777" s="21" t="s">
        <v>10</v>
      </c>
      <c r="E777" s="8" t="s">
        <v>11</v>
      </c>
      <c r="F777" s="8" t="s">
        <v>12</v>
      </c>
      <c r="G777" s="8" t="s">
        <v>24</v>
      </c>
      <c r="H777" s="9" t="s">
        <v>25</v>
      </c>
    </row>
    <row r="778" spans="1:10" hidden="1" x14ac:dyDescent="0.25">
      <c r="A778" s="22">
        <v>777</v>
      </c>
      <c r="B778" s="22" t="s">
        <v>333</v>
      </c>
      <c r="C778" s="22" t="s">
        <v>342</v>
      </c>
      <c r="D778" s="21" t="s">
        <v>10</v>
      </c>
      <c r="E778" s="8" t="s">
        <v>19</v>
      </c>
      <c r="F778" s="8" t="s">
        <v>12</v>
      </c>
      <c r="G778" s="8" t="s">
        <v>26</v>
      </c>
      <c r="H778" s="9" t="s">
        <v>27</v>
      </c>
    </row>
    <row r="779" spans="1:10" hidden="1" x14ac:dyDescent="0.25">
      <c r="A779" s="22">
        <v>778</v>
      </c>
      <c r="B779" s="22" t="s">
        <v>333</v>
      </c>
      <c r="C779" s="22" t="s">
        <v>342</v>
      </c>
      <c r="D779" s="21" t="s">
        <v>10</v>
      </c>
      <c r="E779" s="8" t="s">
        <v>11</v>
      </c>
      <c r="F779" s="8" t="s">
        <v>12</v>
      </c>
      <c r="G779" s="8" t="s">
        <v>28</v>
      </c>
      <c r="H779" s="9" t="s">
        <v>29</v>
      </c>
    </row>
    <row r="780" spans="1:10" hidden="1" x14ac:dyDescent="0.25">
      <c r="A780" s="22">
        <v>779</v>
      </c>
      <c r="B780" s="22" t="s">
        <v>333</v>
      </c>
      <c r="C780" s="22" t="s">
        <v>342</v>
      </c>
      <c r="D780" s="21" t="s">
        <v>10</v>
      </c>
      <c r="E780" s="8" t="s">
        <v>11</v>
      </c>
      <c r="F780" s="8" t="s">
        <v>12</v>
      </c>
      <c r="G780" s="8" t="s">
        <v>30</v>
      </c>
      <c r="H780" s="9" t="s">
        <v>31</v>
      </c>
    </row>
    <row r="781" spans="1:10" hidden="1" x14ac:dyDescent="0.25">
      <c r="A781" s="22">
        <v>780</v>
      </c>
      <c r="B781" s="22" t="s">
        <v>333</v>
      </c>
      <c r="C781" s="22" t="s">
        <v>342</v>
      </c>
      <c r="D781" s="21" t="s">
        <v>10</v>
      </c>
      <c r="E781" s="8" t="s">
        <v>11</v>
      </c>
      <c r="F781" s="8" t="s">
        <v>12</v>
      </c>
      <c r="G781" s="8" t="s">
        <v>32</v>
      </c>
      <c r="H781" s="9" t="s">
        <v>33</v>
      </c>
      <c r="J781" s="10">
        <v>39882</v>
      </c>
    </row>
    <row r="782" spans="1:10" hidden="1" x14ac:dyDescent="0.25">
      <c r="A782" s="22">
        <v>781</v>
      </c>
      <c r="B782" s="22" t="s">
        <v>333</v>
      </c>
      <c r="C782" s="22" t="s">
        <v>342</v>
      </c>
      <c r="D782" s="21" t="s">
        <v>10</v>
      </c>
      <c r="E782" s="8" t="s">
        <v>11</v>
      </c>
      <c r="F782" s="8" t="s">
        <v>12</v>
      </c>
      <c r="G782" s="8" t="s">
        <v>34</v>
      </c>
      <c r="H782" s="9" t="s">
        <v>35</v>
      </c>
    </row>
    <row r="783" spans="1:10" hidden="1" x14ac:dyDescent="0.25">
      <c r="A783" s="22">
        <v>782</v>
      </c>
      <c r="B783" s="22" t="s">
        <v>333</v>
      </c>
      <c r="C783" s="22" t="s">
        <v>342</v>
      </c>
      <c r="D783" s="21" t="s">
        <v>10</v>
      </c>
      <c r="E783" s="8" t="s">
        <v>11</v>
      </c>
      <c r="F783" s="8" t="s">
        <v>12</v>
      </c>
      <c r="G783" s="8" t="s">
        <v>36</v>
      </c>
      <c r="H783" s="9" t="s">
        <v>37</v>
      </c>
    </row>
    <row r="784" spans="1:10" hidden="1" x14ac:dyDescent="0.25">
      <c r="A784" s="22">
        <v>783</v>
      </c>
      <c r="B784" s="22" t="s">
        <v>333</v>
      </c>
      <c r="C784" s="22" t="s">
        <v>342</v>
      </c>
      <c r="D784" s="21" t="s">
        <v>10</v>
      </c>
      <c r="E784" s="8" t="s">
        <v>11</v>
      </c>
      <c r="F784" s="8" t="s">
        <v>12</v>
      </c>
      <c r="G784" s="8" t="s">
        <v>38</v>
      </c>
      <c r="H784" s="9" t="s">
        <v>39</v>
      </c>
    </row>
    <row r="785" spans="1:10" hidden="1" x14ac:dyDescent="0.25">
      <c r="A785" s="22">
        <v>784</v>
      </c>
      <c r="B785" s="22" t="s">
        <v>333</v>
      </c>
      <c r="C785" s="22" t="s">
        <v>342</v>
      </c>
      <c r="D785" s="21" t="s">
        <v>10</v>
      </c>
      <c r="E785" s="8" t="s">
        <v>11</v>
      </c>
      <c r="F785" s="8" t="s">
        <v>12</v>
      </c>
      <c r="G785" s="8" t="s">
        <v>40</v>
      </c>
      <c r="H785" s="9" t="s">
        <v>41</v>
      </c>
    </row>
    <row r="786" spans="1:10" hidden="1" x14ac:dyDescent="0.25">
      <c r="A786" s="22">
        <v>785</v>
      </c>
      <c r="B786" s="22" t="s">
        <v>333</v>
      </c>
      <c r="C786" s="22" t="s">
        <v>342</v>
      </c>
      <c r="D786" s="21" t="s">
        <v>10</v>
      </c>
      <c r="E786" s="8" t="s">
        <v>11</v>
      </c>
      <c r="F786" s="8" t="s">
        <v>12</v>
      </c>
      <c r="G786" s="8" t="s">
        <v>42</v>
      </c>
      <c r="H786" s="9" t="s">
        <v>43</v>
      </c>
    </row>
    <row r="787" spans="1:10" hidden="1" x14ac:dyDescent="0.25">
      <c r="A787" s="22">
        <v>786</v>
      </c>
      <c r="B787" s="22" t="s">
        <v>333</v>
      </c>
      <c r="C787" s="22" t="s">
        <v>342</v>
      </c>
      <c r="D787" s="21" t="s">
        <v>10</v>
      </c>
      <c r="E787" s="8" t="s">
        <v>11</v>
      </c>
      <c r="F787" s="8" t="s">
        <v>12</v>
      </c>
      <c r="G787" s="8" t="s">
        <v>44</v>
      </c>
      <c r="H787" s="9" t="s">
        <v>45</v>
      </c>
    </row>
    <row r="788" spans="1:10" hidden="1" x14ac:dyDescent="0.25">
      <c r="A788" s="22">
        <v>787</v>
      </c>
      <c r="B788" s="22" t="s">
        <v>333</v>
      </c>
      <c r="C788" s="22" t="s">
        <v>342</v>
      </c>
      <c r="D788" s="21" t="s">
        <v>10</v>
      </c>
      <c r="E788" s="8" t="s">
        <v>11</v>
      </c>
      <c r="F788" s="8" t="s">
        <v>12</v>
      </c>
      <c r="G788" s="8" t="s">
        <v>46</v>
      </c>
      <c r="H788" s="9" t="s">
        <v>47</v>
      </c>
    </row>
    <row r="789" spans="1:10" hidden="1" x14ac:dyDescent="0.25">
      <c r="A789" s="22">
        <v>788</v>
      </c>
      <c r="B789" s="22" t="s">
        <v>333</v>
      </c>
      <c r="C789" s="22" t="s">
        <v>342</v>
      </c>
      <c r="D789" s="21" t="s">
        <v>10</v>
      </c>
      <c r="E789" s="8" t="s">
        <v>11</v>
      </c>
      <c r="F789" s="8" t="s">
        <v>12</v>
      </c>
      <c r="G789" s="8" t="s">
        <v>48</v>
      </c>
      <c r="H789" s="9" t="s">
        <v>49</v>
      </c>
    </row>
    <row r="790" spans="1:10" hidden="1" x14ac:dyDescent="0.25">
      <c r="A790" s="22">
        <v>789</v>
      </c>
      <c r="B790" s="22" t="s">
        <v>333</v>
      </c>
      <c r="C790" s="22" t="s">
        <v>342</v>
      </c>
      <c r="D790" s="21" t="s">
        <v>10</v>
      </c>
      <c r="E790" s="8" t="s">
        <v>11</v>
      </c>
      <c r="F790" s="8" t="s">
        <v>12</v>
      </c>
      <c r="G790" s="8" t="s">
        <v>50</v>
      </c>
      <c r="H790" s="9" t="s">
        <v>51</v>
      </c>
    </row>
    <row r="791" spans="1:10" hidden="1" x14ac:dyDescent="0.25">
      <c r="A791" s="22">
        <v>790</v>
      </c>
      <c r="B791" s="22" t="s">
        <v>333</v>
      </c>
      <c r="C791" s="22" t="s">
        <v>342</v>
      </c>
      <c r="D791" s="21" t="s">
        <v>10</v>
      </c>
      <c r="E791" s="8" t="s">
        <v>11</v>
      </c>
      <c r="F791" s="8" t="s">
        <v>12</v>
      </c>
      <c r="G791" s="8" t="s">
        <v>52</v>
      </c>
      <c r="H791" s="9" t="s">
        <v>53</v>
      </c>
    </row>
    <row r="792" spans="1:10" hidden="1" x14ac:dyDescent="0.25">
      <c r="A792" s="22">
        <v>791</v>
      </c>
      <c r="B792" s="22" t="s">
        <v>333</v>
      </c>
      <c r="C792" s="22" t="s">
        <v>342</v>
      </c>
      <c r="D792" s="21" t="s">
        <v>10</v>
      </c>
      <c r="E792" s="8" t="s">
        <v>11</v>
      </c>
      <c r="F792" s="8" t="s">
        <v>12</v>
      </c>
      <c r="G792" s="8" t="s">
        <v>54</v>
      </c>
      <c r="H792" s="9" t="s">
        <v>55</v>
      </c>
    </row>
    <row r="793" spans="1:10" hidden="1" x14ac:dyDescent="0.25">
      <c r="A793" s="22">
        <v>792</v>
      </c>
      <c r="B793" s="22" t="s">
        <v>333</v>
      </c>
      <c r="C793" s="22" t="s">
        <v>342</v>
      </c>
      <c r="D793" s="21" t="s">
        <v>10</v>
      </c>
      <c r="E793" s="8" t="s">
        <v>11</v>
      </c>
      <c r="F793" s="8" t="s">
        <v>12</v>
      </c>
      <c r="G793" s="8" t="s">
        <v>56</v>
      </c>
      <c r="H793" s="9" t="s">
        <v>57</v>
      </c>
    </row>
    <row r="794" spans="1:10" hidden="1" x14ac:dyDescent="0.25">
      <c r="A794" s="22">
        <v>793</v>
      </c>
      <c r="B794" s="22" t="s">
        <v>333</v>
      </c>
      <c r="C794" s="22" t="s">
        <v>342</v>
      </c>
      <c r="D794" s="21" t="s">
        <v>10</v>
      </c>
      <c r="E794" s="8" t="s">
        <v>11</v>
      </c>
      <c r="F794" s="8" t="s">
        <v>12</v>
      </c>
      <c r="G794" s="8" t="s">
        <v>58</v>
      </c>
      <c r="H794" s="9" t="s">
        <v>59</v>
      </c>
    </row>
    <row r="795" spans="1:10" hidden="1" x14ac:dyDescent="0.25">
      <c r="A795" s="22">
        <v>794</v>
      </c>
      <c r="B795" s="22" t="s">
        <v>333</v>
      </c>
      <c r="C795" s="22" t="s">
        <v>342</v>
      </c>
      <c r="D795" s="21" t="s">
        <v>10</v>
      </c>
      <c r="E795" s="8" t="s">
        <v>11</v>
      </c>
      <c r="F795" s="8" t="s">
        <v>12</v>
      </c>
      <c r="G795" s="8" t="s">
        <v>60</v>
      </c>
      <c r="H795" s="9" t="s">
        <v>61</v>
      </c>
    </row>
    <row r="796" spans="1:10" hidden="1" x14ac:dyDescent="0.25">
      <c r="A796" s="22">
        <v>795</v>
      </c>
      <c r="B796" s="22" t="s">
        <v>333</v>
      </c>
      <c r="C796" s="22" t="s">
        <v>342</v>
      </c>
      <c r="D796" s="21" t="s">
        <v>10</v>
      </c>
      <c r="E796" s="8" t="s">
        <v>11</v>
      </c>
      <c r="F796" s="8" t="s">
        <v>12</v>
      </c>
      <c r="G796" s="8" t="s">
        <v>62</v>
      </c>
      <c r="H796" s="9" t="s">
        <v>63</v>
      </c>
    </row>
    <row r="797" spans="1:10" hidden="1" x14ac:dyDescent="0.25">
      <c r="A797" s="22">
        <v>796</v>
      </c>
      <c r="B797" s="22" t="s">
        <v>333</v>
      </c>
      <c r="C797" s="22" t="s">
        <v>342</v>
      </c>
      <c r="D797" s="21" t="s">
        <v>10</v>
      </c>
      <c r="E797" s="8" t="s">
        <v>11</v>
      </c>
      <c r="F797" s="8" t="s">
        <v>12</v>
      </c>
      <c r="G797" s="8" t="s">
        <v>64</v>
      </c>
      <c r="H797" s="9" t="s">
        <v>65</v>
      </c>
    </row>
    <row r="798" spans="1:10" hidden="1" x14ac:dyDescent="0.25">
      <c r="A798" s="22">
        <v>797</v>
      </c>
      <c r="B798" s="22" t="s">
        <v>333</v>
      </c>
      <c r="C798" s="22" t="s">
        <v>342</v>
      </c>
      <c r="D798" s="21" t="s">
        <v>10</v>
      </c>
      <c r="E798" s="8" t="s">
        <v>11</v>
      </c>
      <c r="F798" s="8" t="s">
        <v>12</v>
      </c>
      <c r="G798" s="8" t="s">
        <v>66</v>
      </c>
      <c r="H798" s="9" t="s">
        <v>67</v>
      </c>
    </row>
    <row r="799" spans="1:10" hidden="1" x14ac:dyDescent="0.25">
      <c r="A799" s="22">
        <v>798</v>
      </c>
      <c r="B799" s="22" t="s">
        <v>333</v>
      </c>
      <c r="C799" s="22" t="s">
        <v>342</v>
      </c>
      <c r="D799" s="21" t="s">
        <v>10</v>
      </c>
      <c r="E799" s="8" t="s">
        <v>11</v>
      </c>
      <c r="F799" s="8" t="s">
        <v>12</v>
      </c>
      <c r="G799" s="8" t="s">
        <v>68</v>
      </c>
      <c r="H799" s="9" t="s">
        <v>69</v>
      </c>
    </row>
    <row r="800" spans="1:10" hidden="1" x14ac:dyDescent="0.25">
      <c r="A800" s="22">
        <v>799</v>
      </c>
      <c r="B800" s="22" t="s">
        <v>333</v>
      </c>
      <c r="C800" s="22" t="s">
        <v>342</v>
      </c>
      <c r="D800" s="21" t="s">
        <v>10</v>
      </c>
      <c r="E800" s="8" t="s">
        <v>11</v>
      </c>
      <c r="F800" s="8" t="s">
        <v>12</v>
      </c>
      <c r="G800" s="8" t="s">
        <v>70</v>
      </c>
      <c r="H800" s="9" t="s">
        <v>71</v>
      </c>
      <c r="J800">
        <v>339</v>
      </c>
    </row>
    <row r="801" spans="1:10" hidden="1" x14ac:dyDescent="0.25">
      <c r="A801" s="22">
        <v>800</v>
      </c>
      <c r="B801" s="22" t="s">
        <v>333</v>
      </c>
      <c r="C801" s="22" t="s">
        <v>342</v>
      </c>
      <c r="D801" s="21" t="s">
        <v>10</v>
      </c>
      <c r="E801" s="8" t="s">
        <v>11</v>
      </c>
      <c r="F801" s="8" t="s">
        <v>12</v>
      </c>
      <c r="G801" s="8" t="s">
        <v>72</v>
      </c>
      <c r="H801" s="9" t="s">
        <v>73</v>
      </c>
    </row>
    <row r="802" spans="1:10" hidden="1" x14ac:dyDescent="0.25">
      <c r="A802" s="22">
        <v>801</v>
      </c>
      <c r="B802" s="22" t="s">
        <v>333</v>
      </c>
      <c r="C802" s="22" t="s">
        <v>342</v>
      </c>
      <c r="D802" s="21" t="s">
        <v>10</v>
      </c>
      <c r="E802" s="8" t="s">
        <v>11</v>
      </c>
      <c r="F802" s="8" t="s">
        <v>12</v>
      </c>
      <c r="G802" s="8" t="s">
        <v>74</v>
      </c>
      <c r="H802" s="9" t="s">
        <v>75</v>
      </c>
    </row>
    <row r="803" spans="1:10" hidden="1" x14ac:dyDescent="0.25">
      <c r="A803" s="22">
        <v>802</v>
      </c>
      <c r="B803" s="22" t="s">
        <v>333</v>
      </c>
      <c r="C803" s="22" t="s">
        <v>342</v>
      </c>
      <c r="D803" s="21" t="s">
        <v>10</v>
      </c>
      <c r="E803" s="8" t="s">
        <v>11</v>
      </c>
      <c r="F803" s="8" t="s">
        <v>12</v>
      </c>
      <c r="G803" s="8" t="s">
        <v>76</v>
      </c>
      <c r="H803" s="9" t="s">
        <v>77</v>
      </c>
    </row>
    <row r="804" spans="1:10" hidden="1" x14ac:dyDescent="0.25">
      <c r="A804" s="22">
        <v>803</v>
      </c>
      <c r="B804" s="22" t="s">
        <v>333</v>
      </c>
      <c r="C804" s="22" t="s">
        <v>342</v>
      </c>
      <c r="D804" s="21" t="s">
        <v>10</v>
      </c>
      <c r="E804" s="8" t="s">
        <v>11</v>
      </c>
      <c r="F804" s="8" t="s">
        <v>12</v>
      </c>
      <c r="G804" s="8" t="s">
        <v>78</v>
      </c>
      <c r="H804" s="9" t="s">
        <v>79</v>
      </c>
    </row>
    <row r="805" spans="1:10" hidden="1" x14ac:dyDescent="0.25">
      <c r="A805" s="22">
        <v>804</v>
      </c>
      <c r="B805" s="22" t="s">
        <v>333</v>
      </c>
      <c r="C805" s="22" t="s">
        <v>342</v>
      </c>
      <c r="D805" s="21" t="s">
        <v>10</v>
      </c>
      <c r="E805" s="8" t="s">
        <v>11</v>
      </c>
      <c r="F805" s="8" t="s">
        <v>12</v>
      </c>
      <c r="G805" s="8" t="s">
        <v>80</v>
      </c>
      <c r="H805" s="9" t="s">
        <v>81</v>
      </c>
    </row>
    <row r="806" spans="1:10" hidden="1" x14ac:dyDescent="0.25">
      <c r="A806" s="22">
        <v>805</v>
      </c>
      <c r="B806" s="22" t="s">
        <v>333</v>
      </c>
      <c r="C806" s="22" t="s">
        <v>342</v>
      </c>
      <c r="D806" s="21" t="s">
        <v>10</v>
      </c>
      <c r="E806" s="8" t="s">
        <v>11</v>
      </c>
      <c r="F806" s="8" t="s">
        <v>12</v>
      </c>
      <c r="G806" s="8" t="s">
        <v>82</v>
      </c>
      <c r="H806" s="9" t="s">
        <v>83</v>
      </c>
    </row>
    <row r="807" spans="1:10" hidden="1" x14ac:dyDescent="0.25">
      <c r="A807" s="22">
        <v>806</v>
      </c>
      <c r="B807" s="22" t="s">
        <v>333</v>
      </c>
      <c r="C807" s="22" t="s">
        <v>342</v>
      </c>
      <c r="D807" s="21" t="s">
        <v>10</v>
      </c>
      <c r="E807" s="8" t="s">
        <v>11</v>
      </c>
      <c r="F807" s="8" t="s">
        <v>12</v>
      </c>
      <c r="G807" s="8" t="s">
        <v>84</v>
      </c>
      <c r="H807" s="9" t="s">
        <v>85</v>
      </c>
    </row>
    <row r="808" spans="1:10" hidden="1" x14ac:dyDescent="0.25">
      <c r="A808" s="22">
        <v>807</v>
      </c>
      <c r="B808" s="22" t="s">
        <v>333</v>
      </c>
      <c r="C808" s="22" t="s">
        <v>342</v>
      </c>
      <c r="D808" s="21" t="s">
        <v>10</v>
      </c>
      <c r="E808" s="8" t="s">
        <v>11</v>
      </c>
      <c r="F808" s="8" t="s">
        <v>12</v>
      </c>
      <c r="G808" s="8" t="s">
        <v>86</v>
      </c>
      <c r="H808" s="9" t="s">
        <v>87</v>
      </c>
    </row>
    <row r="809" spans="1:10" hidden="1" x14ac:dyDescent="0.25">
      <c r="A809" s="22">
        <v>808</v>
      </c>
      <c r="B809" s="22" t="s">
        <v>333</v>
      </c>
      <c r="C809" s="22" t="s">
        <v>342</v>
      </c>
      <c r="D809" s="21" t="s">
        <v>10</v>
      </c>
      <c r="E809" s="8" t="s">
        <v>11</v>
      </c>
      <c r="F809" s="8" t="s">
        <v>12</v>
      </c>
      <c r="G809" s="8" t="s">
        <v>88</v>
      </c>
      <c r="H809" s="9" t="s">
        <v>89</v>
      </c>
    </row>
    <row r="810" spans="1:10" hidden="1" x14ac:dyDescent="0.25">
      <c r="A810" s="22">
        <v>809</v>
      </c>
      <c r="B810" s="22" t="s">
        <v>333</v>
      </c>
      <c r="C810" s="22" t="s">
        <v>342</v>
      </c>
      <c r="D810" s="21" t="s">
        <v>10</v>
      </c>
      <c r="E810" s="8" t="s">
        <v>11</v>
      </c>
      <c r="F810" s="8" t="s">
        <v>12</v>
      </c>
      <c r="G810" s="8" t="s">
        <v>90</v>
      </c>
      <c r="H810" s="9" t="s">
        <v>91</v>
      </c>
    </row>
    <row r="811" spans="1:10" hidden="1" x14ac:dyDescent="0.25">
      <c r="A811" s="22">
        <v>810</v>
      </c>
      <c r="B811" s="22" t="s">
        <v>333</v>
      </c>
      <c r="C811" s="22" t="s">
        <v>342</v>
      </c>
      <c r="D811" s="21" t="s">
        <v>10</v>
      </c>
      <c r="E811" s="8" t="s">
        <v>11</v>
      </c>
      <c r="F811" s="8" t="s">
        <v>12</v>
      </c>
      <c r="G811" s="8" t="s">
        <v>92</v>
      </c>
      <c r="H811" s="9" t="s">
        <v>93</v>
      </c>
    </row>
    <row r="812" spans="1:10" hidden="1" x14ac:dyDescent="0.25">
      <c r="A812" s="22">
        <v>811</v>
      </c>
      <c r="B812" s="22" t="s">
        <v>333</v>
      </c>
      <c r="C812" s="22" t="s">
        <v>342</v>
      </c>
      <c r="D812" s="21" t="s">
        <v>10</v>
      </c>
      <c r="E812" s="8" t="s">
        <v>11</v>
      </c>
      <c r="F812" s="8" t="s">
        <v>12</v>
      </c>
      <c r="G812" s="8" t="s">
        <v>94</v>
      </c>
      <c r="H812" s="9" t="s">
        <v>95</v>
      </c>
    </row>
    <row r="813" spans="1:10" hidden="1" x14ac:dyDescent="0.25">
      <c r="A813" s="22">
        <v>812</v>
      </c>
      <c r="B813" s="22" t="s">
        <v>333</v>
      </c>
      <c r="C813" s="22" t="s">
        <v>342</v>
      </c>
      <c r="D813" s="21" t="s">
        <v>10</v>
      </c>
      <c r="E813" s="8" t="s">
        <v>11</v>
      </c>
      <c r="F813" s="8" t="s">
        <v>12</v>
      </c>
      <c r="G813" s="8" t="s">
        <v>96</v>
      </c>
      <c r="H813" s="9" t="s">
        <v>97</v>
      </c>
    </row>
    <row r="814" spans="1:10" hidden="1" x14ac:dyDescent="0.25">
      <c r="A814" s="22">
        <v>813</v>
      </c>
      <c r="B814" s="22" t="s">
        <v>333</v>
      </c>
      <c r="C814" s="22" t="s">
        <v>342</v>
      </c>
      <c r="D814" s="21" t="s">
        <v>10</v>
      </c>
      <c r="E814" s="8" t="s">
        <v>19</v>
      </c>
      <c r="F814" s="8" t="s">
        <v>12</v>
      </c>
      <c r="G814" s="8" t="s">
        <v>98</v>
      </c>
      <c r="H814" s="9" t="s">
        <v>99</v>
      </c>
      <c r="J814" s="10">
        <v>40221</v>
      </c>
    </row>
    <row r="815" spans="1:10" hidden="1" x14ac:dyDescent="0.25">
      <c r="A815" s="22">
        <v>814</v>
      </c>
      <c r="B815" s="22" t="s">
        <v>333</v>
      </c>
      <c r="C815" s="22" t="s">
        <v>342</v>
      </c>
      <c r="D815" s="21" t="s">
        <v>10</v>
      </c>
      <c r="E815" s="8" t="s">
        <v>11</v>
      </c>
      <c r="F815" s="8" t="s">
        <v>12</v>
      </c>
      <c r="G815" s="8" t="s">
        <v>100</v>
      </c>
      <c r="H815" s="9" t="s">
        <v>101</v>
      </c>
    </row>
    <row r="816" spans="1:10" hidden="1" x14ac:dyDescent="0.25">
      <c r="A816" s="22">
        <v>815</v>
      </c>
      <c r="B816" s="22" t="s">
        <v>333</v>
      </c>
      <c r="C816" s="22" t="s">
        <v>342</v>
      </c>
      <c r="D816" s="21" t="s">
        <v>10</v>
      </c>
      <c r="E816" s="8" t="s">
        <v>11</v>
      </c>
      <c r="F816" s="8" t="s">
        <v>12</v>
      </c>
      <c r="G816" s="8" t="s">
        <v>102</v>
      </c>
      <c r="H816" s="9" t="s">
        <v>103</v>
      </c>
    </row>
    <row r="817" spans="1:11" hidden="1" x14ac:dyDescent="0.25">
      <c r="A817" s="22">
        <v>816</v>
      </c>
      <c r="B817" s="22" t="s">
        <v>333</v>
      </c>
      <c r="C817" s="22" t="s">
        <v>342</v>
      </c>
      <c r="D817" s="21" t="s">
        <v>10</v>
      </c>
      <c r="E817" s="8" t="s">
        <v>11</v>
      </c>
      <c r="F817" s="8" t="s">
        <v>12</v>
      </c>
      <c r="G817" s="8" t="s">
        <v>104</v>
      </c>
      <c r="H817" s="9" t="s">
        <v>105</v>
      </c>
    </row>
    <row r="818" spans="1:11" hidden="1" x14ac:dyDescent="0.25">
      <c r="A818" s="22">
        <v>817</v>
      </c>
      <c r="B818" s="22" t="s">
        <v>333</v>
      </c>
      <c r="C818" s="22" t="s">
        <v>342</v>
      </c>
      <c r="D818" s="21" t="s">
        <v>10</v>
      </c>
      <c r="E818" s="8" t="s">
        <v>11</v>
      </c>
      <c r="F818" s="8" t="s">
        <v>12</v>
      </c>
      <c r="G818" s="8" t="s">
        <v>106</v>
      </c>
      <c r="H818" s="9" t="s">
        <v>107</v>
      </c>
    </row>
    <row r="819" spans="1:11" hidden="1" x14ac:dyDescent="0.25">
      <c r="A819" s="22">
        <v>818</v>
      </c>
      <c r="B819" s="22" t="s">
        <v>333</v>
      </c>
      <c r="C819" s="22" t="s">
        <v>342</v>
      </c>
      <c r="D819" s="21" t="s">
        <v>10</v>
      </c>
      <c r="E819" s="8" t="s">
        <v>11</v>
      </c>
      <c r="F819" s="8" t="s">
        <v>12</v>
      </c>
      <c r="G819" s="8" t="s">
        <v>108</v>
      </c>
      <c r="H819" s="9" t="s">
        <v>109</v>
      </c>
    </row>
    <row r="820" spans="1:11" hidden="1" x14ac:dyDescent="0.25">
      <c r="A820" s="22">
        <v>819</v>
      </c>
      <c r="B820" s="22" t="s">
        <v>333</v>
      </c>
      <c r="C820" s="22" t="s">
        <v>342</v>
      </c>
      <c r="D820" s="21" t="s">
        <v>10</v>
      </c>
      <c r="E820" s="8" t="s">
        <v>11</v>
      </c>
      <c r="F820" s="8" t="s">
        <v>12</v>
      </c>
      <c r="G820" s="8" t="s">
        <v>110</v>
      </c>
      <c r="H820" s="9" t="s">
        <v>111</v>
      </c>
    </row>
    <row r="821" spans="1:11" hidden="1" x14ac:dyDescent="0.25">
      <c r="A821" s="22">
        <v>820</v>
      </c>
      <c r="B821" s="22" t="s">
        <v>333</v>
      </c>
      <c r="C821" s="22" t="s">
        <v>342</v>
      </c>
      <c r="D821" s="21" t="s">
        <v>10</v>
      </c>
      <c r="E821" s="8" t="s">
        <v>11</v>
      </c>
      <c r="F821" s="8" t="s">
        <v>12</v>
      </c>
      <c r="G821" s="8" t="s">
        <v>112</v>
      </c>
      <c r="H821" s="9" t="s">
        <v>113</v>
      </c>
    </row>
    <row r="822" spans="1:11" hidden="1" x14ac:dyDescent="0.25">
      <c r="A822" s="22">
        <v>821</v>
      </c>
      <c r="B822" s="22" t="s">
        <v>333</v>
      </c>
      <c r="C822" s="22" t="s">
        <v>342</v>
      </c>
      <c r="D822" s="21" t="s">
        <v>10</v>
      </c>
      <c r="E822" s="8" t="s">
        <v>11</v>
      </c>
      <c r="F822" s="8" t="s">
        <v>12</v>
      </c>
      <c r="G822" s="8" t="s">
        <v>114</v>
      </c>
      <c r="H822" s="9" t="s">
        <v>115</v>
      </c>
    </row>
    <row r="823" spans="1:11" hidden="1" x14ac:dyDescent="0.25">
      <c r="A823" s="22">
        <v>822</v>
      </c>
      <c r="B823" s="22" t="s">
        <v>333</v>
      </c>
      <c r="C823" s="22" t="s">
        <v>342</v>
      </c>
      <c r="D823" s="21" t="s">
        <v>10</v>
      </c>
      <c r="E823" s="8" t="s">
        <v>11</v>
      </c>
      <c r="F823" s="8" t="s">
        <v>12</v>
      </c>
      <c r="G823" s="8" t="s">
        <v>116</v>
      </c>
      <c r="H823" s="9" t="s">
        <v>117</v>
      </c>
    </row>
    <row r="824" spans="1:11" hidden="1" x14ac:dyDescent="0.25">
      <c r="A824" s="22">
        <v>823</v>
      </c>
      <c r="B824" s="22" t="s">
        <v>333</v>
      </c>
      <c r="C824" s="22" t="s">
        <v>342</v>
      </c>
      <c r="D824" s="21" t="s">
        <v>10</v>
      </c>
      <c r="E824" s="8" t="s">
        <v>19</v>
      </c>
      <c r="F824" s="8" t="s">
        <v>12</v>
      </c>
      <c r="G824" s="8" t="s">
        <v>118</v>
      </c>
      <c r="H824" s="9" t="s">
        <v>119</v>
      </c>
      <c r="J824" s="10">
        <v>40221</v>
      </c>
    </row>
    <row r="825" spans="1:11" hidden="1" x14ac:dyDescent="0.25">
      <c r="A825" s="22">
        <v>824</v>
      </c>
      <c r="B825" s="22" t="s">
        <v>333</v>
      </c>
      <c r="C825" s="22" t="s">
        <v>342</v>
      </c>
      <c r="D825" s="21" t="s">
        <v>120</v>
      </c>
      <c r="E825" s="8" t="s">
        <v>11</v>
      </c>
      <c r="F825" s="8" t="s">
        <v>121</v>
      </c>
      <c r="G825" s="8" t="s">
        <v>122</v>
      </c>
      <c r="H825" s="9" t="s">
        <v>123</v>
      </c>
      <c r="I825">
        <v>7.0000000000000007E-2</v>
      </c>
      <c r="J825">
        <v>1111</v>
      </c>
      <c r="K825" s="19">
        <f>J825/I825</f>
        <v>15871.428571428571</v>
      </c>
    </row>
    <row r="826" spans="1:11" hidden="1" x14ac:dyDescent="0.25">
      <c r="A826" s="22">
        <v>825</v>
      </c>
      <c r="B826" s="22" t="s">
        <v>333</v>
      </c>
      <c r="C826" s="22" t="s">
        <v>342</v>
      </c>
      <c r="D826" s="21" t="s">
        <v>120</v>
      </c>
      <c r="E826" s="8" t="s">
        <v>11</v>
      </c>
      <c r="F826" s="8" t="s">
        <v>121</v>
      </c>
      <c r="G826" s="8" t="s">
        <v>124</v>
      </c>
      <c r="H826" s="9" t="s">
        <v>125</v>
      </c>
      <c r="I826">
        <v>0.02</v>
      </c>
      <c r="J826">
        <v>1276</v>
      </c>
      <c r="K826" s="19">
        <f>J826/I826</f>
        <v>63800</v>
      </c>
    </row>
    <row r="827" spans="1:11" hidden="1" x14ac:dyDescent="0.25">
      <c r="A827" s="22">
        <v>826</v>
      </c>
      <c r="B827" s="22" t="s">
        <v>333</v>
      </c>
      <c r="C827" s="22" t="s">
        <v>342</v>
      </c>
      <c r="D827" s="21" t="s">
        <v>120</v>
      </c>
      <c r="E827" s="8" t="s">
        <v>11</v>
      </c>
      <c r="F827" s="8" t="s">
        <v>121</v>
      </c>
      <c r="G827" s="8" t="s">
        <v>126</v>
      </c>
      <c r="H827" s="9" t="s">
        <v>127</v>
      </c>
      <c r="I827">
        <v>0.01</v>
      </c>
      <c r="J827">
        <v>388</v>
      </c>
      <c r="K827" s="19">
        <f>J827/I827</f>
        <v>38800</v>
      </c>
    </row>
    <row r="828" spans="1:11" hidden="1" x14ac:dyDescent="0.25">
      <c r="A828" s="22">
        <v>827</v>
      </c>
      <c r="B828" s="22" t="s">
        <v>333</v>
      </c>
      <c r="C828" s="22" t="s">
        <v>342</v>
      </c>
      <c r="D828" s="21" t="s">
        <v>120</v>
      </c>
      <c r="E828" s="8" t="s">
        <v>11</v>
      </c>
      <c r="F828" s="8" t="s">
        <v>121</v>
      </c>
      <c r="G828" s="8" t="s">
        <v>128</v>
      </c>
      <c r="H828" s="9" t="s">
        <v>129</v>
      </c>
    </row>
    <row r="829" spans="1:11" hidden="1" x14ac:dyDescent="0.25">
      <c r="A829" s="22">
        <v>828</v>
      </c>
      <c r="B829" s="22" t="s">
        <v>333</v>
      </c>
      <c r="C829" s="22" t="s">
        <v>342</v>
      </c>
      <c r="D829" s="21" t="s">
        <v>120</v>
      </c>
      <c r="E829" s="8" t="s">
        <v>11</v>
      </c>
      <c r="F829" s="8" t="s">
        <v>130</v>
      </c>
      <c r="G829" s="8" t="s">
        <v>131</v>
      </c>
      <c r="H829" s="9" t="s">
        <v>132</v>
      </c>
    </row>
    <row r="830" spans="1:11" hidden="1" x14ac:dyDescent="0.25">
      <c r="A830" s="22">
        <v>829</v>
      </c>
      <c r="B830" s="22" t="s">
        <v>333</v>
      </c>
      <c r="C830" s="22" t="s">
        <v>342</v>
      </c>
      <c r="D830" s="21" t="s">
        <v>120</v>
      </c>
      <c r="E830" s="8" t="s">
        <v>11</v>
      </c>
      <c r="F830" s="8" t="s">
        <v>130</v>
      </c>
      <c r="G830" s="8" t="s">
        <v>133</v>
      </c>
      <c r="H830" s="9" t="s">
        <v>134</v>
      </c>
    </row>
    <row r="831" spans="1:11" hidden="1" x14ac:dyDescent="0.25">
      <c r="A831" s="22">
        <v>830</v>
      </c>
      <c r="B831" s="22" t="s">
        <v>333</v>
      </c>
      <c r="C831" s="22" t="s">
        <v>342</v>
      </c>
      <c r="D831" s="21" t="s">
        <v>120</v>
      </c>
      <c r="E831" s="8" t="s">
        <v>11</v>
      </c>
      <c r="F831" s="8" t="s">
        <v>130</v>
      </c>
      <c r="G831" s="8" t="s">
        <v>135</v>
      </c>
      <c r="H831" s="9" t="s">
        <v>136</v>
      </c>
    </row>
    <row r="832" spans="1:11" hidden="1" x14ac:dyDescent="0.25">
      <c r="A832" s="22">
        <v>831</v>
      </c>
      <c r="B832" s="22" t="s">
        <v>333</v>
      </c>
      <c r="C832" s="22" t="s">
        <v>342</v>
      </c>
      <c r="D832" s="21" t="s">
        <v>120</v>
      </c>
      <c r="E832" s="8" t="s">
        <v>11</v>
      </c>
      <c r="F832" s="8" t="s">
        <v>130</v>
      </c>
      <c r="G832" s="8" t="s">
        <v>137</v>
      </c>
      <c r="H832" s="9" t="s">
        <v>138</v>
      </c>
    </row>
    <row r="833" spans="1:8" hidden="1" x14ac:dyDescent="0.25">
      <c r="A833" s="22">
        <v>832</v>
      </c>
      <c r="B833" s="22" t="s">
        <v>333</v>
      </c>
      <c r="C833" s="22" t="s">
        <v>342</v>
      </c>
      <c r="D833" s="21" t="s">
        <v>120</v>
      </c>
      <c r="E833" s="8" t="s">
        <v>11</v>
      </c>
      <c r="F833" s="8" t="s">
        <v>130</v>
      </c>
      <c r="G833" s="8" t="s">
        <v>139</v>
      </c>
      <c r="H833" s="9" t="s">
        <v>140</v>
      </c>
    </row>
    <row r="834" spans="1:8" hidden="1" x14ac:dyDescent="0.25">
      <c r="A834" s="22">
        <v>833</v>
      </c>
      <c r="B834" s="22" t="s">
        <v>333</v>
      </c>
      <c r="C834" s="22" t="s">
        <v>342</v>
      </c>
      <c r="D834" s="21" t="s">
        <v>120</v>
      </c>
      <c r="E834" s="8" t="s">
        <v>11</v>
      </c>
      <c r="F834" s="8" t="s">
        <v>130</v>
      </c>
      <c r="G834" s="8" t="s">
        <v>141</v>
      </c>
      <c r="H834" s="9" t="s">
        <v>142</v>
      </c>
    </row>
    <row r="835" spans="1:8" hidden="1" x14ac:dyDescent="0.25">
      <c r="A835" s="22">
        <v>834</v>
      </c>
      <c r="B835" s="22" t="s">
        <v>333</v>
      </c>
      <c r="C835" s="22" t="s">
        <v>342</v>
      </c>
      <c r="D835" s="21" t="s">
        <v>120</v>
      </c>
      <c r="E835" s="8" t="s">
        <v>11</v>
      </c>
      <c r="F835" s="8" t="s">
        <v>130</v>
      </c>
      <c r="G835" s="8" t="s">
        <v>143</v>
      </c>
      <c r="H835" s="9" t="s">
        <v>144</v>
      </c>
    </row>
    <row r="836" spans="1:8" hidden="1" x14ac:dyDescent="0.25">
      <c r="A836" s="22">
        <v>835</v>
      </c>
      <c r="B836" s="22" t="s">
        <v>333</v>
      </c>
      <c r="C836" s="22" t="s">
        <v>342</v>
      </c>
      <c r="D836" s="21" t="s">
        <v>120</v>
      </c>
      <c r="E836" s="8" t="s">
        <v>11</v>
      </c>
      <c r="F836" s="8" t="s">
        <v>130</v>
      </c>
      <c r="G836" s="8" t="s">
        <v>145</v>
      </c>
      <c r="H836" s="9" t="s">
        <v>146</v>
      </c>
    </row>
    <row r="837" spans="1:8" hidden="1" x14ac:dyDescent="0.25">
      <c r="A837" s="22">
        <v>836</v>
      </c>
      <c r="B837" s="22" t="s">
        <v>333</v>
      </c>
      <c r="C837" s="22" t="s">
        <v>342</v>
      </c>
      <c r="D837" s="21" t="s">
        <v>120</v>
      </c>
      <c r="E837" s="8" t="s">
        <v>11</v>
      </c>
      <c r="F837" s="8" t="s">
        <v>130</v>
      </c>
      <c r="G837" s="8" t="s">
        <v>147</v>
      </c>
      <c r="H837" s="9" t="s">
        <v>148</v>
      </c>
    </row>
    <row r="838" spans="1:8" hidden="1" x14ac:dyDescent="0.25">
      <c r="A838" s="22">
        <v>837</v>
      </c>
      <c r="B838" s="22" t="s">
        <v>333</v>
      </c>
      <c r="C838" s="22" t="s">
        <v>342</v>
      </c>
      <c r="D838" s="21" t="s">
        <v>120</v>
      </c>
      <c r="E838" s="8" t="s">
        <v>11</v>
      </c>
      <c r="F838" s="8" t="s">
        <v>130</v>
      </c>
      <c r="G838" s="8" t="s">
        <v>149</v>
      </c>
      <c r="H838" s="9" t="s">
        <v>150</v>
      </c>
    </row>
    <row r="839" spans="1:8" hidden="1" x14ac:dyDescent="0.25">
      <c r="A839" s="22">
        <v>838</v>
      </c>
      <c r="B839" s="22" t="s">
        <v>333</v>
      </c>
      <c r="C839" s="22" t="s">
        <v>342</v>
      </c>
      <c r="D839" s="21" t="s">
        <v>120</v>
      </c>
      <c r="E839" s="8" t="s">
        <v>11</v>
      </c>
      <c r="F839" s="8" t="s">
        <v>130</v>
      </c>
      <c r="G839" s="8" t="s">
        <v>151</v>
      </c>
      <c r="H839" s="9" t="s">
        <v>152</v>
      </c>
    </row>
    <row r="840" spans="1:8" hidden="1" x14ac:dyDescent="0.25">
      <c r="A840" s="22">
        <v>839</v>
      </c>
      <c r="B840" s="22" t="s">
        <v>333</v>
      </c>
      <c r="C840" s="22" t="s">
        <v>342</v>
      </c>
      <c r="D840" s="21" t="s">
        <v>120</v>
      </c>
      <c r="E840" s="8" t="s">
        <v>11</v>
      </c>
      <c r="F840" s="8" t="s">
        <v>130</v>
      </c>
      <c r="G840" s="8" t="s">
        <v>153</v>
      </c>
      <c r="H840" s="9" t="s">
        <v>154</v>
      </c>
    </row>
    <row r="841" spans="1:8" hidden="1" x14ac:dyDescent="0.25">
      <c r="A841" s="22">
        <v>840</v>
      </c>
      <c r="B841" s="22" t="s">
        <v>333</v>
      </c>
      <c r="C841" s="22" t="s">
        <v>342</v>
      </c>
      <c r="D841" s="21" t="s">
        <v>120</v>
      </c>
      <c r="E841" s="8" t="s">
        <v>11</v>
      </c>
      <c r="F841" s="8" t="s">
        <v>130</v>
      </c>
      <c r="G841" s="8" t="s">
        <v>155</v>
      </c>
      <c r="H841" s="9" t="s">
        <v>156</v>
      </c>
    </row>
    <row r="842" spans="1:8" hidden="1" x14ac:dyDescent="0.25">
      <c r="A842" s="22">
        <v>841</v>
      </c>
      <c r="B842" s="22" t="s">
        <v>333</v>
      </c>
      <c r="C842" s="22" t="s">
        <v>342</v>
      </c>
      <c r="D842" s="21" t="s">
        <v>120</v>
      </c>
      <c r="E842" s="8" t="s">
        <v>11</v>
      </c>
      <c r="F842" s="8" t="s">
        <v>130</v>
      </c>
      <c r="G842" s="8" t="s">
        <v>157</v>
      </c>
      <c r="H842" s="9" t="s">
        <v>158</v>
      </c>
    </row>
    <row r="843" spans="1:8" hidden="1" x14ac:dyDescent="0.25">
      <c r="A843" s="22">
        <v>842</v>
      </c>
      <c r="B843" s="22" t="s">
        <v>333</v>
      </c>
      <c r="C843" s="22" t="s">
        <v>342</v>
      </c>
      <c r="D843" s="21" t="s">
        <v>120</v>
      </c>
      <c r="E843" s="8" t="s">
        <v>11</v>
      </c>
      <c r="F843" s="8" t="s">
        <v>130</v>
      </c>
      <c r="G843" s="8" t="s">
        <v>159</v>
      </c>
      <c r="H843" s="9" t="s">
        <v>160</v>
      </c>
    </row>
    <row r="844" spans="1:8" hidden="1" x14ac:dyDescent="0.25">
      <c r="A844" s="22">
        <v>843</v>
      </c>
      <c r="B844" s="22" t="s">
        <v>333</v>
      </c>
      <c r="C844" s="22" t="s">
        <v>342</v>
      </c>
      <c r="D844" s="21" t="s">
        <v>120</v>
      </c>
      <c r="E844" s="8" t="s">
        <v>11</v>
      </c>
      <c r="F844" s="8" t="s">
        <v>130</v>
      </c>
      <c r="G844" s="8" t="s">
        <v>161</v>
      </c>
      <c r="H844" s="9" t="s">
        <v>162</v>
      </c>
    </row>
    <row r="845" spans="1:8" hidden="1" x14ac:dyDescent="0.25">
      <c r="A845" s="22">
        <v>844</v>
      </c>
      <c r="B845" s="22" t="s">
        <v>333</v>
      </c>
      <c r="C845" s="22" t="s">
        <v>342</v>
      </c>
      <c r="D845" s="21" t="s">
        <v>120</v>
      </c>
      <c r="E845" s="8" t="s">
        <v>11</v>
      </c>
      <c r="F845" s="8" t="s">
        <v>130</v>
      </c>
      <c r="G845" s="8" t="s">
        <v>163</v>
      </c>
      <c r="H845" s="9" t="s">
        <v>164</v>
      </c>
    </row>
    <row r="846" spans="1:8" hidden="1" x14ac:dyDescent="0.25">
      <c r="A846" s="22">
        <v>845</v>
      </c>
      <c r="B846" s="22" t="s">
        <v>333</v>
      </c>
      <c r="C846" s="22" t="s">
        <v>342</v>
      </c>
      <c r="D846" s="21" t="s">
        <v>120</v>
      </c>
      <c r="E846" s="8" t="s">
        <v>11</v>
      </c>
      <c r="F846" s="8" t="s">
        <v>130</v>
      </c>
      <c r="G846" s="8" t="s">
        <v>165</v>
      </c>
      <c r="H846" s="9" t="s">
        <v>166</v>
      </c>
    </row>
    <row r="847" spans="1:8" hidden="1" x14ac:dyDescent="0.25">
      <c r="A847" s="22">
        <v>846</v>
      </c>
      <c r="B847" s="22" t="s">
        <v>333</v>
      </c>
      <c r="C847" s="22" t="s">
        <v>342</v>
      </c>
      <c r="D847" s="21" t="s">
        <v>120</v>
      </c>
      <c r="E847" s="8" t="s">
        <v>11</v>
      </c>
      <c r="F847" s="8" t="s">
        <v>130</v>
      </c>
      <c r="G847" s="8" t="s">
        <v>167</v>
      </c>
      <c r="H847" s="9" t="s">
        <v>168</v>
      </c>
    </row>
    <row r="848" spans="1:8" hidden="1" x14ac:dyDescent="0.25">
      <c r="A848" s="22">
        <v>847</v>
      </c>
      <c r="B848" s="22" t="s">
        <v>333</v>
      </c>
      <c r="C848" s="22" t="s">
        <v>342</v>
      </c>
      <c r="D848" s="21" t="s">
        <v>120</v>
      </c>
      <c r="E848" s="8" t="s">
        <v>11</v>
      </c>
      <c r="F848" s="8" t="s">
        <v>130</v>
      </c>
      <c r="G848" s="8" t="s">
        <v>169</v>
      </c>
      <c r="H848" s="9" t="s">
        <v>170</v>
      </c>
    </row>
    <row r="849" spans="1:11" hidden="1" x14ac:dyDescent="0.25">
      <c r="A849" s="22">
        <v>848</v>
      </c>
      <c r="B849" s="22" t="s">
        <v>333</v>
      </c>
      <c r="C849" s="22" t="s">
        <v>342</v>
      </c>
      <c r="D849" s="21" t="s">
        <v>120</v>
      </c>
      <c r="E849" s="8" t="s">
        <v>11</v>
      </c>
      <c r="F849" s="8" t="s">
        <v>130</v>
      </c>
      <c r="G849" s="8" t="s">
        <v>171</v>
      </c>
      <c r="H849" s="9" t="s">
        <v>172</v>
      </c>
    </row>
    <row r="850" spans="1:11" hidden="1" x14ac:dyDescent="0.25">
      <c r="A850" s="22">
        <v>849</v>
      </c>
      <c r="B850" s="22" t="s">
        <v>333</v>
      </c>
      <c r="C850" s="22" t="s">
        <v>342</v>
      </c>
      <c r="D850" s="21" t="s">
        <v>120</v>
      </c>
      <c r="E850" s="8" t="s">
        <v>11</v>
      </c>
      <c r="F850" s="8" t="s">
        <v>130</v>
      </c>
      <c r="G850" s="8" t="s">
        <v>173</v>
      </c>
      <c r="H850" s="9" t="s">
        <v>174</v>
      </c>
    </row>
    <row r="851" spans="1:11" hidden="1" x14ac:dyDescent="0.25">
      <c r="A851" s="22">
        <v>850</v>
      </c>
      <c r="B851" s="22" t="s">
        <v>333</v>
      </c>
      <c r="C851" s="22" t="s">
        <v>342</v>
      </c>
      <c r="D851" s="21" t="s">
        <v>120</v>
      </c>
      <c r="E851" s="8" t="s">
        <v>11</v>
      </c>
      <c r="F851" s="8" t="s">
        <v>130</v>
      </c>
      <c r="G851" s="8" t="s">
        <v>175</v>
      </c>
      <c r="H851" s="9" t="s">
        <v>176</v>
      </c>
    </row>
    <row r="852" spans="1:11" x14ac:dyDescent="0.25">
      <c r="A852" s="22">
        <v>851</v>
      </c>
      <c r="B852" s="22" t="s">
        <v>333</v>
      </c>
      <c r="C852" s="22" t="s">
        <v>342</v>
      </c>
      <c r="D852" s="21" t="s">
        <v>120</v>
      </c>
      <c r="E852" s="8" t="s">
        <v>11</v>
      </c>
      <c r="F852" s="8" t="s">
        <v>130</v>
      </c>
      <c r="G852" s="8" t="s">
        <v>177</v>
      </c>
      <c r="H852" s="9" t="s">
        <v>178</v>
      </c>
    </row>
    <row r="853" spans="1:11" hidden="1" x14ac:dyDescent="0.25">
      <c r="A853" s="22">
        <v>852</v>
      </c>
      <c r="B853" s="22" t="s">
        <v>333</v>
      </c>
      <c r="C853" s="22" t="s">
        <v>342</v>
      </c>
      <c r="D853" s="21" t="s">
        <v>120</v>
      </c>
      <c r="E853" s="8" t="s">
        <v>11</v>
      </c>
      <c r="F853" s="8" t="s">
        <v>130</v>
      </c>
      <c r="G853" s="8" t="s">
        <v>179</v>
      </c>
      <c r="H853" s="9" t="s">
        <v>180</v>
      </c>
    </row>
    <row r="854" spans="1:11" x14ac:dyDescent="0.25">
      <c r="A854" s="22">
        <v>853</v>
      </c>
      <c r="B854" s="22" t="s">
        <v>333</v>
      </c>
      <c r="C854" s="22" t="s">
        <v>342</v>
      </c>
      <c r="D854" s="21" t="s">
        <v>120</v>
      </c>
      <c r="E854" s="8" t="s">
        <v>11</v>
      </c>
      <c r="F854" s="8" t="s">
        <v>130</v>
      </c>
      <c r="G854" s="8" t="s">
        <v>181</v>
      </c>
      <c r="H854" s="9" t="s">
        <v>182</v>
      </c>
    </row>
    <row r="855" spans="1:11" x14ac:dyDescent="0.25">
      <c r="A855" s="22">
        <v>854</v>
      </c>
      <c r="B855" s="22" t="s">
        <v>333</v>
      </c>
      <c r="C855" s="22" t="s">
        <v>342</v>
      </c>
      <c r="D855" s="21" t="s">
        <v>120</v>
      </c>
      <c r="E855" s="8" t="s">
        <v>11</v>
      </c>
      <c r="F855" s="8" t="s">
        <v>130</v>
      </c>
      <c r="G855" s="8" t="s">
        <v>183</v>
      </c>
      <c r="H855" s="9" t="s">
        <v>184</v>
      </c>
    </row>
    <row r="856" spans="1:11" x14ac:dyDescent="0.25">
      <c r="A856" s="22">
        <v>855</v>
      </c>
      <c r="B856" s="22" t="s">
        <v>333</v>
      </c>
      <c r="C856" s="22" t="s">
        <v>342</v>
      </c>
      <c r="D856" s="21" t="s">
        <v>120</v>
      </c>
      <c r="E856" s="8" t="s">
        <v>11</v>
      </c>
      <c r="F856" s="8" t="s">
        <v>130</v>
      </c>
      <c r="G856" s="8" t="s">
        <v>185</v>
      </c>
      <c r="H856" s="9" t="s">
        <v>186</v>
      </c>
      <c r="I856">
        <v>0.53</v>
      </c>
      <c r="J856">
        <v>21549</v>
      </c>
      <c r="K856" s="19">
        <f>J856/I856</f>
        <v>40658.490566037734</v>
      </c>
    </row>
    <row r="857" spans="1:11" x14ac:dyDescent="0.25">
      <c r="A857" s="22">
        <v>856</v>
      </c>
      <c r="B857" s="22" t="s">
        <v>333</v>
      </c>
      <c r="C857" s="22" t="s">
        <v>342</v>
      </c>
      <c r="D857" s="21" t="s">
        <v>120</v>
      </c>
      <c r="E857" s="8" t="s">
        <v>11</v>
      </c>
      <c r="F857" s="8" t="s">
        <v>130</v>
      </c>
      <c r="G857" s="8" t="s">
        <v>187</v>
      </c>
      <c r="H857" s="9" t="s">
        <v>188</v>
      </c>
    </row>
    <row r="858" spans="1:11" x14ac:dyDescent="0.25">
      <c r="A858" s="22">
        <v>857</v>
      </c>
      <c r="B858" s="22" t="s">
        <v>333</v>
      </c>
      <c r="C858" s="22" t="s">
        <v>342</v>
      </c>
      <c r="D858" s="21" t="s">
        <v>120</v>
      </c>
      <c r="E858" s="8" t="s">
        <v>11</v>
      </c>
      <c r="F858" s="8" t="s">
        <v>130</v>
      </c>
      <c r="G858" s="8" t="s">
        <v>189</v>
      </c>
      <c r="H858" s="9" t="s">
        <v>190</v>
      </c>
    </row>
    <row r="859" spans="1:11" hidden="1" x14ac:dyDescent="0.25">
      <c r="A859" s="22">
        <v>858</v>
      </c>
      <c r="B859" s="22" t="s">
        <v>333</v>
      </c>
      <c r="C859" s="22" t="s">
        <v>342</v>
      </c>
      <c r="D859" s="21" t="s">
        <v>120</v>
      </c>
      <c r="E859" s="8" t="s">
        <v>11</v>
      </c>
      <c r="F859" s="8" t="s">
        <v>191</v>
      </c>
      <c r="G859" s="8" t="s">
        <v>192</v>
      </c>
      <c r="H859" s="9" t="s">
        <v>193</v>
      </c>
    </row>
    <row r="860" spans="1:11" hidden="1" x14ac:dyDescent="0.25">
      <c r="A860" s="22">
        <v>859</v>
      </c>
      <c r="B860" s="22" t="s">
        <v>333</v>
      </c>
      <c r="C860" s="22" t="s">
        <v>342</v>
      </c>
      <c r="D860" s="21" t="s">
        <v>120</v>
      </c>
      <c r="E860" s="8" t="s">
        <v>11</v>
      </c>
      <c r="F860" s="8" t="s">
        <v>191</v>
      </c>
      <c r="G860" s="8" t="s">
        <v>194</v>
      </c>
      <c r="H860" s="9" t="s">
        <v>195</v>
      </c>
    </row>
    <row r="861" spans="1:11" hidden="1" x14ac:dyDescent="0.25">
      <c r="A861" s="22">
        <v>860</v>
      </c>
      <c r="B861" s="22" t="s">
        <v>333</v>
      </c>
      <c r="C861" s="22" t="s">
        <v>342</v>
      </c>
      <c r="D861" s="21" t="s">
        <v>120</v>
      </c>
      <c r="E861" s="8" t="s">
        <v>11</v>
      </c>
      <c r="F861" s="8" t="s">
        <v>191</v>
      </c>
      <c r="G861" s="8" t="s">
        <v>196</v>
      </c>
      <c r="H861" s="9" t="s">
        <v>197</v>
      </c>
    </row>
    <row r="862" spans="1:11" hidden="1" x14ac:dyDescent="0.25">
      <c r="A862" s="22">
        <v>861</v>
      </c>
      <c r="B862" s="22" t="s">
        <v>333</v>
      </c>
      <c r="C862" s="22" t="s">
        <v>342</v>
      </c>
      <c r="D862" s="21" t="s">
        <v>120</v>
      </c>
      <c r="E862" s="8" t="s">
        <v>11</v>
      </c>
      <c r="F862" s="8" t="s">
        <v>12</v>
      </c>
      <c r="G862" s="8" t="s">
        <v>198</v>
      </c>
      <c r="H862" s="9" t="s">
        <v>199</v>
      </c>
      <c r="I862" t="s">
        <v>328</v>
      </c>
    </row>
    <row r="863" spans="1:11" hidden="1" x14ac:dyDescent="0.25">
      <c r="A863" s="22">
        <v>862</v>
      </c>
      <c r="B863" s="22" t="s">
        <v>333</v>
      </c>
      <c r="C863" s="22" t="s">
        <v>342</v>
      </c>
      <c r="D863" s="21" t="s">
        <v>120</v>
      </c>
      <c r="E863" s="8" t="s">
        <v>19</v>
      </c>
      <c r="F863" s="8" t="s">
        <v>12</v>
      </c>
      <c r="G863" s="8" t="s">
        <v>200</v>
      </c>
      <c r="H863" s="9" t="s">
        <v>201</v>
      </c>
      <c r="I863">
        <v>0.63</v>
      </c>
      <c r="J863">
        <v>24324</v>
      </c>
      <c r="K863" s="19">
        <f>J863/I863</f>
        <v>38609.523809523809</v>
      </c>
    </row>
    <row r="864" spans="1:11" hidden="1" x14ac:dyDescent="0.25">
      <c r="A864" s="22">
        <v>863</v>
      </c>
      <c r="B864" s="22" t="s">
        <v>333</v>
      </c>
      <c r="C864" s="22" t="s">
        <v>342</v>
      </c>
      <c r="D864" s="21" t="s">
        <v>202</v>
      </c>
      <c r="E864" s="8" t="s">
        <v>19</v>
      </c>
      <c r="F864" s="8" t="s">
        <v>12</v>
      </c>
      <c r="G864" s="8" t="s">
        <v>203</v>
      </c>
      <c r="H864" s="9" t="s">
        <v>204</v>
      </c>
      <c r="J864">
        <v>24324</v>
      </c>
    </row>
    <row r="865" spans="1:10" hidden="1" x14ac:dyDescent="0.25">
      <c r="A865" s="22">
        <v>864</v>
      </c>
      <c r="B865" s="22" t="s">
        <v>333</v>
      </c>
      <c r="C865" s="22" t="s">
        <v>342</v>
      </c>
      <c r="D865" s="21" t="s">
        <v>202</v>
      </c>
      <c r="E865" s="8" t="s">
        <v>11</v>
      </c>
      <c r="F865" s="8" t="s">
        <v>12</v>
      </c>
      <c r="G865" s="8" t="s">
        <v>205</v>
      </c>
      <c r="H865" s="9" t="s">
        <v>206</v>
      </c>
      <c r="J865">
        <v>0</v>
      </c>
    </row>
    <row r="866" spans="1:10" hidden="1" x14ac:dyDescent="0.25">
      <c r="A866" s="22">
        <v>865</v>
      </c>
      <c r="B866" s="22" t="s">
        <v>333</v>
      </c>
      <c r="C866" s="22" t="s">
        <v>342</v>
      </c>
      <c r="D866" s="21" t="s">
        <v>202</v>
      </c>
      <c r="E866" s="8" t="s">
        <v>11</v>
      </c>
      <c r="F866" s="8" t="s">
        <v>12</v>
      </c>
      <c r="G866" s="8" t="s">
        <v>207</v>
      </c>
      <c r="H866" s="9" t="s">
        <v>208</v>
      </c>
      <c r="J866">
        <v>0</v>
      </c>
    </row>
    <row r="867" spans="1:10" hidden="1" x14ac:dyDescent="0.25">
      <c r="A867" s="22">
        <v>866</v>
      </c>
      <c r="B867" s="22" t="s">
        <v>333</v>
      </c>
      <c r="C867" s="22" t="s">
        <v>342</v>
      </c>
      <c r="D867" s="21" t="s">
        <v>202</v>
      </c>
      <c r="E867" s="8" t="s">
        <v>11</v>
      </c>
      <c r="F867" s="8" t="s">
        <v>12</v>
      </c>
      <c r="G867" s="8" t="s">
        <v>209</v>
      </c>
      <c r="H867" s="9" t="s">
        <v>210</v>
      </c>
      <c r="J867">
        <v>0</v>
      </c>
    </row>
    <row r="868" spans="1:10" hidden="1" x14ac:dyDescent="0.25">
      <c r="A868" s="22">
        <v>867</v>
      </c>
      <c r="B868" s="22" t="s">
        <v>333</v>
      </c>
      <c r="C868" s="22" t="s">
        <v>342</v>
      </c>
      <c r="D868" s="21" t="s">
        <v>202</v>
      </c>
      <c r="E868" s="8" t="s">
        <v>11</v>
      </c>
      <c r="F868" s="8" t="s">
        <v>12</v>
      </c>
      <c r="G868" s="8" t="s">
        <v>211</v>
      </c>
      <c r="H868" s="9" t="s">
        <v>212</v>
      </c>
      <c r="J868">
        <v>0</v>
      </c>
    </row>
    <row r="869" spans="1:10" hidden="1" x14ac:dyDescent="0.25">
      <c r="A869" s="22">
        <v>868</v>
      </c>
      <c r="B869" s="22" t="s">
        <v>333</v>
      </c>
      <c r="C869" s="22" t="s">
        <v>342</v>
      </c>
      <c r="D869" s="21" t="s">
        <v>202</v>
      </c>
      <c r="E869" s="8" t="s">
        <v>19</v>
      </c>
      <c r="F869" s="8" t="s">
        <v>12</v>
      </c>
      <c r="G869" s="8" t="s">
        <v>213</v>
      </c>
      <c r="H869" s="9" t="s">
        <v>214</v>
      </c>
      <c r="J869">
        <v>0</v>
      </c>
    </row>
    <row r="870" spans="1:10" hidden="1" x14ac:dyDescent="0.25">
      <c r="A870" s="22">
        <v>869</v>
      </c>
      <c r="B870" s="22" t="s">
        <v>333</v>
      </c>
      <c r="C870" s="22" t="s">
        <v>342</v>
      </c>
      <c r="D870" s="21" t="s">
        <v>202</v>
      </c>
      <c r="E870" s="8" t="s">
        <v>11</v>
      </c>
      <c r="F870" s="8" t="s">
        <v>12</v>
      </c>
      <c r="G870" s="8" t="s">
        <v>215</v>
      </c>
      <c r="H870" s="9" t="s">
        <v>216</v>
      </c>
      <c r="J870">
        <v>0</v>
      </c>
    </row>
    <row r="871" spans="1:10" hidden="1" x14ac:dyDescent="0.25">
      <c r="A871" s="22">
        <v>870</v>
      </c>
      <c r="B871" s="22" t="s">
        <v>333</v>
      </c>
      <c r="C871" s="22" t="s">
        <v>342</v>
      </c>
      <c r="D871" s="21" t="s">
        <v>202</v>
      </c>
      <c r="E871" s="8" t="s">
        <v>19</v>
      </c>
      <c r="F871" s="8" t="s">
        <v>12</v>
      </c>
      <c r="G871" s="8" t="s">
        <v>217</v>
      </c>
      <c r="H871" s="9" t="s">
        <v>218</v>
      </c>
      <c r="J871">
        <v>24324</v>
      </c>
    </row>
    <row r="872" spans="1:10" hidden="1" x14ac:dyDescent="0.25">
      <c r="A872" s="22">
        <v>871</v>
      </c>
      <c r="B872" s="22" t="s">
        <v>333</v>
      </c>
      <c r="C872" s="22" t="s">
        <v>342</v>
      </c>
      <c r="D872" s="21" t="s">
        <v>202</v>
      </c>
      <c r="E872" s="8" t="s">
        <v>11</v>
      </c>
      <c r="F872" s="8" t="s">
        <v>12</v>
      </c>
      <c r="G872" s="8" t="s">
        <v>219</v>
      </c>
      <c r="H872" s="9" t="s">
        <v>220</v>
      </c>
      <c r="J872">
        <v>2644</v>
      </c>
    </row>
    <row r="873" spans="1:10" hidden="1" x14ac:dyDescent="0.25">
      <c r="A873" s="22">
        <v>872</v>
      </c>
      <c r="B873" s="22" t="s">
        <v>333</v>
      </c>
      <c r="C873" s="22" t="s">
        <v>342</v>
      </c>
      <c r="D873" s="21" t="s">
        <v>202</v>
      </c>
      <c r="E873" s="8" t="s">
        <v>11</v>
      </c>
      <c r="F873" s="8" t="s">
        <v>12</v>
      </c>
      <c r="G873" s="8" t="s">
        <v>221</v>
      </c>
      <c r="H873" s="9" t="s">
        <v>222</v>
      </c>
      <c r="J873">
        <v>3381</v>
      </c>
    </row>
    <row r="874" spans="1:10" hidden="1" x14ac:dyDescent="0.25">
      <c r="A874" s="22">
        <v>873</v>
      </c>
      <c r="B874" s="22" t="s">
        <v>333</v>
      </c>
      <c r="C874" s="22" t="s">
        <v>342</v>
      </c>
      <c r="D874" s="21" t="s">
        <v>202</v>
      </c>
      <c r="E874" s="8" t="s">
        <v>11</v>
      </c>
      <c r="F874" s="8" t="s">
        <v>12</v>
      </c>
      <c r="G874" s="8" t="s">
        <v>223</v>
      </c>
      <c r="H874" s="9" t="s">
        <v>224</v>
      </c>
      <c r="J874">
        <v>0</v>
      </c>
    </row>
    <row r="875" spans="1:10" hidden="1" x14ac:dyDescent="0.25">
      <c r="A875" s="22">
        <v>874</v>
      </c>
      <c r="B875" s="22" t="s">
        <v>333</v>
      </c>
      <c r="C875" s="22" t="s">
        <v>342</v>
      </c>
      <c r="D875" s="21" t="s">
        <v>202</v>
      </c>
      <c r="E875" s="8" t="s">
        <v>19</v>
      </c>
      <c r="F875" s="8" t="s">
        <v>12</v>
      </c>
      <c r="G875" s="8" t="s">
        <v>225</v>
      </c>
      <c r="H875" s="9" t="s">
        <v>226</v>
      </c>
      <c r="J875">
        <v>30349</v>
      </c>
    </row>
    <row r="876" spans="1:10" hidden="1" x14ac:dyDescent="0.25">
      <c r="A876" s="22">
        <v>875</v>
      </c>
      <c r="B876" s="22" t="s">
        <v>333</v>
      </c>
      <c r="C876" s="22" t="s">
        <v>342</v>
      </c>
      <c r="D876" s="21" t="s">
        <v>202</v>
      </c>
      <c r="E876" s="8" t="s">
        <v>11</v>
      </c>
      <c r="F876" s="8" t="s">
        <v>12</v>
      </c>
      <c r="G876" s="8" t="s">
        <v>227</v>
      </c>
      <c r="H876" s="9" t="s">
        <v>228</v>
      </c>
      <c r="J876">
        <v>3415</v>
      </c>
    </row>
    <row r="877" spans="1:10" hidden="1" x14ac:dyDescent="0.25">
      <c r="A877" s="22">
        <v>876</v>
      </c>
      <c r="B877" s="22" t="s">
        <v>333</v>
      </c>
      <c r="C877" s="22" t="s">
        <v>342</v>
      </c>
      <c r="D877" s="21" t="s">
        <v>202</v>
      </c>
      <c r="E877" s="8" t="s">
        <v>11</v>
      </c>
      <c r="F877" s="8" t="s">
        <v>12</v>
      </c>
      <c r="G877" s="8" t="s">
        <v>229</v>
      </c>
      <c r="H877" s="9" t="s">
        <v>230</v>
      </c>
      <c r="J877">
        <v>0</v>
      </c>
    </row>
    <row r="878" spans="1:10" hidden="1" x14ac:dyDescent="0.25">
      <c r="A878" s="22">
        <v>877</v>
      </c>
      <c r="B878" s="22" t="s">
        <v>333</v>
      </c>
      <c r="C878" s="22" t="s">
        <v>342</v>
      </c>
      <c r="D878" s="21" t="s">
        <v>202</v>
      </c>
      <c r="E878" s="8" t="s">
        <v>11</v>
      </c>
      <c r="F878" s="8" t="s">
        <v>12</v>
      </c>
      <c r="G878" s="8" t="s">
        <v>231</v>
      </c>
      <c r="H878" s="9" t="s">
        <v>232</v>
      </c>
      <c r="J878">
        <v>0</v>
      </c>
    </row>
    <row r="879" spans="1:10" hidden="1" x14ac:dyDescent="0.25">
      <c r="A879" s="22">
        <v>878</v>
      </c>
      <c r="B879" s="22" t="s">
        <v>333</v>
      </c>
      <c r="C879" s="22" t="s">
        <v>342</v>
      </c>
      <c r="D879" s="21" t="s">
        <v>202</v>
      </c>
      <c r="E879" s="8" t="s">
        <v>11</v>
      </c>
      <c r="F879" s="8" t="s">
        <v>12</v>
      </c>
      <c r="G879" s="8" t="s">
        <v>233</v>
      </c>
      <c r="H879" s="9" t="s">
        <v>234</v>
      </c>
      <c r="J879">
        <v>84</v>
      </c>
    </row>
    <row r="880" spans="1:10" hidden="1" x14ac:dyDescent="0.25">
      <c r="A880" s="22">
        <v>879</v>
      </c>
      <c r="B880" s="22" t="s">
        <v>333</v>
      </c>
      <c r="C880" s="22" t="s">
        <v>342</v>
      </c>
      <c r="D880" s="21" t="s">
        <v>202</v>
      </c>
      <c r="E880" s="8" t="s">
        <v>19</v>
      </c>
      <c r="F880" s="8" t="s">
        <v>12</v>
      </c>
      <c r="G880" s="8" t="s">
        <v>235</v>
      </c>
      <c r="H880" s="9" t="s">
        <v>236</v>
      </c>
      <c r="J880">
        <v>3499</v>
      </c>
    </row>
    <row r="881" spans="1:10" hidden="1" x14ac:dyDescent="0.25">
      <c r="A881" s="22">
        <v>880</v>
      </c>
      <c r="B881" s="22" t="s">
        <v>333</v>
      </c>
      <c r="C881" s="22" t="s">
        <v>342</v>
      </c>
      <c r="D881" s="21" t="s">
        <v>202</v>
      </c>
      <c r="E881" s="8" t="s">
        <v>11</v>
      </c>
      <c r="F881" s="8" t="s">
        <v>12</v>
      </c>
      <c r="G881" s="8" t="s">
        <v>237</v>
      </c>
      <c r="H881" s="9" t="s">
        <v>238</v>
      </c>
      <c r="J881">
        <v>0</v>
      </c>
    </row>
    <row r="882" spans="1:10" hidden="1" x14ac:dyDescent="0.25">
      <c r="A882" s="22">
        <v>881</v>
      </c>
      <c r="B882" s="22" t="s">
        <v>333</v>
      </c>
      <c r="C882" s="22" t="s">
        <v>342</v>
      </c>
      <c r="D882" s="21" t="s">
        <v>202</v>
      </c>
      <c r="E882" s="8" t="s">
        <v>11</v>
      </c>
      <c r="F882" s="8" t="s">
        <v>12</v>
      </c>
      <c r="G882" s="8" t="s">
        <v>239</v>
      </c>
      <c r="H882" s="9" t="s">
        <v>240</v>
      </c>
      <c r="J882">
        <v>0</v>
      </c>
    </row>
    <row r="883" spans="1:10" hidden="1" x14ac:dyDescent="0.25">
      <c r="A883" s="22">
        <v>882</v>
      </c>
      <c r="B883" s="22" t="s">
        <v>333</v>
      </c>
      <c r="C883" s="22" t="s">
        <v>342</v>
      </c>
      <c r="D883" s="21" t="s">
        <v>202</v>
      </c>
      <c r="E883" s="8" t="s">
        <v>11</v>
      </c>
      <c r="F883" s="8" t="s">
        <v>12</v>
      </c>
      <c r="G883" s="8" t="s">
        <v>241</v>
      </c>
      <c r="H883" s="9" t="s">
        <v>242</v>
      </c>
      <c r="J883">
        <v>0</v>
      </c>
    </row>
    <row r="884" spans="1:10" hidden="1" x14ac:dyDescent="0.25">
      <c r="A884" s="22">
        <v>883</v>
      </c>
      <c r="B884" s="22" t="s">
        <v>333</v>
      </c>
      <c r="C884" s="22" t="s">
        <v>342</v>
      </c>
      <c r="D884" s="21" t="s">
        <v>202</v>
      </c>
      <c r="E884" s="8" t="s">
        <v>11</v>
      </c>
      <c r="F884" s="8" t="s">
        <v>12</v>
      </c>
      <c r="G884" s="8" t="s">
        <v>243</v>
      </c>
      <c r="H884" s="9" t="s">
        <v>244</v>
      </c>
      <c r="J884">
        <v>0</v>
      </c>
    </row>
    <row r="885" spans="1:10" hidden="1" x14ac:dyDescent="0.25">
      <c r="A885" s="22">
        <v>884</v>
      </c>
      <c r="B885" s="22" t="s">
        <v>333</v>
      </c>
      <c r="C885" s="22" t="s">
        <v>342</v>
      </c>
      <c r="D885" s="21" t="s">
        <v>202</v>
      </c>
      <c r="E885" s="8" t="s">
        <v>11</v>
      </c>
      <c r="F885" s="8" t="s">
        <v>12</v>
      </c>
      <c r="G885" s="8" t="s">
        <v>245</v>
      </c>
      <c r="H885" s="9" t="s">
        <v>246</v>
      </c>
      <c r="J885">
        <v>0</v>
      </c>
    </row>
    <row r="886" spans="1:10" hidden="1" x14ac:dyDescent="0.25">
      <c r="A886" s="22">
        <v>885</v>
      </c>
      <c r="B886" s="22" t="s">
        <v>333</v>
      </c>
      <c r="C886" s="22" t="s">
        <v>342</v>
      </c>
      <c r="D886" s="21" t="s">
        <v>202</v>
      </c>
      <c r="E886" s="8" t="s">
        <v>11</v>
      </c>
      <c r="F886" s="8" t="s">
        <v>12</v>
      </c>
      <c r="G886" s="8" t="s">
        <v>247</v>
      </c>
      <c r="H886" s="9" t="s">
        <v>248</v>
      </c>
      <c r="J886">
        <v>245</v>
      </c>
    </row>
    <row r="887" spans="1:10" hidden="1" x14ac:dyDescent="0.25">
      <c r="A887" s="22">
        <v>886</v>
      </c>
      <c r="B887" s="22" t="s">
        <v>333</v>
      </c>
      <c r="C887" s="22" t="s">
        <v>342</v>
      </c>
      <c r="D887" s="21" t="s">
        <v>202</v>
      </c>
      <c r="E887" s="8" t="s">
        <v>11</v>
      </c>
      <c r="F887" s="8" t="s">
        <v>12</v>
      </c>
      <c r="G887" s="8" t="s">
        <v>249</v>
      </c>
      <c r="H887" s="9" t="s">
        <v>250</v>
      </c>
      <c r="J887">
        <v>0</v>
      </c>
    </row>
    <row r="888" spans="1:10" hidden="1" x14ac:dyDescent="0.25">
      <c r="A888" s="22">
        <v>887</v>
      </c>
      <c r="B888" s="22" t="s">
        <v>333</v>
      </c>
      <c r="C888" s="22" t="s">
        <v>342</v>
      </c>
      <c r="D888" s="21" t="s">
        <v>202</v>
      </c>
      <c r="E888" s="8" t="s">
        <v>11</v>
      </c>
      <c r="F888" s="8" t="s">
        <v>12</v>
      </c>
      <c r="G888" s="8" t="s">
        <v>251</v>
      </c>
      <c r="H888" s="9" t="s">
        <v>252</v>
      </c>
      <c r="J888">
        <v>0</v>
      </c>
    </row>
    <row r="889" spans="1:10" hidden="1" x14ac:dyDescent="0.25">
      <c r="A889" s="22">
        <v>888</v>
      </c>
      <c r="B889" s="22" t="s">
        <v>333</v>
      </c>
      <c r="C889" s="22" t="s">
        <v>342</v>
      </c>
      <c r="D889" s="21" t="s">
        <v>202</v>
      </c>
      <c r="E889" s="8" t="s">
        <v>11</v>
      </c>
      <c r="F889" s="8" t="s">
        <v>12</v>
      </c>
      <c r="G889" s="8" t="s">
        <v>253</v>
      </c>
      <c r="H889" s="9" t="s">
        <v>254</v>
      </c>
      <c r="J889">
        <v>0</v>
      </c>
    </row>
    <row r="890" spans="1:10" hidden="1" x14ac:dyDescent="0.25">
      <c r="A890" s="22">
        <v>889</v>
      </c>
      <c r="B890" s="22" t="s">
        <v>333</v>
      </c>
      <c r="C890" s="22" t="s">
        <v>342</v>
      </c>
      <c r="D890" s="21" t="s">
        <v>202</v>
      </c>
      <c r="E890" s="8" t="s">
        <v>11</v>
      </c>
      <c r="F890" s="8" t="s">
        <v>12</v>
      </c>
      <c r="G890" s="8" t="s">
        <v>255</v>
      </c>
      <c r="H890" s="9" t="s">
        <v>256</v>
      </c>
      <c r="J890">
        <v>0</v>
      </c>
    </row>
    <row r="891" spans="1:10" hidden="1" x14ac:dyDescent="0.25">
      <c r="A891" s="22">
        <v>890</v>
      </c>
      <c r="B891" s="22" t="s">
        <v>333</v>
      </c>
      <c r="C891" s="22" t="s">
        <v>342</v>
      </c>
      <c r="D891" s="21" t="s">
        <v>202</v>
      </c>
      <c r="E891" s="8" t="s">
        <v>11</v>
      </c>
      <c r="F891" s="8" t="s">
        <v>12</v>
      </c>
      <c r="G891" s="8" t="s">
        <v>257</v>
      </c>
      <c r="H891" s="9" t="s">
        <v>258</v>
      </c>
      <c r="J891">
        <v>0</v>
      </c>
    </row>
    <row r="892" spans="1:10" hidden="1" x14ac:dyDescent="0.25">
      <c r="A892" s="22">
        <v>891</v>
      </c>
      <c r="B892" s="22" t="s">
        <v>333</v>
      </c>
      <c r="C892" s="22" t="s">
        <v>342</v>
      </c>
      <c r="D892" s="21" t="s">
        <v>202</v>
      </c>
      <c r="E892" s="8" t="s">
        <v>11</v>
      </c>
      <c r="F892" s="8" t="s">
        <v>12</v>
      </c>
      <c r="G892" s="8" t="s">
        <v>259</v>
      </c>
      <c r="H892" s="9" t="s">
        <v>260</v>
      </c>
      <c r="J892">
        <v>0</v>
      </c>
    </row>
    <row r="893" spans="1:10" hidden="1" x14ac:dyDescent="0.25">
      <c r="A893" s="22">
        <v>892</v>
      </c>
      <c r="B893" s="22" t="s">
        <v>333</v>
      </c>
      <c r="C893" s="22" t="s">
        <v>342</v>
      </c>
      <c r="D893" s="21" t="s">
        <v>202</v>
      </c>
      <c r="E893" s="8" t="s">
        <v>11</v>
      </c>
      <c r="F893" s="8" t="s">
        <v>12</v>
      </c>
      <c r="G893" s="8" t="s">
        <v>261</v>
      </c>
      <c r="H893" s="9" t="s">
        <v>262</v>
      </c>
      <c r="J893">
        <v>0</v>
      </c>
    </row>
    <row r="894" spans="1:10" hidden="1" x14ac:dyDescent="0.25">
      <c r="A894" s="22">
        <v>893</v>
      </c>
      <c r="B894" s="22" t="s">
        <v>333</v>
      </c>
      <c r="C894" s="22" t="s">
        <v>342</v>
      </c>
      <c r="D894" s="21" t="s">
        <v>202</v>
      </c>
      <c r="E894" s="8" t="s">
        <v>11</v>
      </c>
      <c r="F894" s="8" t="s">
        <v>12</v>
      </c>
      <c r="G894" s="8" t="s">
        <v>263</v>
      </c>
      <c r="H894" s="9" t="s">
        <v>264</v>
      </c>
      <c r="J894">
        <v>0</v>
      </c>
    </row>
    <row r="895" spans="1:10" hidden="1" x14ac:dyDescent="0.25">
      <c r="A895" s="22">
        <v>894</v>
      </c>
      <c r="B895" s="22" t="s">
        <v>333</v>
      </c>
      <c r="C895" s="22" t="s">
        <v>342</v>
      </c>
      <c r="D895" s="21" t="s">
        <v>202</v>
      </c>
      <c r="E895" s="8" t="s">
        <v>11</v>
      </c>
      <c r="F895" s="8" t="s">
        <v>12</v>
      </c>
      <c r="G895" s="8" t="s">
        <v>265</v>
      </c>
      <c r="H895" s="9" t="s">
        <v>266</v>
      </c>
      <c r="J895">
        <v>0</v>
      </c>
    </row>
    <row r="896" spans="1:10" hidden="1" x14ac:dyDescent="0.25">
      <c r="A896" s="22">
        <v>895</v>
      </c>
      <c r="B896" s="22" t="s">
        <v>333</v>
      </c>
      <c r="C896" s="22" t="s">
        <v>342</v>
      </c>
      <c r="D896" s="21" t="s">
        <v>202</v>
      </c>
      <c r="E896" s="8" t="s">
        <v>11</v>
      </c>
      <c r="F896" s="8" t="s">
        <v>12</v>
      </c>
      <c r="G896" s="8" t="s">
        <v>267</v>
      </c>
      <c r="H896" s="9" t="s">
        <v>268</v>
      </c>
      <c r="J896">
        <v>0</v>
      </c>
    </row>
    <row r="897" spans="1:10" hidden="1" x14ac:dyDescent="0.25">
      <c r="A897" s="22">
        <v>896</v>
      </c>
      <c r="B897" s="22" t="s">
        <v>333</v>
      </c>
      <c r="C897" s="22" t="s">
        <v>342</v>
      </c>
      <c r="D897" s="21" t="s">
        <v>202</v>
      </c>
      <c r="E897" s="8" t="s">
        <v>11</v>
      </c>
      <c r="F897" s="8" t="s">
        <v>12</v>
      </c>
      <c r="G897" s="8" t="s">
        <v>269</v>
      </c>
      <c r="H897" s="9" t="s">
        <v>270</v>
      </c>
      <c r="J897">
        <v>0</v>
      </c>
    </row>
    <row r="898" spans="1:10" hidden="1" x14ac:dyDescent="0.25">
      <c r="A898" s="22">
        <v>897</v>
      </c>
      <c r="B898" s="22" t="s">
        <v>333</v>
      </c>
      <c r="C898" s="22" t="s">
        <v>342</v>
      </c>
      <c r="D898" s="21" t="s">
        <v>202</v>
      </c>
      <c r="E898" s="8" t="s">
        <v>11</v>
      </c>
      <c r="F898" s="8" t="s">
        <v>12</v>
      </c>
      <c r="G898" s="8" t="s">
        <v>271</v>
      </c>
      <c r="H898" s="9" t="s">
        <v>272</v>
      </c>
      <c r="J898">
        <v>0</v>
      </c>
    </row>
    <row r="899" spans="1:10" hidden="1" x14ac:dyDescent="0.25">
      <c r="A899" s="22">
        <v>898</v>
      </c>
      <c r="B899" s="22" t="s">
        <v>333</v>
      </c>
      <c r="C899" s="22" t="s">
        <v>342</v>
      </c>
      <c r="D899" s="21" t="s">
        <v>202</v>
      </c>
      <c r="E899" s="8" t="s">
        <v>19</v>
      </c>
      <c r="F899" s="8" t="s">
        <v>12</v>
      </c>
      <c r="G899" s="8" t="s">
        <v>273</v>
      </c>
      <c r="H899" s="9" t="s">
        <v>274</v>
      </c>
      <c r="J899">
        <v>245</v>
      </c>
    </row>
    <row r="900" spans="1:10" hidden="1" x14ac:dyDescent="0.25">
      <c r="A900" s="22">
        <v>899</v>
      </c>
      <c r="B900" s="22" t="s">
        <v>333</v>
      </c>
      <c r="C900" s="22" t="s">
        <v>342</v>
      </c>
      <c r="D900" s="21" t="s">
        <v>202</v>
      </c>
      <c r="E900" s="8" t="s">
        <v>11</v>
      </c>
      <c r="F900" s="8" t="s">
        <v>12</v>
      </c>
      <c r="G900" s="8" t="s">
        <v>275</v>
      </c>
      <c r="H900" s="9" t="s">
        <v>276</v>
      </c>
      <c r="J900">
        <v>0</v>
      </c>
    </row>
    <row r="901" spans="1:10" hidden="1" x14ac:dyDescent="0.25">
      <c r="A901" s="22">
        <v>900</v>
      </c>
      <c r="B901" s="22" t="s">
        <v>333</v>
      </c>
      <c r="C901" s="22" t="s">
        <v>342</v>
      </c>
      <c r="D901" s="21" t="s">
        <v>202</v>
      </c>
      <c r="E901" s="8" t="s">
        <v>11</v>
      </c>
      <c r="F901" s="8" t="s">
        <v>12</v>
      </c>
      <c r="G901" s="8" t="s">
        <v>277</v>
      </c>
      <c r="H901" s="9" t="s">
        <v>278</v>
      </c>
      <c r="J901">
        <v>0</v>
      </c>
    </row>
    <row r="902" spans="1:10" hidden="1" x14ac:dyDescent="0.25">
      <c r="A902" s="22">
        <v>901</v>
      </c>
      <c r="B902" s="22" t="s">
        <v>333</v>
      </c>
      <c r="C902" s="22" t="s">
        <v>342</v>
      </c>
      <c r="D902" s="21" t="s">
        <v>202</v>
      </c>
      <c r="E902" s="8" t="s">
        <v>11</v>
      </c>
      <c r="F902" s="8" t="s">
        <v>12</v>
      </c>
      <c r="G902" s="8" t="s">
        <v>279</v>
      </c>
      <c r="H902" s="9" t="s">
        <v>280</v>
      </c>
      <c r="J902">
        <v>0</v>
      </c>
    </row>
    <row r="903" spans="1:10" hidden="1" x14ac:dyDescent="0.25">
      <c r="A903" s="22">
        <v>902</v>
      </c>
      <c r="B903" s="22" t="s">
        <v>333</v>
      </c>
      <c r="C903" s="22" t="s">
        <v>342</v>
      </c>
      <c r="D903" s="21" t="s">
        <v>202</v>
      </c>
      <c r="E903" s="8" t="s">
        <v>11</v>
      </c>
      <c r="F903" s="8" t="s">
        <v>12</v>
      </c>
      <c r="G903" s="8" t="s">
        <v>281</v>
      </c>
      <c r="H903" s="9" t="s">
        <v>282</v>
      </c>
      <c r="J903">
        <v>628</v>
      </c>
    </row>
    <row r="904" spans="1:10" hidden="1" x14ac:dyDescent="0.25">
      <c r="A904" s="22">
        <v>903</v>
      </c>
      <c r="B904" s="22" t="s">
        <v>333</v>
      </c>
      <c r="C904" s="22" t="s">
        <v>342</v>
      </c>
      <c r="D904" s="21" t="s">
        <v>202</v>
      </c>
      <c r="E904" s="8" t="s">
        <v>11</v>
      </c>
      <c r="F904" s="8" t="s">
        <v>12</v>
      </c>
      <c r="G904" s="8" t="s">
        <v>283</v>
      </c>
      <c r="H904" s="9" t="s">
        <v>284</v>
      </c>
      <c r="J904">
        <v>175</v>
      </c>
    </row>
    <row r="905" spans="1:10" hidden="1" x14ac:dyDescent="0.25">
      <c r="A905" s="22">
        <v>904</v>
      </c>
      <c r="B905" s="22" t="s">
        <v>333</v>
      </c>
      <c r="C905" s="22" t="s">
        <v>342</v>
      </c>
      <c r="D905" s="21" t="s">
        <v>202</v>
      </c>
      <c r="E905" s="8" t="s">
        <v>11</v>
      </c>
      <c r="F905" s="8" t="s">
        <v>12</v>
      </c>
      <c r="G905" s="8" t="s">
        <v>285</v>
      </c>
      <c r="H905" s="9" t="s">
        <v>286</v>
      </c>
      <c r="J905">
        <v>0</v>
      </c>
    </row>
    <row r="906" spans="1:10" hidden="1" x14ac:dyDescent="0.25">
      <c r="A906" s="22">
        <v>905</v>
      </c>
      <c r="B906" s="22" t="s">
        <v>333</v>
      </c>
      <c r="C906" s="22" t="s">
        <v>342</v>
      </c>
      <c r="D906" s="21" t="s">
        <v>202</v>
      </c>
      <c r="E906" s="8" t="s">
        <v>19</v>
      </c>
      <c r="F906" s="8" t="s">
        <v>12</v>
      </c>
      <c r="G906" s="8" t="s">
        <v>287</v>
      </c>
      <c r="H906" s="9" t="s">
        <v>288</v>
      </c>
      <c r="J906">
        <v>803</v>
      </c>
    </row>
    <row r="907" spans="1:10" hidden="1" x14ac:dyDescent="0.25">
      <c r="A907" s="22">
        <v>906</v>
      </c>
      <c r="B907" s="22" t="s">
        <v>333</v>
      </c>
      <c r="C907" s="22" t="s">
        <v>342</v>
      </c>
      <c r="D907" s="21" t="s">
        <v>202</v>
      </c>
      <c r="E907" s="8" t="s">
        <v>11</v>
      </c>
      <c r="F907" s="8" t="s">
        <v>12</v>
      </c>
      <c r="G907" s="8" t="s">
        <v>289</v>
      </c>
      <c r="H907" s="9" t="s">
        <v>290</v>
      </c>
      <c r="J907">
        <v>5879.5481582407983</v>
      </c>
    </row>
    <row r="908" spans="1:10" hidden="1" x14ac:dyDescent="0.25">
      <c r="A908" s="22">
        <v>907</v>
      </c>
      <c r="B908" s="22" t="s">
        <v>333</v>
      </c>
      <c r="C908" s="22" t="s">
        <v>342</v>
      </c>
      <c r="D908" s="21" t="s">
        <v>202</v>
      </c>
      <c r="E908" s="8" t="s">
        <v>19</v>
      </c>
      <c r="F908" s="8" t="s">
        <v>12</v>
      </c>
      <c r="G908" s="8" t="s">
        <v>291</v>
      </c>
      <c r="H908" s="9" t="s">
        <v>292</v>
      </c>
      <c r="J908">
        <v>40775.548158240796</v>
      </c>
    </row>
    <row r="909" spans="1:10" hidden="1" x14ac:dyDescent="0.25">
      <c r="A909" s="22">
        <v>908</v>
      </c>
      <c r="B909" s="22" t="s">
        <v>333</v>
      </c>
      <c r="C909" s="22" t="s">
        <v>342</v>
      </c>
      <c r="D909" s="21" t="s">
        <v>202</v>
      </c>
      <c r="E909" s="8" t="s">
        <v>11</v>
      </c>
      <c r="F909" s="8" t="s">
        <v>12</v>
      </c>
      <c r="G909" s="8" t="s">
        <v>293</v>
      </c>
      <c r="H909" s="9" t="s">
        <v>294</v>
      </c>
      <c r="J909">
        <v>0</v>
      </c>
    </row>
    <row r="910" spans="1:10" hidden="1" x14ac:dyDescent="0.25">
      <c r="A910" s="22">
        <v>909</v>
      </c>
      <c r="B910" s="22" t="s">
        <v>333</v>
      </c>
      <c r="C910" s="22" t="s">
        <v>342</v>
      </c>
      <c r="D910" s="21" t="s">
        <v>202</v>
      </c>
      <c r="E910" s="8" t="s">
        <v>11</v>
      </c>
      <c r="F910" s="8" t="s">
        <v>12</v>
      </c>
      <c r="G910" s="8" t="s">
        <v>295</v>
      </c>
      <c r="H910" s="9" t="s">
        <v>296</v>
      </c>
      <c r="J910">
        <v>0</v>
      </c>
    </row>
    <row r="911" spans="1:10" hidden="1" x14ac:dyDescent="0.25">
      <c r="A911" s="22">
        <v>910</v>
      </c>
      <c r="B911" s="22" t="s">
        <v>333</v>
      </c>
      <c r="C911" s="22" t="s">
        <v>342</v>
      </c>
      <c r="D911" s="21" t="s">
        <v>202</v>
      </c>
      <c r="E911" s="8" t="s">
        <v>19</v>
      </c>
      <c r="F911" s="8" t="s">
        <v>12</v>
      </c>
      <c r="G911" s="8" t="s">
        <v>297</v>
      </c>
      <c r="H911" s="9" t="s">
        <v>298</v>
      </c>
      <c r="J911">
        <v>40775.548158240796</v>
      </c>
    </row>
    <row r="912" spans="1:10" hidden="1" x14ac:dyDescent="0.25">
      <c r="A912" s="22">
        <v>911</v>
      </c>
      <c r="B912" s="22" t="s">
        <v>333</v>
      </c>
      <c r="C912" s="22" t="s">
        <v>342</v>
      </c>
      <c r="D912" s="21" t="s">
        <v>202</v>
      </c>
      <c r="E912" s="8" t="s">
        <v>19</v>
      </c>
      <c r="F912" s="8" t="s">
        <v>12</v>
      </c>
      <c r="G912" s="8" t="s">
        <v>299</v>
      </c>
      <c r="H912" s="9" t="s">
        <v>300</v>
      </c>
      <c r="J912">
        <v>40221</v>
      </c>
    </row>
    <row r="913" spans="1:10" hidden="1" x14ac:dyDescent="0.25">
      <c r="A913" s="22">
        <v>912</v>
      </c>
      <c r="B913" s="22" t="s">
        <v>333</v>
      </c>
      <c r="C913" s="22" t="s">
        <v>342</v>
      </c>
      <c r="D913" s="21" t="s">
        <v>202</v>
      </c>
      <c r="E913" s="8" t="s">
        <v>11</v>
      </c>
      <c r="F913" s="8" t="s">
        <v>12</v>
      </c>
      <c r="G913" s="8" t="s">
        <v>301</v>
      </c>
      <c r="H913" s="9" t="s">
        <v>302</v>
      </c>
      <c r="J913">
        <v>-554.5481582407956</v>
      </c>
    </row>
    <row r="914" spans="1:10" hidden="1" x14ac:dyDescent="0.25">
      <c r="A914" s="22">
        <v>913</v>
      </c>
      <c r="B914" s="22" t="s">
        <v>333</v>
      </c>
      <c r="C914" s="22" t="s">
        <v>342</v>
      </c>
      <c r="D914" s="21" t="s">
        <v>303</v>
      </c>
      <c r="E914" s="8" t="s">
        <v>11</v>
      </c>
      <c r="F914" s="8" t="s">
        <v>12</v>
      </c>
      <c r="G914" s="8" t="s">
        <v>304</v>
      </c>
      <c r="H914" s="9" t="s">
        <v>305</v>
      </c>
      <c r="J914">
        <v>0</v>
      </c>
    </row>
    <row r="915" spans="1:10" hidden="1" x14ac:dyDescent="0.25">
      <c r="A915" s="22">
        <v>914</v>
      </c>
      <c r="B915" s="22" t="s">
        <v>333</v>
      </c>
      <c r="C915" s="22" t="s">
        <v>342</v>
      </c>
      <c r="D915" s="21" t="s">
        <v>303</v>
      </c>
      <c r="E915" s="8" t="s">
        <v>11</v>
      </c>
      <c r="F915" s="8" t="s">
        <v>12</v>
      </c>
      <c r="G915" s="8" t="s">
        <v>306</v>
      </c>
      <c r="H915" s="9" t="s">
        <v>307</v>
      </c>
    </row>
    <row r="916" spans="1:10" hidden="1" x14ac:dyDescent="0.25">
      <c r="A916" s="22">
        <v>915</v>
      </c>
      <c r="B916" s="22" t="s">
        <v>333</v>
      </c>
      <c r="C916" s="22" t="s">
        <v>342</v>
      </c>
      <c r="D916" s="21" t="s">
        <v>303</v>
      </c>
      <c r="E916" s="8" t="s">
        <v>11</v>
      </c>
      <c r="F916" s="8" t="s">
        <v>12</v>
      </c>
      <c r="G916" s="8" t="s">
        <v>308</v>
      </c>
      <c r="H916" s="9" t="s">
        <v>309</v>
      </c>
    </row>
    <row r="917" spans="1:10" hidden="1" x14ac:dyDescent="0.25">
      <c r="A917" s="22">
        <v>916</v>
      </c>
      <c r="B917" s="22" t="s">
        <v>333</v>
      </c>
      <c r="C917" s="22" t="s">
        <v>342</v>
      </c>
      <c r="D917" s="21" t="s">
        <v>303</v>
      </c>
      <c r="E917" s="8" t="s">
        <v>11</v>
      </c>
      <c r="F917" s="8" t="s">
        <v>12</v>
      </c>
      <c r="G917" s="8" t="s">
        <v>310</v>
      </c>
      <c r="H917" s="9" t="s">
        <v>311</v>
      </c>
    </row>
    <row r="918" spans="1:10" hidden="1" x14ac:dyDescent="0.25">
      <c r="A918" s="22">
        <v>917</v>
      </c>
      <c r="B918" s="22" t="s">
        <v>333</v>
      </c>
      <c r="C918" s="22" t="s">
        <v>342</v>
      </c>
      <c r="D918" s="21" t="s">
        <v>303</v>
      </c>
      <c r="E918" s="8" t="s">
        <v>11</v>
      </c>
      <c r="F918" s="8" t="s">
        <v>12</v>
      </c>
      <c r="G918" s="8" t="s">
        <v>312</v>
      </c>
      <c r="H918" s="9" t="s">
        <v>313</v>
      </c>
    </row>
    <row r="919" spans="1:10" hidden="1" x14ac:dyDescent="0.25">
      <c r="A919" s="22">
        <v>918</v>
      </c>
      <c r="B919" s="22" t="s">
        <v>333</v>
      </c>
      <c r="C919" s="22" t="s">
        <v>342</v>
      </c>
      <c r="D919" s="21" t="s">
        <v>303</v>
      </c>
      <c r="E919" s="8" t="s">
        <v>11</v>
      </c>
      <c r="F919" s="8" t="s">
        <v>12</v>
      </c>
      <c r="G919" s="8" t="s">
        <v>314</v>
      </c>
      <c r="H919" s="9" t="s">
        <v>315</v>
      </c>
    </row>
    <row r="920" spans="1:10" hidden="1" x14ac:dyDescent="0.25">
      <c r="A920" s="22">
        <v>919</v>
      </c>
      <c r="B920" s="22" t="s">
        <v>333</v>
      </c>
      <c r="C920" s="22" t="s">
        <v>342</v>
      </c>
      <c r="D920" s="21" t="s">
        <v>303</v>
      </c>
      <c r="E920" s="8" t="s">
        <v>11</v>
      </c>
      <c r="F920" s="8" t="s">
        <v>12</v>
      </c>
      <c r="G920" s="8" t="s">
        <v>316</v>
      </c>
      <c r="H920" s="9" t="s">
        <v>317</v>
      </c>
    </row>
    <row r="921" spans="1:10" hidden="1" x14ac:dyDescent="0.25">
      <c r="A921" s="22">
        <v>920</v>
      </c>
      <c r="B921" s="22" t="s">
        <v>333</v>
      </c>
      <c r="C921" s="22" t="s">
        <v>342</v>
      </c>
      <c r="D921" s="21" t="s">
        <v>303</v>
      </c>
      <c r="E921" s="8" t="s">
        <v>19</v>
      </c>
      <c r="F921" s="8" t="s">
        <v>12</v>
      </c>
      <c r="G921" s="8" t="s">
        <v>318</v>
      </c>
      <c r="H921" s="9" t="s">
        <v>319</v>
      </c>
    </row>
    <row r="922" spans="1:10" hidden="1" x14ac:dyDescent="0.25">
      <c r="A922" s="22">
        <v>921</v>
      </c>
      <c r="B922" s="22" t="s">
        <v>333</v>
      </c>
      <c r="C922" s="22" t="s">
        <v>342</v>
      </c>
      <c r="D922" s="21" t="s">
        <v>303</v>
      </c>
      <c r="E922" s="8" t="s">
        <v>19</v>
      </c>
      <c r="F922" s="8" t="s">
        <v>12</v>
      </c>
      <c r="G922" s="8" t="s">
        <v>320</v>
      </c>
      <c r="H922" s="9" t="s">
        <v>321</v>
      </c>
    </row>
    <row r="923" spans="1:10" hidden="1" x14ac:dyDescent="0.25">
      <c r="A923" s="22">
        <v>922</v>
      </c>
      <c r="B923" s="22" t="s">
        <v>333</v>
      </c>
      <c r="C923" s="22" t="s">
        <v>342</v>
      </c>
      <c r="D923" s="21" t="s">
        <v>303</v>
      </c>
      <c r="E923" s="8" t="s">
        <v>11</v>
      </c>
      <c r="F923" s="8" t="s">
        <v>12</v>
      </c>
      <c r="G923" s="8" t="s">
        <v>322</v>
      </c>
      <c r="H923" s="9" t="s">
        <v>323</v>
      </c>
    </row>
    <row r="924" spans="1:10" hidden="1" x14ac:dyDescent="0.25">
      <c r="A924" s="22">
        <v>923</v>
      </c>
      <c r="B924" s="22" t="s">
        <v>333</v>
      </c>
      <c r="C924" s="22" t="s">
        <v>342</v>
      </c>
      <c r="D924" s="21" t="s">
        <v>303</v>
      </c>
      <c r="E924" s="8" t="s">
        <v>11</v>
      </c>
      <c r="F924" s="8" t="s">
        <v>12</v>
      </c>
      <c r="G924" s="8" t="s">
        <v>324</v>
      </c>
      <c r="H924" s="9" t="s">
        <v>325</v>
      </c>
    </row>
    <row r="925" spans="1:10" hidden="1" x14ac:dyDescent="0.25">
      <c r="A925" s="22">
        <v>924</v>
      </c>
      <c r="B925" s="22" t="s">
        <v>333</v>
      </c>
      <c r="C925" s="22" t="s">
        <v>342</v>
      </c>
      <c r="D925" s="21" t="s">
        <v>303</v>
      </c>
      <c r="E925" s="8" t="s">
        <v>11</v>
      </c>
      <c r="F925" s="8" t="s">
        <v>12</v>
      </c>
      <c r="G925" s="8" t="s">
        <v>326</v>
      </c>
      <c r="H925" s="9" t="s">
        <v>327</v>
      </c>
    </row>
    <row r="926" spans="1:10" hidden="1" x14ac:dyDescent="0.25">
      <c r="A926" s="22">
        <v>925</v>
      </c>
      <c r="B926" s="22" t="s">
        <v>335</v>
      </c>
      <c r="C926" s="22" t="s">
        <v>342</v>
      </c>
      <c r="D926" s="21" t="s">
        <v>10</v>
      </c>
      <c r="E926" s="8" t="s">
        <v>11</v>
      </c>
      <c r="F926" s="8" t="s">
        <v>12</v>
      </c>
      <c r="G926" s="8" t="s">
        <v>13</v>
      </c>
      <c r="H926" s="9" t="s">
        <v>14</v>
      </c>
    </row>
    <row r="927" spans="1:10" hidden="1" x14ac:dyDescent="0.25">
      <c r="A927" s="22">
        <v>926</v>
      </c>
      <c r="B927" s="22" t="s">
        <v>335</v>
      </c>
      <c r="C927" s="22" t="s">
        <v>342</v>
      </c>
      <c r="D927" s="21" t="s">
        <v>10</v>
      </c>
      <c r="E927" s="8" t="s">
        <v>11</v>
      </c>
      <c r="F927" s="8" t="s">
        <v>12</v>
      </c>
      <c r="G927" s="8" t="s">
        <v>15</v>
      </c>
      <c r="H927" s="9" t="s">
        <v>16</v>
      </c>
    </row>
    <row r="928" spans="1:10" hidden="1" x14ac:dyDescent="0.25">
      <c r="A928" s="22">
        <v>927</v>
      </c>
      <c r="B928" s="22" t="s">
        <v>335</v>
      </c>
      <c r="C928" s="22" t="s">
        <v>342</v>
      </c>
      <c r="D928" s="21" t="s">
        <v>10</v>
      </c>
      <c r="E928" s="8" t="s">
        <v>11</v>
      </c>
      <c r="F928" s="8" t="s">
        <v>12</v>
      </c>
      <c r="G928" s="8" t="s">
        <v>17</v>
      </c>
      <c r="H928" s="9" t="s">
        <v>18</v>
      </c>
    </row>
    <row r="929" spans="1:10" hidden="1" x14ac:dyDescent="0.25">
      <c r="A929" s="22">
        <v>928</v>
      </c>
      <c r="B929" s="22" t="s">
        <v>335</v>
      </c>
      <c r="C929" s="22" t="s">
        <v>342</v>
      </c>
      <c r="D929" s="21" t="s">
        <v>10</v>
      </c>
      <c r="E929" s="8" t="s">
        <v>19</v>
      </c>
      <c r="F929" s="8" t="s">
        <v>12</v>
      </c>
      <c r="G929" s="8" t="s">
        <v>20</v>
      </c>
      <c r="H929" s="9" t="s">
        <v>21</v>
      </c>
    </row>
    <row r="930" spans="1:10" hidden="1" x14ac:dyDescent="0.25">
      <c r="A930" s="22">
        <v>929</v>
      </c>
      <c r="B930" s="22" t="s">
        <v>335</v>
      </c>
      <c r="C930" s="22" t="s">
        <v>342</v>
      </c>
      <c r="D930" s="21" t="s">
        <v>10</v>
      </c>
      <c r="E930" s="8" t="s">
        <v>11</v>
      </c>
      <c r="F930" s="8" t="s">
        <v>12</v>
      </c>
      <c r="G930" s="8" t="s">
        <v>22</v>
      </c>
      <c r="H930" s="9" t="s">
        <v>23</v>
      </c>
    </row>
    <row r="931" spans="1:10" hidden="1" x14ac:dyDescent="0.25">
      <c r="A931" s="22">
        <v>930</v>
      </c>
      <c r="B931" s="22" t="s">
        <v>335</v>
      </c>
      <c r="C931" s="22" t="s">
        <v>342</v>
      </c>
      <c r="D931" s="21" t="s">
        <v>10</v>
      </c>
      <c r="E931" s="8" t="s">
        <v>11</v>
      </c>
      <c r="F931" s="8" t="s">
        <v>12</v>
      </c>
      <c r="G931" s="8" t="s">
        <v>24</v>
      </c>
      <c r="H931" s="9" t="s">
        <v>25</v>
      </c>
    </row>
    <row r="932" spans="1:10" hidden="1" x14ac:dyDescent="0.25">
      <c r="A932" s="22">
        <v>931</v>
      </c>
      <c r="B932" s="22" t="s">
        <v>335</v>
      </c>
      <c r="C932" s="22" t="s">
        <v>342</v>
      </c>
      <c r="D932" s="21" t="s">
        <v>10</v>
      </c>
      <c r="E932" s="8" t="s">
        <v>19</v>
      </c>
      <c r="F932" s="8" t="s">
        <v>12</v>
      </c>
      <c r="G932" s="8" t="s">
        <v>26</v>
      </c>
      <c r="H932" s="9" t="s">
        <v>27</v>
      </c>
    </row>
    <row r="933" spans="1:10" hidden="1" x14ac:dyDescent="0.25">
      <c r="A933" s="22">
        <v>932</v>
      </c>
      <c r="B933" s="22" t="s">
        <v>335</v>
      </c>
      <c r="C933" s="22" t="s">
        <v>342</v>
      </c>
      <c r="D933" s="21" t="s">
        <v>10</v>
      </c>
      <c r="E933" s="8" t="s">
        <v>11</v>
      </c>
      <c r="F933" s="8" t="s">
        <v>12</v>
      </c>
      <c r="G933" s="8" t="s">
        <v>28</v>
      </c>
      <c r="H933" s="9" t="s">
        <v>29</v>
      </c>
    </row>
    <row r="934" spans="1:10" hidden="1" x14ac:dyDescent="0.25">
      <c r="A934" s="22">
        <v>933</v>
      </c>
      <c r="B934" s="22" t="s">
        <v>335</v>
      </c>
      <c r="C934" s="22" t="s">
        <v>342</v>
      </c>
      <c r="D934" s="21" t="s">
        <v>10</v>
      </c>
      <c r="E934" s="8" t="s">
        <v>11</v>
      </c>
      <c r="F934" s="8" t="s">
        <v>12</v>
      </c>
      <c r="G934" s="8" t="s">
        <v>30</v>
      </c>
      <c r="H934" s="9" t="s">
        <v>31</v>
      </c>
    </row>
    <row r="935" spans="1:10" hidden="1" x14ac:dyDescent="0.25">
      <c r="A935" s="22">
        <v>934</v>
      </c>
      <c r="B935" s="22" t="s">
        <v>335</v>
      </c>
      <c r="C935" s="22" t="s">
        <v>342</v>
      </c>
      <c r="D935" s="21" t="s">
        <v>10</v>
      </c>
      <c r="E935" s="8" t="s">
        <v>11</v>
      </c>
      <c r="F935" s="8" t="s">
        <v>12</v>
      </c>
      <c r="G935" s="8" t="s">
        <v>32</v>
      </c>
      <c r="H935" s="9" t="s">
        <v>33</v>
      </c>
      <c r="J935" s="10">
        <v>39531</v>
      </c>
    </row>
    <row r="936" spans="1:10" hidden="1" x14ac:dyDescent="0.25">
      <c r="A936" s="22">
        <v>935</v>
      </c>
      <c r="B936" s="22" t="s">
        <v>335</v>
      </c>
      <c r="C936" s="22" t="s">
        <v>342</v>
      </c>
      <c r="D936" s="21" t="s">
        <v>10</v>
      </c>
      <c r="E936" s="8" t="s">
        <v>11</v>
      </c>
      <c r="F936" s="8" t="s">
        <v>12</v>
      </c>
      <c r="G936" s="8" t="s">
        <v>34</v>
      </c>
      <c r="H936" s="9" t="s">
        <v>35</v>
      </c>
    </row>
    <row r="937" spans="1:10" hidden="1" x14ac:dyDescent="0.25">
      <c r="A937" s="22">
        <v>936</v>
      </c>
      <c r="B937" s="22" t="s">
        <v>335</v>
      </c>
      <c r="C937" s="22" t="s">
        <v>342</v>
      </c>
      <c r="D937" s="21" t="s">
        <v>10</v>
      </c>
      <c r="E937" s="8" t="s">
        <v>11</v>
      </c>
      <c r="F937" s="8" t="s">
        <v>12</v>
      </c>
      <c r="G937" s="8" t="s">
        <v>36</v>
      </c>
      <c r="H937" s="9" t="s">
        <v>37</v>
      </c>
    </row>
    <row r="938" spans="1:10" hidden="1" x14ac:dyDescent="0.25">
      <c r="A938" s="22">
        <v>937</v>
      </c>
      <c r="B938" s="22" t="s">
        <v>335</v>
      </c>
      <c r="C938" s="22" t="s">
        <v>342</v>
      </c>
      <c r="D938" s="21" t="s">
        <v>10</v>
      </c>
      <c r="E938" s="8" t="s">
        <v>11</v>
      </c>
      <c r="F938" s="8" t="s">
        <v>12</v>
      </c>
      <c r="G938" s="8" t="s">
        <v>38</v>
      </c>
      <c r="H938" s="9" t="s">
        <v>39</v>
      </c>
    </row>
    <row r="939" spans="1:10" hidden="1" x14ac:dyDescent="0.25">
      <c r="A939" s="22">
        <v>938</v>
      </c>
      <c r="B939" s="22" t="s">
        <v>335</v>
      </c>
      <c r="C939" s="22" t="s">
        <v>342</v>
      </c>
      <c r="D939" s="21" t="s">
        <v>10</v>
      </c>
      <c r="E939" s="8" t="s">
        <v>11</v>
      </c>
      <c r="F939" s="8" t="s">
        <v>12</v>
      </c>
      <c r="G939" s="8" t="s">
        <v>40</v>
      </c>
      <c r="H939" s="9" t="s">
        <v>41</v>
      </c>
    </row>
    <row r="940" spans="1:10" hidden="1" x14ac:dyDescent="0.25">
      <c r="A940" s="22">
        <v>939</v>
      </c>
      <c r="B940" s="22" t="s">
        <v>335</v>
      </c>
      <c r="C940" s="22" t="s">
        <v>342</v>
      </c>
      <c r="D940" s="21" t="s">
        <v>10</v>
      </c>
      <c r="E940" s="8" t="s">
        <v>11</v>
      </c>
      <c r="F940" s="8" t="s">
        <v>12</v>
      </c>
      <c r="G940" s="8" t="s">
        <v>42</v>
      </c>
      <c r="H940" s="9" t="s">
        <v>43</v>
      </c>
    </row>
    <row r="941" spans="1:10" hidden="1" x14ac:dyDescent="0.25">
      <c r="A941" s="22">
        <v>940</v>
      </c>
      <c r="B941" s="22" t="s">
        <v>335</v>
      </c>
      <c r="C941" s="22" t="s">
        <v>342</v>
      </c>
      <c r="D941" s="21" t="s">
        <v>10</v>
      </c>
      <c r="E941" s="8" t="s">
        <v>11</v>
      </c>
      <c r="F941" s="8" t="s">
        <v>12</v>
      </c>
      <c r="G941" s="8" t="s">
        <v>44</v>
      </c>
      <c r="H941" s="9" t="s">
        <v>45</v>
      </c>
    </row>
    <row r="942" spans="1:10" hidden="1" x14ac:dyDescent="0.25">
      <c r="A942" s="22">
        <v>941</v>
      </c>
      <c r="B942" s="22" t="s">
        <v>335</v>
      </c>
      <c r="C942" s="22" t="s">
        <v>342</v>
      </c>
      <c r="D942" s="21" t="s">
        <v>10</v>
      </c>
      <c r="E942" s="8" t="s">
        <v>11</v>
      </c>
      <c r="F942" s="8" t="s">
        <v>12</v>
      </c>
      <c r="G942" s="8" t="s">
        <v>46</v>
      </c>
      <c r="H942" s="9" t="s">
        <v>47</v>
      </c>
    </row>
    <row r="943" spans="1:10" hidden="1" x14ac:dyDescent="0.25">
      <c r="A943" s="22">
        <v>942</v>
      </c>
      <c r="B943" s="22" t="s">
        <v>335</v>
      </c>
      <c r="C943" s="22" t="s">
        <v>342</v>
      </c>
      <c r="D943" s="21" t="s">
        <v>10</v>
      </c>
      <c r="E943" s="8" t="s">
        <v>11</v>
      </c>
      <c r="F943" s="8" t="s">
        <v>12</v>
      </c>
      <c r="G943" s="8" t="s">
        <v>48</v>
      </c>
      <c r="H943" s="9" t="s">
        <v>49</v>
      </c>
    </row>
    <row r="944" spans="1:10" hidden="1" x14ac:dyDescent="0.25">
      <c r="A944" s="22">
        <v>943</v>
      </c>
      <c r="B944" s="22" t="s">
        <v>335</v>
      </c>
      <c r="C944" s="22" t="s">
        <v>342</v>
      </c>
      <c r="D944" s="21" t="s">
        <v>10</v>
      </c>
      <c r="E944" s="8" t="s">
        <v>11</v>
      </c>
      <c r="F944" s="8" t="s">
        <v>12</v>
      </c>
      <c r="G944" s="8" t="s">
        <v>50</v>
      </c>
      <c r="H944" s="9" t="s">
        <v>51</v>
      </c>
    </row>
    <row r="945" spans="1:8" hidden="1" x14ac:dyDescent="0.25">
      <c r="A945" s="22">
        <v>944</v>
      </c>
      <c r="B945" s="22" t="s">
        <v>335</v>
      </c>
      <c r="C945" s="22" t="s">
        <v>342</v>
      </c>
      <c r="D945" s="21" t="s">
        <v>10</v>
      </c>
      <c r="E945" s="8" t="s">
        <v>11</v>
      </c>
      <c r="F945" s="8" t="s">
        <v>12</v>
      </c>
      <c r="G945" s="8" t="s">
        <v>52</v>
      </c>
      <c r="H945" s="9" t="s">
        <v>53</v>
      </c>
    </row>
    <row r="946" spans="1:8" hidden="1" x14ac:dyDescent="0.25">
      <c r="A946" s="22">
        <v>945</v>
      </c>
      <c r="B946" s="22" t="s">
        <v>335</v>
      </c>
      <c r="C946" s="22" t="s">
        <v>342</v>
      </c>
      <c r="D946" s="21" t="s">
        <v>10</v>
      </c>
      <c r="E946" s="8" t="s">
        <v>11</v>
      </c>
      <c r="F946" s="8" t="s">
        <v>12</v>
      </c>
      <c r="G946" s="8" t="s">
        <v>54</v>
      </c>
      <c r="H946" s="9" t="s">
        <v>55</v>
      </c>
    </row>
    <row r="947" spans="1:8" hidden="1" x14ac:dyDescent="0.25">
      <c r="A947" s="22">
        <v>946</v>
      </c>
      <c r="B947" s="22" t="s">
        <v>335</v>
      </c>
      <c r="C947" s="22" t="s">
        <v>342</v>
      </c>
      <c r="D947" s="21" t="s">
        <v>10</v>
      </c>
      <c r="E947" s="8" t="s">
        <v>11</v>
      </c>
      <c r="F947" s="8" t="s">
        <v>12</v>
      </c>
      <c r="G947" s="8" t="s">
        <v>56</v>
      </c>
      <c r="H947" s="9" t="s">
        <v>57</v>
      </c>
    </row>
    <row r="948" spans="1:8" hidden="1" x14ac:dyDescent="0.25">
      <c r="A948" s="22">
        <v>947</v>
      </c>
      <c r="B948" s="22" t="s">
        <v>335</v>
      </c>
      <c r="C948" s="22" t="s">
        <v>342</v>
      </c>
      <c r="D948" s="21" t="s">
        <v>10</v>
      </c>
      <c r="E948" s="8" t="s">
        <v>11</v>
      </c>
      <c r="F948" s="8" t="s">
        <v>12</v>
      </c>
      <c r="G948" s="8" t="s">
        <v>58</v>
      </c>
      <c r="H948" s="9" t="s">
        <v>59</v>
      </c>
    </row>
    <row r="949" spans="1:8" hidden="1" x14ac:dyDescent="0.25">
      <c r="A949" s="22">
        <v>948</v>
      </c>
      <c r="B949" s="22" t="s">
        <v>335</v>
      </c>
      <c r="C949" s="22" t="s">
        <v>342</v>
      </c>
      <c r="D949" s="21" t="s">
        <v>10</v>
      </c>
      <c r="E949" s="8" t="s">
        <v>11</v>
      </c>
      <c r="F949" s="8" t="s">
        <v>12</v>
      </c>
      <c r="G949" s="8" t="s">
        <v>60</v>
      </c>
      <c r="H949" s="9" t="s">
        <v>61</v>
      </c>
    </row>
    <row r="950" spans="1:8" hidden="1" x14ac:dyDescent="0.25">
      <c r="A950" s="22">
        <v>949</v>
      </c>
      <c r="B950" s="22" t="s">
        <v>335</v>
      </c>
      <c r="C950" s="22" t="s">
        <v>342</v>
      </c>
      <c r="D950" s="21" t="s">
        <v>10</v>
      </c>
      <c r="E950" s="8" t="s">
        <v>11</v>
      </c>
      <c r="F950" s="8" t="s">
        <v>12</v>
      </c>
      <c r="G950" s="8" t="s">
        <v>62</v>
      </c>
      <c r="H950" s="9" t="s">
        <v>63</v>
      </c>
    </row>
    <row r="951" spans="1:8" hidden="1" x14ac:dyDescent="0.25">
      <c r="A951" s="22">
        <v>950</v>
      </c>
      <c r="B951" s="22" t="s">
        <v>335</v>
      </c>
      <c r="C951" s="22" t="s">
        <v>342</v>
      </c>
      <c r="D951" s="21" t="s">
        <v>10</v>
      </c>
      <c r="E951" s="8" t="s">
        <v>11</v>
      </c>
      <c r="F951" s="8" t="s">
        <v>12</v>
      </c>
      <c r="G951" s="8" t="s">
        <v>64</v>
      </c>
      <c r="H951" s="9" t="s">
        <v>65</v>
      </c>
    </row>
    <row r="952" spans="1:8" hidden="1" x14ac:dyDescent="0.25">
      <c r="A952" s="22">
        <v>951</v>
      </c>
      <c r="B952" s="22" t="s">
        <v>335</v>
      </c>
      <c r="C952" s="22" t="s">
        <v>342</v>
      </c>
      <c r="D952" s="21" t="s">
        <v>10</v>
      </c>
      <c r="E952" s="8" t="s">
        <v>11</v>
      </c>
      <c r="F952" s="8" t="s">
        <v>12</v>
      </c>
      <c r="G952" s="8" t="s">
        <v>66</v>
      </c>
      <c r="H952" s="9" t="s">
        <v>67</v>
      </c>
    </row>
    <row r="953" spans="1:8" hidden="1" x14ac:dyDescent="0.25">
      <c r="A953" s="22">
        <v>952</v>
      </c>
      <c r="B953" s="22" t="s">
        <v>335</v>
      </c>
      <c r="C953" s="22" t="s">
        <v>342</v>
      </c>
      <c r="D953" s="21" t="s">
        <v>10</v>
      </c>
      <c r="E953" s="8" t="s">
        <v>11</v>
      </c>
      <c r="F953" s="8" t="s">
        <v>12</v>
      </c>
      <c r="G953" s="8" t="s">
        <v>68</v>
      </c>
      <c r="H953" s="9" t="s">
        <v>69</v>
      </c>
    </row>
    <row r="954" spans="1:8" hidden="1" x14ac:dyDescent="0.25">
      <c r="A954" s="22">
        <v>953</v>
      </c>
      <c r="B954" s="22" t="s">
        <v>335</v>
      </c>
      <c r="C954" s="22" t="s">
        <v>342</v>
      </c>
      <c r="D954" s="21" t="s">
        <v>10</v>
      </c>
      <c r="E954" s="8" t="s">
        <v>11</v>
      </c>
      <c r="F954" s="8" t="s">
        <v>12</v>
      </c>
      <c r="G954" s="8" t="s">
        <v>70</v>
      </c>
      <c r="H954" s="9" t="s">
        <v>71</v>
      </c>
    </row>
    <row r="955" spans="1:8" hidden="1" x14ac:dyDescent="0.25">
      <c r="A955" s="22">
        <v>954</v>
      </c>
      <c r="B955" s="22" t="s">
        <v>335</v>
      </c>
      <c r="C955" s="22" t="s">
        <v>342</v>
      </c>
      <c r="D955" s="21" t="s">
        <v>10</v>
      </c>
      <c r="E955" s="8" t="s">
        <v>11</v>
      </c>
      <c r="F955" s="8" t="s">
        <v>12</v>
      </c>
      <c r="G955" s="8" t="s">
        <v>72</v>
      </c>
      <c r="H955" s="9" t="s">
        <v>73</v>
      </c>
    </row>
    <row r="956" spans="1:8" hidden="1" x14ac:dyDescent="0.25">
      <c r="A956" s="22">
        <v>955</v>
      </c>
      <c r="B956" s="22" t="s">
        <v>335</v>
      </c>
      <c r="C956" s="22" t="s">
        <v>342</v>
      </c>
      <c r="D956" s="21" t="s">
        <v>10</v>
      </c>
      <c r="E956" s="8" t="s">
        <v>11</v>
      </c>
      <c r="F956" s="8" t="s">
        <v>12</v>
      </c>
      <c r="G956" s="8" t="s">
        <v>74</v>
      </c>
      <c r="H956" s="9" t="s">
        <v>75</v>
      </c>
    </row>
    <row r="957" spans="1:8" hidden="1" x14ac:dyDescent="0.25">
      <c r="A957" s="22">
        <v>956</v>
      </c>
      <c r="B957" s="22" t="s">
        <v>335</v>
      </c>
      <c r="C957" s="22" t="s">
        <v>342</v>
      </c>
      <c r="D957" s="21" t="s">
        <v>10</v>
      </c>
      <c r="E957" s="8" t="s">
        <v>11</v>
      </c>
      <c r="F957" s="8" t="s">
        <v>12</v>
      </c>
      <c r="G957" s="8" t="s">
        <v>76</v>
      </c>
      <c r="H957" s="9" t="s">
        <v>77</v>
      </c>
    </row>
    <row r="958" spans="1:8" hidden="1" x14ac:dyDescent="0.25">
      <c r="A958" s="22">
        <v>957</v>
      </c>
      <c r="B958" s="22" t="s">
        <v>335</v>
      </c>
      <c r="C958" s="22" t="s">
        <v>342</v>
      </c>
      <c r="D958" s="21" t="s">
        <v>10</v>
      </c>
      <c r="E958" s="8" t="s">
        <v>11</v>
      </c>
      <c r="F958" s="8" t="s">
        <v>12</v>
      </c>
      <c r="G958" s="8" t="s">
        <v>78</v>
      </c>
      <c r="H958" s="9" t="s">
        <v>79</v>
      </c>
    </row>
    <row r="959" spans="1:8" hidden="1" x14ac:dyDescent="0.25">
      <c r="A959" s="22">
        <v>958</v>
      </c>
      <c r="B959" s="22" t="s">
        <v>335</v>
      </c>
      <c r="C959" s="22" t="s">
        <v>342</v>
      </c>
      <c r="D959" s="21" t="s">
        <v>10</v>
      </c>
      <c r="E959" s="8" t="s">
        <v>11</v>
      </c>
      <c r="F959" s="8" t="s">
        <v>12</v>
      </c>
      <c r="G959" s="8" t="s">
        <v>80</v>
      </c>
      <c r="H959" s="9" t="s">
        <v>81</v>
      </c>
    </row>
    <row r="960" spans="1:8" hidden="1" x14ac:dyDescent="0.25">
      <c r="A960" s="22">
        <v>959</v>
      </c>
      <c r="B960" s="22" t="s">
        <v>335</v>
      </c>
      <c r="C960" s="22" t="s">
        <v>342</v>
      </c>
      <c r="D960" s="21" t="s">
        <v>10</v>
      </c>
      <c r="E960" s="8" t="s">
        <v>11</v>
      </c>
      <c r="F960" s="8" t="s">
        <v>12</v>
      </c>
      <c r="G960" s="8" t="s">
        <v>82</v>
      </c>
      <c r="H960" s="9" t="s">
        <v>83</v>
      </c>
    </row>
    <row r="961" spans="1:10" hidden="1" x14ac:dyDescent="0.25">
      <c r="A961" s="22">
        <v>960</v>
      </c>
      <c r="B961" s="22" t="s">
        <v>335</v>
      </c>
      <c r="C961" s="22" t="s">
        <v>342</v>
      </c>
      <c r="D961" s="21" t="s">
        <v>10</v>
      </c>
      <c r="E961" s="8" t="s">
        <v>11</v>
      </c>
      <c r="F961" s="8" t="s">
        <v>12</v>
      </c>
      <c r="G961" s="8" t="s">
        <v>84</v>
      </c>
      <c r="H961" s="9" t="s">
        <v>85</v>
      </c>
    </row>
    <row r="962" spans="1:10" hidden="1" x14ac:dyDescent="0.25">
      <c r="A962" s="22">
        <v>961</v>
      </c>
      <c r="B962" s="22" t="s">
        <v>335</v>
      </c>
      <c r="C962" s="22" t="s">
        <v>342</v>
      </c>
      <c r="D962" s="21" t="s">
        <v>10</v>
      </c>
      <c r="E962" s="8" t="s">
        <v>11</v>
      </c>
      <c r="F962" s="8" t="s">
        <v>12</v>
      </c>
      <c r="G962" s="8" t="s">
        <v>86</v>
      </c>
      <c r="H962" s="9" t="s">
        <v>87</v>
      </c>
    </row>
    <row r="963" spans="1:10" hidden="1" x14ac:dyDescent="0.25">
      <c r="A963" s="22">
        <v>962</v>
      </c>
      <c r="B963" s="22" t="s">
        <v>335</v>
      </c>
      <c r="C963" s="22" t="s">
        <v>342</v>
      </c>
      <c r="D963" s="21" t="s">
        <v>10</v>
      </c>
      <c r="E963" s="8" t="s">
        <v>11</v>
      </c>
      <c r="F963" s="8" t="s">
        <v>12</v>
      </c>
      <c r="G963" s="8" t="s">
        <v>88</v>
      </c>
      <c r="H963" s="9" t="s">
        <v>89</v>
      </c>
    </row>
    <row r="964" spans="1:10" hidden="1" x14ac:dyDescent="0.25">
      <c r="A964" s="22">
        <v>963</v>
      </c>
      <c r="B964" s="22" t="s">
        <v>335</v>
      </c>
      <c r="C964" s="22" t="s">
        <v>342</v>
      </c>
      <c r="D964" s="21" t="s">
        <v>10</v>
      </c>
      <c r="E964" s="8" t="s">
        <v>11</v>
      </c>
      <c r="F964" s="8" t="s">
        <v>12</v>
      </c>
      <c r="G964" s="8" t="s">
        <v>90</v>
      </c>
      <c r="H964" s="9" t="s">
        <v>91</v>
      </c>
    </row>
    <row r="965" spans="1:10" hidden="1" x14ac:dyDescent="0.25">
      <c r="A965" s="22">
        <v>964</v>
      </c>
      <c r="B965" s="22" t="s">
        <v>335</v>
      </c>
      <c r="C965" s="22" t="s">
        <v>342</v>
      </c>
      <c r="D965" s="21" t="s">
        <v>10</v>
      </c>
      <c r="E965" s="8" t="s">
        <v>11</v>
      </c>
      <c r="F965" s="8" t="s">
        <v>12</v>
      </c>
      <c r="G965" s="8" t="s">
        <v>92</v>
      </c>
      <c r="H965" s="9" t="s">
        <v>93</v>
      </c>
    </row>
    <row r="966" spans="1:10" hidden="1" x14ac:dyDescent="0.25">
      <c r="A966" s="22">
        <v>965</v>
      </c>
      <c r="B966" s="22" t="s">
        <v>335</v>
      </c>
      <c r="C966" s="22" t="s">
        <v>342</v>
      </c>
      <c r="D966" s="21" t="s">
        <v>10</v>
      </c>
      <c r="E966" s="8" t="s">
        <v>11</v>
      </c>
      <c r="F966" s="8" t="s">
        <v>12</v>
      </c>
      <c r="G966" s="8" t="s">
        <v>94</v>
      </c>
      <c r="H966" s="9" t="s">
        <v>95</v>
      </c>
    </row>
    <row r="967" spans="1:10" hidden="1" x14ac:dyDescent="0.25">
      <c r="A967" s="22">
        <v>966</v>
      </c>
      <c r="B967" s="22" t="s">
        <v>335</v>
      </c>
      <c r="C967" s="22" t="s">
        <v>342</v>
      </c>
      <c r="D967" s="21" t="s">
        <v>10</v>
      </c>
      <c r="E967" s="8" t="s">
        <v>11</v>
      </c>
      <c r="F967" s="8" t="s">
        <v>12</v>
      </c>
      <c r="G967" s="8" t="s">
        <v>96</v>
      </c>
      <c r="H967" s="9" t="s">
        <v>97</v>
      </c>
    </row>
    <row r="968" spans="1:10" hidden="1" x14ac:dyDescent="0.25">
      <c r="A968" s="22">
        <v>967</v>
      </c>
      <c r="B968" s="22" t="s">
        <v>335</v>
      </c>
      <c r="C968" s="22" t="s">
        <v>342</v>
      </c>
      <c r="D968" s="21" t="s">
        <v>10</v>
      </c>
      <c r="E968" s="8" t="s">
        <v>19</v>
      </c>
      <c r="F968" s="8" t="s">
        <v>12</v>
      </c>
      <c r="G968" s="8" t="s">
        <v>98</v>
      </c>
      <c r="H968" s="9" t="s">
        <v>99</v>
      </c>
      <c r="J968" s="10">
        <v>39531</v>
      </c>
    </row>
    <row r="969" spans="1:10" hidden="1" x14ac:dyDescent="0.25">
      <c r="A969" s="22">
        <v>968</v>
      </c>
      <c r="B969" s="22" t="s">
        <v>335</v>
      </c>
      <c r="C969" s="22" t="s">
        <v>342</v>
      </c>
      <c r="D969" s="21" t="s">
        <v>10</v>
      </c>
      <c r="E969" s="8" t="s">
        <v>11</v>
      </c>
      <c r="F969" s="8" t="s">
        <v>12</v>
      </c>
      <c r="G969" s="8" t="s">
        <v>100</v>
      </c>
      <c r="H969" s="9" t="s">
        <v>101</v>
      </c>
    </row>
    <row r="970" spans="1:10" hidden="1" x14ac:dyDescent="0.25">
      <c r="A970" s="22">
        <v>969</v>
      </c>
      <c r="B970" s="22" t="s">
        <v>335</v>
      </c>
      <c r="C970" s="22" t="s">
        <v>342</v>
      </c>
      <c r="D970" s="21" t="s">
        <v>10</v>
      </c>
      <c r="E970" s="8" t="s">
        <v>11</v>
      </c>
      <c r="F970" s="8" t="s">
        <v>12</v>
      </c>
      <c r="G970" s="8" t="s">
        <v>102</v>
      </c>
      <c r="H970" s="9" t="s">
        <v>103</v>
      </c>
    </row>
    <row r="971" spans="1:10" hidden="1" x14ac:dyDescent="0.25">
      <c r="A971" s="22">
        <v>970</v>
      </c>
      <c r="B971" s="22" t="s">
        <v>335</v>
      </c>
      <c r="C971" s="22" t="s">
        <v>342</v>
      </c>
      <c r="D971" s="21" t="s">
        <v>10</v>
      </c>
      <c r="E971" s="8" t="s">
        <v>11</v>
      </c>
      <c r="F971" s="8" t="s">
        <v>12</v>
      </c>
      <c r="G971" s="8" t="s">
        <v>104</v>
      </c>
      <c r="H971" s="9" t="s">
        <v>105</v>
      </c>
    </row>
    <row r="972" spans="1:10" hidden="1" x14ac:dyDescent="0.25">
      <c r="A972" s="22">
        <v>971</v>
      </c>
      <c r="B972" s="22" t="s">
        <v>335</v>
      </c>
      <c r="C972" s="22" t="s">
        <v>342</v>
      </c>
      <c r="D972" s="21" t="s">
        <v>10</v>
      </c>
      <c r="E972" s="8" t="s">
        <v>11</v>
      </c>
      <c r="F972" s="8" t="s">
        <v>12</v>
      </c>
      <c r="G972" s="8" t="s">
        <v>106</v>
      </c>
      <c r="H972" s="9" t="s">
        <v>107</v>
      </c>
    </row>
    <row r="973" spans="1:10" hidden="1" x14ac:dyDescent="0.25">
      <c r="A973" s="22">
        <v>972</v>
      </c>
      <c r="B973" s="22" t="s">
        <v>335</v>
      </c>
      <c r="C973" s="22" t="s">
        <v>342</v>
      </c>
      <c r="D973" s="21" t="s">
        <v>10</v>
      </c>
      <c r="E973" s="8" t="s">
        <v>11</v>
      </c>
      <c r="F973" s="8" t="s">
        <v>12</v>
      </c>
      <c r="G973" s="8" t="s">
        <v>108</v>
      </c>
      <c r="H973" s="9" t="s">
        <v>109</v>
      </c>
    </row>
    <row r="974" spans="1:10" hidden="1" x14ac:dyDescent="0.25">
      <c r="A974" s="22">
        <v>973</v>
      </c>
      <c r="B974" s="22" t="s">
        <v>335</v>
      </c>
      <c r="C974" s="22" t="s">
        <v>342</v>
      </c>
      <c r="D974" s="21" t="s">
        <v>10</v>
      </c>
      <c r="E974" s="8" t="s">
        <v>11</v>
      </c>
      <c r="F974" s="8" t="s">
        <v>12</v>
      </c>
      <c r="G974" s="8" t="s">
        <v>110</v>
      </c>
      <c r="H974" s="9" t="s">
        <v>111</v>
      </c>
    </row>
    <row r="975" spans="1:10" hidden="1" x14ac:dyDescent="0.25">
      <c r="A975" s="22">
        <v>974</v>
      </c>
      <c r="B975" s="22" t="s">
        <v>335</v>
      </c>
      <c r="C975" s="22" t="s">
        <v>342</v>
      </c>
      <c r="D975" s="21" t="s">
        <v>10</v>
      </c>
      <c r="E975" s="8" t="s">
        <v>11</v>
      </c>
      <c r="F975" s="8" t="s">
        <v>12</v>
      </c>
      <c r="G975" s="8" t="s">
        <v>112</v>
      </c>
      <c r="H975" s="9" t="s">
        <v>113</v>
      </c>
    </row>
    <row r="976" spans="1:10" hidden="1" x14ac:dyDescent="0.25">
      <c r="A976" s="22">
        <v>975</v>
      </c>
      <c r="B976" s="22" t="s">
        <v>335</v>
      </c>
      <c r="C976" s="22" t="s">
        <v>342</v>
      </c>
      <c r="D976" s="21" t="s">
        <v>10</v>
      </c>
      <c r="E976" s="8" t="s">
        <v>11</v>
      </c>
      <c r="F976" s="8" t="s">
        <v>12</v>
      </c>
      <c r="G976" s="8" t="s">
        <v>114</v>
      </c>
      <c r="H976" s="9" t="s">
        <v>115</v>
      </c>
    </row>
    <row r="977" spans="1:11" hidden="1" x14ac:dyDescent="0.25">
      <c r="A977" s="22">
        <v>976</v>
      </c>
      <c r="B977" s="22" t="s">
        <v>335</v>
      </c>
      <c r="C977" s="22" t="s">
        <v>342</v>
      </c>
      <c r="D977" s="21" t="s">
        <v>10</v>
      </c>
      <c r="E977" s="8" t="s">
        <v>11</v>
      </c>
      <c r="F977" s="8" t="s">
        <v>12</v>
      </c>
      <c r="G977" s="8" t="s">
        <v>116</v>
      </c>
      <c r="H977" s="9" t="s">
        <v>117</v>
      </c>
    </row>
    <row r="978" spans="1:11" hidden="1" x14ac:dyDescent="0.25">
      <c r="A978" s="22">
        <v>977</v>
      </c>
      <c r="B978" s="22" t="s">
        <v>335</v>
      </c>
      <c r="C978" s="22" t="s">
        <v>342</v>
      </c>
      <c r="D978" s="21" t="s">
        <v>10</v>
      </c>
      <c r="E978" s="8" t="s">
        <v>19</v>
      </c>
      <c r="F978" s="8" t="s">
        <v>12</v>
      </c>
      <c r="G978" s="8" t="s">
        <v>118</v>
      </c>
      <c r="H978" s="9" t="s">
        <v>119</v>
      </c>
      <c r="J978" s="10">
        <v>39531</v>
      </c>
    </row>
    <row r="979" spans="1:11" hidden="1" x14ac:dyDescent="0.25">
      <c r="A979" s="22">
        <v>978</v>
      </c>
      <c r="B979" s="22" t="s">
        <v>335</v>
      </c>
      <c r="C979" s="22" t="s">
        <v>342</v>
      </c>
      <c r="D979" s="21" t="s">
        <v>120</v>
      </c>
      <c r="E979" s="8" t="s">
        <v>11</v>
      </c>
      <c r="F979" s="8" t="s">
        <v>121</v>
      </c>
      <c r="G979" s="8" t="s">
        <v>122</v>
      </c>
      <c r="H979" s="9" t="s">
        <v>123</v>
      </c>
    </row>
    <row r="980" spans="1:11" hidden="1" x14ac:dyDescent="0.25">
      <c r="A980" s="22">
        <v>979</v>
      </c>
      <c r="B980" s="22" t="s">
        <v>335</v>
      </c>
      <c r="C980" s="22" t="s">
        <v>342</v>
      </c>
      <c r="D980" s="21" t="s">
        <v>120</v>
      </c>
      <c r="E980" s="8" t="s">
        <v>11</v>
      </c>
      <c r="F980" s="8" t="s">
        <v>121</v>
      </c>
      <c r="G980" s="8" t="s">
        <v>124</v>
      </c>
      <c r="H980" s="9" t="s">
        <v>125</v>
      </c>
      <c r="I980">
        <v>0.03</v>
      </c>
      <c r="J980" s="10">
        <v>1957</v>
      </c>
      <c r="K980" s="19">
        <f>J980/I980</f>
        <v>65233.333333333336</v>
      </c>
    </row>
    <row r="981" spans="1:11" hidden="1" x14ac:dyDescent="0.25">
      <c r="A981" s="22">
        <v>980</v>
      </c>
      <c r="B981" s="22" t="s">
        <v>335</v>
      </c>
      <c r="C981" s="22" t="s">
        <v>342</v>
      </c>
      <c r="D981" s="21" t="s">
        <v>120</v>
      </c>
      <c r="E981" s="8" t="s">
        <v>11</v>
      </c>
      <c r="F981" s="8" t="s">
        <v>121</v>
      </c>
      <c r="G981" s="8" t="s">
        <v>126</v>
      </c>
      <c r="H981" s="9" t="s">
        <v>127</v>
      </c>
      <c r="I981">
        <v>0.33</v>
      </c>
      <c r="J981" s="10">
        <v>11146</v>
      </c>
      <c r="K981" s="19">
        <f>J981/I981</f>
        <v>33775.757575757576</v>
      </c>
    </row>
    <row r="982" spans="1:11" hidden="1" x14ac:dyDescent="0.25">
      <c r="A982" s="22">
        <v>981</v>
      </c>
      <c r="B982" s="22" t="s">
        <v>335</v>
      </c>
      <c r="C982" s="22" t="s">
        <v>342</v>
      </c>
      <c r="D982" s="21" t="s">
        <v>120</v>
      </c>
      <c r="E982" s="8" t="s">
        <v>11</v>
      </c>
      <c r="F982" s="8" t="s">
        <v>121</v>
      </c>
      <c r="G982" s="8" t="s">
        <v>128</v>
      </c>
      <c r="H982" s="9" t="s">
        <v>129</v>
      </c>
    </row>
    <row r="983" spans="1:11" hidden="1" x14ac:dyDescent="0.25">
      <c r="A983" s="22">
        <v>982</v>
      </c>
      <c r="B983" s="22" t="s">
        <v>335</v>
      </c>
      <c r="C983" s="22" t="s">
        <v>342</v>
      </c>
      <c r="D983" s="21" t="s">
        <v>120</v>
      </c>
      <c r="E983" s="8" t="s">
        <v>11</v>
      </c>
      <c r="F983" s="8" t="s">
        <v>130</v>
      </c>
      <c r="G983" s="8" t="s">
        <v>131</v>
      </c>
      <c r="H983" s="9" t="s">
        <v>132</v>
      </c>
    </row>
    <row r="984" spans="1:11" hidden="1" x14ac:dyDescent="0.25">
      <c r="A984" s="22">
        <v>983</v>
      </c>
      <c r="B984" s="22" t="s">
        <v>335</v>
      </c>
      <c r="C984" s="22" t="s">
        <v>342</v>
      </c>
      <c r="D984" s="21" t="s">
        <v>120</v>
      </c>
      <c r="E984" s="8" t="s">
        <v>11</v>
      </c>
      <c r="F984" s="8" t="s">
        <v>130</v>
      </c>
      <c r="G984" s="8" t="s">
        <v>133</v>
      </c>
      <c r="H984" s="9" t="s">
        <v>134</v>
      </c>
    </row>
    <row r="985" spans="1:11" hidden="1" x14ac:dyDescent="0.25">
      <c r="A985" s="22">
        <v>984</v>
      </c>
      <c r="B985" s="22" t="s">
        <v>335</v>
      </c>
      <c r="C985" s="22" t="s">
        <v>342</v>
      </c>
      <c r="D985" s="21" t="s">
        <v>120</v>
      </c>
      <c r="E985" s="8" t="s">
        <v>11</v>
      </c>
      <c r="F985" s="8" t="s">
        <v>130</v>
      </c>
      <c r="G985" s="8" t="s">
        <v>135</v>
      </c>
      <c r="H985" s="9" t="s">
        <v>136</v>
      </c>
    </row>
    <row r="986" spans="1:11" hidden="1" x14ac:dyDescent="0.25">
      <c r="A986" s="22">
        <v>985</v>
      </c>
      <c r="B986" s="22" t="s">
        <v>335</v>
      </c>
      <c r="C986" s="22" t="s">
        <v>342</v>
      </c>
      <c r="D986" s="21" t="s">
        <v>120</v>
      </c>
      <c r="E986" s="8" t="s">
        <v>11</v>
      </c>
      <c r="F986" s="8" t="s">
        <v>130</v>
      </c>
      <c r="G986" s="8" t="s">
        <v>137</v>
      </c>
      <c r="H986" s="9" t="s">
        <v>138</v>
      </c>
    </row>
    <row r="987" spans="1:11" hidden="1" x14ac:dyDescent="0.25">
      <c r="A987" s="22">
        <v>986</v>
      </c>
      <c r="B987" s="22" t="s">
        <v>335</v>
      </c>
      <c r="C987" s="22" t="s">
        <v>342</v>
      </c>
      <c r="D987" s="21" t="s">
        <v>120</v>
      </c>
      <c r="E987" s="8" t="s">
        <v>11</v>
      </c>
      <c r="F987" s="8" t="s">
        <v>130</v>
      </c>
      <c r="G987" s="8" t="s">
        <v>139</v>
      </c>
      <c r="H987" s="9" t="s">
        <v>140</v>
      </c>
    </row>
    <row r="988" spans="1:11" hidden="1" x14ac:dyDescent="0.25">
      <c r="A988" s="22">
        <v>987</v>
      </c>
      <c r="B988" s="22" t="s">
        <v>335</v>
      </c>
      <c r="C988" s="22" t="s">
        <v>342</v>
      </c>
      <c r="D988" s="21" t="s">
        <v>120</v>
      </c>
      <c r="E988" s="8" t="s">
        <v>11</v>
      </c>
      <c r="F988" s="8" t="s">
        <v>130</v>
      </c>
      <c r="G988" s="8" t="s">
        <v>141</v>
      </c>
      <c r="H988" s="9" t="s">
        <v>142</v>
      </c>
    </row>
    <row r="989" spans="1:11" hidden="1" x14ac:dyDescent="0.25">
      <c r="A989" s="22">
        <v>988</v>
      </c>
      <c r="B989" s="22" t="s">
        <v>335</v>
      </c>
      <c r="C989" s="22" t="s">
        <v>342</v>
      </c>
      <c r="D989" s="21" t="s">
        <v>120</v>
      </c>
      <c r="E989" s="8" t="s">
        <v>11</v>
      </c>
      <c r="F989" s="8" t="s">
        <v>130</v>
      </c>
      <c r="G989" s="8" t="s">
        <v>143</v>
      </c>
      <c r="H989" s="9" t="s">
        <v>144</v>
      </c>
    </row>
    <row r="990" spans="1:11" hidden="1" x14ac:dyDescent="0.25">
      <c r="A990" s="22">
        <v>989</v>
      </c>
      <c r="B990" s="22" t="s">
        <v>335</v>
      </c>
      <c r="C990" s="22" t="s">
        <v>342</v>
      </c>
      <c r="D990" s="21" t="s">
        <v>120</v>
      </c>
      <c r="E990" s="8" t="s">
        <v>11</v>
      </c>
      <c r="F990" s="8" t="s">
        <v>130</v>
      </c>
      <c r="G990" s="8" t="s">
        <v>145</v>
      </c>
      <c r="H990" s="9" t="s">
        <v>146</v>
      </c>
    </row>
    <row r="991" spans="1:11" hidden="1" x14ac:dyDescent="0.25">
      <c r="A991" s="22">
        <v>990</v>
      </c>
      <c r="B991" s="22" t="s">
        <v>335</v>
      </c>
      <c r="C991" s="22" t="s">
        <v>342</v>
      </c>
      <c r="D991" s="21" t="s">
        <v>120</v>
      </c>
      <c r="E991" s="8" t="s">
        <v>11</v>
      </c>
      <c r="F991" s="8" t="s">
        <v>130</v>
      </c>
      <c r="G991" s="8" t="s">
        <v>147</v>
      </c>
      <c r="H991" s="9" t="s">
        <v>148</v>
      </c>
    </row>
    <row r="992" spans="1:11" hidden="1" x14ac:dyDescent="0.25">
      <c r="A992" s="22">
        <v>991</v>
      </c>
      <c r="B992" s="22" t="s">
        <v>335</v>
      </c>
      <c r="C992" s="22" t="s">
        <v>342</v>
      </c>
      <c r="D992" s="21" t="s">
        <v>120</v>
      </c>
      <c r="E992" s="8" t="s">
        <v>11</v>
      </c>
      <c r="F992" s="8" t="s">
        <v>130</v>
      </c>
      <c r="G992" s="8" t="s">
        <v>149</v>
      </c>
      <c r="H992" s="9" t="s">
        <v>150</v>
      </c>
    </row>
    <row r="993" spans="1:11" hidden="1" x14ac:dyDescent="0.25">
      <c r="A993" s="22">
        <v>992</v>
      </c>
      <c r="B993" s="22" t="s">
        <v>335</v>
      </c>
      <c r="C993" s="22" t="s">
        <v>342</v>
      </c>
      <c r="D993" s="21" t="s">
        <v>120</v>
      </c>
      <c r="E993" s="8" t="s">
        <v>11</v>
      </c>
      <c r="F993" s="8" t="s">
        <v>130</v>
      </c>
      <c r="G993" s="8" t="s">
        <v>151</v>
      </c>
      <c r="H993" s="9" t="s">
        <v>152</v>
      </c>
    </row>
    <row r="994" spans="1:11" hidden="1" x14ac:dyDescent="0.25">
      <c r="A994" s="22">
        <v>993</v>
      </c>
      <c r="B994" s="22" t="s">
        <v>335</v>
      </c>
      <c r="C994" s="22" t="s">
        <v>342</v>
      </c>
      <c r="D994" s="21" t="s">
        <v>120</v>
      </c>
      <c r="E994" s="8" t="s">
        <v>11</v>
      </c>
      <c r="F994" s="8" t="s">
        <v>130</v>
      </c>
      <c r="G994" s="8" t="s">
        <v>153</v>
      </c>
      <c r="H994" s="9" t="s">
        <v>154</v>
      </c>
    </row>
    <row r="995" spans="1:11" hidden="1" x14ac:dyDescent="0.25">
      <c r="A995" s="22">
        <v>994</v>
      </c>
      <c r="B995" s="22" t="s">
        <v>335</v>
      </c>
      <c r="C995" s="22" t="s">
        <v>342</v>
      </c>
      <c r="D995" s="21" t="s">
        <v>120</v>
      </c>
      <c r="E995" s="8" t="s">
        <v>11</v>
      </c>
      <c r="F995" s="8" t="s">
        <v>130</v>
      </c>
      <c r="G995" s="8" t="s">
        <v>155</v>
      </c>
      <c r="H995" s="9" t="s">
        <v>156</v>
      </c>
    </row>
    <row r="996" spans="1:11" hidden="1" x14ac:dyDescent="0.25">
      <c r="A996" s="22">
        <v>995</v>
      </c>
      <c r="B996" s="22" t="s">
        <v>335</v>
      </c>
      <c r="C996" s="22" t="s">
        <v>342</v>
      </c>
      <c r="D996" s="21" t="s">
        <v>120</v>
      </c>
      <c r="E996" s="8" t="s">
        <v>11</v>
      </c>
      <c r="F996" s="8" t="s">
        <v>130</v>
      </c>
      <c r="G996" s="8" t="s">
        <v>157</v>
      </c>
      <c r="H996" s="9" t="s">
        <v>158</v>
      </c>
    </row>
    <row r="997" spans="1:11" hidden="1" x14ac:dyDescent="0.25">
      <c r="A997" s="22">
        <v>996</v>
      </c>
      <c r="B997" s="22" t="s">
        <v>335</v>
      </c>
      <c r="C997" s="22" t="s">
        <v>342</v>
      </c>
      <c r="D997" s="21" t="s">
        <v>120</v>
      </c>
      <c r="E997" s="8" t="s">
        <v>11</v>
      </c>
      <c r="F997" s="8" t="s">
        <v>130</v>
      </c>
      <c r="G997" s="8" t="s">
        <v>159</v>
      </c>
      <c r="H997" s="9" t="s">
        <v>160</v>
      </c>
    </row>
    <row r="998" spans="1:11" hidden="1" x14ac:dyDescent="0.25">
      <c r="A998" s="22">
        <v>997</v>
      </c>
      <c r="B998" s="22" t="s">
        <v>335</v>
      </c>
      <c r="C998" s="22" t="s">
        <v>342</v>
      </c>
      <c r="D998" s="21" t="s">
        <v>120</v>
      </c>
      <c r="E998" s="8" t="s">
        <v>11</v>
      </c>
      <c r="F998" s="8" t="s">
        <v>130</v>
      </c>
      <c r="G998" s="8" t="s">
        <v>161</v>
      </c>
      <c r="H998" s="9" t="s">
        <v>162</v>
      </c>
    </row>
    <row r="999" spans="1:11" hidden="1" x14ac:dyDescent="0.25">
      <c r="A999" s="22">
        <v>998</v>
      </c>
      <c r="B999" s="22" t="s">
        <v>335</v>
      </c>
      <c r="C999" s="22" t="s">
        <v>342</v>
      </c>
      <c r="D999" s="21" t="s">
        <v>120</v>
      </c>
      <c r="E999" s="8" t="s">
        <v>11</v>
      </c>
      <c r="F999" s="8" t="s">
        <v>130</v>
      </c>
      <c r="G999" s="8" t="s">
        <v>163</v>
      </c>
      <c r="H999" s="9" t="s">
        <v>164</v>
      </c>
    </row>
    <row r="1000" spans="1:11" hidden="1" x14ac:dyDescent="0.25">
      <c r="A1000" s="22">
        <v>999</v>
      </c>
      <c r="B1000" s="22" t="s">
        <v>335</v>
      </c>
      <c r="C1000" s="22" t="s">
        <v>342</v>
      </c>
      <c r="D1000" s="21" t="s">
        <v>120</v>
      </c>
      <c r="E1000" s="8" t="s">
        <v>11</v>
      </c>
      <c r="F1000" s="8" t="s">
        <v>130</v>
      </c>
      <c r="G1000" s="8" t="s">
        <v>165</v>
      </c>
      <c r="H1000" s="9" t="s">
        <v>166</v>
      </c>
    </row>
    <row r="1001" spans="1:11" hidden="1" x14ac:dyDescent="0.25">
      <c r="A1001" s="22">
        <v>1000</v>
      </c>
      <c r="B1001" s="22" t="s">
        <v>335</v>
      </c>
      <c r="C1001" s="22" t="s">
        <v>342</v>
      </c>
      <c r="D1001" s="21" t="s">
        <v>120</v>
      </c>
      <c r="E1001" s="8" t="s">
        <v>11</v>
      </c>
      <c r="F1001" s="8" t="s">
        <v>130</v>
      </c>
      <c r="G1001" s="8" t="s">
        <v>167</v>
      </c>
      <c r="H1001" s="9" t="s">
        <v>168</v>
      </c>
    </row>
    <row r="1002" spans="1:11" hidden="1" x14ac:dyDescent="0.25">
      <c r="A1002" s="22">
        <v>1001</v>
      </c>
      <c r="B1002" s="22" t="s">
        <v>335</v>
      </c>
      <c r="C1002" s="22" t="s">
        <v>342</v>
      </c>
      <c r="D1002" s="21" t="s">
        <v>120</v>
      </c>
      <c r="E1002" s="8" t="s">
        <v>11</v>
      </c>
      <c r="F1002" s="8" t="s">
        <v>130</v>
      </c>
      <c r="G1002" s="8" t="s">
        <v>169</v>
      </c>
      <c r="H1002" s="9" t="s">
        <v>170</v>
      </c>
    </row>
    <row r="1003" spans="1:11" hidden="1" x14ac:dyDescent="0.25">
      <c r="A1003" s="22">
        <v>1002</v>
      </c>
      <c r="B1003" s="22" t="s">
        <v>335</v>
      </c>
      <c r="C1003" s="22" t="s">
        <v>342</v>
      </c>
      <c r="D1003" s="21" t="s">
        <v>120</v>
      </c>
      <c r="E1003" s="8" t="s">
        <v>11</v>
      </c>
      <c r="F1003" s="8" t="s">
        <v>130</v>
      </c>
      <c r="G1003" s="8" t="s">
        <v>171</v>
      </c>
      <c r="H1003" s="9" t="s">
        <v>172</v>
      </c>
    </row>
    <row r="1004" spans="1:11" hidden="1" x14ac:dyDescent="0.25">
      <c r="A1004" s="22">
        <v>1003</v>
      </c>
      <c r="B1004" s="22" t="s">
        <v>335</v>
      </c>
      <c r="C1004" s="22" t="s">
        <v>342</v>
      </c>
      <c r="D1004" s="21" t="s">
        <v>120</v>
      </c>
      <c r="E1004" s="8" t="s">
        <v>11</v>
      </c>
      <c r="F1004" s="8" t="s">
        <v>130</v>
      </c>
      <c r="G1004" s="8" t="s">
        <v>173</v>
      </c>
      <c r="H1004" s="9" t="s">
        <v>174</v>
      </c>
    </row>
    <row r="1005" spans="1:11" hidden="1" x14ac:dyDescent="0.25">
      <c r="A1005" s="22">
        <v>1004</v>
      </c>
      <c r="B1005" s="22" t="s">
        <v>335</v>
      </c>
      <c r="C1005" s="22" t="s">
        <v>342</v>
      </c>
      <c r="D1005" s="21" t="s">
        <v>120</v>
      </c>
      <c r="E1005" s="8" t="s">
        <v>11</v>
      </c>
      <c r="F1005" s="8" t="s">
        <v>130</v>
      </c>
      <c r="G1005" s="8" t="s">
        <v>175</v>
      </c>
      <c r="H1005" s="9" t="s">
        <v>176</v>
      </c>
    </row>
    <row r="1006" spans="1:11" x14ac:dyDescent="0.25">
      <c r="A1006" s="22">
        <v>1005</v>
      </c>
      <c r="B1006" s="22" t="s">
        <v>335</v>
      </c>
      <c r="C1006" s="22" t="s">
        <v>342</v>
      </c>
      <c r="D1006" s="21" t="s">
        <v>120</v>
      </c>
      <c r="E1006" s="8" t="s">
        <v>11</v>
      </c>
      <c r="F1006" s="8" t="s">
        <v>130</v>
      </c>
      <c r="G1006" s="8" t="s">
        <v>177</v>
      </c>
      <c r="H1006" s="9" t="s">
        <v>178</v>
      </c>
    </row>
    <row r="1007" spans="1:11" hidden="1" x14ac:dyDescent="0.25">
      <c r="A1007" s="22">
        <v>1006</v>
      </c>
      <c r="B1007" s="22" t="s">
        <v>335</v>
      </c>
      <c r="C1007" s="22" t="s">
        <v>342</v>
      </c>
      <c r="D1007" s="21" t="s">
        <v>120</v>
      </c>
      <c r="E1007" s="8" t="s">
        <v>11</v>
      </c>
      <c r="F1007" s="8" t="s">
        <v>130</v>
      </c>
      <c r="G1007" s="8" t="s">
        <v>179</v>
      </c>
      <c r="H1007" s="9" t="s">
        <v>180</v>
      </c>
    </row>
    <row r="1008" spans="1:11" x14ac:dyDescent="0.25">
      <c r="A1008" s="22">
        <v>1007</v>
      </c>
      <c r="B1008" s="22" t="s">
        <v>335</v>
      </c>
      <c r="C1008" s="22" t="s">
        <v>342</v>
      </c>
      <c r="D1008" s="21" t="s">
        <v>120</v>
      </c>
      <c r="E1008" s="8" t="s">
        <v>11</v>
      </c>
      <c r="F1008" s="8" t="s">
        <v>130</v>
      </c>
      <c r="G1008" s="8" t="s">
        <v>181</v>
      </c>
      <c r="H1008" s="9" t="s">
        <v>182</v>
      </c>
      <c r="I1008">
        <v>0.1</v>
      </c>
      <c r="J1008" s="10">
        <v>3486</v>
      </c>
      <c r="K1008" s="19">
        <f>J1008/I1008</f>
        <v>34860</v>
      </c>
    </row>
    <row r="1009" spans="1:11" x14ac:dyDescent="0.25">
      <c r="A1009" s="22">
        <v>1008</v>
      </c>
      <c r="B1009" s="22" t="s">
        <v>335</v>
      </c>
      <c r="C1009" s="22" t="s">
        <v>342</v>
      </c>
      <c r="D1009" s="21" t="s">
        <v>120</v>
      </c>
      <c r="E1009" s="8" t="s">
        <v>11</v>
      </c>
      <c r="F1009" s="8" t="s">
        <v>130</v>
      </c>
      <c r="G1009" s="8" t="s">
        <v>183</v>
      </c>
      <c r="H1009" s="9" t="s">
        <v>184</v>
      </c>
    </row>
    <row r="1010" spans="1:11" x14ac:dyDescent="0.25">
      <c r="A1010" s="22">
        <v>1009</v>
      </c>
      <c r="B1010" s="22" t="s">
        <v>335</v>
      </c>
      <c r="C1010" s="22" t="s">
        <v>342</v>
      </c>
      <c r="D1010" s="21" t="s">
        <v>120</v>
      </c>
      <c r="E1010" s="8" t="s">
        <v>11</v>
      </c>
      <c r="F1010" s="8" t="s">
        <v>130</v>
      </c>
      <c r="G1010" s="8" t="s">
        <v>185</v>
      </c>
      <c r="H1010" s="9" t="s">
        <v>186</v>
      </c>
      <c r="I1010">
        <v>0.31</v>
      </c>
      <c r="J1010" s="10">
        <v>13267</v>
      </c>
      <c r="K1010" s="19">
        <f>J1010/I1010</f>
        <v>42796.774193548386</v>
      </c>
    </row>
    <row r="1011" spans="1:11" x14ac:dyDescent="0.25">
      <c r="A1011" s="22">
        <v>1010</v>
      </c>
      <c r="B1011" s="22" t="s">
        <v>335</v>
      </c>
      <c r="C1011" s="22" t="s">
        <v>342</v>
      </c>
      <c r="D1011" s="21" t="s">
        <v>120</v>
      </c>
      <c r="E1011" s="8" t="s">
        <v>11</v>
      </c>
      <c r="F1011" s="8" t="s">
        <v>130</v>
      </c>
      <c r="G1011" s="8" t="s">
        <v>187</v>
      </c>
      <c r="H1011" s="9" t="s">
        <v>188</v>
      </c>
    </row>
    <row r="1012" spans="1:11" x14ac:dyDescent="0.25">
      <c r="A1012" s="22">
        <v>1011</v>
      </c>
      <c r="B1012" s="22" t="s">
        <v>335</v>
      </c>
      <c r="C1012" s="22" t="s">
        <v>342</v>
      </c>
      <c r="D1012" s="21" t="s">
        <v>120</v>
      </c>
      <c r="E1012" s="8" t="s">
        <v>11</v>
      </c>
      <c r="F1012" s="8" t="s">
        <v>130</v>
      </c>
      <c r="G1012" s="8" t="s">
        <v>189</v>
      </c>
      <c r="H1012" s="9" t="s">
        <v>190</v>
      </c>
    </row>
    <row r="1013" spans="1:11" hidden="1" x14ac:dyDescent="0.25">
      <c r="A1013" s="22">
        <v>1012</v>
      </c>
      <c r="B1013" s="22" t="s">
        <v>335</v>
      </c>
      <c r="C1013" s="22" t="s">
        <v>342</v>
      </c>
      <c r="D1013" s="21" t="s">
        <v>120</v>
      </c>
      <c r="E1013" s="8" t="s">
        <v>11</v>
      </c>
      <c r="F1013" s="8" t="s">
        <v>191</v>
      </c>
      <c r="G1013" s="8" t="s">
        <v>192</v>
      </c>
      <c r="H1013" s="9" t="s">
        <v>193</v>
      </c>
    </row>
    <row r="1014" spans="1:11" hidden="1" x14ac:dyDescent="0.25">
      <c r="A1014" s="22">
        <v>1013</v>
      </c>
      <c r="B1014" s="22" t="s">
        <v>335</v>
      </c>
      <c r="C1014" s="22" t="s">
        <v>342</v>
      </c>
      <c r="D1014" s="21" t="s">
        <v>120</v>
      </c>
      <c r="E1014" s="8" t="s">
        <v>11</v>
      </c>
      <c r="F1014" s="8" t="s">
        <v>191</v>
      </c>
      <c r="G1014" s="8" t="s">
        <v>194</v>
      </c>
      <c r="H1014" s="9" t="s">
        <v>195</v>
      </c>
    </row>
    <row r="1015" spans="1:11" hidden="1" x14ac:dyDescent="0.25">
      <c r="A1015" s="22">
        <v>1014</v>
      </c>
      <c r="B1015" s="22" t="s">
        <v>335</v>
      </c>
      <c r="C1015" s="22" t="s">
        <v>342</v>
      </c>
      <c r="D1015" s="21" t="s">
        <v>120</v>
      </c>
      <c r="E1015" s="8" t="s">
        <v>11</v>
      </c>
      <c r="F1015" s="8" t="s">
        <v>191</v>
      </c>
      <c r="G1015" s="8" t="s">
        <v>196</v>
      </c>
      <c r="H1015" s="9" t="s">
        <v>197</v>
      </c>
    </row>
    <row r="1016" spans="1:11" hidden="1" x14ac:dyDescent="0.25">
      <c r="A1016" s="22">
        <v>1015</v>
      </c>
      <c r="B1016" s="22" t="s">
        <v>335</v>
      </c>
      <c r="C1016" s="22" t="s">
        <v>342</v>
      </c>
      <c r="D1016" s="21" t="s">
        <v>120</v>
      </c>
      <c r="E1016" s="8" t="s">
        <v>11</v>
      </c>
      <c r="F1016" s="8" t="s">
        <v>12</v>
      </c>
      <c r="G1016" s="8" t="s">
        <v>198</v>
      </c>
      <c r="H1016" s="9" t="s">
        <v>199</v>
      </c>
      <c r="I1016" t="s">
        <v>328</v>
      </c>
    </row>
    <row r="1017" spans="1:11" hidden="1" x14ac:dyDescent="0.25">
      <c r="A1017" s="22">
        <v>1016</v>
      </c>
      <c r="B1017" s="22" t="s">
        <v>335</v>
      </c>
      <c r="C1017" s="22" t="s">
        <v>342</v>
      </c>
      <c r="D1017" s="21" t="s">
        <v>120</v>
      </c>
      <c r="E1017" s="8" t="s">
        <v>19</v>
      </c>
      <c r="F1017" s="8" t="s">
        <v>12</v>
      </c>
      <c r="G1017" s="8" t="s">
        <v>200</v>
      </c>
      <c r="H1017" s="9" t="s">
        <v>201</v>
      </c>
      <c r="I1017">
        <v>0.77</v>
      </c>
      <c r="J1017" s="10">
        <v>29856</v>
      </c>
      <c r="K1017" s="19">
        <f>J1017/I1017</f>
        <v>38774.025974025972</v>
      </c>
    </row>
    <row r="1018" spans="1:11" hidden="1" x14ac:dyDescent="0.25">
      <c r="A1018" s="22">
        <v>1017</v>
      </c>
      <c r="B1018" s="22" t="s">
        <v>335</v>
      </c>
      <c r="C1018" s="22" t="s">
        <v>342</v>
      </c>
      <c r="D1018" s="21" t="s">
        <v>202</v>
      </c>
      <c r="E1018" s="8" t="s">
        <v>19</v>
      </c>
      <c r="F1018" s="8" t="s">
        <v>12</v>
      </c>
      <c r="G1018" s="8" t="s">
        <v>203</v>
      </c>
      <c r="H1018" s="9" t="s">
        <v>204</v>
      </c>
      <c r="J1018" s="10">
        <v>29856</v>
      </c>
      <c r="K1018" s="19">
        <f>SUM(K2:K1017)</f>
        <v>1243154.953794919</v>
      </c>
    </row>
    <row r="1019" spans="1:11" hidden="1" x14ac:dyDescent="0.25">
      <c r="A1019" s="22">
        <v>1018</v>
      </c>
      <c r="B1019" s="22" t="s">
        <v>335</v>
      </c>
      <c r="C1019" s="22" t="s">
        <v>342</v>
      </c>
      <c r="D1019" s="21" t="s">
        <v>202</v>
      </c>
      <c r="E1019" s="8" t="s">
        <v>11</v>
      </c>
      <c r="F1019" s="8" t="s">
        <v>12</v>
      </c>
      <c r="G1019" s="8" t="s">
        <v>205</v>
      </c>
      <c r="H1019" s="9" t="s">
        <v>206</v>
      </c>
    </row>
    <row r="1020" spans="1:11" hidden="1" x14ac:dyDescent="0.25">
      <c r="A1020" s="22">
        <v>1019</v>
      </c>
      <c r="B1020" s="22" t="s">
        <v>335</v>
      </c>
      <c r="C1020" s="22" t="s">
        <v>342</v>
      </c>
      <c r="D1020" s="21" t="s">
        <v>202</v>
      </c>
      <c r="E1020" s="8" t="s">
        <v>11</v>
      </c>
      <c r="F1020" s="8" t="s">
        <v>12</v>
      </c>
      <c r="G1020" s="8" t="s">
        <v>207</v>
      </c>
      <c r="H1020" s="9" t="s">
        <v>208</v>
      </c>
    </row>
    <row r="1021" spans="1:11" hidden="1" x14ac:dyDescent="0.25">
      <c r="A1021" s="22">
        <v>1020</v>
      </c>
      <c r="B1021" s="22" t="s">
        <v>335</v>
      </c>
      <c r="C1021" s="22" t="s">
        <v>342</v>
      </c>
      <c r="D1021" s="21" t="s">
        <v>202</v>
      </c>
      <c r="E1021" s="8" t="s">
        <v>11</v>
      </c>
      <c r="F1021" s="8" t="s">
        <v>12</v>
      </c>
      <c r="G1021" s="8" t="s">
        <v>209</v>
      </c>
      <c r="H1021" s="9" t="s">
        <v>210</v>
      </c>
    </row>
    <row r="1022" spans="1:11" hidden="1" x14ac:dyDescent="0.25">
      <c r="A1022" s="22">
        <v>1021</v>
      </c>
      <c r="B1022" s="22" t="s">
        <v>335</v>
      </c>
      <c r="C1022" s="22" t="s">
        <v>342</v>
      </c>
      <c r="D1022" s="21" t="s">
        <v>202</v>
      </c>
      <c r="E1022" s="8" t="s">
        <v>11</v>
      </c>
      <c r="F1022" s="8" t="s">
        <v>12</v>
      </c>
      <c r="G1022" s="8" t="s">
        <v>211</v>
      </c>
      <c r="H1022" s="9" t="s">
        <v>212</v>
      </c>
    </row>
    <row r="1023" spans="1:11" hidden="1" x14ac:dyDescent="0.25">
      <c r="A1023" s="22">
        <v>1022</v>
      </c>
      <c r="B1023" s="22" t="s">
        <v>335</v>
      </c>
      <c r="C1023" s="22" t="s">
        <v>342</v>
      </c>
      <c r="D1023" s="21" t="s">
        <v>202</v>
      </c>
      <c r="E1023" s="8" t="s">
        <v>19</v>
      </c>
      <c r="F1023" s="8" t="s">
        <v>12</v>
      </c>
      <c r="G1023" s="8" t="s">
        <v>213</v>
      </c>
      <c r="H1023" s="9" t="s">
        <v>214</v>
      </c>
    </row>
    <row r="1024" spans="1:11" hidden="1" x14ac:dyDescent="0.25">
      <c r="A1024" s="22">
        <v>1023</v>
      </c>
      <c r="B1024" s="22" t="s">
        <v>335</v>
      </c>
      <c r="C1024" s="22" t="s">
        <v>342</v>
      </c>
      <c r="D1024" s="21" t="s">
        <v>202</v>
      </c>
      <c r="E1024" s="8" t="s">
        <v>11</v>
      </c>
      <c r="F1024" s="8" t="s">
        <v>12</v>
      </c>
      <c r="G1024" s="8" t="s">
        <v>215</v>
      </c>
      <c r="H1024" s="9" t="s">
        <v>216</v>
      </c>
    </row>
    <row r="1025" spans="1:10" hidden="1" x14ac:dyDescent="0.25">
      <c r="A1025" s="22">
        <v>1024</v>
      </c>
      <c r="B1025" s="22" t="s">
        <v>335</v>
      </c>
      <c r="C1025" s="22" t="s">
        <v>342</v>
      </c>
      <c r="D1025" s="21" t="s">
        <v>202</v>
      </c>
      <c r="E1025" s="8" t="s">
        <v>19</v>
      </c>
      <c r="F1025" s="8" t="s">
        <v>12</v>
      </c>
      <c r="G1025" s="8" t="s">
        <v>217</v>
      </c>
      <c r="H1025" s="9" t="s">
        <v>218</v>
      </c>
      <c r="J1025" s="10">
        <v>29856</v>
      </c>
    </row>
    <row r="1026" spans="1:10" hidden="1" x14ac:dyDescent="0.25">
      <c r="A1026" s="22">
        <v>1025</v>
      </c>
      <c r="B1026" s="22" t="s">
        <v>335</v>
      </c>
      <c r="C1026" s="22" t="s">
        <v>342</v>
      </c>
      <c r="D1026" s="21" t="s">
        <v>202</v>
      </c>
      <c r="E1026" s="8" t="s">
        <v>11</v>
      </c>
      <c r="F1026" s="8" t="s">
        <v>12</v>
      </c>
      <c r="G1026" s="8" t="s">
        <v>219</v>
      </c>
      <c r="H1026" s="9" t="s">
        <v>220</v>
      </c>
      <c r="J1026" s="10">
        <v>2652</v>
      </c>
    </row>
    <row r="1027" spans="1:10" hidden="1" x14ac:dyDescent="0.25">
      <c r="A1027" s="22">
        <v>1026</v>
      </c>
      <c r="B1027" s="22" t="s">
        <v>335</v>
      </c>
      <c r="C1027" s="22" t="s">
        <v>342</v>
      </c>
      <c r="D1027" s="21" t="s">
        <v>202</v>
      </c>
      <c r="E1027" s="8" t="s">
        <v>11</v>
      </c>
      <c r="F1027" s="8" t="s">
        <v>12</v>
      </c>
      <c r="G1027" s="8" t="s">
        <v>221</v>
      </c>
      <c r="H1027" s="9" t="s">
        <v>222</v>
      </c>
      <c r="J1027" s="10">
        <v>6349</v>
      </c>
    </row>
    <row r="1028" spans="1:10" hidden="1" x14ac:dyDescent="0.25">
      <c r="A1028" s="22">
        <v>1027</v>
      </c>
      <c r="B1028" s="22" t="s">
        <v>335</v>
      </c>
      <c r="C1028" s="22" t="s">
        <v>342</v>
      </c>
      <c r="D1028" s="21" t="s">
        <v>202</v>
      </c>
      <c r="E1028" s="8" t="s">
        <v>11</v>
      </c>
      <c r="F1028" s="8" t="s">
        <v>12</v>
      </c>
      <c r="G1028" s="8" t="s">
        <v>223</v>
      </c>
      <c r="H1028" s="9" t="s">
        <v>224</v>
      </c>
    </row>
    <row r="1029" spans="1:10" hidden="1" x14ac:dyDescent="0.25">
      <c r="A1029" s="22">
        <v>1028</v>
      </c>
      <c r="B1029" s="22" t="s">
        <v>335</v>
      </c>
      <c r="C1029" s="22" t="s">
        <v>342</v>
      </c>
      <c r="D1029" s="21" t="s">
        <v>202</v>
      </c>
      <c r="E1029" s="8" t="s">
        <v>19</v>
      </c>
      <c r="F1029" s="8" t="s">
        <v>12</v>
      </c>
      <c r="G1029" s="8" t="s">
        <v>225</v>
      </c>
      <c r="H1029" s="9" t="s">
        <v>226</v>
      </c>
      <c r="J1029" s="10">
        <v>38857</v>
      </c>
    </row>
    <row r="1030" spans="1:10" hidden="1" x14ac:dyDescent="0.25">
      <c r="A1030" s="22">
        <v>1029</v>
      </c>
      <c r="B1030" s="22" t="s">
        <v>335</v>
      </c>
      <c r="C1030" s="22" t="s">
        <v>342</v>
      </c>
      <c r="D1030" s="21" t="s">
        <v>202</v>
      </c>
      <c r="E1030" s="8" t="s">
        <v>11</v>
      </c>
      <c r="F1030" s="8" t="s">
        <v>12</v>
      </c>
      <c r="G1030" s="8" t="s">
        <v>227</v>
      </c>
      <c r="H1030" s="9" t="s">
        <v>228</v>
      </c>
    </row>
    <row r="1031" spans="1:10" hidden="1" x14ac:dyDescent="0.25">
      <c r="A1031" s="22">
        <v>1030</v>
      </c>
      <c r="B1031" s="22" t="s">
        <v>335</v>
      </c>
      <c r="C1031" s="22" t="s">
        <v>342</v>
      </c>
      <c r="D1031" s="21" t="s">
        <v>202</v>
      </c>
      <c r="E1031" s="8" t="s">
        <v>11</v>
      </c>
      <c r="F1031" s="8" t="s">
        <v>12</v>
      </c>
      <c r="G1031" s="8" t="s">
        <v>229</v>
      </c>
      <c r="H1031" s="9" t="s">
        <v>230</v>
      </c>
    </row>
    <row r="1032" spans="1:10" hidden="1" x14ac:dyDescent="0.25">
      <c r="A1032" s="22">
        <v>1031</v>
      </c>
      <c r="B1032" s="22" t="s">
        <v>335</v>
      </c>
      <c r="C1032" s="22" t="s">
        <v>342</v>
      </c>
      <c r="D1032" s="21" t="s">
        <v>202</v>
      </c>
      <c r="E1032" s="8" t="s">
        <v>11</v>
      </c>
      <c r="F1032" s="8" t="s">
        <v>12</v>
      </c>
      <c r="G1032" s="8" t="s">
        <v>231</v>
      </c>
      <c r="H1032" s="9" t="s">
        <v>232</v>
      </c>
      <c r="J1032" s="10">
        <v>1383</v>
      </c>
    </row>
    <row r="1033" spans="1:10" hidden="1" x14ac:dyDescent="0.25">
      <c r="A1033" s="22">
        <v>1032</v>
      </c>
      <c r="B1033" s="22" t="s">
        <v>335</v>
      </c>
      <c r="C1033" s="22" t="s">
        <v>342</v>
      </c>
      <c r="D1033" s="21" t="s">
        <v>202</v>
      </c>
      <c r="E1033" s="8" t="s">
        <v>11</v>
      </c>
      <c r="F1033" s="8" t="s">
        <v>12</v>
      </c>
      <c r="G1033" s="8" t="s">
        <v>233</v>
      </c>
      <c r="H1033" s="9" t="s">
        <v>234</v>
      </c>
      <c r="J1033">
        <v>429</v>
      </c>
    </row>
    <row r="1034" spans="1:10" hidden="1" x14ac:dyDescent="0.25">
      <c r="A1034" s="22">
        <v>1033</v>
      </c>
      <c r="B1034" s="22" t="s">
        <v>335</v>
      </c>
      <c r="C1034" s="22" t="s">
        <v>342</v>
      </c>
      <c r="D1034" s="21" t="s">
        <v>202</v>
      </c>
      <c r="E1034" s="8" t="s">
        <v>19</v>
      </c>
      <c r="F1034" s="8" t="s">
        <v>12</v>
      </c>
      <c r="G1034" s="8" t="s">
        <v>235</v>
      </c>
      <c r="H1034" s="9" t="s">
        <v>236</v>
      </c>
      <c r="J1034" s="10">
        <v>1812</v>
      </c>
    </row>
    <row r="1035" spans="1:10" hidden="1" x14ac:dyDescent="0.25">
      <c r="A1035" s="22">
        <v>1034</v>
      </c>
      <c r="B1035" s="22" t="s">
        <v>335</v>
      </c>
      <c r="C1035" s="22" t="s">
        <v>342</v>
      </c>
      <c r="D1035" s="21" t="s">
        <v>202</v>
      </c>
      <c r="E1035" s="8" t="s">
        <v>11</v>
      </c>
      <c r="F1035" s="8" t="s">
        <v>12</v>
      </c>
      <c r="G1035" s="8" t="s">
        <v>237</v>
      </c>
      <c r="H1035" s="9" t="s">
        <v>238</v>
      </c>
    </row>
    <row r="1036" spans="1:10" hidden="1" x14ac:dyDescent="0.25">
      <c r="A1036" s="22">
        <v>1035</v>
      </c>
      <c r="B1036" s="22" t="s">
        <v>335</v>
      </c>
      <c r="C1036" s="22" t="s">
        <v>342</v>
      </c>
      <c r="D1036" s="21" t="s">
        <v>202</v>
      </c>
      <c r="E1036" s="8" t="s">
        <v>11</v>
      </c>
      <c r="F1036" s="8" t="s">
        <v>12</v>
      </c>
      <c r="G1036" s="8" t="s">
        <v>239</v>
      </c>
      <c r="H1036" s="9" t="s">
        <v>240</v>
      </c>
    </row>
    <row r="1037" spans="1:10" hidden="1" x14ac:dyDescent="0.25">
      <c r="A1037" s="22">
        <v>1036</v>
      </c>
      <c r="B1037" s="22" t="s">
        <v>335</v>
      </c>
      <c r="C1037" s="22" t="s">
        <v>342</v>
      </c>
      <c r="D1037" s="21" t="s">
        <v>202</v>
      </c>
      <c r="E1037" s="8" t="s">
        <v>11</v>
      </c>
      <c r="F1037" s="8" t="s">
        <v>12</v>
      </c>
      <c r="G1037" s="8" t="s">
        <v>241</v>
      </c>
      <c r="H1037" s="9" t="s">
        <v>242</v>
      </c>
    </row>
    <row r="1038" spans="1:10" hidden="1" x14ac:dyDescent="0.25">
      <c r="A1038" s="22">
        <v>1037</v>
      </c>
      <c r="B1038" s="22" t="s">
        <v>335</v>
      </c>
      <c r="C1038" s="22" t="s">
        <v>342</v>
      </c>
      <c r="D1038" s="21" t="s">
        <v>202</v>
      </c>
      <c r="E1038" s="8" t="s">
        <v>11</v>
      </c>
      <c r="F1038" s="8" t="s">
        <v>12</v>
      </c>
      <c r="G1038" s="8" t="s">
        <v>243</v>
      </c>
      <c r="H1038" s="9" t="s">
        <v>244</v>
      </c>
    </row>
    <row r="1039" spans="1:10" hidden="1" x14ac:dyDescent="0.25">
      <c r="A1039" s="22">
        <v>1038</v>
      </c>
      <c r="B1039" s="22" t="s">
        <v>335</v>
      </c>
      <c r="C1039" s="22" t="s">
        <v>342</v>
      </c>
      <c r="D1039" s="21" t="s">
        <v>202</v>
      </c>
      <c r="E1039" s="8" t="s">
        <v>11</v>
      </c>
      <c r="F1039" s="8" t="s">
        <v>12</v>
      </c>
      <c r="G1039" s="8" t="s">
        <v>245</v>
      </c>
      <c r="H1039" s="9" t="s">
        <v>246</v>
      </c>
      <c r="J1039">
        <v>200</v>
      </c>
    </row>
    <row r="1040" spans="1:10" hidden="1" x14ac:dyDescent="0.25">
      <c r="A1040" s="22">
        <v>1039</v>
      </c>
      <c r="B1040" s="22" t="s">
        <v>335</v>
      </c>
      <c r="C1040" s="22" t="s">
        <v>342</v>
      </c>
      <c r="D1040" s="21" t="s">
        <v>202</v>
      </c>
      <c r="E1040" s="8" t="s">
        <v>11</v>
      </c>
      <c r="F1040" s="8" t="s">
        <v>12</v>
      </c>
      <c r="G1040" s="8" t="s">
        <v>247</v>
      </c>
      <c r="H1040" s="9" t="s">
        <v>248</v>
      </c>
    </row>
    <row r="1041" spans="1:10" hidden="1" x14ac:dyDescent="0.25">
      <c r="A1041" s="22">
        <v>1040</v>
      </c>
      <c r="B1041" s="22" t="s">
        <v>335</v>
      </c>
      <c r="C1041" s="22" t="s">
        <v>342</v>
      </c>
      <c r="D1041" s="21" t="s">
        <v>202</v>
      </c>
      <c r="E1041" s="8" t="s">
        <v>11</v>
      </c>
      <c r="F1041" s="8" t="s">
        <v>12</v>
      </c>
      <c r="G1041" s="8" t="s">
        <v>249</v>
      </c>
      <c r="H1041" s="9" t="s">
        <v>250</v>
      </c>
    </row>
    <row r="1042" spans="1:10" hidden="1" x14ac:dyDescent="0.25">
      <c r="A1042" s="22">
        <v>1041</v>
      </c>
      <c r="B1042" s="22" t="s">
        <v>335</v>
      </c>
      <c r="C1042" s="22" t="s">
        <v>342</v>
      </c>
      <c r="D1042" s="21" t="s">
        <v>202</v>
      </c>
      <c r="E1042" s="8" t="s">
        <v>11</v>
      </c>
      <c r="F1042" s="8" t="s">
        <v>12</v>
      </c>
      <c r="G1042" s="8" t="s">
        <v>251</v>
      </c>
      <c r="H1042" s="9" t="s">
        <v>252</v>
      </c>
    </row>
    <row r="1043" spans="1:10" hidden="1" x14ac:dyDescent="0.25">
      <c r="A1043" s="22">
        <v>1042</v>
      </c>
      <c r="B1043" s="22" t="s">
        <v>335</v>
      </c>
      <c r="C1043" s="22" t="s">
        <v>342</v>
      </c>
      <c r="D1043" s="21" t="s">
        <v>202</v>
      </c>
      <c r="E1043" s="8" t="s">
        <v>11</v>
      </c>
      <c r="F1043" s="8" t="s">
        <v>12</v>
      </c>
      <c r="G1043" s="8" t="s">
        <v>253</v>
      </c>
      <c r="H1043" s="9" t="s">
        <v>254</v>
      </c>
    </row>
    <row r="1044" spans="1:10" hidden="1" x14ac:dyDescent="0.25">
      <c r="A1044" s="22">
        <v>1043</v>
      </c>
      <c r="B1044" s="22" t="s">
        <v>335</v>
      </c>
      <c r="C1044" s="22" t="s">
        <v>342</v>
      </c>
      <c r="D1044" s="21" t="s">
        <v>202</v>
      </c>
      <c r="E1044" s="8" t="s">
        <v>11</v>
      </c>
      <c r="F1044" s="8" t="s">
        <v>12</v>
      </c>
      <c r="G1044" s="8" t="s">
        <v>255</v>
      </c>
      <c r="H1044" s="9" t="s">
        <v>256</v>
      </c>
    </row>
    <row r="1045" spans="1:10" hidden="1" x14ac:dyDescent="0.25">
      <c r="A1045" s="22">
        <v>1044</v>
      </c>
      <c r="B1045" s="22" t="s">
        <v>335</v>
      </c>
      <c r="C1045" s="22" t="s">
        <v>342</v>
      </c>
      <c r="D1045" s="21" t="s">
        <v>202</v>
      </c>
      <c r="E1045" s="8" t="s">
        <v>11</v>
      </c>
      <c r="F1045" s="8" t="s">
        <v>12</v>
      </c>
      <c r="G1045" s="8" t="s">
        <v>257</v>
      </c>
      <c r="H1045" s="9" t="s">
        <v>258</v>
      </c>
    </row>
    <row r="1046" spans="1:10" hidden="1" x14ac:dyDescent="0.25">
      <c r="A1046" s="22">
        <v>1045</v>
      </c>
      <c r="B1046" s="22" t="s">
        <v>335</v>
      </c>
      <c r="C1046" s="22" t="s">
        <v>342</v>
      </c>
      <c r="D1046" s="21" t="s">
        <v>202</v>
      </c>
      <c r="E1046" s="8" t="s">
        <v>11</v>
      </c>
      <c r="F1046" s="8" t="s">
        <v>12</v>
      </c>
      <c r="G1046" s="8" t="s">
        <v>259</v>
      </c>
      <c r="H1046" s="9" t="s">
        <v>260</v>
      </c>
    </row>
    <row r="1047" spans="1:10" hidden="1" x14ac:dyDescent="0.25">
      <c r="A1047" s="22">
        <v>1046</v>
      </c>
      <c r="B1047" s="22" t="s">
        <v>335</v>
      </c>
      <c r="C1047" s="22" t="s">
        <v>342</v>
      </c>
      <c r="D1047" s="21" t="s">
        <v>202</v>
      </c>
      <c r="E1047" s="8" t="s">
        <v>11</v>
      </c>
      <c r="F1047" s="8" t="s">
        <v>12</v>
      </c>
      <c r="G1047" s="8" t="s">
        <v>261</v>
      </c>
      <c r="H1047" s="9" t="s">
        <v>262</v>
      </c>
    </row>
    <row r="1048" spans="1:10" hidden="1" x14ac:dyDescent="0.25">
      <c r="A1048" s="22">
        <v>1047</v>
      </c>
      <c r="B1048" s="22" t="s">
        <v>335</v>
      </c>
      <c r="C1048" s="22" t="s">
        <v>342</v>
      </c>
      <c r="D1048" s="21" t="s">
        <v>202</v>
      </c>
      <c r="E1048" s="8" t="s">
        <v>11</v>
      </c>
      <c r="F1048" s="8" t="s">
        <v>12</v>
      </c>
      <c r="G1048" s="8" t="s">
        <v>263</v>
      </c>
      <c r="H1048" s="9" t="s">
        <v>264</v>
      </c>
    </row>
    <row r="1049" spans="1:10" hidden="1" x14ac:dyDescent="0.25">
      <c r="A1049" s="22">
        <v>1048</v>
      </c>
      <c r="B1049" s="22" t="s">
        <v>335</v>
      </c>
      <c r="C1049" s="22" t="s">
        <v>342</v>
      </c>
      <c r="D1049" s="21" t="s">
        <v>202</v>
      </c>
      <c r="E1049" s="8" t="s">
        <v>11</v>
      </c>
      <c r="F1049" s="8" t="s">
        <v>12</v>
      </c>
      <c r="G1049" s="8" t="s">
        <v>265</v>
      </c>
      <c r="H1049" s="9" t="s">
        <v>266</v>
      </c>
      <c r="J1049">
        <v>567</v>
      </c>
    </row>
    <row r="1050" spans="1:10" hidden="1" x14ac:dyDescent="0.25">
      <c r="A1050" s="22">
        <v>1049</v>
      </c>
      <c r="B1050" s="22" t="s">
        <v>335</v>
      </c>
      <c r="C1050" s="22" t="s">
        <v>342</v>
      </c>
      <c r="D1050" s="21" t="s">
        <v>202</v>
      </c>
      <c r="E1050" s="8" t="s">
        <v>11</v>
      </c>
      <c r="F1050" s="8" t="s">
        <v>12</v>
      </c>
      <c r="G1050" s="8" t="s">
        <v>267</v>
      </c>
      <c r="H1050" s="9" t="s">
        <v>268</v>
      </c>
    </row>
    <row r="1051" spans="1:10" hidden="1" x14ac:dyDescent="0.25">
      <c r="A1051" s="22">
        <v>1050</v>
      </c>
      <c r="B1051" s="22" t="s">
        <v>335</v>
      </c>
      <c r="C1051" s="22" t="s">
        <v>342</v>
      </c>
      <c r="D1051" s="21" t="s">
        <v>202</v>
      </c>
      <c r="E1051" s="8" t="s">
        <v>11</v>
      </c>
      <c r="F1051" s="8" t="s">
        <v>12</v>
      </c>
      <c r="G1051" s="8" t="s">
        <v>269</v>
      </c>
      <c r="H1051" s="9" t="s">
        <v>270</v>
      </c>
    </row>
    <row r="1052" spans="1:10" hidden="1" x14ac:dyDescent="0.25">
      <c r="A1052" s="22">
        <v>1051</v>
      </c>
      <c r="B1052" s="22" t="s">
        <v>335</v>
      </c>
      <c r="C1052" s="22" t="s">
        <v>342</v>
      </c>
      <c r="D1052" s="21" t="s">
        <v>202</v>
      </c>
      <c r="E1052" s="8" t="s">
        <v>11</v>
      </c>
      <c r="F1052" s="8" t="s">
        <v>12</v>
      </c>
      <c r="G1052" s="8" t="s">
        <v>271</v>
      </c>
      <c r="H1052" s="9" t="s">
        <v>272</v>
      </c>
    </row>
    <row r="1053" spans="1:10" hidden="1" x14ac:dyDescent="0.25">
      <c r="A1053" s="22">
        <v>1052</v>
      </c>
      <c r="B1053" s="22" t="s">
        <v>335</v>
      </c>
      <c r="C1053" s="22" t="s">
        <v>342</v>
      </c>
      <c r="D1053" s="21" t="s">
        <v>202</v>
      </c>
      <c r="E1053" s="8" t="s">
        <v>19</v>
      </c>
      <c r="F1053" s="8" t="s">
        <v>12</v>
      </c>
      <c r="G1053" s="8" t="s">
        <v>273</v>
      </c>
      <c r="H1053" s="9" t="s">
        <v>274</v>
      </c>
      <c r="J1053">
        <v>767</v>
      </c>
    </row>
    <row r="1054" spans="1:10" hidden="1" x14ac:dyDescent="0.25">
      <c r="A1054" s="22">
        <v>1053</v>
      </c>
      <c r="B1054" s="22" t="s">
        <v>335</v>
      </c>
      <c r="C1054" s="22" t="s">
        <v>342</v>
      </c>
      <c r="D1054" s="21" t="s">
        <v>202</v>
      </c>
      <c r="E1054" s="8" t="s">
        <v>11</v>
      </c>
      <c r="F1054" s="8" t="s">
        <v>12</v>
      </c>
      <c r="G1054" s="8" t="s">
        <v>275</v>
      </c>
      <c r="H1054" s="9" t="s">
        <v>276</v>
      </c>
      <c r="J1054" s="10">
        <v>1049</v>
      </c>
    </row>
    <row r="1055" spans="1:10" hidden="1" x14ac:dyDescent="0.25">
      <c r="A1055" s="22">
        <v>1054</v>
      </c>
      <c r="B1055" s="22" t="s">
        <v>335</v>
      </c>
      <c r="C1055" s="22" t="s">
        <v>342</v>
      </c>
      <c r="D1055" s="21" t="s">
        <v>202</v>
      </c>
      <c r="E1055" s="8" t="s">
        <v>11</v>
      </c>
      <c r="F1055" s="8" t="s">
        <v>12</v>
      </c>
      <c r="G1055" s="8" t="s">
        <v>277</v>
      </c>
      <c r="H1055" s="9" t="s">
        <v>278</v>
      </c>
    </row>
    <row r="1056" spans="1:10" hidden="1" x14ac:dyDescent="0.25">
      <c r="A1056" s="22">
        <v>1055</v>
      </c>
      <c r="B1056" s="22" t="s">
        <v>335</v>
      </c>
      <c r="C1056" s="22" t="s">
        <v>342</v>
      </c>
      <c r="D1056" s="21" t="s">
        <v>202</v>
      </c>
      <c r="E1056" s="8" t="s">
        <v>11</v>
      </c>
      <c r="F1056" s="8" t="s">
        <v>12</v>
      </c>
      <c r="G1056" s="8" t="s">
        <v>279</v>
      </c>
      <c r="H1056" s="9" t="s">
        <v>280</v>
      </c>
    </row>
    <row r="1057" spans="1:10" hidden="1" x14ac:dyDescent="0.25">
      <c r="A1057" s="22">
        <v>1056</v>
      </c>
      <c r="B1057" s="22" t="s">
        <v>335</v>
      </c>
      <c r="C1057" s="22" t="s">
        <v>342</v>
      </c>
      <c r="D1057" s="21" t="s">
        <v>202</v>
      </c>
      <c r="E1057" s="8" t="s">
        <v>11</v>
      </c>
      <c r="F1057" s="8" t="s">
        <v>12</v>
      </c>
      <c r="G1057" s="8" t="s">
        <v>281</v>
      </c>
      <c r="H1057" s="9" t="s">
        <v>282</v>
      </c>
    </row>
    <row r="1058" spans="1:10" hidden="1" x14ac:dyDescent="0.25">
      <c r="A1058" s="22">
        <v>1057</v>
      </c>
      <c r="B1058" s="22" t="s">
        <v>335</v>
      </c>
      <c r="C1058" s="22" t="s">
        <v>342</v>
      </c>
      <c r="D1058" s="21" t="s">
        <v>202</v>
      </c>
      <c r="E1058" s="8" t="s">
        <v>11</v>
      </c>
      <c r="F1058" s="8" t="s">
        <v>12</v>
      </c>
      <c r="G1058" s="8" t="s">
        <v>283</v>
      </c>
      <c r="H1058" s="9" t="s">
        <v>284</v>
      </c>
    </row>
    <row r="1059" spans="1:10" hidden="1" x14ac:dyDescent="0.25">
      <c r="A1059" s="22">
        <v>1058</v>
      </c>
      <c r="B1059" s="22" t="s">
        <v>335</v>
      </c>
      <c r="C1059" s="22" t="s">
        <v>342</v>
      </c>
      <c r="D1059" s="21" t="s">
        <v>202</v>
      </c>
      <c r="E1059" s="8" t="s">
        <v>11</v>
      </c>
      <c r="F1059" s="8" t="s">
        <v>12</v>
      </c>
      <c r="G1059" s="8" t="s">
        <v>285</v>
      </c>
      <c r="H1059" s="9" t="s">
        <v>286</v>
      </c>
    </row>
    <row r="1060" spans="1:10" hidden="1" x14ac:dyDescent="0.25">
      <c r="A1060" s="22">
        <v>1059</v>
      </c>
      <c r="B1060" s="22" t="s">
        <v>335</v>
      </c>
      <c r="C1060" s="22" t="s">
        <v>342</v>
      </c>
      <c r="D1060" s="21" t="s">
        <v>202</v>
      </c>
      <c r="E1060" s="8" t="s">
        <v>19</v>
      </c>
      <c r="F1060" s="8" t="s">
        <v>12</v>
      </c>
      <c r="G1060" s="8" t="s">
        <v>287</v>
      </c>
      <c r="H1060" s="9" t="s">
        <v>288</v>
      </c>
      <c r="J1060" s="10">
        <v>1049</v>
      </c>
    </row>
    <row r="1061" spans="1:10" hidden="1" x14ac:dyDescent="0.25">
      <c r="A1061" s="22">
        <v>1060</v>
      </c>
      <c r="B1061" s="22" t="s">
        <v>335</v>
      </c>
      <c r="C1061" s="22" t="s">
        <v>342</v>
      </c>
      <c r="D1061" s="21" t="s">
        <v>202</v>
      </c>
      <c r="E1061" s="8" t="s">
        <v>11</v>
      </c>
      <c r="F1061" s="8" t="s">
        <v>12</v>
      </c>
      <c r="G1061" s="8" t="s">
        <v>289</v>
      </c>
      <c r="H1061" s="9" t="s">
        <v>290</v>
      </c>
      <c r="J1061" s="10">
        <v>6611</v>
      </c>
    </row>
    <row r="1062" spans="1:10" hidden="1" x14ac:dyDescent="0.25">
      <c r="A1062" s="22">
        <v>1061</v>
      </c>
      <c r="B1062" s="22" t="s">
        <v>335</v>
      </c>
      <c r="C1062" s="22" t="s">
        <v>342</v>
      </c>
      <c r="D1062" s="21" t="s">
        <v>202</v>
      </c>
      <c r="E1062" s="8" t="s">
        <v>19</v>
      </c>
      <c r="F1062" s="8" t="s">
        <v>12</v>
      </c>
      <c r="G1062" s="8" t="s">
        <v>291</v>
      </c>
      <c r="H1062" s="9" t="s">
        <v>292</v>
      </c>
      <c r="J1062" s="10">
        <v>49096</v>
      </c>
    </row>
    <row r="1063" spans="1:10" hidden="1" x14ac:dyDescent="0.25">
      <c r="A1063" s="22">
        <v>1062</v>
      </c>
      <c r="B1063" s="22" t="s">
        <v>335</v>
      </c>
      <c r="C1063" s="22" t="s">
        <v>342</v>
      </c>
      <c r="D1063" s="21" t="s">
        <v>202</v>
      </c>
      <c r="E1063" s="8" t="s">
        <v>11</v>
      </c>
      <c r="F1063" s="8" t="s">
        <v>12</v>
      </c>
      <c r="G1063" s="8" t="s">
        <v>293</v>
      </c>
      <c r="H1063" s="9" t="s">
        <v>294</v>
      </c>
    </row>
    <row r="1064" spans="1:10" hidden="1" x14ac:dyDescent="0.25">
      <c r="A1064" s="22">
        <v>1063</v>
      </c>
      <c r="B1064" s="22" t="s">
        <v>335</v>
      </c>
      <c r="C1064" s="22" t="s">
        <v>342</v>
      </c>
      <c r="D1064" s="21" t="s">
        <v>202</v>
      </c>
      <c r="E1064" s="8" t="s">
        <v>11</v>
      </c>
      <c r="F1064" s="8" t="s">
        <v>12</v>
      </c>
      <c r="G1064" s="8" t="s">
        <v>295</v>
      </c>
      <c r="H1064" s="9" t="s">
        <v>296</v>
      </c>
    </row>
    <row r="1065" spans="1:10" hidden="1" x14ac:dyDescent="0.25">
      <c r="A1065" s="22">
        <v>1064</v>
      </c>
      <c r="B1065" s="22" t="s">
        <v>335</v>
      </c>
      <c r="C1065" s="22" t="s">
        <v>342</v>
      </c>
      <c r="D1065" s="21" t="s">
        <v>202</v>
      </c>
      <c r="E1065" s="8" t="s">
        <v>19</v>
      </c>
      <c r="F1065" s="8" t="s">
        <v>12</v>
      </c>
      <c r="G1065" s="8" t="s">
        <v>297</v>
      </c>
      <c r="H1065" s="9" t="s">
        <v>298</v>
      </c>
      <c r="J1065" s="10">
        <v>49096</v>
      </c>
    </row>
    <row r="1066" spans="1:10" hidden="1" x14ac:dyDescent="0.25">
      <c r="A1066" s="22">
        <v>1065</v>
      </c>
      <c r="B1066" s="22" t="s">
        <v>335</v>
      </c>
      <c r="C1066" s="22" t="s">
        <v>342</v>
      </c>
      <c r="D1066" s="21" t="s">
        <v>202</v>
      </c>
      <c r="E1066" s="8" t="s">
        <v>19</v>
      </c>
      <c r="F1066" s="8" t="s">
        <v>12</v>
      </c>
      <c r="G1066" s="8" t="s">
        <v>299</v>
      </c>
      <c r="H1066" s="9" t="s">
        <v>300</v>
      </c>
      <c r="J1066" s="10">
        <v>39531</v>
      </c>
    </row>
    <row r="1067" spans="1:10" hidden="1" x14ac:dyDescent="0.25">
      <c r="A1067" s="22">
        <v>1066</v>
      </c>
      <c r="B1067" s="22" t="s">
        <v>335</v>
      </c>
      <c r="C1067" s="22" t="s">
        <v>342</v>
      </c>
      <c r="D1067" s="21" t="s">
        <v>202</v>
      </c>
      <c r="E1067" s="8" t="s">
        <v>11</v>
      </c>
      <c r="F1067" s="8" t="s">
        <v>12</v>
      </c>
      <c r="G1067" s="8" t="s">
        <v>301</v>
      </c>
      <c r="H1067" s="9" t="s">
        <v>302</v>
      </c>
      <c r="J1067" s="10">
        <v>-9565</v>
      </c>
    </row>
    <row r="1068" spans="1:10" hidden="1" x14ac:dyDescent="0.25">
      <c r="A1068" s="22">
        <v>1067</v>
      </c>
      <c r="B1068" s="22" t="s">
        <v>335</v>
      </c>
      <c r="C1068" s="22" t="s">
        <v>342</v>
      </c>
      <c r="D1068" s="21" t="s">
        <v>303</v>
      </c>
      <c r="E1068" s="8" t="s">
        <v>11</v>
      </c>
      <c r="F1068" s="8" t="s">
        <v>12</v>
      </c>
      <c r="G1068" s="8" t="s">
        <v>304</v>
      </c>
      <c r="H1068" s="9" t="s">
        <v>305</v>
      </c>
    </row>
    <row r="1069" spans="1:10" hidden="1" x14ac:dyDescent="0.25">
      <c r="A1069" s="22">
        <v>1068</v>
      </c>
      <c r="B1069" s="22" t="s">
        <v>335</v>
      </c>
      <c r="C1069" s="22" t="s">
        <v>342</v>
      </c>
      <c r="D1069" s="21" t="s">
        <v>303</v>
      </c>
      <c r="E1069" s="8" t="s">
        <v>11</v>
      </c>
      <c r="F1069" s="8" t="s">
        <v>12</v>
      </c>
      <c r="G1069" s="8" t="s">
        <v>306</v>
      </c>
      <c r="H1069" s="9" t="s">
        <v>307</v>
      </c>
    </row>
    <row r="1070" spans="1:10" hidden="1" x14ac:dyDescent="0.25">
      <c r="A1070" s="22">
        <v>1069</v>
      </c>
      <c r="B1070" s="22" t="s">
        <v>335</v>
      </c>
      <c r="C1070" s="22" t="s">
        <v>342</v>
      </c>
      <c r="D1070" s="21" t="s">
        <v>303</v>
      </c>
      <c r="E1070" s="8" t="s">
        <v>11</v>
      </c>
      <c r="F1070" s="8" t="s">
        <v>12</v>
      </c>
      <c r="G1070" s="8" t="s">
        <v>308</v>
      </c>
      <c r="H1070" s="9" t="s">
        <v>309</v>
      </c>
    </row>
    <row r="1071" spans="1:10" hidden="1" x14ac:dyDescent="0.25">
      <c r="A1071" s="22">
        <v>1070</v>
      </c>
      <c r="B1071" s="22" t="s">
        <v>335</v>
      </c>
      <c r="C1071" s="22" t="s">
        <v>342</v>
      </c>
      <c r="D1071" s="21" t="s">
        <v>303</v>
      </c>
      <c r="E1071" s="8" t="s">
        <v>11</v>
      </c>
      <c r="F1071" s="8" t="s">
        <v>12</v>
      </c>
      <c r="G1071" s="8" t="s">
        <v>310</v>
      </c>
      <c r="H1071" s="9" t="s">
        <v>311</v>
      </c>
    </row>
    <row r="1072" spans="1:10" hidden="1" x14ac:dyDescent="0.25">
      <c r="A1072" s="22">
        <v>1071</v>
      </c>
      <c r="B1072" s="22" t="s">
        <v>335</v>
      </c>
      <c r="C1072" s="22" t="s">
        <v>342</v>
      </c>
      <c r="D1072" s="21" t="s">
        <v>303</v>
      </c>
      <c r="E1072" s="8" t="s">
        <v>11</v>
      </c>
      <c r="F1072" s="8" t="s">
        <v>12</v>
      </c>
      <c r="G1072" s="8" t="s">
        <v>312</v>
      </c>
      <c r="H1072" s="9" t="s">
        <v>313</v>
      </c>
    </row>
    <row r="1073" spans="1:11" hidden="1" x14ac:dyDescent="0.25">
      <c r="A1073" s="22">
        <v>1072</v>
      </c>
      <c r="B1073" s="22" t="s">
        <v>335</v>
      </c>
      <c r="C1073" s="22" t="s">
        <v>342</v>
      </c>
      <c r="D1073" s="21" t="s">
        <v>303</v>
      </c>
      <c r="E1073" s="8" t="s">
        <v>11</v>
      </c>
      <c r="F1073" s="8" t="s">
        <v>12</v>
      </c>
      <c r="G1073" s="8" t="s">
        <v>314</v>
      </c>
      <c r="H1073" s="9" t="s">
        <v>315</v>
      </c>
    </row>
    <row r="1074" spans="1:11" hidden="1" x14ac:dyDescent="0.25">
      <c r="A1074" s="22">
        <v>1073</v>
      </c>
      <c r="B1074" s="22" t="s">
        <v>335</v>
      </c>
      <c r="C1074" s="22" t="s">
        <v>342</v>
      </c>
      <c r="D1074" s="21" t="s">
        <v>303</v>
      </c>
      <c r="E1074" s="8" t="s">
        <v>11</v>
      </c>
      <c r="F1074" s="8" t="s">
        <v>12</v>
      </c>
      <c r="G1074" s="8" t="s">
        <v>316</v>
      </c>
      <c r="H1074" s="9" t="s">
        <v>317</v>
      </c>
    </row>
    <row r="1075" spans="1:11" hidden="1" x14ac:dyDescent="0.25">
      <c r="A1075" s="22">
        <v>1074</v>
      </c>
      <c r="B1075" s="22" t="s">
        <v>335</v>
      </c>
      <c r="C1075" s="22" t="s">
        <v>342</v>
      </c>
      <c r="D1075" s="21" t="s">
        <v>303</v>
      </c>
      <c r="E1075" s="8" t="s">
        <v>19</v>
      </c>
      <c r="F1075" s="8" t="s">
        <v>12</v>
      </c>
      <c r="G1075" s="8" t="s">
        <v>318</v>
      </c>
      <c r="H1075" s="9" t="s">
        <v>319</v>
      </c>
    </row>
    <row r="1076" spans="1:11" hidden="1" x14ac:dyDescent="0.25">
      <c r="A1076" s="22">
        <v>1075</v>
      </c>
      <c r="B1076" s="22" t="s">
        <v>335</v>
      </c>
      <c r="C1076" s="22" t="s">
        <v>342</v>
      </c>
      <c r="D1076" s="21" t="s">
        <v>303</v>
      </c>
      <c r="E1076" s="8" t="s">
        <v>19</v>
      </c>
      <c r="F1076" s="8" t="s">
        <v>12</v>
      </c>
      <c r="G1076" s="8" t="s">
        <v>320</v>
      </c>
      <c r="H1076" s="9" t="s">
        <v>321</v>
      </c>
    </row>
    <row r="1077" spans="1:11" hidden="1" x14ac:dyDescent="0.25">
      <c r="A1077" s="22">
        <v>1076</v>
      </c>
      <c r="B1077" s="22" t="s">
        <v>335</v>
      </c>
      <c r="C1077" s="22" t="s">
        <v>342</v>
      </c>
      <c r="D1077" s="21" t="s">
        <v>303</v>
      </c>
      <c r="E1077" s="8" t="s">
        <v>11</v>
      </c>
      <c r="F1077" s="8" t="s">
        <v>12</v>
      </c>
      <c r="G1077" s="8" t="s">
        <v>322</v>
      </c>
      <c r="H1077" s="9" t="s">
        <v>323</v>
      </c>
    </row>
    <row r="1078" spans="1:11" hidden="1" x14ac:dyDescent="0.25">
      <c r="A1078" s="22">
        <v>1077</v>
      </c>
      <c r="B1078" s="22" t="s">
        <v>335</v>
      </c>
      <c r="C1078" s="22" t="s">
        <v>342</v>
      </c>
      <c r="D1078" s="21" t="s">
        <v>303</v>
      </c>
      <c r="E1078" s="8" t="s">
        <v>11</v>
      </c>
      <c r="F1078" s="8" t="s">
        <v>12</v>
      </c>
      <c r="G1078" s="8" t="s">
        <v>324</v>
      </c>
      <c r="H1078" s="9" t="s">
        <v>325</v>
      </c>
    </row>
    <row r="1079" spans="1:11" hidden="1" x14ac:dyDescent="0.25">
      <c r="A1079" s="22">
        <v>1078</v>
      </c>
      <c r="B1079" s="22" t="s">
        <v>335</v>
      </c>
      <c r="C1079" s="22" t="s">
        <v>342</v>
      </c>
      <c r="D1079" s="21" t="s">
        <v>303</v>
      </c>
      <c r="E1079" s="8" t="s">
        <v>11</v>
      </c>
      <c r="F1079" s="8" t="s">
        <v>12</v>
      </c>
      <c r="G1079" s="8" t="s">
        <v>326</v>
      </c>
      <c r="H1079" s="9" t="s">
        <v>327</v>
      </c>
    </row>
    <row r="1080" spans="1:11" s="26" customFormat="1" hidden="1" x14ac:dyDescent="0.25">
      <c r="A1080" s="22">
        <v>1079</v>
      </c>
      <c r="B1080" s="22" t="s">
        <v>348</v>
      </c>
      <c r="C1080" s="22" t="s">
        <v>342</v>
      </c>
      <c r="D1080" s="21" t="s">
        <v>10</v>
      </c>
      <c r="E1080" s="8" t="s">
        <v>11</v>
      </c>
      <c r="F1080" s="8" t="s">
        <v>12</v>
      </c>
      <c r="G1080" s="8" t="s">
        <v>13</v>
      </c>
      <c r="H1080" s="9" t="s">
        <v>14</v>
      </c>
      <c r="J1080" s="32">
        <v>2246.7223587223589</v>
      </c>
      <c r="K1080" s="27"/>
    </row>
    <row r="1081" spans="1:11" s="26" customFormat="1" hidden="1" x14ac:dyDescent="0.25">
      <c r="A1081" s="22">
        <v>1080</v>
      </c>
      <c r="B1081" s="22" t="s">
        <v>348</v>
      </c>
      <c r="C1081" s="22" t="s">
        <v>342</v>
      </c>
      <c r="D1081" s="21" t="s">
        <v>10</v>
      </c>
      <c r="E1081" s="8" t="s">
        <v>11</v>
      </c>
      <c r="F1081" s="8" t="s">
        <v>12</v>
      </c>
      <c r="G1081" s="8" t="s">
        <v>15</v>
      </c>
      <c r="H1081" s="9" t="s">
        <v>16</v>
      </c>
      <c r="J1081" s="32">
        <v>0</v>
      </c>
      <c r="K1081" s="27"/>
    </row>
    <row r="1082" spans="1:11" s="26" customFormat="1" hidden="1" x14ac:dyDescent="0.25">
      <c r="A1082" s="22">
        <v>1081</v>
      </c>
      <c r="B1082" s="22" t="s">
        <v>348</v>
      </c>
      <c r="C1082" s="22" t="s">
        <v>342</v>
      </c>
      <c r="D1082" s="21" t="s">
        <v>10</v>
      </c>
      <c r="E1082" s="8" t="s">
        <v>11</v>
      </c>
      <c r="F1082" s="8" t="s">
        <v>12</v>
      </c>
      <c r="G1082" s="8" t="s">
        <v>17</v>
      </c>
      <c r="H1082" s="9" t="s">
        <v>18</v>
      </c>
      <c r="J1082" s="32">
        <v>0</v>
      </c>
      <c r="K1082" s="27"/>
    </row>
    <row r="1083" spans="1:11" s="26" customFormat="1" hidden="1" x14ac:dyDescent="0.25">
      <c r="A1083" s="22">
        <v>1082</v>
      </c>
      <c r="B1083" s="22" t="s">
        <v>348</v>
      </c>
      <c r="C1083" s="22" t="s">
        <v>342</v>
      </c>
      <c r="D1083" s="21" t="s">
        <v>10</v>
      </c>
      <c r="E1083" s="8" t="s">
        <v>19</v>
      </c>
      <c r="F1083" s="8" t="s">
        <v>12</v>
      </c>
      <c r="G1083" s="8" t="s">
        <v>20</v>
      </c>
      <c r="H1083" s="9" t="s">
        <v>21</v>
      </c>
      <c r="J1083" s="31">
        <v>2246.7223587223589</v>
      </c>
      <c r="K1083" s="27"/>
    </row>
    <row r="1084" spans="1:11" s="26" customFormat="1" hidden="1" x14ac:dyDescent="0.25">
      <c r="A1084" s="22">
        <v>1083</v>
      </c>
      <c r="B1084" s="22" t="s">
        <v>348</v>
      </c>
      <c r="C1084" s="22" t="s">
        <v>342</v>
      </c>
      <c r="D1084" s="21" t="s">
        <v>10</v>
      </c>
      <c r="E1084" s="8" t="s">
        <v>11</v>
      </c>
      <c r="F1084" s="8" t="s">
        <v>12</v>
      </c>
      <c r="G1084" s="8" t="s">
        <v>22</v>
      </c>
      <c r="H1084" s="9" t="s">
        <v>23</v>
      </c>
      <c r="J1084" s="32">
        <v>0</v>
      </c>
      <c r="K1084" s="27"/>
    </row>
    <row r="1085" spans="1:11" s="26" customFormat="1" hidden="1" x14ac:dyDescent="0.25">
      <c r="A1085" s="22">
        <v>1084</v>
      </c>
      <c r="B1085" s="22" t="s">
        <v>348</v>
      </c>
      <c r="C1085" s="22" t="s">
        <v>342</v>
      </c>
      <c r="D1085" s="21" t="s">
        <v>10</v>
      </c>
      <c r="E1085" s="8" t="s">
        <v>11</v>
      </c>
      <c r="F1085" s="8" t="s">
        <v>12</v>
      </c>
      <c r="G1085" s="8" t="s">
        <v>24</v>
      </c>
      <c r="H1085" s="9" t="s">
        <v>25</v>
      </c>
      <c r="J1085" s="32">
        <v>658.47665847665849</v>
      </c>
      <c r="K1085" s="27"/>
    </row>
    <row r="1086" spans="1:11" s="26" customFormat="1" hidden="1" x14ac:dyDescent="0.25">
      <c r="A1086" s="22">
        <v>1085</v>
      </c>
      <c r="B1086" s="22" t="s">
        <v>348</v>
      </c>
      <c r="C1086" s="22" t="s">
        <v>342</v>
      </c>
      <c r="D1086" s="21" t="s">
        <v>10</v>
      </c>
      <c r="E1086" s="8" t="s">
        <v>19</v>
      </c>
      <c r="F1086" s="8" t="s">
        <v>12</v>
      </c>
      <c r="G1086" s="8" t="s">
        <v>26</v>
      </c>
      <c r="H1086" s="9" t="s">
        <v>27</v>
      </c>
      <c r="J1086" s="31">
        <v>658.47665847665849</v>
      </c>
      <c r="K1086" s="27"/>
    </row>
    <row r="1087" spans="1:11" s="26" customFormat="1" hidden="1" x14ac:dyDescent="0.25">
      <c r="A1087" s="22">
        <v>1086</v>
      </c>
      <c r="B1087" s="22" t="s">
        <v>348</v>
      </c>
      <c r="C1087" s="22" t="s">
        <v>342</v>
      </c>
      <c r="D1087" s="21" t="s">
        <v>10</v>
      </c>
      <c r="E1087" s="8" t="s">
        <v>11</v>
      </c>
      <c r="F1087" s="8" t="s">
        <v>12</v>
      </c>
      <c r="G1087" s="8" t="s">
        <v>28</v>
      </c>
      <c r="H1087" s="9" t="s">
        <v>29</v>
      </c>
      <c r="J1087" s="32">
        <v>0</v>
      </c>
      <c r="K1087" s="27"/>
    </row>
    <row r="1088" spans="1:11" s="26" customFormat="1" hidden="1" x14ac:dyDescent="0.25">
      <c r="A1088" s="22">
        <v>1087</v>
      </c>
      <c r="B1088" s="22" t="s">
        <v>348</v>
      </c>
      <c r="C1088" s="22" t="s">
        <v>342</v>
      </c>
      <c r="D1088" s="21" t="s">
        <v>10</v>
      </c>
      <c r="E1088" s="8" t="s">
        <v>11</v>
      </c>
      <c r="F1088" s="8" t="s">
        <v>12</v>
      </c>
      <c r="G1088" s="8" t="s">
        <v>30</v>
      </c>
      <c r="H1088" s="9" t="s">
        <v>31</v>
      </c>
      <c r="J1088" s="32">
        <v>0</v>
      </c>
      <c r="K1088" s="27"/>
    </row>
    <row r="1089" spans="1:11" s="26" customFormat="1" hidden="1" x14ac:dyDescent="0.25">
      <c r="A1089" s="22">
        <v>1088</v>
      </c>
      <c r="B1089" s="22" t="s">
        <v>348</v>
      </c>
      <c r="C1089" s="22" t="s">
        <v>342</v>
      </c>
      <c r="D1089" s="21" t="s">
        <v>10</v>
      </c>
      <c r="E1089" s="8" t="s">
        <v>11</v>
      </c>
      <c r="F1089" s="8" t="s">
        <v>12</v>
      </c>
      <c r="G1089" s="8" t="s">
        <v>32</v>
      </c>
      <c r="H1089" s="9" t="s">
        <v>33</v>
      </c>
      <c r="J1089" s="32">
        <v>6147.044226044226</v>
      </c>
      <c r="K1089" s="27"/>
    </row>
    <row r="1090" spans="1:11" s="26" customFormat="1" hidden="1" x14ac:dyDescent="0.25">
      <c r="A1090" s="22">
        <v>1089</v>
      </c>
      <c r="B1090" s="22" t="s">
        <v>348</v>
      </c>
      <c r="C1090" s="22" t="s">
        <v>342</v>
      </c>
      <c r="D1090" s="21" t="s">
        <v>10</v>
      </c>
      <c r="E1090" s="8" t="s">
        <v>11</v>
      </c>
      <c r="F1090" s="8" t="s">
        <v>12</v>
      </c>
      <c r="G1090" s="8" t="s">
        <v>34</v>
      </c>
      <c r="H1090" s="9" t="s">
        <v>35</v>
      </c>
      <c r="J1090" s="32">
        <v>0</v>
      </c>
      <c r="K1090" s="27"/>
    </row>
    <row r="1091" spans="1:11" s="26" customFormat="1" hidden="1" x14ac:dyDescent="0.25">
      <c r="A1091" s="22">
        <v>1090</v>
      </c>
      <c r="B1091" s="22" t="s">
        <v>348</v>
      </c>
      <c r="C1091" s="22" t="s">
        <v>342</v>
      </c>
      <c r="D1091" s="21" t="s">
        <v>10</v>
      </c>
      <c r="E1091" s="8" t="s">
        <v>11</v>
      </c>
      <c r="F1091" s="8" t="s">
        <v>12</v>
      </c>
      <c r="G1091" s="8" t="s">
        <v>36</v>
      </c>
      <c r="H1091" s="9" t="s">
        <v>37</v>
      </c>
      <c r="J1091" s="32">
        <v>0</v>
      </c>
      <c r="K1091" s="27"/>
    </row>
    <row r="1092" spans="1:11" s="26" customFormat="1" hidden="1" x14ac:dyDescent="0.25">
      <c r="A1092" s="22">
        <v>1091</v>
      </c>
      <c r="B1092" s="22" t="s">
        <v>348</v>
      </c>
      <c r="C1092" s="22" t="s">
        <v>342</v>
      </c>
      <c r="D1092" s="21" t="s">
        <v>10</v>
      </c>
      <c r="E1092" s="8" t="s">
        <v>11</v>
      </c>
      <c r="F1092" s="8" t="s">
        <v>12</v>
      </c>
      <c r="G1092" s="8" t="s">
        <v>38</v>
      </c>
      <c r="H1092" s="9" t="s">
        <v>39</v>
      </c>
      <c r="J1092" s="32">
        <v>0</v>
      </c>
      <c r="K1092" s="27"/>
    </row>
    <row r="1093" spans="1:11" s="26" customFormat="1" hidden="1" x14ac:dyDescent="0.25">
      <c r="A1093" s="22">
        <v>1092</v>
      </c>
      <c r="B1093" s="22" t="s">
        <v>348</v>
      </c>
      <c r="C1093" s="22" t="s">
        <v>342</v>
      </c>
      <c r="D1093" s="21" t="s">
        <v>10</v>
      </c>
      <c r="E1093" s="8" t="s">
        <v>11</v>
      </c>
      <c r="F1093" s="8" t="s">
        <v>12</v>
      </c>
      <c r="G1093" s="8" t="s">
        <v>40</v>
      </c>
      <c r="H1093" s="9" t="s">
        <v>41</v>
      </c>
      <c r="J1093" s="32">
        <v>0</v>
      </c>
      <c r="K1093" s="27"/>
    </row>
    <row r="1094" spans="1:11" s="26" customFormat="1" hidden="1" x14ac:dyDescent="0.25">
      <c r="A1094" s="22">
        <v>1093</v>
      </c>
      <c r="B1094" s="22" t="s">
        <v>348</v>
      </c>
      <c r="C1094" s="22" t="s">
        <v>342</v>
      </c>
      <c r="D1094" s="21" t="s">
        <v>10</v>
      </c>
      <c r="E1094" s="8" t="s">
        <v>11</v>
      </c>
      <c r="F1094" s="8" t="s">
        <v>12</v>
      </c>
      <c r="G1094" s="8" t="s">
        <v>42</v>
      </c>
      <c r="H1094" s="9" t="s">
        <v>43</v>
      </c>
      <c r="J1094" s="32">
        <v>0</v>
      </c>
      <c r="K1094" s="27"/>
    </row>
    <row r="1095" spans="1:11" s="26" customFormat="1" hidden="1" x14ac:dyDescent="0.25">
      <c r="A1095" s="22">
        <v>1094</v>
      </c>
      <c r="B1095" s="22" t="s">
        <v>348</v>
      </c>
      <c r="C1095" s="22" t="s">
        <v>342</v>
      </c>
      <c r="D1095" s="21" t="s">
        <v>10</v>
      </c>
      <c r="E1095" s="8" t="s">
        <v>11</v>
      </c>
      <c r="F1095" s="8" t="s">
        <v>12</v>
      </c>
      <c r="G1095" s="8" t="s">
        <v>44</v>
      </c>
      <c r="H1095" s="9" t="s">
        <v>45</v>
      </c>
      <c r="J1095" s="32">
        <v>0</v>
      </c>
      <c r="K1095" s="27"/>
    </row>
    <row r="1096" spans="1:11" s="26" customFormat="1" hidden="1" x14ac:dyDescent="0.25">
      <c r="A1096" s="22">
        <v>1095</v>
      </c>
      <c r="B1096" s="22" t="s">
        <v>348</v>
      </c>
      <c r="C1096" s="22" t="s">
        <v>342</v>
      </c>
      <c r="D1096" s="21" t="s">
        <v>10</v>
      </c>
      <c r="E1096" s="8" t="s">
        <v>11</v>
      </c>
      <c r="F1096" s="8" t="s">
        <v>12</v>
      </c>
      <c r="G1096" s="8" t="s">
        <v>46</v>
      </c>
      <c r="H1096" s="9" t="s">
        <v>47</v>
      </c>
      <c r="J1096" s="32">
        <v>0</v>
      </c>
      <c r="K1096" s="27"/>
    </row>
    <row r="1097" spans="1:11" s="26" customFormat="1" hidden="1" x14ac:dyDescent="0.25">
      <c r="A1097" s="22">
        <v>1096</v>
      </c>
      <c r="B1097" s="22" t="s">
        <v>348</v>
      </c>
      <c r="C1097" s="22" t="s">
        <v>342</v>
      </c>
      <c r="D1097" s="21" t="s">
        <v>10</v>
      </c>
      <c r="E1097" s="8" t="s">
        <v>11</v>
      </c>
      <c r="F1097" s="8" t="s">
        <v>12</v>
      </c>
      <c r="G1097" s="8" t="s">
        <v>48</v>
      </c>
      <c r="H1097" s="9" t="s">
        <v>49</v>
      </c>
      <c r="J1097" s="32">
        <v>0</v>
      </c>
      <c r="K1097" s="27"/>
    </row>
    <row r="1098" spans="1:11" s="26" customFormat="1" hidden="1" x14ac:dyDescent="0.25">
      <c r="A1098" s="22">
        <v>1097</v>
      </c>
      <c r="B1098" s="22" t="s">
        <v>348</v>
      </c>
      <c r="C1098" s="22" t="s">
        <v>342</v>
      </c>
      <c r="D1098" s="21" t="s">
        <v>10</v>
      </c>
      <c r="E1098" s="8" t="s">
        <v>11</v>
      </c>
      <c r="F1098" s="8" t="s">
        <v>12</v>
      </c>
      <c r="G1098" s="8" t="s">
        <v>50</v>
      </c>
      <c r="H1098" s="9" t="s">
        <v>51</v>
      </c>
      <c r="J1098" s="32">
        <v>0</v>
      </c>
      <c r="K1098" s="27"/>
    </row>
    <row r="1099" spans="1:11" s="26" customFormat="1" hidden="1" x14ac:dyDescent="0.25">
      <c r="A1099" s="22">
        <v>1098</v>
      </c>
      <c r="B1099" s="22" t="s">
        <v>348</v>
      </c>
      <c r="C1099" s="22" t="s">
        <v>342</v>
      </c>
      <c r="D1099" s="21" t="s">
        <v>10</v>
      </c>
      <c r="E1099" s="8" t="s">
        <v>11</v>
      </c>
      <c r="F1099" s="8" t="s">
        <v>12</v>
      </c>
      <c r="G1099" s="8" t="s">
        <v>52</v>
      </c>
      <c r="H1099" s="9" t="s">
        <v>53</v>
      </c>
      <c r="J1099" s="32">
        <v>0</v>
      </c>
      <c r="K1099" s="27"/>
    </row>
    <row r="1100" spans="1:11" s="26" customFormat="1" hidden="1" x14ac:dyDescent="0.25">
      <c r="A1100" s="22">
        <v>1099</v>
      </c>
      <c r="B1100" s="22" t="s">
        <v>348</v>
      </c>
      <c r="C1100" s="22" t="s">
        <v>342</v>
      </c>
      <c r="D1100" s="21" t="s">
        <v>10</v>
      </c>
      <c r="E1100" s="8" t="s">
        <v>11</v>
      </c>
      <c r="F1100" s="8" t="s">
        <v>12</v>
      </c>
      <c r="G1100" s="8" t="s">
        <v>54</v>
      </c>
      <c r="H1100" s="9" t="s">
        <v>55</v>
      </c>
      <c r="J1100" s="32">
        <v>0</v>
      </c>
      <c r="K1100" s="27"/>
    </row>
    <row r="1101" spans="1:11" s="26" customFormat="1" hidden="1" x14ac:dyDescent="0.25">
      <c r="A1101" s="22">
        <v>1100</v>
      </c>
      <c r="B1101" s="22" t="s">
        <v>348</v>
      </c>
      <c r="C1101" s="22" t="s">
        <v>342</v>
      </c>
      <c r="D1101" s="21" t="s">
        <v>10</v>
      </c>
      <c r="E1101" s="8" t="s">
        <v>11</v>
      </c>
      <c r="F1101" s="8" t="s">
        <v>12</v>
      </c>
      <c r="G1101" s="8" t="s">
        <v>56</v>
      </c>
      <c r="H1101" s="9" t="s">
        <v>57</v>
      </c>
      <c r="J1101" s="32">
        <v>0</v>
      </c>
      <c r="K1101" s="27"/>
    </row>
    <row r="1102" spans="1:11" s="26" customFormat="1" hidden="1" x14ac:dyDescent="0.25">
      <c r="A1102" s="22">
        <v>1101</v>
      </c>
      <c r="B1102" s="22" t="s">
        <v>348</v>
      </c>
      <c r="C1102" s="22" t="s">
        <v>342</v>
      </c>
      <c r="D1102" s="21" t="s">
        <v>10</v>
      </c>
      <c r="E1102" s="8" t="s">
        <v>11</v>
      </c>
      <c r="F1102" s="8" t="s">
        <v>12</v>
      </c>
      <c r="G1102" s="8" t="s">
        <v>58</v>
      </c>
      <c r="H1102" s="9" t="s">
        <v>59</v>
      </c>
      <c r="J1102" s="32">
        <v>0</v>
      </c>
      <c r="K1102" s="27"/>
    </row>
    <row r="1103" spans="1:11" s="26" customFormat="1" hidden="1" x14ac:dyDescent="0.25">
      <c r="A1103" s="22">
        <v>1102</v>
      </c>
      <c r="B1103" s="22" t="s">
        <v>348</v>
      </c>
      <c r="C1103" s="22" t="s">
        <v>342</v>
      </c>
      <c r="D1103" s="21" t="s">
        <v>10</v>
      </c>
      <c r="E1103" s="8" t="s">
        <v>11</v>
      </c>
      <c r="F1103" s="8" t="s">
        <v>12</v>
      </c>
      <c r="G1103" s="8" t="s">
        <v>60</v>
      </c>
      <c r="H1103" s="9" t="s">
        <v>61</v>
      </c>
      <c r="J1103" s="32">
        <v>0</v>
      </c>
      <c r="K1103" s="27"/>
    </row>
    <row r="1104" spans="1:11" s="26" customFormat="1" hidden="1" x14ac:dyDescent="0.25">
      <c r="A1104" s="22">
        <v>1103</v>
      </c>
      <c r="B1104" s="22" t="s">
        <v>348</v>
      </c>
      <c r="C1104" s="22" t="s">
        <v>342</v>
      </c>
      <c r="D1104" s="21" t="s">
        <v>10</v>
      </c>
      <c r="E1104" s="8" t="s">
        <v>11</v>
      </c>
      <c r="F1104" s="8" t="s">
        <v>12</v>
      </c>
      <c r="G1104" s="8" t="s">
        <v>62</v>
      </c>
      <c r="H1104" s="9" t="s">
        <v>63</v>
      </c>
      <c r="J1104" s="32">
        <v>0</v>
      </c>
      <c r="K1104" s="27"/>
    </row>
    <row r="1105" spans="1:11" s="26" customFormat="1" hidden="1" x14ac:dyDescent="0.25">
      <c r="A1105" s="22">
        <v>1104</v>
      </c>
      <c r="B1105" s="22" t="s">
        <v>348</v>
      </c>
      <c r="C1105" s="22" t="s">
        <v>342</v>
      </c>
      <c r="D1105" s="21" t="s">
        <v>10</v>
      </c>
      <c r="E1105" s="8" t="s">
        <v>11</v>
      </c>
      <c r="F1105" s="8" t="s">
        <v>12</v>
      </c>
      <c r="G1105" s="8" t="s">
        <v>64</v>
      </c>
      <c r="H1105" s="9" t="s">
        <v>65</v>
      </c>
      <c r="J1105" s="32">
        <v>0</v>
      </c>
      <c r="K1105" s="27"/>
    </row>
    <row r="1106" spans="1:11" s="26" customFormat="1" hidden="1" x14ac:dyDescent="0.25">
      <c r="A1106" s="22">
        <v>1105</v>
      </c>
      <c r="B1106" s="22" t="s">
        <v>348</v>
      </c>
      <c r="C1106" s="22" t="s">
        <v>342</v>
      </c>
      <c r="D1106" s="21" t="s">
        <v>10</v>
      </c>
      <c r="E1106" s="8" t="s">
        <v>11</v>
      </c>
      <c r="F1106" s="8" t="s">
        <v>12</v>
      </c>
      <c r="G1106" s="8" t="s">
        <v>66</v>
      </c>
      <c r="H1106" s="9" t="s">
        <v>67</v>
      </c>
      <c r="J1106" s="32">
        <v>0</v>
      </c>
      <c r="K1106" s="27"/>
    </row>
    <row r="1107" spans="1:11" s="26" customFormat="1" hidden="1" x14ac:dyDescent="0.25">
      <c r="A1107" s="22">
        <v>1106</v>
      </c>
      <c r="B1107" s="22" t="s">
        <v>348</v>
      </c>
      <c r="C1107" s="22" t="s">
        <v>342</v>
      </c>
      <c r="D1107" s="21" t="s">
        <v>10</v>
      </c>
      <c r="E1107" s="8" t="s">
        <v>11</v>
      </c>
      <c r="F1107" s="8" t="s">
        <v>12</v>
      </c>
      <c r="G1107" s="8" t="s">
        <v>68</v>
      </c>
      <c r="H1107" s="9" t="s">
        <v>69</v>
      </c>
      <c r="J1107" s="32">
        <v>0</v>
      </c>
      <c r="K1107" s="27"/>
    </row>
    <row r="1108" spans="1:11" s="26" customFormat="1" hidden="1" x14ac:dyDescent="0.25">
      <c r="A1108" s="22">
        <v>1107</v>
      </c>
      <c r="B1108" s="22" t="s">
        <v>348</v>
      </c>
      <c r="C1108" s="22" t="s">
        <v>342</v>
      </c>
      <c r="D1108" s="21" t="s">
        <v>10</v>
      </c>
      <c r="E1108" s="8" t="s">
        <v>11</v>
      </c>
      <c r="F1108" s="8" t="s">
        <v>12</v>
      </c>
      <c r="G1108" s="8" t="s">
        <v>70</v>
      </c>
      <c r="H1108" s="9" t="s">
        <v>71</v>
      </c>
      <c r="J1108" s="32">
        <v>13027.46683046683</v>
      </c>
      <c r="K1108" s="27"/>
    </row>
    <row r="1109" spans="1:11" s="26" customFormat="1" hidden="1" x14ac:dyDescent="0.25">
      <c r="A1109" s="22">
        <v>1108</v>
      </c>
      <c r="B1109" s="22" t="s">
        <v>348</v>
      </c>
      <c r="C1109" s="22" t="s">
        <v>342</v>
      </c>
      <c r="D1109" s="21" t="s">
        <v>10</v>
      </c>
      <c r="E1109" s="8" t="s">
        <v>11</v>
      </c>
      <c r="F1109" s="8" t="s">
        <v>12</v>
      </c>
      <c r="G1109" s="8" t="s">
        <v>72</v>
      </c>
      <c r="H1109" s="9" t="s">
        <v>73</v>
      </c>
      <c r="J1109" s="32">
        <v>0</v>
      </c>
      <c r="K1109" s="27"/>
    </row>
    <row r="1110" spans="1:11" s="26" customFormat="1" hidden="1" x14ac:dyDescent="0.25">
      <c r="A1110" s="22">
        <v>1109</v>
      </c>
      <c r="B1110" s="22" t="s">
        <v>348</v>
      </c>
      <c r="C1110" s="22" t="s">
        <v>342</v>
      </c>
      <c r="D1110" s="21" t="s">
        <v>10</v>
      </c>
      <c r="E1110" s="8" t="s">
        <v>11</v>
      </c>
      <c r="F1110" s="8" t="s">
        <v>12</v>
      </c>
      <c r="G1110" s="8" t="s">
        <v>74</v>
      </c>
      <c r="H1110" s="9" t="s">
        <v>75</v>
      </c>
      <c r="J1110" s="32">
        <v>0</v>
      </c>
      <c r="K1110" s="27"/>
    </row>
    <row r="1111" spans="1:11" s="26" customFormat="1" hidden="1" x14ac:dyDescent="0.25">
      <c r="A1111" s="22">
        <v>1110</v>
      </c>
      <c r="B1111" s="22" t="s">
        <v>348</v>
      </c>
      <c r="C1111" s="22" t="s">
        <v>342</v>
      </c>
      <c r="D1111" s="21" t="s">
        <v>10</v>
      </c>
      <c r="E1111" s="8" t="s">
        <v>11</v>
      </c>
      <c r="F1111" s="8" t="s">
        <v>12</v>
      </c>
      <c r="G1111" s="8" t="s">
        <v>76</v>
      </c>
      <c r="H1111" s="9" t="s">
        <v>77</v>
      </c>
      <c r="J1111" s="32">
        <v>0</v>
      </c>
      <c r="K1111" s="27"/>
    </row>
    <row r="1112" spans="1:11" s="26" customFormat="1" hidden="1" x14ac:dyDescent="0.25">
      <c r="A1112" s="22">
        <v>1111</v>
      </c>
      <c r="B1112" s="22" t="s">
        <v>348</v>
      </c>
      <c r="C1112" s="22" t="s">
        <v>342</v>
      </c>
      <c r="D1112" s="21" t="s">
        <v>10</v>
      </c>
      <c r="E1112" s="8" t="s">
        <v>11</v>
      </c>
      <c r="F1112" s="8" t="s">
        <v>12</v>
      </c>
      <c r="G1112" s="8" t="s">
        <v>78</v>
      </c>
      <c r="H1112" s="9" t="s">
        <v>79</v>
      </c>
      <c r="J1112" s="32">
        <v>0</v>
      </c>
      <c r="K1112" s="27"/>
    </row>
    <row r="1113" spans="1:11" s="26" customFormat="1" hidden="1" x14ac:dyDescent="0.25">
      <c r="A1113" s="22">
        <v>1112</v>
      </c>
      <c r="B1113" s="22" t="s">
        <v>348</v>
      </c>
      <c r="C1113" s="22" t="s">
        <v>342</v>
      </c>
      <c r="D1113" s="21" t="s">
        <v>10</v>
      </c>
      <c r="E1113" s="8" t="s">
        <v>11</v>
      </c>
      <c r="F1113" s="8" t="s">
        <v>12</v>
      </c>
      <c r="G1113" s="8" t="s">
        <v>80</v>
      </c>
      <c r="H1113" s="9" t="s">
        <v>81</v>
      </c>
      <c r="J1113" s="32">
        <v>0</v>
      </c>
      <c r="K1113" s="27"/>
    </row>
    <row r="1114" spans="1:11" s="26" customFormat="1" hidden="1" x14ac:dyDescent="0.25">
      <c r="A1114" s="22">
        <v>1113</v>
      </c>
      <c r="B1114" s="22" t="s">
        <v>348</v>
      </c>
      <c r="C1114" s="22" t="s">
        <v>342</v>
      </c>
      <c r="D1114" s="21" t="s">
        <v>10</v>
      </c>
      <c r="E1114" s="8" t="s">
        <v>11</v>
      </c>
      <c r="F1114" s="8" t="s">
        <v>12</v>
      </c>
      <c r="G1114" s="8" t="s">
        <v>82</v>
      </c>
      <c r="H1114" s="9" t="s">
        <v>83</v>
      </c>
      <c r="J1114" s="32">
        <v>0</v>
      </c>
      <c r="K1114" s="27"/>
    </row>
    <row r="1115" spans="1:11" s="26" customFormat="1" hidden="1" x14ac:dyDescent="0.25">
      <c r="A1115" s="22">
        <v>1114</v>
      </c>
      <c r="B1115" s="22" t="s">
        <v>348</v>
      </c>
      <c r="C1115" s="22" t="s">
        <v>342</v>
      </c>
      <c r="D1115" s="21" t="s">
        <v>10</v>
      </c>
      <c r="E1115" s="8" t="s">
        <v>11</v>
      </c>
      <c r="F1115" s="8" t="s">
        <v>12</v>
      </c>
      <c r="G1115" s="8" t="s">
        <v>84</v>
      </c>
      <c r="H1115" s="9" t="s">
        <v>85</v>
      </c>
      <c r="J1115" s="32">
        <v>0</v>
      </c>
      <c r="K1115" s="27"/>
    </row>
    <row r="1116" spans="1:11" s="26" customFormat="1" hidden="1" x14ac:dyDescent="0.25">
      <c r="A1116" s="22">
        <v>1115</v>
      </c>
      <c r="B1116" s="22" t="s">
        <v>348</v>
      </c>
      <c r="C1116" s="22" t="s">
        <v>342</v>
      </c>
      <c r="D1116" s="21" t="s">
        <v>10</v>
      </c>
      <c r="E1116" s="8" t="s">
        <v>11</v>
      </c>
      <c r="F1116" s="8" t="s">
        <v>12</v>
      </c>
      <c r="G1116" s="8" t="s">
        <v>86</v>
      </c>
      <c r="H1116" s="9" t="s">
        <v>87</v>
      </c>
      <c r="J1116" s="32">
        <v>0</v>
      </c>
      <c r="K1116" s="27"/>
    </row>
    <row r="1117" spans="1:11" s="26" customFormat="1" hidden="1" x14ac:dyDescent="0.25">
      <c r="A1117" s="22">
        <v>1116</v>
      </c>
      <c r="B1117" s="22" t="s">
        <v>348</v>
      </c>
      <c r="C1117" s="22" t="s">
        <v>342</v>
      </c>
      <c r="D1117" s="21" t="s">
        <v>10</v>
      </c>
      <c r="E1117" s="8" t="s">
        <v>11</v>
      </c>
      <c r="F1117" s="8" t="s">
        <v>12</v>
      </c>
      <c r="G1117" s="8" t="s">
        <v>88</v>
      </c>
      <c r="H1117" s="9" t="s">
        <v>89</v>
      </c>
      <c r="J1117" s="32">
        <v>0</v>
      </c>
      <c r="K1117" s="27"/>
    </row>
    <row r="1118" spans="1:11" s="26" customFormat="1" hidden="1" x14ac:dyDescent="0.25">
      <c r="A1118" s="22">
        <v>1117</v>
      </c>
      <c r="B1118" s="22" t="s">
        <v>348</v>
      </c>
      <c r="C1118" s="22" t="s">
        <v>342</v>
      </c>
      <c r="D1118" s="21" t="s">
        <v>10</v>
      </c>
      <c r="E1118" s="8" t="s">
        <v>11</v>
      </c>
      <c r="F1118" s="8" t="s">
        <v>12</v>
      </c>
      <c r="G1118" s="8" t="s">
        <v>90</v>
      </c>
      <c r="H1118" s="9" t="s">
        <v>91</v>
      </c>
      <c r="J1118" s="32">
        <v>0</v>
      </c>
      <c r="K1118" s="27"/>
    </row>
    <row r="1119" spans="1:11" s="26" customFormat="1" hidden="1" x14ac:dyDescent="0.25">
      <c r="A1119" s="22">
        <v>1118</v>
      </c>
      <c r="B1119" s="22" t="s">
        <v>348</v>
      </c>
      <c r="C1119" s="22" t="s">
        <v>342</v>
      </c>
      <c r="D1119" s="21" t="s">
        <v>10</v>
      </c>
      <c r="E1119" s="8" t="s">
        <v>11</v>
      </c>
      <c r="F1119" s="8" t="s">
        <v>12</v>
      </c>
      <c r="G1119" s="8" t="s">
        <v>92</v>
      </c>
      <c r="H1119" s="9" t="s">
        <v>93</v>
      </c>
      <c r="J1119" s="32">
        <v>0</v>
      </c>
      <c r="K1119" s="27"/>
    </row>
    <row r="1120" spans="1:11" s="26" customFormat="1" hidden="1" x14ac:dyDescent="0.25">
      <c r="A1120" s="22">
        <v>1119</v>
      </c>
      <c r="B1120" s="22" t="s">
        <v>348</v>
      </c>
      <c r="C1120" s="22" t="s">
        <v>342</v>
      </c>
      <c r="D1120" s="21" t="s">
        <v>10</v>
      </c>
      <c r="E1120" s="8" t="s">
        <v>11</v>
      </c>
      <c r="F1120" s="8" t="s">
        <v>12</v>
      </c>
      <c r="G1120" s="8" t="s">
        <v>94</v>
      </c>
      <c r="H1120" s="9" t="s">
        <v>95</v>
      </c>
      <c r="J1120" s="32">
        <v>0</v>
      </c>
      <c r="K1120" s="27"/>
    </row>
    <row r="1121" spans="1:11" s="26" customFormat="1" hidden="1" x14ac:dyDescent="0.25">
      <c r="A1121" s="22">
        <v>1120</v>
      </c>
      <c r="B1121" s="22" t="s">
        <v>348</v>
      </c>
      <c r="C1121" s="22" t="s">
        <v>342</v>
      </c>
      <c r="D1121" s="21" t="s">
        <v>10</v>
      </c>
      <c r="E1121" s="8" t="s">
        <v>11</v>
      </c>
      <c r="F1121" s="8" t="s">
        <v>12</v>
      </c>
      <c r="G1121" s="8" t="s">
        <v>96</v>
      </c>
      <c r="H1121" s="9" t="s">
        <v>97</v>
      </c>
      <c r="J1121" s="32">
        <v>0</v>
      </c>
      <c r="K1121" s="27"/>
    </row>
    <row r="1122" spans="1:11" s="26" customFormat="1" hidden="1" x14ac:dyDescent="0.25">
      <c r="A1122" s="22">
        <v>1121</v>
      </c>
      <c r="B1122" s="22" t="s">
        <v>348</v>
      </c>
      <c r="C1122" s="22" t="s">
        <v>342</v>
      </c>
      <c r="D1122" s="21" t="s">
        <v>10</v>
      </c>
      <c r="E1122" s="8" t="s">
        <v>19</v>
      </c>
      <c r="F1122" s="8" t="s">
        <v>12</v>
      </c>
      <c r="G1122" s="8" t="s">
        <v>98</v>
      </c>
      <c r="H1122" s="9" t="s">
        <v>99</v>
      </c>
      <c r="J1122" s="30">
        <v>19174.511056511055</v>
      </c>
      <c r="K1122" s="27"/>
    </row>
    <row r="1123" spans="1:11" s="26" customFormat="1" hidden="1" x14ac:dyDescent="0.25">
      <c r="A1123" s="22">
        <v>1122</v>
      </c>
      <c r="B1123" s="22" t="s">
        <v>348</v>
      </c>
      <c r="C1123" s="22" t="s">
        <v>342</v>
      </c>
      <c r="D1123" s="21" t="s">
        <v>10</v>
      </c>
      <c r="E1123" s="8" t="s">
        <v>11</v>
      </c>
      <c r="F1123" s="8" t="s">
        <v>12</v>
      </c>
      <c r="G1123" s="8" t="s">
        <v>100</v>
      </c>
      <c r="H1123" s="9" t="s">
        <v>101</v>
      </c>
      <c r="J1123" s="32">
        <v>4115.4791154791155</v>
      </c>
      <c r="K1123" s="27"/>
    </row>
    <row r="1124" spans="1:11" s="26" customFormat="1" hidden="1" x14ac:dyDescent="0.25">
      <c r="A1124" s="22">
        <v>1123</v>
      </c>
      <c r="B1124" s="22" t="s">
        <v>348</v>
      </c>
      <c r="C1124" s="22" t="s">
        <v>342</v>
      </c>
      <c r="D1124" s="21" t="s">
        <v>10</v>
      </c>
      <c r="E1124" s="8" t="s">
        <v>11</v>
      </c>
      <c r="F1124" s="8" t="s">
        <v>12</v>
      </c>
      <c r="G1124" s="8" t="s">
        <v>102</v>
      </c>
      <c r="H1124" s="9" t="s">
        <v>103</v>
      </c>
      <c r="J1124" s="32">
        <v>0</v>
      </c>
      <c r="K1124" s="27"/>
    </row>
    <row r="1125" spans="1:11" s="26" customFormat="1" hidden="1" x14ac:dyDescent="0.25">
      <c r="A1125" s="22">
        <v>1124</v>
      </c>
      <c r="B1125" s="22" t="s">
        <v>348</v>
      </c>
      <c r="C1125" s="22" t="s">
        <v>342</v>
      </c>
      <c r="D1125" s="21" t="s">
        <v>10</v>
      </c>
      <c r="E1125" s="8" t="s">
        <v>11</v>
      </c>
      <c r="F1125" s="8" t="s">
        <v>12</v>
      </c>
      <c r="G1125" s="8" t="s">
        <v>104</v>
      </c>
      <c r="H1125" s="9" t="s">
        <v>105</v>
      </c>
      <c r="J1125" s="32">
        <v>0</v>
      </c>
      <c r="K1125" s="27"/>
    </row>
    <row r="1126" spans="1:11" s="26" customFormat="1" hidden="1" x14ac:dyDescent="0.25">
      <c r="A1126" s="22">
        <v>1125</v>
      </c>
      <c r="B1126" s="22" t="s">
        <v>348</v>
      </c>
      <c r="C1126" s="22" t="s">
        <v>342</v>
      </c>
      <c r="D1126" s="21" t="s">
        <v>10</v>
      </c>
      <c r="E1126" s="8" t="s">
        <v>11</v>
      </c>
      <c r="F1126" s="8" t="s">
        <v>12</v>
      </c>
      <c r="G1126" s="8" t="s">
        <v>106</v>
      </c>
      <c r="H1126" s="9" t="s">
        <v>107</v>
      </c>
      <c r="J1126" s="32">
        <v>0</v>
      </c>
      <c r="K1126" s="27"/>
    </row>
    <row r="1127" spans="1:11" s="26" customFormat="1" hidden="1" x14ac:dyDescent="0.25">
      <c r="A1127" s="22">
        <v>1126</v>
      </c>
      <c r="B1127" s="22" t="s">
        <v>348</v>
      </c>
      <c r="C1127" s="22" t="s">
        <v>342</v>
      </c>
      <c r="D1127" s="21" t="s">
        <v>10</v>
      </c>
      <c r="E1127" s="8" t="s">
        <v>11</v>
      </c>
      <c r="F1127" s="8" t="s">
        <v>12</v>
      </c>
      <c r="G1127" s="8" t="s">
        <v>108</v>
      </c>
      <c r="H1127" s="9" t="s">
        <v>109</v>
      </c>
      <c r="J1127" s="32">
        <v>8.2309582309582314</v>
      </c>
      <c r="K1127" s="27"/>
    </row>
    <row r="1128" spans="1:11" s="26" customFormat="1" hidden="1" x14ac:dyDescent="0.25">
      <c r="A1128" s="22">
        <v>1127</v>
      </c>
      <c r="B1128" s="22" t="s">
        <v>348</v>
      </c>
      <c r="C1128" s="22" t="s">
        <v>342</v>
      </c>
      <c r="D1128" s="21" t="s">
        <v>10</v>
      </c>
      <c r="E1128" s="8" t="s">
        <v>11</v>
      </c>
      <c r="F1128" s="8" t="s">
        <v>12</v>
      </c>
      <c r="G1128" s="8" t="s">
        <v>110</v>
      </c>
      <c r="H1128" s="9" t="s">
        <v>111</v>
      </c>
      <c r="J1128" s="32">
        <v>0</v>
      </c>
      <c r="K1128" s="27"/>
    </row>
    <row r="1129" spans="1:11" s="26" customFormat="1" hidden="1" x14ac:dyDescent="0.25">
      <c r="A1129" s="22">
        <v>1128</v>
      </c>
      <c r="B1129" s="22" t="s">
        <v>348</v>
      </c>
      <c r="C1129" s="22" t="s">
        <v>342</v>
      </c>
      <c r="D1129" s="21" t="s">
        <v>10</v>
      </c>
      <c r="E1129" s="8" t="s">
        <v>11</v>
      </c>
      <c r="F1129" s="8" t="s">
        <v>12</v>
      </c>
      <c r="G1129" s="8" t="s">
        <v>112</v>
      </c>
      <c r="H1129" s="9" t="s">
        <v>113</v>
      </c>
      <c r="J1129" s="32">
        <v>14157.248157248157</v>
      </c>
      <c r="K1129" s="27"/>
    </row>
    <row r="1130" spans="1:11" s="26" customFormat="1" hidden="1" x14ac:dyDescent="0.25">
      <c r="A1130" s="22">
        <v>1129</v>
      </c>
      <c r="B1130" s="22" t="s">
        <v>348</v>
      </c>
      <c r="C1130" s="22" t="s">
        <v>342</v>
      </c>
      <c r="D1130" s="21" t="s">
        <v>10</v>
      </c>
      <c r="E1130" s="8" t="s">
        <v>11</v>
      </c>
      <c r="F1130" s="8" t="s">
        <v>12</v>
      </c>
      <c r="G1130" s="8" t="s">
        <v>114</v>
      </c>
      <c r="H1130" s="9" t="s">
        <v>115</v>
      </c>
      <c r="J1130" s="32">
        <v>0</v>
      </c>
      <c r="K1130" s="27"/>
    </row>
    <row r="1131" spans="1:11" s="26" customFormat="1" hidden="1" x14ac:dyDescent="0.25">
      <c r="A1131" s="22">
        <v>1130</v>
      </c>
      <c r="B1131" s="22" t="s">
        <v>348</v>
      </c>
      <c r="C1131" s="22" t="s">
        <v>342</v>
      </c>
      <c r="D1131" s="21" t="s">
        <v>10</v>
      </c>
      <c r="E1131" s="8" t="s">
        <v>11</v>
      </c>
      <c r="F1131" s="8" t="s">
        <v>12</v>
      </c>
      <c r="G1131" s="8" t="s">
        <v>116</v>
      </c>
      <c r="H1131" s="9" t="s">
        <v>117</v>
      </c>
      <c r="J1131" s="32">
        <v>0</v>
      </c>
      <c r="K1131" s="27"/>
    </row>
    <row r="1132" spans="1:11" s="26" customFormat="1" hidden="1" x14ac:dyDescent="0.25">
      <c r="A1132" s="22">
        <v>1131</v>
      </c>
      <c r="B1132" s="22" t="s">
        <v>348</v>
      </c>
      <c r="C1132" s="22" t="s">
        <v>342</v>
      </c>
      <c r="D1132" s="21" t="s">
        <v>10</v>
      </c>
      <c r="E1132" s="8" t="s">
        <v>19</v>
      </c>
      <c r="F1132" s="8" t="s">
        <v>12</v>
      </c>
      <c r="G1132" s="8" t="s">
        <v>118</v>
      </c>
      <c r="H1132" s="9" t="s">
        <v>119</v>
      </c>
      <c r="J1132" s="30">
        <v>40360.668304668303</v>
      </c>
      <c r="K1132" s="27"/>
    </row>
    <row r="1133" spans="1:11" s="26" customFormat="1" hidden="1" x14ac:dyDescent="0.25">
      <c r="A1133" s="22">
        <v>1132</v>
      </c>
      <c r="B1133" s="22" t="s">
        <v>348</v>
      </c>
      <c r="C1133" s="22" t="s">
        <v>342</v>
      </c>
      <c r="D1133" s="21" t="s">
        <v>120</v>
      </c>
      <c r="E1133" s="8" t="s">
        <v>11</v>
      </c>
      <c r="F1133" s="8" t="s">
        <v>121</v>
      </c>
      <c r="G1133" s="8" t="s">
        <v>122</v>
      </c>
      <c r="H1133" s="9" t="s">
        <v>123</v>
      </c>
      <c r="I1133" s="34"/>
      <c r="K1133" s="27"/>
    </row>
    <row r="1134" spans="1:11" s="26" customFormat="1" hidden="1" x14ac:dyDescent="0.25">
      <c r="A1134" s="22">
        <v>1133</v>
      </c>
      <c r="B1134" s="22" t="s">
        <v>348</v>
      </c>
      <c r="C1134" s="22" t="s">
        <v>342</v>
      </c>
      <c r="D1134" s="21" t="s">
        <v>120</v>
      </c>
      <c r="E1134" s="8" t="s">
        <v>11</v>
      </c>
      <c r="F1134" s="8" t="s">
        <v>121</v>
      </c>
      <c r="G1134" s="8" t="s">
        <v>124</v>
      </c>
      <c r="H1134" s="9" t="s">
        <v>125</v>
      </c>
      <c r="I1134" s="34"/>
      <c r="K1134" s="27"/>
    </row>
    <row r="1135" spans="1:11" s="26" customFormat="1" hidden="1" x14ac:dyDescent="0.25">
      <c r="A1135" s="22">
        <v>1134</v>
      </c>
      <c r="B1135" s="22" t="s">
        <v>348</v>
      </c>
      <c r="C1135" s="22" t="s">
        <v>342</v>
      </c>
      <c r="D1135" s="21" t="s">
        <v>120</v>
      </c>
      <c r="E1135" s="8" t="s">
        <v>11</v>
      </c>
      <c r="F1135" s="8" t="s">
        <v>121</v>
      </c>
      <c r="G1135" s="8" t="s">
        <v>126</v>
      </c>
      <c r="H1135" s="9" t="s">
        <v>127</v>
      </c>
      <c r="I1135" s="34"/>
      <c r="K1135" s="27"/>
    </row>
    <row r="1136" spans="1:11" s="26" customFormat="1" hidden="1" x14ac:dyDescent="0.25">
      <c r="A1136" s="22">
        <v>1135</v>
      </c>
      <c r="B1136" s="22" t="s">
        <v>348</v>
      </c>
      <c r="C1136" s="22" t="s">
        <v>342</v>
      </c>
      <c r="D1136" s="21" t="s">
        <v>120</v>
      </c>
      <c r="E1136" s="8" t="s">
        <v>11</v>
      </c>
      <c r="F1136" s="8" t="s">
        <v>121</v>
      </c>
      <c r="G1136" s="8" t="s">
        <v>128</v>
      </c>
      <c r="H1136" s="9" t="s">
        <v>129</v>
      </c>
      <c r="I1136" s="34"/>
      <c r="K1136" s="27"/>
    </row>
    <row r="1137" spans="1:11" s="26" customFormat="1" hidden="1" x14ac:dyDescent="0.25">
      <c r="A1137" s="22">
        <v>1136</v>
      </c>
      <c r="B1137" s="22" t="s">
        <v>348</v>
      </c>
      <c r="C1137" s="22" t="s">
        <v>342</v>
      </c>
      <c r="D1137" s="21" t="s">
        <v>120</v>
      </c>
      <c r="E1137" s="8" t="s">
        <v>11</v>
      </c>
      <c r="F1137" s="8" t="s">
        <v>130</v>
      </c>
      <c r="G1137" s="8" t="s">
        <v>131</v>
      </c>
      <c r="H1137" s="9" t="s">
        <v>132</v>
      </c>
      <c r="I1137" s="34"/>
      <c r="K1137" s="27"/>
    </row>
    <row r="1138" spans="1:11" s="26" customFormat="1" hidden="1" x14ac:dyDescent="0.25">
      <c r="A1138" s="22">
        <v>1137</v>
      </c>
      <c r="B1138" s="22" t="s">
        <v>348</v>
      </c>
      <c r="C1138" s="22" t="s">
        <v>342</v>
      </c>
      <c r="D1138" s="21" t="s">
        <v>120</v>
      </c>
      <c r="E1138" s="8" t="s">
        <v>11</v>
      </c>
      <c r="F1138" s="8" t="s">
        <v>130</v>
      </c>
      <c r="G1138" s="8" t="s">
        <v>133</v>
      </c>
      <c r="H1138" s="9" t="s">
        <v>134</v>
      </c>
      <c r="I1138" s="34"/>
      <c r="K1138" s="27"/>
    </row>
    <row r="1139" spans="1:11" s="26" customFormat="1" hidden="1" x14ac:dyDescent="0.25">
      <c r="A1139" s="22">
        <v>1138</v>
      </c>
      <c r="B1139" s="22" t="s">
        <v>348</v>
      </c>
      <c r="C1139" s="22" t="s">
        <v>342</v>
      </c>
      <c r="D1139" s="21" t="s">
        <v>120</v>
      </c>
      <c r="E1139" s="8" t="s">
        <v>11</v>
      </c>
      <c r="F1139" s="8" t="s">
        <v>130</v>
      </c>
      <c r="G1139" s="8" t="s">
        <v>135</v>
      </c>
      <c r="H1139" s="9" t="s">
        <v>136</v>
      </c>
      <c r="I1139" s="34"/>
      <c r="K1139" s="27"/>
    </row>
    <row r="1140" spans="1:11" s="26" customFormat="1" hidden="1" x14ac:dyDescent="0.25">
      <c r="A1140" s="22">
        <v>1139</v>
      </c>
      <c r="B1140" s="22" t="s">
        <v>348</v>
      </c>
      <c r="C1140" s="22" t="s">
        <v>342</v>
      </c>
      <c r="D1140" s="21" t="s">
        <v>120</v>
      </c>
      <c r="E1140" s="8" t="s">
        <v>11</v>
      </c>
      <c r="F1140" s="8" t="s">
        <v>130</v>
      </c>
      <c r="G1140" s="8" t="s">
        <v>137</v>
      </c>
      <c r="H1140" s="9" t="s">
        <v>138</v>
      </c>
      <c r="I1140" s="34"/>
      <c r="K1140" s="27"/>
    </row>
    <row r="1141" spans="1:11" s="26" customFormat="1" hidden="1" x14ac:dyDescent="0.25">
      <c r="A1141" s="22">
        <v>1140</v>
      </c>
      <c r="B1141" s="22" t="s">
        <v>348</v>
      </c>
      <c r="C1141" s="22" t="s">
        <v>342</v>
      </c>
      <c r="D1141" s="21" t="s">
        <v>120</v>
      </c>
      <c r="E1141" s="8" t="s">
        <v>11</v>
      </c>
      <c r="F1141" s="8" t="s">
        <v>130</v>
      </c>
      <c r="G1141" s="8" t="s">
        <v>139</v>
      </c>
      <c r="H1141" s="9" t="s">
        <v>140</v>
      </c>
      <c r="I1141" s="34"/>
      <c r="K1141" s="27"/>
    </row>
    <row r="1142" spans="1:11" s="26" customFormat="1" hidden="1" x14ac:dyDescent="0.25">
      <c r="A1142" s="22">
        <v>1141</v>
      </c>
      <c r="B1142" s="22" t="s">
        <v>348</v>
      </c>
      <c r="C1142" s="22" t="s">
        <v>342</v>
      </c>
      <c r="D1142" s="21" t="s">
        <v>120</v>
      </c>
      <c r="E1142" s="8" t="s">
        <v>11</v>
      </c>
      <c r="F1142" s="8" t="s">
        <v>130</v>
      </c>
      <c r="G1142" s="8" t="s">
        <v>141</v>
      </c>
      <c r="H1142" s="9" t="s">
        <v>142</v>
      </c>
      <c r="I1142" s="34"/>
      <c r="K1142" s="27"/>
    </row>
    <row r="1143" spans="1:11" s="26" customFormat="1" hidden="1" x14ac:dyDescent="0.25">
      <c r="A1143" s="22">
        <v>1142</v>
      </c>
      <c r="B1143" s="22" t="s">
        <v>348</v>
      </c>
      <c r="C1143" s="22" t="s">
        <v>342</v>
      </c>
      <c r="D1143" s="21" t="s">
        <v>120</v>
      </c>
      <c r="E1143" s="8" t="s">
        <v>11</v>
      </c>
      <c r="F1143" s="8" t="s">
        <v>130</v>
      </c>
      <c r="G1143" s="8" t="s">
        <v>143</v>
      </c>
      <c r="H1143" s="9" t="s">
        <v>144</v>
      </c>
      <c r="I1143" s="34"/>
      <c r="K1143" s="27"/>
    </row>
    <row r="1144" spans="1:11" s="26" customFormat="1" hidden="1" x14ac:dyDescent="0.25">
      <c r="A1144" s="22">
        <v>1143</v>
      </c>
      <c r="B1144" s="22" t="s">
        <v>348</v>
      </c>
      <c r="C1144" s="22" t="s">
        <v>342</v>
      </c>
      <c r="D1144" s="21" t="s">
        <v>120</v>
      </c>
      <c r="E1144" s="8" t="s">
        <v>11</v>
      </c>
      <c r="F1144" s="8" t="s">
        <v>130</v>
      </c>
      <c r="G1144" s="8" t="s">
        <v>145</v>
      </c>
      <c r="H1144" s="9" t="s">
        <v>146</v>
      </c>
      <c r="I1144" s="34"/>
      <c r="K1144" s="27"/>
    </row>
    <row r="1145" spans="1:11" s="26" customFormat="1" hidden="1" x14ac:dyDescent="0.25">
      <c r="A1145" s="22">
        <v>1144</v>
      </c>
      <c r="B1145" s="22" t="s">
        <v>348</v>
      </c>
      <c r="C1145" s="22" t="s">
        <v>342</v>
      </c>
      <c r="D1145" s="21" t="s">
        <v>120</v>
      </c>
      <c r="E1145" s="8" t="s">
        <v>11</v>
      </c>
      <c r="F1145" s="8" t="s">
        <v>130</v>
      </c>
      <c r="G1145" s="8" t="s">
        <v>147</v>
      </c>
      <c r="H1145" s="9" t="s">
        <v>148</v>
      </c>
      <c r="I1145" s="34"/>
      <c r="K1145" s="27"/>
    </row>
    <row r="1146" spans="1:11" s="26" customFormat="1" hidden="1" x14ac:dyDescent="0.25">
      <c r="A1146" s="22">
        <v>1145</v>
      </c>
      <c r="B1146" s="22" t="s">
        <v>348</v>
      </c>
      <c r="C1146" s="22" t="s">
        <v>342</v>
      </c>
      <c r="D1146" s="21" t="s">
        <v>120</v>
      </c>
      <c r="E1146" s="8" t="s">
        <v>11</v>
      </c>
      <c r="F1146" s="8" t="s">
        <v>130</v>
      </c>
      <c r="G1146" s="8" t="s">
        <v>149</v>
      </c>
      <c r="H1146" s="9" t="s">
        <v>150</v>
      </c>
      <c r="I1146" s="34"/>
      <c r="K1146" s="27"/>
    </row>
    <row r="1147" spans="1:11" s="26" customFormat="1" hidden="1" x14ac:dyDescent="0.25">
      <c r="A1147" s="22">
        <v>1146</v>
      </c>
      <c r="B1147" s="22" t="s">
        <v>348</v>
      </c>
      <c r="C1147" s="22" t="s">
        <v>342</v>
      </c>
      <c r="D1147" s="21" t="s">
        <v>120</v>
      </c>
      <c r="E1147" s="8" t="s">
        <v>11</v>
      </c>
      <c r="F1147" s="8" t="s">
        <v>130</v>
      </c>
      <c r="G1147" s="8" t="s">
        <v>151</v>
      </c>
      <c r="H1147" s="9" t="s">
        <v>152</v>
      </c>
      <c r="I1147" s="34"/>
      <c r="K1147" s="27"/>
    </row>
    <row r="1148" spans="1:11" s="26" customFormat="1" hidden="1" x14ac:dyDescent="0.25">
      <c r="A1148" s="22">
        <v>1147</v>
      </c>
      <c r="B1148" s="22" t="s">
        <v>348</v>
      </c>
      <c r="C1148" s="22" t="s">
        <v>342</v>
      </c>
      <c r="D1148" s="21" t="s">
        <v>120</v>
      </c>
      <c r="E1148" s="8" t="s">
        <v>11</v>
      </c>
      <c r="F1148" s="8" t="s">
        <v>130</v>
      </c>
      <c r="G1148" s="8" t="s">
        <v>153</v>
      </c>
      <c r="H1148" s="9" t="s">
        <v>154</v>
      </c>
      <c r="I1148" s="34"/>
      <c r="K1148" s="27"/>
    </row>
    <row r="1149" spans="1:11" s="26" customFormat="1" hidden="1" x14ac:dyDescent="0.25">
      <c r="A1149" s="22">
        <v>1148</v>
      </c>
      <c r="B1149" s="22" t="s">
        <v>348</v>
      </c>
      <c r="C1149" s="22" t="s">
        <v>342</v>
      </c>
      <c r="D1149" s="21" t="s">
        <v>120</v>
      </c>
      <c r="E1149" s="8" t="s">
        <v>11</v>
      </c>
      <c r="F1149" s="8" t="s">
        <v>130</v>
      </c>
      <c r="G1149" s="8" t="s">
        <v>155</v>
      </c>
      <c r="H1149" s="9" t="s">
        <v>156</v>
      </c>
      <c r="I1149" s="34"/>
      <c r="K1149" s="27"/>
    </row>
    <row r="1150" spans="1:11" s="26" customFormat="1" hidden="1" x14ac:dyDescent="0.25">
      <c r="A1150" s="22">
        <v>1149</v>
      </c>
      <c r="B1150" s="22" t="s">
        <v>348</v>
      </c>
      <c r="C1150" s="22" t="s">
        <v>342</v>
      </c>
      <c r="D1150" s="21" t="s">
        <v>120</v>
      </c>
      <c r="E1150" s="8" t="s">
        <v>11</v>
      </c>
      <c r="F1150" s="8" t="s">
        <v>130</v>
      </c>
      <c r="G1150" s="8" t="s">
        <v>157</v>
      </c>
      <c r="H1150" s="9" t="s">
        <v>158</v>
      </c>
      <c r="I1150" s="34"/>
      <c r="K1150" s="27"/>
    </row>
    <row r="1151" spans="1:11" s="26" customFormat="1" hidden="1" x14ac:dyDescent="0.25">
      <c r="A1151" s="22">
        <v>1150</v>
      </c>
      <c r="B1151" s="22" t="s">
        <v>348</v>
      </c>
      <c r="C1151" s="22" t="s">
        <v>342</v>
      </c>
      <c r="D1151" s="21" t="s">
        <v>120</v>
      </c>
      <c r="E1151" s="8" t="s">
        <v>11</v>
      </c>
      <c r="F1151" s="8" t="s">
        <v>130</v>
      </c>
      <c r="G1151" s="8" t="s">
        <v>159</v>
      </c>
      <c r="H1151" s="9" t="s">
        <v>160</v>
      </c>
      <c r="I1151" s="34"/>
      <c r="K1151" s="27"/>
    </row>
    <row r="1152" spans="1:11" s="26" customFormat="1" hidden="1" x14ac:dyDescent="0.25">
      <c r="A1152" s="22">
        <v>1151</v>
      </c>
      <c r="B1152" s="22" t="s">
        <v>348</v>
      </c>
      <c r="C1152" s="22" t="s">
        <v>342</v>
      </c>
      <c r="D1152" s="21" t="s">
        <v>120</v>
      </c>
      <c r="E1152" s="8" t="s">
        <v>11</v>
      </c>
      <c r="F1152" s="8" t="s">
        <v>130</v>
      </c>
      <c r="G1152" s="8" t="s">
        <v>161</v>
      </c>
      <c r="H1152" s="9" t="s">
        <v>162</v>
      </c>
      <c r="I1152" s="34"/>
      <c r="K1152" s="27"/>
    </row>
    <row r="1153" spans="1:11" s="26" customFormat="1" hidden="1" x14ac:dyDescent="0.25">
      <c r="A1153" s="22">
        <v>1152</v>
      </c>
      <c r="B1153" s="22" t="s">
        <v>348</v>
      </c>
      <c r="C1153" s="22" t="s">
        <v>342</v>
      </c>
      <c r="D1153" s="21" t="s">
        <v>120</v>
      </c>
      <c r="E1153" s="8" t="s">
        <v>11</v>
      </c>
      <c r="F1153" s="8" t="s">
        <v>130</v>
      </c>
      <c r="G1153" s="8" t="s">
        <v>163</v>
      </c>
      <c r="H1153" s="9" t="s">
        <v>164</v>
      </c>
      <c r="I1153" s="34"/>
      <c r="K1153" s="27"/>
    </row>
    <row r="1154" spans="1:11" s="26" customFormat="1" hidden="1" x14ac:dyDescent="0.25">
      <c r="A1154" s="22">
        <v>1153</v>
      </c>
      <c r="B1154" s="22" t="s">
        <v>348</v>
      </c>
      <c r="C1154" s="22" t="s">
        <v>342</v>
      </c>
      <c r="D1154" s="21" t="s">
        <v>120</v>
      </c>
      <c r="E1154" s="8" t="s">
        <v>11</v>
      </c>
      <c r="F1154" s="8" t="s">
        <v>130</v>
      </c>
      <c r="G1154" s="8" t="s">
        <v>165</v>
      </c>
      <c r="H1154" s="9" t="s">
        <v>166</v>
      </c>
      <c r="I1154" s="34"/>
      <c r="K1154" s="27"/>
    </row>
    <row r="1155" spans="1:11" s="26" customFormat="1" hidden="1" x14ac:dyDescent="0.25">
      <c r="A1155" s="22">
        <v>1154</v>
      </c>
      <c r="B1155" s="22" t="s">
        <v>348</v>
      </c>
      <c r="C1155" s="22" t="s">
        <v>342</v>
      </c>
      <c r="D1155" s="21" t="s">
        <v>120</v>
      </c>
      <c r="E1155" s="8" t="s">
        <v>11</v>
      </c>
      <c r="F1155" s="8" t="s">
        <v>130</v>
      </c>
      <c r="G1155" s="8" t="s">
        <v>167</v>
      </c>
      <c r="H1155" s="9" t="s">
        <v>168</v>
      </c>
      <c r="I1155" s="34"/>
      <c r="K1155" s="27"/>
    </row>
    <row r="1156" spans="1:11" s="26" customFormat="1" hidden="1" x14ac:dyDescent="0.25">
      <c r="A1156" s="22">
        <v>1155</v>
      </c>
      <c r="B1156" s="22" t="s">
        <v>348</v>
      </c>
      <c r="C1156" s="22" t="s">
        <v>342</v>
      </c>
      <c r="D1156" s="21" t="s">
        <v>120</v>
      </c>
      <c r="E1156" s="8" t="s">
        <v>11</v>
      </c>
      <c r="F1156" s="8" t="s">
        <v>130</v>
      </c>
      <c r="G1156" s="8" t="s">
        <v>169</v>
      </c>
      <c r="H1156" s="9" t="s">
        <v>170</v>
      </c>
      <c r="I1156" s="34"/>
      <c r="K1156" s="27"/>
    </row>
    <row r="1157" spans="1:11" s="26" customFormat="1" hidden="1" x14ac:dyDescent="0.25">
      <c r="A1157" s="22">
        <v>1156</v>
      </c>
      <c r="B1157" s="22" t="s">
        <v>348</v>
      </c>
      <c r="C1157" s="22" t="s">
        <v>342</v>
      </c>
      <c r="D1157" s="21" t="s">
        <v>120</v>
      </c>
      <c r="E1157" s="8" t="s">
        <v>11</v>
      </c>
      <c r="F1157" s="8" t="s">
        <v>130</v>
      </c>
      <c r="G1157" s="8" t="s">
        <v>171</v>
      </c>
      <c r="H1157" s="9" t="s">
        <v>172</v>
      </c>
      <c r="I1157" s="34"/>
      <c r="K1157" s="27"/>
    </row>
    <row r="1158" spans="1:11" s="26" customFormat="1" hidden="1" x14ac:dyDescent="0.25">
      <c r="A1158" s="22">
        <v>1157</v>
      </c>
      <c r="B1158" s="22" t="s">
        <v>348</v>
      </c>
      <c r="C1158" s="22" t="s">
        <v>342</v>
      </c>
      <c r="D1158" s="21" t="s">
        <v>120</v>
      </c>
      <c r="E1158" s="8" t="s">
        <v>11</v>
      </c>
      <c r="F1158" s="8" t="s">
        <v>130</v>
      </c>
      <c r="G1158" s="8" t="s">
        <v>173</v>
      </c>
      <c r="H1158" s="9" t="s">
        <v>174</v>
      </c>
      <c r="I1158" s="34"/>
      <c r="K1158" s="27"/>
    </row>
    <row r="1159" spans="1:11" s="26" customFormat="1" hidden="1" x14ac:dyDescent="0.25">
      <c r="A1159" s="22">
        <v>1158</v>
      </c>
      <c r="B1159" s="22" t="s">
        <v>348</v>
      </c>
      <c r="C1159" s="22" t="s">
        <v>342</v>
      </c>
      <c r="D1159" s="21" t="s">
        <v>120</v>
      </c>
      <c r="E1159" s="8" t="s">
        <v>11</v>
      </c>
      <c r="F1159" s="8" t="s">
        <v>130</v>
      </c>
      <c r="G1159" s="8" t="s">
        <v>175</v>
      </c>
      <c r="H1159" s="9" t="s">
        <v>176</v>
      </c>
      <c r="I1159" s="34"/>
      <c r="K1159" s="27"/>
    </row>
    <row r="1160" spans="1:11" s="26" customFormat="1" x14ac:dyDescent="0.25">
      <c r="A1160" s="22">
        <v>1159</v>
      </c>
      <c r="B1160" s="22" t="s">
        <v>348</v>
      </c>
      <c r="C1160" s="22" t="s">
        <v>342</v>
      </c>
      <c r="D1160" s="21" t="s">
        <v>120</v>
      </c>
      <c r="E1160" s="8" t="s">
        <v>11</v>
      </c>
      <c r="F1160" s="8" t="s">
        <v>130</v>
      </c>
      <c r="G1160" s="8" t="s">
        <v>177</v>
      </c>
      <c r="H1160" s="9" t="s">
        <v>178</v>
      </c>
      <c r="I1160" s="34"/>
      <c r="K1160" s="27"/>
    </row>
    <row r="1161" spans="1:11" s="26" customFormat="1" hidden="1" x14ac:dyDescent="0.25">
      <c r="A1161" s="22">
        <v>1160</v>
      </c>
      <c r="B1161" s="22" t="s">
        <v>348</v>
      </c>
      <c r="C1161" s="22" t="s">
        <v>342</v>
      </c>
      <c r="D1161" s="21" t="s">
        <v>120</v>
      </c>
      <c r="E1161" s="8" t="s">
        <v>11</v>
      </c>
      <c r="F1161" s="8" t="s">
        <v>130</v>
      </c>
      <c r="G1161" s="8" t="s">
        <v>179</v>
      </c>
      <c r="H1161" s="9" t="s">
        <v>180</v>
      </c>
      <c r="I1161" s="33">
        <v>0.66999999999999993</v>
      </c>
      <c r="J1161" s="26">
        <v>36777.238329238331</v>
      </c>
      <c r="K1161" s="27">
        <f>J1161/I1161</f>
        <v>54891.400491400498</v>
      </c>
    </row>
    <row r="1162" spans="1:11" s="26" customFormat="1" x14ac:dyDescent="0.25">
      <c r="A1162" s="22">
        <v>1161</v>
      </c>
      <c r="B1162" s="22" t="s">
        <v>348</v>
      </c>
      <c r="C1162" s="22" t="s">
        <v>342</v>
      </c>
      <c r="D1162" s="21" t="s">
        <v>120</v>
      </c>
      <c r="E1162" s="8" t="s">
        <v>11</v>
      </c>
      <c r="F1162" s="8" t="s">
        <v>130</v>
      </c>
      <c r="G1162" s="8" t="s">
        <v>181</v>
      </c>
      <c r="H1162" s="9" t="s">
        <v>182</v>
      </c>
      <c r="I1162" s="34"/>
      <c r="K1162" s="27"/>
    </row>
    <row r="1163" spans="1:11" s="26" customFormat="1" x14ac:dyDescent="0.25">
      <c r="A1163" s="22">
        <v>1162</v>
      </c>
      <c r="B1163" s="22" t="s">
        <v>348</v>
      </c>
      <c r="C1163" s="22" t="s">
        <v>342</v>
      </c>
      <c r="D1163" s="21" t="s">
        <v>120</v>
      </c>
      <c r="E1163" s="8" t="s">
        <v>11</v>
      </c>
      <c r="F1163" s="8" t="s">
        <v>130</v>
      </c>
      <c r="G1163" s="8" t="s">
        <v>183</v>
      </c>
      <c r="H1163" s="9" t="s">
        <v>184</v>
      </c>
      <c r="I1163" s="34"/>
      <c r="K1163" s="27"/>
    </row>
    <row r="1164" spans="1:11" s="26" customFormat="1" x14ac:dyDescent="0.25">
      <c r="A1164" s="22">
        <v>1163</v>
      </c>
      <c r="B1164" s="22" t="s">
        <v>348</v>
      </c>
      <c r="C1164" s="22" t="s">
        <v>342</v>
      </c>
      <c r="D1164" s="21" t="s">
        <v>120</v>
      </c>
      <c r="E1164" s="8" t="s">
        <v>11</v>
      </c>
      <c r="F1164" s="8" t="s">
        <v>130</v>
      </c>
      <c r="G1164" s="8" t="s">
        <v>185</v>
      </c>
      <c r="H1164" s="9" t="s">
        <v>186</v>
      </c>
      <c r="I1164" s="34"/>
      <c r="K1164" s="27"/>
    </row>
    <row r="1165" spans="1:11" s="26" customFormat="1" x14ac:dyDescent="0.25">
      <c r="A1165" s="22">
        <v>1164</v>
      </c>
      <c r="B1165" s="22" t="s">
        <v>348</v>
      </c>
      <c r="C1165" s="22" t="s">
        <v>342</v>
      </c>
      <c r="D1165" s="21" t="s">
        <v>120</v>
      </c>
      <c r="E1165" s="8" t="s">
        <v>11</v>
      </c>
      <c r="F1165" s="8" t="s">
        <v>130</v>
      </c>
      <c r="G1165" s="8" t="s">
        <v>187</v>
      </c>
      <c r="H1165" s="9" t="s">
        <v>188</v>
      </c>
      <c r="I1165" s="34"/>
      <c r="K1165" s="27"/>
    </row>
    <row r="1166" spans="1:11" s="26" customFormat="1" x14ac:dyDescent="0.25">
      <c r="A1166" s="22">
        <v>1165</v>
      </c>
      <c r="B1166" s="22" t="s">
        <v>348</v>
      </c>
      <c r="C1166" s="22" t="s">
        <v>342</v>
      </c>
      <c r="D1166" s="21" t="s">
        <v>120</v>
      </c>
      <c r="E1166" s="8" t="s">
        <v>11</v>
      </c>
      <c r="F1166" s="8" t="s">
        <v>130</v>
      </c>
      <c r="G1166" s="8" t="s">
        <v>189</v>
      </c>
      <c r="H1166" s="9" t="s">
        <v>190</v>
      </c>
      <c r="I1166" s="34"/>
      <c r="K1166" s="27"/>
    </row>
    <row r="1167" spans="1:11" s="26" customFormat="1" hidden="1" x14ac:dyDescent="0.25">
      <c r="A1167" s="22">
        <v>1166</v>
      </c>
      <c r="B1167" s="22" t="s">
        <v>348</v>
      </c>
      <c r="C1167" s="22" t="s">
        <v>342</v>
      </c>
      <c r="D1167" s="21" t="s">
        <v>120</v>
      </c>
      <c r="E1167" s="8" t="s">
        <v>11</v>
      </c>
      <c r="F1167" s="8" t="s">
        <v>191</v>
      </c>
      <c r="G1167" s="8" t="s">
        <v>192</v>
      </c>
      <c r="H1167" s="9" t="s">
        <v>193</v>
      </c>
      <c r="I1167" s="34"/>
      <c r="K1167" s="27"/>
    </row>
    <row r="1168" spans="1:11" s="26" customFormat="1" hidden="1" x14ac:dyDescent="0.25">
      <c r="A1168" s="22">
        <v>1167</v>
      </c>
      <c r="B1168" s="22" t="s">
        <v>348</v>
      </c>
      <c r="C1168" s="22" t="s">
        <v>342</v>
      </c>
      <c r="D1168" s="21" t="s">
        <v>120</v>
      </c>
      <c r="E1168" s="8" t="s">
        <v>11</v>
      </c>
      <c r="F1168" s="8" t="s">
        <v>191</v>
      </c>
      <c r="G1168" s="8" t="s">
        <v>194</v>
      </c>
      <c r="H1168" s="9" t="s">
        <v>195</v>
      </c>
      <c r="I1168" s="34"/>
      <c r="K1168" s="27"/>
    </row>
    <row r="1169" spans="1:11" s="26" customFormat="1" hidden="1" x14ac:dyDescent="0.25">
      <c r="A1169" s="22">
        <v>1168</v>
      </c>
      <c r="B1169" s="22" t="s">
        <v>348</v>
      </c>
      <c r="C1169" s="22" t="s">
        <v>342</v>
      </c>
      <c r="D1169" s="21" t="s">
        <v>120</v>
      </c>
      <c r="E1169" s="8" t="s">
        <v>11</v>
      </c>
      <c r="F1169" s="8" t="s">
        <v>191</v>
      </c>
      <c r="G1169" s="8" t="s">
        <v>196</v>
      </c>
      <c r="H1169" s="9" t="s">
        <v>197</v>
      </c>
      <c r="I1169" s="34"/>
      <c r="K1169" s="27"/>
    </row>
    <row r="1170" spans="1:11" s="26" customFormat="1" hidden="1" x14ac:dyDescent="0.25">
      <c r="A1170" s="22">
        <v>1169</v>
      </c>
      <c r="B1170" s="22" t="s">
        <v>348</v>
      </c>
      <c r="C1170" s="22" t="s">
        <v>342</v>
      </c>
      <c r="D1170" s="21" t="s">
        <v>120</v>
      </c>
      <c r="E1170" s="8" t="s">
        <v>11</v>
      </c>
      <c r="F1170" s="8" t="s">
        <v>12</v>
      </c>
      <c r="G1170" s="8" t="s">
        <v>198</v>
      </c>
      <c r="H1170" s="9" t="s">
        <v>199</v>
      </c>
      <c r="I1170" s="35" t="s">
        <v>328</v>
      </c>
      <c r="K1170" s="27"/>
    </row>
    <row r="1171" spans="1:11" s="26" customFormat="1" hidden="1" x14ac:dyDescent="0.25">
      <c r="A1171" s="22">
        <v>1170</v>
      </c>
      <c r="B1171" s="22" t="s">
        <v>348</v>
      </c>
      <c r="C1171" s="22" t="s">
        <v>342</v>
      </c>
      <c r="D1171" s="21" t="s">
        <v>120</v>
      </c>
      <c r="E1171" s="8" t="s">
        <v>19</v>
      </c>
      <c r="F1171" s="8" t="s">
        <v>12</v>
      </c>
      <c r="G1171" s="8" t="s">
        <v>200</v>
      </c>
      <c r="H1171" s="9" t="s">
        <v>201</v>
      </c>
      <c r="I1171" s="33">
        <v>0.66999999999999993</v>
      </c>
      <c r="J1171" s="26">
        <v>36777.238329238331</v>
      </c>
      <c r="K1171" s="27"/>
    </row>
    <row r="1172" spans="1:11" s="26" customFormat="1" hidden="1" x14ac:dyDescent="0.25">
      <c r="A1172" s="22">
        <v>1171</v>
      </c>
      <c r="B1172" s="22" t="s">
        <v>348</v>
      </c>
      <c r="C1172" s="22" t="s">
        <v>342</v>
      </c>
      <c r="D1172" s="21" t="s">
        <v>202</v>
      </c>
      <c r="E1172" s="8" t="s">
        <v>19</v>
      </c>
      <c r="F1172" s="8" t="s">
        <v>12</v>
      </c>
      <c r="G1172" s="8" t="s">
        <v>203</v>
      </c>
      <c r="H1172" s="9" t="s">
        <v>204</v>
      </c>
      <c r="J1172" s="26">
        <v>36777.238329238331</v>
      </c>
      <c r="K1172" s="27"/>
    </row>
    <row r="1173" spans="1:11" s="26" customFormat="1" hidden="1" x14ac:dyDescent="0.25">
      <c r="A1173" s="22">
        <v>1172</v>
      </c>
      <c r="B1173" s="22" t="s">
        <v>348</v>
      </c>
      <c r="C1173" s="22" t="s">
        <v>342</v>
      </c>
      <c r="D1173" s="21" t="s">
        <v>202</v>
      </c>
      <c r="E1173" s="8" t="s">
        <v>11</v>
      </c>
      <c r="F1173" s="8" t="s">
        <v>12</v>
      </c>
      <c r="G1173" s="8" t="s">
        <v>205</v>
      </c>
      <c r="H1173" s="9" t="s">
        <v>206</v>
      </c>
      <c r="K1173" s="27"/>
    </row>
    <row r="1174" spans="1:11" s="26" customFormat="1" hidden="1" x14ac:dyDescent="0.25">
      <c r="A1174" s="22">
        <v>1173</v>
      </c>
      <c r="B1174" s="22" t="s">
        <v>348</v>
      </c>
      <c r="C1174" s="22" t="s">
        <v>342</v>
      </c>
      <c r="D1174" s="21" t="s">
        <v>202</v>
      </c>
      <c r="E1174" s="8" t="s">
        <v>11</v>
      </c>
      <c r="F1174" s="8" t="s">
        <v>12</v>
      </c>
      <c r="G1174" s="8" t="s">
        <v>207</v>
      </c>
      <c r="H1174" s="9" t="s">
        <v>208</v>
      </c>
      <c r="K1174" s="27"/>
    </row>
    <row r="1175" spans="1:11" s="26" customFormat="1" hidden="1" x14ac:dyDescent="0.25">
      <c r="A1175" s="22">
        <v>1174</v>
      </c>
      <c r="B1175" s="22" t="s">
        <v>348</v>
      </c>
      <c r="C1175" s="22" t="s">
        <v>342</v>
      </c>
      <c r="D1175" s="21" t="s">
        <v>202</v>
      </c>
      <c r="E1175" s="8" t="s">
        <v>11</v>
      </c>
      <c r="F1175" s="8" t="s">
        <v>12</v>
      </c>
      <c r="G1175" s="8" t="s">
        <v>209</v>
      </c>
      <c r="H1175" s="9" t="s">
        <v>210</v>
      </c>
      <c r="K1175" s="27"/>
    </row>
    <row r="1176" spans="1:11" s="26" customFormat="1" hidden="1" x14ac:dyDescent="0.25">
      <c r="A1176" s="22">
        <v>1175</v>
      </c>
      <c r="B1176" s="22" t="s">
        <v>348</v>
      </c>
      <c r="C1176" s="22" t="s">
        <v>342</v>
      </c>
      <c r="D1176" s="21" t="s">
        <v>202</v>
      </c>
      <c r="E1176" s="8" t="s">
        <v>11</v>
      </c>
      <c r="F1176" s="8" t="s">
        <v>12</v>
      </c>
      <c r="G1176" s="8" t="s">
        <v>211</v>
      </c>
      <c r="H1176" s="9" t="s">
        <v>212</v>
      </c>
      <c r="K1176" s="27"/>
    </row>
    <row r="1177" spans="1:11" s="26" customFormat="1" hidden="1" x14ac:dyDescent="0.25">
      <c r="A1177" s="22">
        <v>1176</v>
      </c>
      <c r="B1177" s="22" t="s">
        <v>348</v>
      </c>
      <c r="C1177" s="22" t="s">
        <v>342</v>
      </c>
      <c r="D1177" s="21" t="s">
        <v>202</v>
      </c>
      <c r="E1177" s="8" t="s">
        <v>19</v>
      </c>
      <c r="F1177" s="8" t="s">
        <v>12</v>
      </c>
      <c r="G1177" s="8" t="s">
        <v>213</v>
      </c>
      <c r="H1177" s="9" t="s">
        <v>214</v>
      </c>
      <c r="J1177" s="26">
        <v>0</v>
      </c>
      <c r="K1177" s="27"/>
    </row>
    <row r="1178" spans="1:11" s="26" customFormat="1" hidden="1" x14ac:dyDescent="0.25">
      <c r="A1178" s="22">
        <v>1177</v>
      </c>
      <c r="B1178" s="22" t="s">
        <v>348</v>
      </c>
      <c r="C1178" s="22" t="s">
        <v>342</v>
      </c>
      <c r="D1178" s="21" t="s">
        <v>202</v>
      </c>
      <c r="E1178" s="8" t="s">
        <v>11</v>
      </c>
      <c r="F1178" s="8" t="s">
        <v>12</v>
      </c>
      <c r="G1178" s="8" t="s">
        <v>215</v>
      </c>
      <c r="H1178" s="9" t="s">
        <v>216</v>
      </c>
      <c r="K1178" s="27"/>
    </row>
    <row r="1179" spans="1:11" s="26" customFormat="1" hidden="1" x14ac:dyDescent="0.25">
      <c r="A1179" s="22">
        <v>1178</v>
      </c>
      <c r="B1179" s="22" t="s">
        <v>348</v>
      </c>
      <c r="C1179" s="22" t="s">
        <v>342</v>
      </c>
      <c r="D1179" s="21" t="s">
        <v>202</v>
      </c>
      <c r="E1179" s="8" t="s">
        <v>19</v>
      </c>
      <c r="F1179" s="8" t="s">
        <v>12</v>
      </c>
      <c r="G1179" s="8" t="s">
        <v>217</v>
      </c>
      <c r="H1179" s="9" t="s">
        <v>218</v>
      </c>
      <c r="J1179" s="26">
        <v>36777.238329238331</v>
      </c>
      <c r="K1179" s="27"/>
    </row>
    <row r="1180" spans="1:11" s="26" customFormat="1" hidden="1" x14ac:dyDescent="0.25">
      <c r="A1180" s="22">
        <v>1179</v>
      </c>
      <c r="B1180" s="22" t="s">
        <v>348</v>
      </c>
      <c r="C1180" s="22" t="s">
        <v>342</v>
      </c>
      <c r="D1180" s="21" t="s">
        <v>202</v>
      </c>
      <c r="E1180" s="8" t="s">
        <v>11</v>
      </c>
      <c r="F1180" s="8" t="s">
        <v>12</v>
      </c>
      <c r="G1180" s="8" t="s">
        <v>219</v>
      </c>
      <c r="H1180" s="9" t="s">
        <v>220</v>
      </c>
      <c r="J1180" s="26">
        <v>2780.911547911548</v>
      </c>
      <c r="K1180" s="27"/>
    </row>
    <row r="1181" spans="1:11" s="26" customFormat="1" hidden="1" x14ac:dyDescent="0.25">
      <c r="A1181" s="22">
        <v>1180</v>
      </c>
      <c r="B1181" s="22" t="s">
        <v>348</v>
      </c>
      <c r="C1181" s="22" t="s">
        <v>342</v>
      </c>
      <c r="D1181" s="21" t="s">
        <v>202</v>
      </c>
      <c r="E1181" s="8" t="s">
        <v>11</v>
      </c>
      <c r="F1181" s="8" t="s">
        <v>12</v>
      </c>
      <c r="G1181" s="8" t="s">
        <v>221</v>
      </c>
      <c r="H1181" s="9" t="s">
        <v>222</v>
      </c>
      <c r="J1181" s="26">
        <v>2945.2014742014744</v>
      </c>
      <c r="K1181" s="27"/>
    </row>
    <row r="1182" spans="1:11" s="26" customFormat="1" hidden="1" x14ac:dyDescent="0.25">
      <c r="A1182" s="22">
        <v>1181</v>
      </c>
      <c r="B1182" s="22" t="s">
        <v>348</v>
      </c>
      <c r="C1182" s="22" t="s">
        <v>342</v>
      </c>
      <c r="D1182" s="21" t="s">
        <v>202</v>
      </c>
      <c r="E1182" s="8" t="s">
        <v>11</v>
      </c>
      <c r="F1182" s="8" t="s">
        <v>12</v>
      </c>
      <c r="G1182" s="8" t="s">
        <v>223</v>
      </c>
      <c r="H1182" s="9" t="s">
        <v>224</v>
      </c>
      <c r="J1182" s="26">
        <v>-131.85995085995086</v>
      </c>
      <c r="K1182" s="27"/>
    </row>
    <row r="1183" spans="1:11" s="26" customFormat="1" hidden="1" x14ac:dyDescent="0.25">
      <c r="A1183" s="22">
        <v>1182</v>
      </c>
      <c r="B1183" s="22" t="s">
        <v>348</v>
      </c>
      <c r="C1183" s="22" t="s">
        <v>342</v>
      </c>
      <c r="D1183" s="21" t="s">
        <v>202</v>
      </c>
      <c r="E1183" s="8" t="s">
        <v>19</v>
      </c>
      <c r="F1183" s="8" t="s">
        <v>12</v>
      </c>
      <c r="G1183" s="8" t="s">
        <v>225</v>
      </c>
      <c r="H1183" s="9" t="s">
        <v>226</v>
      </c>
      <c r="J1183" s="26">
        <v>42371.491400491403</v>
      </c>
      <c r="K1183" s="27"/>
    </row>
    <row r="1184" spans="1:11" s="26" customFormat="1" hidden="1" x14ac:dyDescent="0.25">
      <c r="A1184" s="22">
        <v>1183</v>
      </c>
      <c r="B1184" s="22" t="s">
        <v>348</v>
      </c>
      <c r="C1184" s="22" t="s">
        <v>342</v>
      </c>
      <c r="D1184" s="21" t="s">
        <v>202</v>
      </c>
      <c r="E1184" s="8" t="s">
        <v>11</v>
      </c>
      <c r="F1184" s="8" t="s">
        <v>12</v>
      </c>
      <c r="G1184" s="8" t="s">
        <v>227</v>
      </c>
      <c r="H1184" s="9" t="s">
        <v>228</v>
      </c>
      <c r="J1184" s="26">
        <v>643.00245700245705</v>
      </c>
      <c r="K1184" s="27"/>
    </row>
    <row r="1185" spans="1:11" s="26" customFormat="1" hidden="1" x14ac:dyDescent="0.25">
      <c r="A1185" s="22">
        <v>1184</v>
      </c>
      <c r="B1185" s="22" t="s">
        <v>348</v>
      </c>
      <c r="C1185" s="22" t="s">
        <v>342</v>
      </c>
      <c r="D1185" s="21" t="s">
        <v>202</v>
      </c>
      <c r="E1185" s="8" t="s">
        <v>11</v>
      </c>
      <c r="F1185" s="8" t="s">
        <v>12</v>
      </c>
      <c r="G1185" s="8" t="s">
        <v>229</v>
      </c>
      <c r="H1185" s="9" t="s">
        <v>230</v>
      </c>
      <c r="J1185" s="26">
        <v>1261.6412776412776</v>
      </c>
      <c r="K1185" s="27"/>
    </row>
    <row r="1186" spans="1:11" s="26" customFormat="1" hidden="1" x14ac:dyDescent="0.25">
      <c r="A1186" s="22">
        <v>1185</v>
      </c>
      <c r="B1186" s="22" t="s">
        <v>348</v>
      </c>
      <c r="C1186" s="22" t="s">
        <v>342</v>
      </c>
      <c r="D1186" s="21" t="s">
        <v>202</v>
      </c>
      <c r="E1186" s="8" t="s">
        <v>11</v>
      </c>
      <c r="F1186" s="8" t="s">
        <v>12</v>
      </c>
      <c r="G1186" s="8" t="s">
        <v>231</v>
      </c>
      <c r="H1186" s="9" t="s">
        <v>232</v>
      </c>
      <c r="J1186" s="26">
        <v>2212.4815724815726</v>
      </c>
      <c r="K1186" s="27"/>
    </row>
    <row r="1187" spans="1:11" s="26" customFormat="1" hidden="1" x14ac:dyDescent="0.25">
      <c r="A1187" s="22">
        <v>1186</v>
      </c>
      <c r="B1187" s="22" t="s">
        <v>348</v>
      </c>
      <c r="C1187" s="22" t="s">
        <v>342</v>
      </c>
      <c r="D1187" s="21" t="s">
        <v>202</v>
      </c>
      <c r="E1187" s="8" t="s">
        <v>11</v>
      </c>
      <c r="F1187" s="8" t="s">
        <v>12</v>
      </c>
      <c r="G1187" s="8" t="s">
        <v>233</v>
      </c>
      <c r="H1187" s="9" t="s">
        <v>234</v>
      </c>
      <c r="J1187" s="26">
        <v>0</v>
      </c>
      <c r="K1187" s="27"/>
    </row>
    <row r="1188" spans="1:11" s="26" customFormat="1" hidden="1" x14ac:dyDescent="0.25">
      <c r="A1188" s="22">
        <v>1187</v>
      </c>
      <c r="B1188" s="22" t="s">
        <v>348</v>
      </c>
      <c r="C1188" s="22" t="s">
        <v>342</v>
      </c>
      <c r="D1188" s="21" t="s">
        <v>202</v>
      </c>
      <c r="E1188" s="8" t="s">
        <v>19</v>
      </c>
      <c r="F1188" s="8" t="s">
        <v>12</v>
      </c>
      <c r="G1188" s="8" t="s">
        <v>235</v>
      </c>
      <c r="H1188" s="9" t="s">
        <v>236</v>
      </c>
      <c r="J1188" s="26">
        <v>4117.1253071253068</v>
      </c>
      <c r="K1188" s="27"/>
    </row>
    <row r="1189" spans="1:11" s="26" customFormat="1" hidden="1" x14ac:dyDescent="0.25">
      <c r="A1189" s="22">
        <v>1188</v>
      </c>
      <c r="B1189" s="22" t="s">
        <v>348</v>
      </c>
      <c r="C1189" s="22" t="s">
        <v>342</v>
      </c>
      <c r="D1189" s="21" t="s">
        <v>202</v>
      </c>
      <c r="E1189" s="8" t="s">
        <v>11</v>
      </c>
      <c r="F1189" s="8" t="s">
        <v>12</v>
      </c>
      <c r="G1189" s="8" t="s">
        <v>237</v>
      </c>
      <c r="H1189" s="9" t="s">
        <v>238</v>
      </c>
      <c r="J1189" s="26">
        <v>0</v>
      </c>
      <c r="K1189" s="27"/>
    </row>
    <row r="1190" spans="1:11" s="26" customFormat="1" hidden="1" x14ac:dyDescent="0.25">
      <c r="A1190" s="22">
        <v>1189</v>
      </c>
      <c r="B1190" s="22" t="s">
        <v>348</v>
      </c>
      <c r="C1190" s="22" t="s">
        <v>342</v>
      </c>
      <c r="D1190" s="21" t="s">
        <v>202</v>
      </c>
      <c r="E1190" s="8" t="s">
        <v>11</v>
      </c>
      <c r="F1190" s="8" t="s">
        <v>12</v>
      </c>
      <c r="G1190" s="8" t="s">
        <v>239</v>
      </c>
      <c r="H1190" s="9" t="s">
        <v>240</v>
      </c>
      <c r="J1190" s="26">
        <v>235.73464373464373</v>
      </c>
      <c r="K1190" s="27"/>
    </row>
    <row r="1191" spans="1:11" s="26" customFormat="1" hidden="1" x14ac:dyDescent="0.25">
      <c r="A1191" s="22">
        <v>1190</v>
      </c>
      <c r="B1191" s="22" t="s">
        <v>348</v>
      </c>
      <c r="C1191" s="22" t="s">
        <v>342</v>
      </c>
      <c r="D1191" s="21" t="s">
        <v>202</v>
      </c>
      <c r="E1191" s="8" t="s">
        <v>11</v>
      </c>
      <c r="F1191" s="8" t="s">
        <v>12</v>
      </c>
      <c r="G1191" s="8" t="s">
        <v>241</v>
      </c>
      <c r="H1191" s="9" t="s">
        <v>242</v>
      </c>
      <c r="J1191" s="26">
        <v>159.1867321867322</v>
      </c>
      <c r="K1191" s="27"/>
    </row>
    <row r="1192" spans="1:11" s="26" customFormat="1" hidden="1" x14ac:dyDescent="0.25">
      <c r="A1192" s="22">
        <v>1191</v>
      </c>
      <c r="B1192" s="22" t="s">
        <v>348</v>
      </c>
      <c r="C1192" s="22" t="s">
        <v>342</v>
      </c>
      <c r="D1192" s="21" t="s">
        <v>202</v>
      </c>
      <c r="E1192" s="8" t="s">
        <v>11</v>
      </c>
      <c r="F1192" s="8" t="s">
        <v>12</v>
      </c>
      <c r="G1192" s="8" t="s">
        <v>243</v>
      </c>
      <c r="H1192" s="9" t="s">
        <v>244</v>
      </c>
      <c r="J1192" s="26">
        <v>0</v>
      </c>
      <c r="K1192" s="27"/>
    </row>
    <row r="1193" spans="1:11" s="26" customFormat="1" hidden="1" x14ac:dyDescent="0.25">
      <c r="A1193" s="22">
        <v>1192</v>
      </c>
      <c r="B1193" s="22" t="s">
        <v>348</v>
      </c>
      <c r="C1193" s="22" t="s">
        <v>342</v>
      </c>
      <c r="D1193" s="21" t="s">
        <v>202</v>
      </c>
      <c r="E1193" s="8" t="s">
        <v>11</v>
      </c>
      <c r="F1193" s="8" t="s">
        <v>12</v>
      </c>
      <c r="G1193" s="8" t="s">
        <v>245</v>
      </c>
      <c r="H1193" s="9" t="s">
        <v>246</v>
      </c>
      <c r="J1193" s="26">
        <v>413.35872235872239</v>
      </c>
      <c r="K1193" s="27"/>
    </row>
    <row r="1194" spans="1:11" s="26" customFormat="1" hidden="1" x14ac:dyDescent="0.25">
      <c r="A1194" s="22">
        <v>1193</v>
      </c>
      <c r="B1194" s="22" t="s">
        <v>348</v>
      </c>
      <c r="C1194" s="22" t="s">
        <v>342</v>
      </c>
      <c r="D1194" s="21" t="s">
        <v>202</v>
      </c>
      <c r="E1194" s="8" t="s">
        <v>11</v>
      </c>
      <c r="F1194" s="8" t="s">
        <v>12</v>
      </c>
      <c r="G1194" s="8" t="s">
        <v>247</v>
      </c>
      <c r="H1194" s="9" t="s">
        <v>248</v>
      </c>
      <c r="J1194" s="26">
        <v>669.83538083538087</v>
      </c>
      <c r="K1194" s="27"/>
    </row>
    <row r="1195" spans="1:11" s="26" customFormat="1" hidden="1" x14ac:dyDescent="0.25">
      <c r="A1195" s="22">
        <v>1194</v>
      </c>
      <c r="B1195" s="22" t="s">
        <v>348</v>
      </c>
      <c r="C1195" s="22" t="s">
        <v>342</v>
      </c>
      <c r="D1195" s="21" t="s">
        <v>202</v>
      </c>
      <c r="E1195" s="8" t="s">
        <v>11</v>
      </c>
      <c r="F1195" s="8" t="s">
        <v>12</v>
      </c>
      <c r="G1195" s="8" t="s">
        <v>249</v>
      </c>
      <c r="H1195" s="9" t="s">
        <v>250</v>
      </c>
      <c r="J1195" s="26">
        <v>186.18427518427518</v>
      </c>
      <c r="K1195" s="27"/>
    </row>
    <row r="1196" spans="1:11" s="26" customFormat="1" hidden="1" x14ac:dyDescent="0.25">
      <c r="A1196" s="22">
        <v>1195</v>
      </c>
      <c r="B1196" s="22" t="s">
        <v>348</v>
      </c>
      <c r="C1196" s="22" t="s">
        <v>342</v>
      </c>
      <c r="D1196" s="21" t="s">
        <v>202</v>
      </c>
      <c r="E1196" s="8" t="s">
        <v>11</v>
      </c>
      <c r="F1196" s="8" t="s">
        <v>12</v>
      </c>
      <c r="G1196" s="8" t="s">
        <v>251</v>
      </c>
      <c r="H1196" s="9" t="s">
        <v>252</v>
      </c>
      <c r="J1196" s="26">
        <v>0</v>
      </c>
      <c r="K1196" s="27"/>
    </row>
    <row r="1197" spans="1:11" s="26" customFormat="1" hidden="1" x14ac:dyDescent="0.25">
      <c r="A1197" s="22">
        <v>1196</v>
      </c>
      <c r="B1197" s="22" t="s">
        <v>348</v>
      </c>
      <c r="C1197" s="22" t="s">
        <v>342</v>
      </c>
      <c r="D1197" s="21" t="s">
        <v>202</v>
      </c>
      <c r="E1197" s="8" t="s">
        <v>11</v>
      </c>
      <c r="F1197" s="8" t="s">
        <v>12</v>
      </c>
      <c r="G1197" s="8" t="s">
        <v>253</v>
      </c>
      <c r="H1197" s="9" t="s">
        <v>254</v>
      </c>
      <c r="J1197" s="26">
        <v>0</v>
      </c>
      <c r="K1197" s="27"/>
    </row>
    <row r="1198" spans="1:11" s="26" customFormat="1" hidden="1" x14ac:dyDescent="0.25">
      <c r="A1198" s="22">
        <v>1197</v>
      </c>
      <c r="B1198" s="22" t="s">
        <v>348</v>
      </c>
      <c r="C1198" s="22" t="s">
        <v>342</v>
      </c>
      <c r="D1198" s="21" t="s">
        <v>202</v>
      </c>
      <c r="E1198" s="8" t="s">
        <v>11</v>
      </c>
      <c r="F1198" s="8" t="s">
        <v>12</v>
      </c>
      <c r="G1198" s="8" t="s">
        <v>255</v>
      </c>
      <c r="H1198" s="9" t="s">
        <v>256</v>
      </c>
      <c r="J1198" s="26">
        <v>0</v>
      </c>
      <c r="K1198" s="27"/>
    </row>
    <row r="1199" spans="1:11" s="26" customFormat="1" hidden="1" x14ac:dyDescent="0.25">
      <c r="A1199" s="22">
        <v>1198</v>
      </c>
      <c r="B1199" s="22" t="s">
        <v>348</v>
      </c>
      <c r="C1199" s="22" t="s">
        <v>342</v>
      </c>
      <c r="D1199" s="21" t="s">
        <v>202</v>
      </c>
      <c r="E1199" s="8" t="s">
        <v>11</v>
      </c>
      <c r="F1199" s="8" t="s">
        <v>12</v>
      </c>
      <c r="G1199" s="8" t="s">
        <v>257</v>
      </c>
      <c r="H1199" s="9" t="s">
        <v>258</v>
      </c>
      <c r="J1199" s="26">
        <v>0</v>
      </c>
      <c r="K1199" s="27"/>
    </row>
    <row r="1200" spans="1:11" s="26" customFormat="1" hidden="1" x14ac:dyDescent="0.25">
      <c r="A1200" s="22">
        <v>1199</v>
      </c>
      <c r="B1200" s="22" t="s">
        <v>348</v>
      </c>
      <c r="C1200" s="22" t="s">
        <v>342</v>
      </c>
      <c r="D1200" s="21" t="s">
        <v>202</v>
      </c>
      <c r="E1200" s="8" t="s">
        <v>11</v>
      </c>
      <c r="F1200" s="8" t="s">
        <v>12</v>
      </c>
      <c r="G1200" s="8" t="s">
        <v>259</v>
      </c>
      <c r="H1200" s="9" t="s">
        <v>260</v>
      </c>
      <c r="J1200" s="26">
        <v>0</v>
      </c>
      <c r="K1200" s="27"/>
    </row>
    <row r="1201" spans="1:11" s="26" customFormat="1" hidden="1" x14ac:dyDescent="0.25">
      <c r="A1201" s="22">
        <v>1200</v>
      </c>
      <c r="B1201" s="22" t="s">
        <v>348</v>
      </c>
      <c r="C1201" s="22" t="s">
        <v>342</v>
      </c>
      <c r="D1201" s="21" t="s">
        <v>202</v>
      </c>
      <c r="E1201" s="8" t="s">
        <v>11</v>
      </c>
      <c r="F1201" s="8" t="s">
        <v>12</v>
      </c>
      <c r="G1201" s="8" t="s">
        <v>261</v>
      </c>
      <c r="H1201" s="9" t="s">
        <v>262</v>
      </c>
      <c r="J1201" s="26">
        <v>0</v>
      </c>
      <c r="K1201" s="27"/>
    </row>
    <row r="1202" spans="1:11" s="26" customFormat="1" hidden="1" x14ac:dyDescent="0.25">
      <c r="A1202" s="22">
        <v>1201</v>
      </c>
      <c r="B1202" s="22" t="s">
        <v>348</v>
      </c>
      <c r="C1202" s="22" t="s">
        <v>342</v>
      </c>
      <c r="D1202" s="21" t="s">
        <v>202</v>
      </c>
      <c r="E1202" s="8" t="s">
        <v>11</v>
      </c>
      <c r="F1202" s="8" t="s">
        <v>12</v>
      </c>
      <c r="G1202" s="8" t="s">
        <v>263</v>
      </c>
      <c r="H1202" s="9" t="s">
        <v>264</v>
      </c>
      <c r="J1202" s="26">
        <v>0</v>
      </c>
      <c r="K1202" s="27"/>
    </row>
    <row r="1203" spans="1:11" s="26" customFormat="1" hidden="1" x14ac:dyDescent="0.25">
      <c r="A1203" s="22">
        <v>1202</v>
      </c>
      <c r="B1203" s="22" t="s">
        <v>348</v>
      </c>
      <c r="C1203" s="22" t="s">
        <v>342</v>
      </c>
      <c r="D1203" s="21" t="s">
        <v>202</v>
      </c>
      <c r="E1203" s="8" t="s">
        <v>11</v>
      </c>
      <c r="F1203" s="8" t="s">
        <v>12</v>
      </c>
      <c r="G1203" s="8" t="s">
        <v>265</v>
      </c>
      <c r="H1203" s="9" t="s">
        <v>266</v>
      </c>
      <c r="J1203" s="26">
        <v>0</v>
      </c>
      <c r="K1203" s="27"/>
    </row>
    <row r="1204" spans="1:11" s="26" customFormat="1" hidden="1" x14ac:dyDescent="0.25">
      <c r="A1204" s="22">
        <v>1203</v>
      </c>
      <c r="B1204" s="22" t="s">
        <v>348</v>
      </c>
      <c r="C1204" s="22" t="s">
        <v>342</v>
      </c>
      <c r="D1204" s="21" t="s">
        <v>202</v>
      </c>
      <c r="E1204" s="8" t="s">
        <v>11</v>
      </c>
      <c r="F1204" s="8" t="s">
        <v>12</v>
      </c>
      <c r="G1204" s="8" t="s">
        <v>267</v>
      </c>
      <c r="H1204" s="9" t="s">
        <v>268</v>
      </c>
      <c r="J1204" s="26">
        <v>290.71744471744472</v>
      </c>
      <c r="K1204" s="27"/>
    </row>
    <row r="1205" spans="1:11" s="26" customFormat="1" hidden="1" x14ac:dyDescent="0.25">
      <c r="A1205" s="22">
        <v>1204</v>
      </c>
      <c r="B1205" s="22" t="s">
        <v>348</v>
      </c>
      <c r="C1205" s="22" t="s">
        <v>342</v>
      </c>
      <c r="D1205" s="21" t="s">
        <v>202</v>
      </c>
      <c r="E1205" s="8" t="s">
        <v>11</v>
      </c>
      <c r="F1205" s="8" t="s">
        <v>12</v>
      </c>
      <c r="G1205" s="8" t="s">
        <v>269</v>
      </c>
      <c r="H1205" s="9" t="s">
        <v>270</v>
      </c>
      <c r="J1205" s="26">
        <v>0</v>
      </c>
      <c r="K1205" s="27"/>
    </row>
    <row r="1206" spans="1:11" s="26" customFormat="1" hidden="1" x14ac:dyDescent="0.25">
      <c r="A1206" s="22">
        <v>1205</v>
      </c>
      <c r="B1206" s="22" t="s">
        <v>348</v>
      </c>
      <c r="C1206" s="22" t="s">
        <v>342</v>
      </c>
      <c r="D1206" s="21" t="s">
        <v>202</v>
      </c>
      <c r="E1206" s="8" t="s">
        <v>11</v>
      </c>
      <c r="F1206" s="8" t="s">
        <v>12</v>
      </c>
      <c r="G1206" s="8" t="s">
        <v>271</v>
      </c>
      <c r="H1206" s="9" t="s">
        <v>272</v>
      </c>
      <c r="J1206" s="26">
        <v>0</v>
      </c>
      <c r="K1206" s="27"/>
    </row>
    <row r="1207" spans="1:11" s="26" customFormat="1" hidden="1" x14ac:dyDescent="0.25">
      <c r="A1207" s="22">
        <v>1206</v>
      </c>
      <c r="B1207" s="22" t="s">
        <v>348</v>
      </c>
      <c r="C1207" s="22" t="s">
        <v>342</v>
      </c>
      <c r="D1207" s="21" t="s">
        <v>202</v>
      </c>
      <c r="E1207" s="8" t="s">
        <v>19</v>
      </c>
      <c r="F1207" s="8" t="s">
        <v>12</v>
      </c>
      <c r="G1207" s="8" t="s">
        <v>273</v>
      </c>
      <c r="H1207" s="9" t="s">
        <v>274</v>
      </c>
      <c r="J1207" s="26">
        <v>1955.0171990171991</v>
      </c>
      <c r="K1207" s="27"/>
    </row>
    <row r="1208" spans="1:11" s="26" customFormat="1" hidden="1" x14ac:dyDescent="0.25">
      <c r="A1208" s="22">
        <v>1207</v>
      </c>
      <c r="B1208" s="22" t="s">
        <v>348</v>
      </c>
      <c r="C1208" s="22" t="s">
        <v>342</v>
      </c>
      <c r="D1208" s="21" t="s">
        <v>202</v>
      </c>
      <c r="E1208" s="8" t="s">
        <v>11</v>
      </c>
      <c r="F1208" s="8" t="s">
        <v>12</v>
      </c>
      <c r="G1208" s="8" t="s">
        <v>275</v>
      </c>
      <c r="H1208" s="9" t="s">
        <v>276</v>
      </c>
      <c r="J1208" s="26">
        <v>817.66339066339071</v>
      </c>
      <c r="K1208" s="27"/>
    </row>
    <row r="1209" spans="1:11" s="26" customFormat="1" hidden="1" x14ac:dyDescent="0.25">
      <c r="A1209" s="22">
        <v>1208</v>
      </c>
      <c r="B1209" s="22" t="s">
        <v>348</v>
      </c>
      <c r="C1209" s="22" t="s">
        <v>342</v>
      </c>
      <c r="D1209" s="21" t="s">
        <v>202</v>
      </c>
      <c r="E1209" s="8" t="s">
        <v>11</v>
      </c>
      <c r="F1209" s="8" t="s">
        <v>12</v>
      </c>
      <c r="G1209" s="8" t="s">
        <v>277</v>
      </c>
      <c r="H1209" s="9" t="s">
        <v>278</v>
      </c>
      <c r="J1209" s="26">
        <v>346.02948402948402</v>
      </c>
      <c r="K1209" s="27"/>
    </row>
    <row r="1210" spans="1:11" s="26" customFormat="1" hidden="1" x14ac:dyDescent="0.25">
      <c r="A1210" s="22">
        <v>1209</v>
      </c>
      <c r="B1210" s="22" t="s">
        <v>348</v>
      </c>
      <c r="C1210" s="22" t="s">
        <v>342</v>
      </c>
      <c r="D1210" s="21" t="s">
        <v>202</v>
      </c>
      <c r="E1210" s="8" t="s">
        <v>11</v>
      </c>
      <c r="F1210" s="8" t="s">
        <v>12</v>
      </c>
      <c r="G1210" s="8" t="s">
        <v>279</v>
      </c>
      <c r="H1210" s="9" t="s">
        <v>280</v>
      </c>
      <c r="J1210" s="26">
        <v>0</v>
      </c>
      <c r="K1210" s="27"/>
    </row>
    <row r="1211" spans="1:11" s="26" customFormat="1" hidden="1" x14ac:dyDescent="0.25">
      <c r="A1211" s="22">
        <v>1210</v>
      </c>
      <c r="B1211" s="22" t="s">
        <v>348</v>
      </c>
      <c r="C1211" s="22" t="s">
        <v>342</v>
      </c>
      <c r="D1211" s="21" t="s">
        <v>202</v>
      </c>
      <c r="E1211" s="8" t="s">
        <v>11</v>
      </c>
      <c r="F1211" s="8" t="s">
        <v>12</v>
      </c>
      <c r="G1211" s="8" t="s">
        <v>281</v>
      </c>
      <c r="H1211" s="9" t="s">
        <v>282</v>
      </c>
      <c r="J1211" s="26">
        <v>0</v>
      </c>
      <c r="K1211" s="27"/>
    </row>
    <row r="1212" spans="1:11" s="26" customFormat="1" hidden="1" x14ac:dyDescent="0.25">
      <c r="A1212" s="22">
        <v>1211</v>
      </c>
      <c r="B1212" s="22" t="s">
        <v>348</v>
      </c>
      <c r="C1212" s="22" t="s">
        <v>342</v>
      </c>
      <c r="D1212" s="21" t="s">
        <v>202</v>
      </c>
      <c r="E1212" s="8" t="s">
        <v>11</v>
      </c>
      <c r="F1212" s="8" t="s">
        <v>12</v>
      </c>
      <c r="G1212" s="8" t="s">
        <v>283</v>
      </c>
      <c r="H1212" s="9" t="s">
        <v>284</v>
      </c>
      <c r="J1212" s="26">
        <v>272.60933660933659</v>
      </c>
      <c r="K1212" s="27"/>
    </row>
    <row r="1213" spans="1:11" s="26" customFormat="1" hidden="1" x14ac:dyDescent="0.25">
      <c r="A1213" s="22">
        <v>1212</v>
      </c>
      <c r="B1213" s="22" t="s">
        <v>348</v>
      </c>
      <c r="C1213" s="22" t="s">
        <v>342</v>
      </c>
      <c r="D1213" s="21" t="s">
        <v>202</v>
      </c>
      <c r="E1213" s="8" t="s">
        <v>11</v>
      </c>
      <c r="F1213" s="8" t="s">
        <v>12</v>
      </c>
      <c r="G1213" s="8" t="s">
        <v>285</v>
      </c>
      <c r="H1213" s="9" t="s">
        <v>286</v>
      </c>
      <c r="J1213" s="26">
        <v>0</v>
      </c>
      <c r="K1213" s="27"/>
    </row>
    <row r="1214" spans="1:11" s="26" customFormat="1" hidden="1" x14ac:dyDescent="0.25">
      <c r="A1214" s="22">
        <v>1213</v>
      </c>
      <c r="B1214" s="22" t="s">
        <v>348</v>
      </c>
      <c r="C1214" s="22" t="s">
        <v>342</v>
      </c>
      <c r="D1214" s="21" t="s">
        <v>202</v>
      </c>
      <c r="E1214" s="8" t="s">
        <v>19</v>
      </c>
      <c r="F1214" s="8" t="s">
        <v>12</v>
      </c>
      <c r="G1214" s="8" t="s">
        <v>287</v>
      </c>
      <c r="H1214" s="9" t="s">
        <v>288</v>
      </c>
      <c r="J1214" s="26">
        <v>1436.3022113022114</v>
      </c>
      <c r="K1214" s="27"/>
    </row>
    <row r="1215" spans="1:11" s="26" customFormat="1" hidden="1" x14ac:dyDescent="0.25">
      <c r="A1215" s="22">
        <v>1214</v>
      </c>
      <c r="B1215" s="22" t="s">
        <v>348</v>
      </c>
      <c r="C1215" s="22" t="s">
        <v>342</v>
      </c>
      <c r="D1215" s="21" t="s">
        <v>202</v>
      </c>
      <c r="E1215" s="8" t="s">
        <v>11</v>
      </c>
      <c r="F1215" s="8" t="s">
        <v>12</v>
      </c>
      <c r="G1215" s="8" t="s">
        <v>289</v>
      </c>
      <c r="H1215" s="9" t="s">
        <v>290</v>
      </c>
      <c r="J1215" s="26">
        <v>10286.505170149787</v>
      </c>
      <c r="K1215" s="27"/>
    </row>
    <row r="1216" spans="1:11" s="26" customFormat="1" hidden="1" x14ac:dyDescent="0.25">
      <c r="A1216" s="22">
        <v>1215</v>
      </c>
      <c r="B1216" s="22" t="s">
        <v>348</v>
      </c>
      <c r="C1216" s="22" t="s">
        <v>342</v>
      </c>
      <c r="D1216" s="21" t="s">
        <v>202</v>
      </c>
      <c r="E1216" s="8" t="s">
        <v>19</v>
      </c>
      <c r="F1216" s="8" t="s">
        <v>12</v>
      </c>
      <c r="G1216" s="8" t="s">
        <v>291</v>
      </c>
      <c r="H1216" s="9" t="s">
        <v>292</v>
      </c>
      <c r="J1216" s="26">
        <v>60166.441288085902</v>
      </c>
      <c r="K1216" s="27"/>
    </row>
    <row r="1217" spans="1:11" s="26" customFormat="1" hidden="1" x14ac:dyDescent="0.25">
      <c r="A1217" s="22">
        <v>1216</v>
      </c>
      <c r="B1217" s="22" t="s">
        <v>348</v>
      </c>
      <c r="C1217" s="22" t="s">
        <v>342</v>
      </c>
      <c r="D1217" s="21" t="s">
        <v>202</v>
      </c>
      <c r="E1217" s="8" t="s">
        <v>11</v>
      </c>
      <c r="F1217" s="8" t="s">
        <v>12</v>
      </c>
      <c r="G1217" s="8" t="s">
        <v>293</v>
      </c>
      <c r="H1217" s="9" t="s">
        <v>294</v>
      </c>
      <c r="J1217" s="26">
        <v>27.82063882063882</v>
      </c>
      <c r="K1217" s="27"/>
    </row>
    <row r="1218" spans="1:11" s="26" customFormat="1" hidden="1" x14ac:dyDescent="0.25">
      <c r="A1218" s="22">
        <v>1217</v>
      </c>
      <c r="B1218" s="22" t="s">
        <v>348</v>
      </c>
      <c r="C1218" s="22" t="s">
        <v>342</v>
      </c>
      <c r="D1218" s="21" t="s">
        <v>202</v>
      </c>
      <c r="E1218" s="8" t="s">
        <v>11</v>
      </c>
      <c r="F1218" s="8" t="s">
        <v>12</v>
      </c>
      <c r="G1218" s="8" t="s">
        <v>295</v>
      </c>
      <c r="H1218" s="9" t="s">
        <v>296</v>
      </c>
      <c r="J1218" s="26">
        <v>525.95823095823096</v>
      </c>
      <c r="K1218" s="27"/>
    </row>
    <row r="1219" spans="1:11" s="26" customFormat="1" hidden="1" x14ac:dyDescent="0.25">
      <c r="A1219" s="22">
        <v>1218</v>
      </c>
      <c r="B1219" s="22" t="s">
        <v>348</v>
      </c>
      <c r="C1219" s="22" t="s">
        <v>342</v>
      </c>
      <c r="D1219" s="21" t="s">
        <v>202</v>
      </c>
      <c r="E1219" s="8" t="s">
        <v>19</v>
      </c>
      <c r="F1219" s="8" t="s">
        <v>12</v>
      </c>
      <c r="G1219" s="8" t="s">
        <v>297</v>
      </c>
      <c r="H1219" s="9" t="s">
        <v>298</v>
      </c>
      <c r="J1219" s="26">
        <v>60720.220157864773</v>
      </c>
      <c r="K1219" s="27"/>
    </row>
    <row r="1220" spans="1:11" s="26" customFormat="1" hidden="1" x14ac:dyDescent="0.25">
      <c r="A1220" s="22">
        <v>1219</v>
      </c>
      <c r="B1220" s="22" t="s">
        <v>348</v>
      </c>
      <c r="C1220" s="22" t="s">
        <v>342</v>
      </c>
      <c r="D1220" s="21" t="s">
        <v>202</v>
      </c>
      <c r="E1220" s="8" t="s">
        <v>19</v>
      </c>
      <c r="F1220" s="8" t="s">
        <v>12</v>
      </c>
      <c r="G1220" s="8" t="s">
        <v>299</v>
      </c>
      <c r="H1220" s="9" t="s">
        <v>300</v>
      </c>
      <c r="J1220" s="26">
        <v>40360.668304668303</v>
      </c>
      <c r="K1220" s="27"/>
    </row>
    <row r="1221" spans="1:11" s="26" customFormat="1" hidden="1" x14ac:dyDescent="0.25">
      <c r="A1221" s="22">
        <v>1220</v>
      </c>
      <c r="B1221" s="22" t="s">
        <v>348</v>
      </c>
      <c r="C1221" s="22" t="s">
        <v>342</v>
      </c>
      <c r="D1221" s="21" t="s">
        <v>202</v>
      </c>
      <c r="E1221" s="8" t="s">
        <v>11</v>
      </c>
      <c r="F1221" s="8" t="s">
        <v>12</v>
      </c>
      <c r="G1221" s="8" t="s">
        <v>301</v>
      </c>
      <c r="H1221" s="9" t="s">
        <v>302</v>
      </c>
      <c r="J1221" s="26">
        <v>-20359.551853196466</v>
      </c>
      <c r="K1221" s="27"/>
    </row>
    <row r="1222" spans="1:11" s="26" customFormat="1" hidden="1" x14ac:dyDescent="0.25">
      <c r="A1222" s="22">
        <v>1221</v>
      </c>
      <c r="B1222" s="22" t="s">
        <v>348</v>
      </c>
      <c r="C1222" s="22" t="s">
        <v>342</v>
      </c>
      <c r="D1222" s="21" t="s">
        <v>303</v>
      </c>
      <c r="E1222" s="8" t="s">
        <v>11</v>
      </c>
      <c r="F1222" s="8" t="s">
        <v>12</v>
      </c>
      <c r="G1222" s="8" t="s">
        <v>304</v>
      </c>
      <c r="H1222" s="9" t="s">
        <v>305</v>
      </c>
      <c r="J1222" s="26">
        <v>0</v>
      </c>
      <c r="K1222" s="27"/>
    </row>
    <row r="1223" spans="1:11" s="26" customFormat="1" hidden="1" x14ac:dyDescent="0.25">
      <c r="A1223" s="22">
        <v>1222</v>
      </c>
      <c r="B1223" s="22" t="s">
        <v>348</v>
      </c>
      <c r="C1223" s="22" t="s">
        <v>342</v>
      </c>
      <c r="D1223" s="21" t="s">
        <v>303</v>
      </c>
      <c r="E1223" s="8" t="s">
        <v>11</v>
      </c>
      <c r="F1223" s="8" t="s">
        <v>12</v>
      </c>
      <c r="G1223" s="8" t="s">
        <v>306</v>
      </c>
      <c r="H1223" s="9" t="s">
        <v>307</v>
      </c>
      <c r="J1223" s="26">
        <v>0</v>
      </c>
      <c r="K1223" s="27"/>
    </row>
    <row r="1224" spans="1:11" s="26" customFormat="1" hidden="1" x14ac:dyDescent="0.25">
      <c r="A1224" s="22">
        <v>1223</v>
      </c>
      <c r="B1224" s="22" t="s">
        <v>348</v>
      </c>
      <c r="C1224" s="22" t="s">
        <v>342</v>
      </c>
      <c r="D1224" s="21" t="s">
        <v>303</v>
      </c>
      <c r="E1224" s="8" t="s">
        <v>11</v>
      </c>
      <c r="F1224" s="8" t="s">
        <v>12</v>
      </c>
      <c r="G1224" s="8" t="s">
        <v>308</v>
      </c>
      <c r="H1224" s="9" t="s">
        <v>309</v>
      </c>
      <c r="J1224" s="26">
        <v>0</v>
      </c>
      <c r="K1224" s="27"/>
    </row>
    <row r="1225" spans="1:11" s="26" customFormat="1" hidden="1" x14ac:dyDescent="0.25">
      <c r="A1225" s="22">
        <v>1224</v>
      </c>
      <c r="B1225" s="22" t="s">
        <v>348</v>
      </c>
      <c r="C1225" s="22" t="s">
        <v>342</v>
      </c>
      <c r="D1225" s="21" t="s">
        <v>303</v>
      </c>
      <c r="E1225" s="8" t="s">
        <v>11</v>
      </c>
      <c r="F1225" s="8" t="s">
        <v>12</v>
      </c>
      <c r="G1225" s="8" t="s">
        <v>310</v>
      </c>
      <c r="H1225" s="9" t="s">
        <v>311</v>
      </c>
      <c r="J1225" s="26">
        <v>0</v>
      </c>
      <c r="K1225" s="27"/>
    </row>
    <row r="1226" spans="1:11" s="26" customFormat="1" hidden="1" x14ac:dyDescent="0.25">
      <c r="A1226" s="22">
        <v>1225</v>
      </c>
      <c r="B1226" s="22" t="s">
        <v>348</v>
      </c>
      <c r="C1226" s="22" t="s">
        <v>342</v>
      </c>
      <c r="D1226" s="21" t="s">
        <v>303</v>
      </c>
      <c r="E1226" s="8" t="s">
        <v>11</v>
      </c>
      <c r="F1226" s="8" t="s">
        <v>12</v>
      </c>
      <c r="G1226" s="8" t="s">
        <v>312</v>
      </c>
      <c r="H1226" s="9" t="s">
        <v>313</v>
      </c>
      <c r="J1226" s="26">
        <v>27.82063882063882</v>
      </c>
      <c r="K1226" s="27"/>
    </row>
    <row r="1227" spans="1:11" s="26" customFormat="1" hidden="1" x14ac:dyDescent="0.25">
      <c r="A1227" s="22">
        <v>1226</v>
      </c>
      <c r="B1227" s="22" t="s">
        <v>348</v>
      </c>
      <c r="C1227" s="22" t="s">
        <v>342</v>
      </c>
      <c r="D1227" s="21" t="s">
        <v>303</v>
      </c>
      <c r="E1227" s="8" t="s">
        <v>11</v>
      </c>
      <c r="F1227" s="8" t="s">
        <v>12</v>
      </c>
      <c r="G1227" s="8" t="s">
        <v>314</v>
      </c>
      <c r="H1227" s="9" t="s">
        <v>315</v>
      </c>
      <c r="J1227" s="26">
        <v>0</v>
      </c>
      <c r="K1227" s="27"/>
    </row>
    <row r="1228" spans="1:11" s="26" customFormat="1" hidden="1" x14ac:dyDescent="0.25">
      <c r="A1228" s="22">
        <v>1227</v>
      </c>
      <c r="B1228" s="22" t="s">
        <v>348</v>
      </c>
      <c r="C1228" s="22" t="s">
        <v>342</v>
      </c>
      <c r="D1228" s="21" t="s">
        <v>303</v>
      </c>
      <c r="E1228" s="8" t="s">
        <v>11</v>
      </c>
      <c r="F1228" s="8" t="s">
        <v>12</v>
      </c>
      <c r="G1228" s="8" t="s">
        <v>316</v>
      </c>
      <c r="H1228" s="9" t="s">
        <v>317</v>
      </c>
      <c r="J1228" s="26">
        <v>0</v>
      </c>
      <c r="K1228" s="27"/>
    </row>
    <row r="1229" spans="1:11" s="26" customFormat="1" hidden="1" x14ac:dyDescent="0.25">
      <c r="A1229" s="22">
        <v>1228</v>
      </c>
      <c r="B1229" s="22" t="s">
        <v>348</v>
      </c>
      <c r="C1229" s="22" t="s">
        <v>342</v>
      </c>
      <c r="D1229" s="21" t="s">
        <v>303</v>
      </c>
      <c r="E1229" s="8" t="s">
        <v>19</v>
      </c>
      <c r="F1229" s="8" t="s">
        <v>12</v>
      </c>
      <c r="G1229" s="8" t="s">
        <v>318</v>
      </c>
      <c r="H1229" s="9" t="s">
        <v>319</v>
      </c>
      <c r="J1229" s="26">
        <v>27.82063882063882</v>
      </c>
      <c r="K1229" s="27"/>
    </row>
    <row r="1230" spans="1:11" s="26" customFormat="1" hidden="1" x14ac:dyDescent="0.25">
      <c r="A1230" s="22">
        <v>1229</v>
      </c>
      <c r="B1230" s="22" t="s">
        <v>348</v>
      </c>
      <c r="C1230" s="22" t="s">
        <v>342</v>
      </c>
      <c r="D1230" s="21" t="s">
        <v>303</v>
      </c>
      <c r="E1230" s="8" t="s">
        <v>19</v>
      </c>
      <c r="F1230" s="8" t="s">
        <v>12</v>
      </c>
      <c r="G1230" s="8" t="s">
        <v>320</v>
      </c>
      <c r="H1230" s="9" t="s">
        <v>321</v>
      </c>
      <c r="J1230" s="26">
        <v>553.77886977886976</v>
      </c>
      <c r="K1230" s="27"/>
    </row>
    <row r="1231" spans="1:11" s="26" customFormat="1" hidden="1" x14ac:dyDescent="0.25">
      <c r="A1231" s="22">
        <v>1230</v>
      </c>
      <c r="B1231" s="22" t="s">
        <v>348</v>
      </c>
      <c r="C1231" s="22" t="s">
        <v>342</v>
      </c>
      <c r="D1231" s="21" t="s">
        <v>303</v>
      </c>
      <c r="E1231" s="8" t="s">
        <v>11</v>
      </c>
      <c r="F1231" s="8" t="s">
        <v>12</v>
      </c>
      <c r="G1231" s="8" t="s">
        <v>322</v>
      </c>
      <c r="H1231" s="9" t="s">
        <v>323</v>
      </c>
      <c r="J1231" s="26">
        <v>21186.157248157248</v>
      </c>
      <c r="K1231" s="27"/>
    </row>
    <row r="1232" spans="1:11" s="26" customFormat="1" hidden="1" x14ac:dyDescent="0.25">
      <c r="A1232" s="22">
        <v>1231</v>
      </c>
      <c r="B1232" s="22" t="s">
        <v>348</v>
      </c>
      <c r="C1232" s="22" t="s">
        <v>342</v>
      </c>
      <c r="D1232" s="21" t="s">
        <v>303</v>
      </c>
      <c r="E1232" s="8" t="s">
        <v>11</v>
      </c>
      <c r="F1232" s="8" t="s">
        <v>12</v>
      </c>
      <c r="G1232" s="8" t="s">
        <v>324</v>
      </c>
      <c r="H1232" s="9" t="s">
        <v>325</v>
      </c>
      <c r="J1232" s="26">
        <v>0</v>
      </c>
      <c r="K1232" s="27"/>
    </row>
    <row r="1233" spans="1:11" s="26" customFormat="1" hidden="1" x14ac:dyDescent="0.25">
      <c r="A1233" s="22">
        <v>1232</v>
      </c>
      <c r="B1233" s="22" t="s">
        <v>348</v>
      </c>
      <c r="C1233" s="22" t="s">
        <v>342</v>
      </c>
      <c r="D1233" s="21" t="s">
        <v>303</v>
      </c>
      <c r="E1233" s="8" t="s">
        <v>11</v>
      </c>
      <c r="F1233" s="8" t="s">
        <v>12</v>
      </c>
      <c r="G1233" s="8" t="s">
        <v>326</v>
      </c>
      <c r="H1233" s="9" t="s">
        <v>327</v>
      </c>
      <c r="J1233" s="26">
        <v>-20632.37837837838</v>
      </c>
      <c r="K1233" s="27"/>
    </row>
    <row r="1234" spans="1:11" s="26" customFormat="1" hidden="1" x14ac:dyDescent="0.25">
      <c r="A1234" s="22">
        <v>1233</v>
      </c>
      <c r="B1234" s="22" t="s">
        <v>349</v>
      </c>
      <c r="C1234" s="22" t="s">
        <v>342</v>
      </c>
      <c r="D1234" s="21" t="s">
        <v>10</v>
      </c>
      <c r="E1234" s="8" t="s">
        <v>11</v>
      </c>
      <c r="F1234" s="8" t="s">
        <v>12</v>
      </c>
      <c r="G1234" s="8" t="s">
        <v>13</v>
      </c>
      <c r="H1234" s="9" t="s">
        <v>14</v>
      </c>
      <c r="K1234" s="27"/>
    </row>
    <row r="1235" spans="1:11" s="26" customFormat="1" hidden="1" x14ac:dyDescent="0.25">
      <c r="A1235" s="22">
        <v>1234</v>
      </c>
      <c r="B1235" s="22" t="s">
        <v>349</v>
      </c>
      <c r="C1235" s="22" t="s">
        <v>342</v>
      </c>
      <c r="D1235" s="21" t="s">
        <v>10</v>
      </c>
      <c r="E1235" s="8" t="s">
        <v>11</v>
      </c>
      <c r="F1235" s="8" t="s">
        <v>12</v>
      </c>
      <c r="G1235" s="8" t="s">
        <v>15</v>
      </c>
      <c r="H1235" s="9" t="s">
        <v>16</v>
      </c>
      <c r="K1235" s="27"/>
    </row>
    <row r="1236" spans="1:11" s="26" customFormat="1" hidden="1" x14ac:dyDescent="0.25">
      <c r="A1236" s="22">
        <v>1235</v>
      </c>
      <c r="B1236" s="22" t="s">
        <v>349</v>
      </c>
      <c r="C1236" s="22" t="s">
        <v>342</v>
      </c>
      <c r="D1236" s="21" t="s">
        <v>10</v>
      </c>
      <c r="E1236" s="8" t="s">
        <v>11</v>
      </c>
      <c r="F1236" s="8" t="s">
        <v>12</v>
      </c>
      <c r="G1236" s="8" t="s">
        <v>17</v>
      </c>
      <c r="H1236" s="9" t="s">
        <v>18</v>
      </c>
      <c r="K1236" s="27"/>
    </row>
    <row r="1237" spans="1:11" s="26" customFormat="1" hidden="1" x14ac:dyDescent="0.25">
      <c r="A1237" s="22">
        <v>1236</v>
      </c>
      <c r="B1237" s="22" t="s">
        <v>349</v>
      </c>
      <c r="C1237" s="22" t="s">
        <v>342</v>
      </c>
      <c r="D1237" s="21" t="s">
        <v>10</v>
      </c>
      <c r="E1237" s="8" t="s">
        <v>19</v>
      </c>
      <c r="F1237" s="8" t="s">
        <v>12</v>
      </c>
      <c r="G1237" s="8" t="s">
        <v>20</v>
      </c>
      <c r="H1237" s="9" t="s">
        <v>21</v>
      </c>
      <c r="J1237" s="26">
        <v>0</v>
      </c>
      <c r="K1237" s="27"/>
    </row>
    <row r="1238" spans="1:11" s="26" customFormat="1" hidden="1" x14ac:dyDescent="0.25">
      <c r="A1238" s="22">
        <v>1237</v>
      </c>
      <c r="B1238" s="22" t="s">
        <v>349</v>
      </c>
      <c r="C1238" s="22" t="s">
        <v>342</v>
      </c>
      <c r="D1238" s="21" t="s">
        <v>10</v>
      </c>
      <c r="E1238" s="8" t="s">
        <v>11</v>
      </c>
      <c r="F1238" s="8" t="s">
        <v>12</v>
      </c>
      <c r="G1238" s="8" t="s">
        <v>22</v>
      </c>
      <c r="H1238" s="9" t="s">
        <v>23</v>
      </c>
      <c r="K1238" s="27"/>
    </row>
    <row r="1239" spans="1:11" s="26" customFormat="1" hidden="1" x14ac:dyDescent="0.25">
      <c r="A1239" s="22">
        <v>1238</v>
      </c>
      <c r="B1239" s="22" t="s">
        <v>349</v>
      </c>
      <c r="C1239" s="22" t="s">
        <v>342</v>
      </c>
      <c r="D1239" s="21" t="s">
        <v>10</v>
      </c>
      <c r="E1239" s="8" t="s">
        <v>11</v>
      </c>
      <c r="F1239" s="8" t="s">
        <v>12</v>
      </c>
      <c r="G1239" s="8" t="s">
        <v>24</v>
      </c>
      <c r="H1239" s="9" t="s">
        <v>25</v>
      </c>
      <c r="K1239" s="27"/>
    </row>
    <row r="1240" spans="1:11" s="26" customFormat="1" hidden="1" x14ac:dyDescent="0.25">
      <c r="A1240" s="22">
        <v>1239</v>
      </c>
      <c r="B1240" s="22" t="s">
        <v>349</v>
      </c>
      <c r="C1240" s="22" t="s">
        <v>342</v>
      </c>
      <c r="D1240" s="21" t="s">
        <v>10</v>
      </c>
      <c r="E1240" s="8" t="s">
        <v>19</v>
      </c>
      <c r="F1240" s="8" t="s">
        <v>12</v>
      </c>
      <c r="G1240" s="8" t="s">
        <v>26</v>
      </c>
      <c r="H1240" s="9" t="s">
        <v>27</v>
      </c>
      <c r="J1240" s="26">
        <v>0</v>
      </c>
      <c r="K1240" s="27"/>
    </row>
    <row r="1241" spans="1:11" s="26" customFormat="1" hidden="1" x14ac:dyDescent="0.25">
      <c r="A1241" s="22">
        <v>1240</v>
      </c>
      <c r="B1241" s="22" t="s">
        <v>349</v>
      </c>
      <c r="C1241" s="22" t="s">
        <v>342</v>
      </c>
      <c r="D1241" s="21" t="s">
        <v>10</v>
      </c>
      <c r="E1241" s="8" t="s">
        <v>11</v>
      </c>
      <c r="F1241" s="8" t="s">
        <v>12</v>
      </c>
      <c r="G1241" s="8" t="s">
        <v>28</v>
      </c>
      <c r="H1241" s="9" t="s">
        <v>29</v>
      </c>
      <c r="K1241" s="27"/>
    </row>
    <row r="1242" spans="1:11" s="26" customFormat="1" hidden="1" x14ac:dyDescent="0.25">
      <c r="A1242" s="22">
        <v>1241</v>
      </c>
      <c r="B1242" s="22" t="s">
        <v>349</v>
      </c>
      <c r="C1242" s="22" t="s">
        <v>342</v>
      </c>
      <c r="D1242" s="21" t="s">
        <v>10</v>
      </c>
      <c r="E1242" s="8" t="s">
        <v>11</v>
      </c>
      <c r="F1242" s="8" t="s">
        <v>12</v>
      </c>
      <c r="G1242" s="8" t="s">
        <v>30</v>
      </c>
      <c r="H1242" s="9" t="s">
        <v>31</v>
      </c>
      <c r="K1242" s="27"/>
    </row>
    <row r="1243" spans="1:11" s="26" customFormat="1" hidden="1" x14ac:dyDescent="0.25">
      <c r="A1243" s="22">
        <v>1242</v>
      </c>
      <c r="B1243" s="22" t="s">
        <v>349</v>
      </c>
      <c r="C1243" s="22" t="s">
        <v>342</v>
      </c>
      <c r="D1243" s="21" t="s">
        <v>10</v>
      </c>
      <c r="E1243" s="8" t="s">
        <v>11</v>
      </c>
      <c r="F1243" s="8" t="s">
        <v>12</v>
      </c>
      <c r="G1243" s="8" t="s">
        <v>32</v>
      </c>
      <c r="H1243" s="9" t="s">
        <v>33</v>
      </c>
      <c r="J1243" s="26">
        <v>24583</v>
      </c>
      <c r="K1243" s="27"/>
    </row>
    <row r="1244" spans="1:11" s="26" customFormat="1" hidden="1" x14ac:dyDescent="0.25">
      <c r="A1244" s="22">
        <v>1243</v>
      </c>
      <c r="B1244" s="22" t="s">
        <v>349</v>
      </c>
      <c r="C1244" s="22" t="s">
        <v>342</v>
      </c>
      <c r="D1244" s="21" t="s">
        <v>10</v>
      </c>
      <c r="E1244" s="8" t="s">
        <v>11</v>
      </c>
      <c r="F1244" s="8" t="s">
        <v>12</v>
      </c>
      <c r="G1244" s="8" t="s">
        <v>34</v>
      </c>
      <c r="H1244" s="9" t="s">
        <v>35</v>
      </c>
      <c r="K1244" s="27"/>
    </row>
    <row r="1245" spans="1:11" s="26" customFormat="1" hidden="1" x14ac:dyDescent="0.25">
      <c r="A1245" s="22">
        <v>1244</v>
      </c>
      <c r="B1245" s="22" t="s">
        <v>349</v>
      </c>
      <c r="C1245" s="22" t="s">
        <v>342</v>
      </c>
      <c r="D1245" s="21" t="s">
        <v>10</v>
      </c>
      <c r="E1245" s="8" t="s">
        <v>11</v>
      </c>
      <c r="F1245" s="8" t="s">
        <v>12</v>
      </c>
      <c r="G1245" s="8" t="s">
        <v>36</v>
      </c>
      <c r="H1245" s="9" t="s">
        <v>37</v>
      </c>
      <c r="K1245" s="27"/>
    </row>
    <row r="1246" spans="1:11" s="26" customFormat="1" hidden="1" x14ac:dyDescent="0.25">
      <c r="A1246" s="22">
        <v>1245</v>
      </c>
      <c r="B1246" s="22" t="s">
        <v>349</v>
      </c>
      <c r="C1246" s="22" t="s">
        <v>342</v>
      </c>
      <c r="D1246" s="21" t="s">
        <v>10</v>
      </c>
      <c r="E1246" s="8" t="s">
        <v>11</v>
      </c>
      <c r="F1246" s="8" t="s">
        <v>12</v>
      </c>
      <c r="G1246" s="8" t="s">
        <v>38</v>
      </c>
      <c r="H1246" s="9" t="s">
        <v>39</v>
      </c>
      <c r="K1246" s="27"/>
    </row>
    <row r="1247" spans="1:11" s="26" customFormat="1" hidden="1" x14ac:dyDescent="0.25">
      <c r="A1247" s="22">
        <v>1246</v>
      </c>
      <c r="B1247" s="22" t="s">
        <v>349</v>
      </c>
      <c r="C1247" s="22" t="s">
        <v>342</v>
      </c>
      <c r="D1247" s="21" t="s">
        <v>10</v>
      </c>
      <c r="E1247" s="8" t="s">
        <v>11</v>
      </c>
      <c r="F1247" s="8" t="s">
        <v>12</v>
      </c>
      <c r="G1247" s="8" t="s">
        <v>40</v>
      </c>
      <c r="H1247" s="9" t="s">
        <v>41</v>
      </c>
      <c r="K1247" s="27"/>
    </row>
    <row r="1248" spans="1:11" s="26" customFormat="1" hidden="1" x14ac:dyDescent="0.25">
      <c r="A1248" s="22">
        <v>1247</v>
      </c>
      <c r="B1248" s="22" t="s">
        <v>349</v>
      </c>
      <c r="C1248" s="22" t="s">
        <v>342</v>
      </c>
      <c r="D1248" s="21" t="s">
        <v>10</v>
      </c>
      <c r="E1248" s="8" t="s">
        <v>11</v>
      </c>
      <c r="F1248" s="8" t="s">
        <v>12</v>
      </c>
      <c r="G1248" s="8" t="s">
        <v>42</v>
      </c>
      <c r="H1248" s="9" t="s">
        <v>43</v>
      </c>
      <c r="K1248" s="27"/>
    </row>
    <row r="1249" spans="1:11" s="26" customFormat="1" hidden="1" x14ac:dyDescent="0.25">
      <c r="A1249" s="22">
        <v>1248</v>
      </c>
      <c r="B1249" s="22" t="s">
        <v>349</v>
      </c>
      <c r="C1249" s="22" t="s">
        <v>342</v>
      </c>
      <c r="D1249" s="21" t="s">
        <v>10</v>
      </c>
      <c r="E1249" s="8" t="s">
        <v>11</v>
      </c>
      <c r="F1249" s="8" t="s">
        <v>12</v>
      </c>
      <c r="G1249" s="8" t="s">
        <v>44</v>
      </c>
      <c r="H1249" s="9" t="s">
        <v>45</v>
      </c>
      <c r="K1249" s="27"/>
    </row>
    <row r="1250" spans="1:11" s="26" customFormat="1" hidden="1" x14ac:dyDescent="0.25">
      <c r="A1250" s="22">
        <v>1249</v>
      </c>
      <c r="B1250" s="22" t="s">
        <v>349</v>
      </c>
      <c r="C1250" s="22" t="s">
        <v>342</v>
      </c>
      <c r="D1250" s="21" t="s">
        <v>10</v>
      </c>
      <c r="E1250" s="8" t="s">
        <v>11</v>
      </c>
      <c r="F1250" s="8" t="s">
        <v>12</v>
      </c>
      <c r="G1250" s="8" t="s">
        <v>46</v>
      </c>
      <c r="H1250" s="9" t="s">
        <v>47</v>
      </c>
      <c r="K1250" s="27"/>
    </row>
    <row r="1251" spans="1:11" s="26" customFormat="1" hidden="1" x14ac:dyDescent="0.25">
      <c r="A1251" s="22">
        <v>1250</v>
      </c>
      <c r="B1251" s="22" t="s">
        <v>349</v>
      </c>
      <c r="C1251" s="22" t="s">
        <v>342</v>
      </c>
      <c r="D1251" s="21" t="s">
        <v>10</v>
      </c>
      <c r="E1251" s="8" t="s">
        <v>11</v>
      </c>
      <c r="F1251" s="8" t="s">
        <v>12</v>
      </c>
      <c r="G1251" s="8" t="s">
        <v>48</v>
      </c>
      <c r="H1251" s="9" t="s">
        <v>49</v>
      </c>
      <c r="K1251" s="27"/>
    </row>
    <row r="1252" spans="1:11" s="26" customFormat="1" hidden="1" x14ac:dyDescent="0.25">
      <c r="A1252" s="22">
        <v>1251</v>
      </c>
      <c r="B1252" s="22" t="s">
        <v>349</v>
      </c>
      <c r="C1252" s="22" t="s">
        <v>342</v>
      </c>
      <c r="D1252" s="21" t="s">
        <v>10</v>
      </c>
      <c r="E1252" s="8" t="s">
        <v>11</v>
      </c>
      <c r="F1252" s="8" t="s">
        <v>12</v>
      </c>
      <c r="G1252" s="8" t="s">
        <v>50</v>
      </c>
      <c r="H1252" s="9" t="s">
        <v>51</v>
      </c>
      <c r="K1252" s="27"/>
    </row>
    <row r="1253" spans="1:11" s="26" customFormat="1" hidden="1" x14ac:dyDescent="0.25">
      <c r="A1253" s="22">
        <v>1252</v>
      </c>
      <c r="B1253" s="22" t="s">
        <v>349</v>
      </c>
      <c r="C1253" s="22" t="s">
        <v>342</v>
      </c>
      <c r="D1253" s="21" t="s">
        <v>10</v>
      </c>
      <c r="E1253" s="8" t="s">
        <v>11</v>
      </c>
      <c r="F1253" s="8" t="s">
        <v>12</v>
      </c>
      <c r="G1253" s="8" t="s">
        <v>52</v>
      </c>
      <c r="H1253" s="9" t="s">
        <v>53</v>
      </c>
      <c r="K1253" s="27"/>
    </row>
    <row r="1254" spans="1:11" s="26" customFormat="1" hidden="1" x14ac:dyDescent="0.25">
      <c r="A1254" s="22">
        <v>1253</v>
      </c>
      <c r="B1254" s="22" t="s">
        <v>349</v>
      </c>
      <c r="C1254" s="22" t="s">
        <v>342</v>
      </c>
      <c r="D1254" s="21" t="s">
        <v>10</v>
      </c>
      <c r="E1254" s="8" t="s">
        <v>11</v>
      </c>
      <c r="F1254" s="8" t="s">
        <v>12</v>
      </c>
      <c r="G1254" s="8" t="s">
        <v>54</v>
      </c>
      <c r="H1254" s="9" t="s">
        <v>55</v>
      </c>
      <c r="K1254" s="27"/>
    </row>
    <row r="1255" spans="1:11" s="26" customFormat="1" hidden="1" x14ac:dyDescent="0.25">
      <c r="A1255" s="22">
        <v>1254</v>
      </c>
      <c r="B1255" s="22" t="s">
        <v>349</v>
      </c>
      <c r="C1255" s="22" t="s">
        <v>342</v>
      </c>
      <c r="D1255" s="21" t="s">
        <v>10</v>
      </c>
      <c r="E1255" s="8" t="s">
        <v>11</v>
      </c>
      <c r="F1255" s="8" t="s">
        <v>12</v>
      </c>
      <c r="G1255" s="8" t="s">
        <v>56</v>
      </c>
      <c r="H1255" s="9" t="s">
        <v>57</v>
      </c>
      <c r="K1255" s="27"/>
    </row>
    <row r="1256" spans="1:11" s="26" customFormat="1" hidden="1" x14ac:dyDescent="0.25">
      <c r="A1256" s="22">
        <v>1255</v>
      </c>
      <c r="B1256" s="22" t="s">
        <v>349</v>
      </c>
      <c r="C1256" s="22" t="s">
        <v>342</v>
      </c>
      <c r="D1256" s="21" t="s">
        <v>10</v>
      </c>
      <c r="E1256" s="8" t="s">
        <v>11</v>
      </c>
      <c r="F1256" s="8" t="s">
        <v>12</v>
      </c>
      <c r="G1256" s="8" t="s">
        <v>58</v>
      </c>
      <c r="H1256" s="9" t="s">
        <v>59</v>
      </c>
      <c r="K1256" s="27"/>
    </row>
    <row r="1257" spans="1:11" s="26" customFormat="1" hidden="1" x14ac:dyDescent="0.25">
      <c r="A1257" s="22">
        <v>1256</v>
      </c>
      <c r="B1257" s="22" t="s">
        <v>349</v>
      </c>
      <c r="C1257" s="22" t="s">
        <v>342</v>
      </c>
      <c r="D1257" s="21" t="s">
        <v>10</v>
      </c>
      <c r="E1257" s="8" t="s">
        <v>11</v>
      </c>
      <c r="F1257" s="8" t="s">
        <v>12</v>
      </c>
      <c r="G1257" s="8" t="s">
        <v>60</v>
      </c>
      <c r="H1257" s="9" t="s">
        <v>61</v>
      </c>
      <c r="K1257" s="27"/>
    </row>
    <row r="1258" spans="1:11" s="26" customFormat="1" hidden="1" x14ac:dyDescent="0.25">
      <c r="A1258" s="22">
        <v>1257</v>
      </c>
      <c r="B1258" s="22" t="s">
        <v>349</v>
      </c>
      <c r="C1258" s="22" t="s">
        <v>342</v>
      </c>
      <c r="D1258" s="21" t="s">
        <v>10</v>
      </c>
      <c r="E1258" s="8" t="s">
        <v>11</v>
      </c>
      <c r="F1258" s="8" t="s">
        <v>12</v>
      </c>
      <c r="G1258" s="8" t="s">
        <v>62</v>
      </c>
      <c r="H1258" s="9" t="s">
        <v>63</v>
      </c>
      <c r="K1258" s="27"/>
    </row>
    <row r="1259" spans="1:11" s="26" customFormat="1" hidden="1" x14ac:dyDescent="0.25">
      <c r="A1259" s="22">
        <v>1258</v>
      </c>
      <c r="B1259" s="22" t="s">
        <v>349</v>
      </c>
      <c r="C1259" s="22" t="s">
        <v>342</v>
      </c>
      <c r="D1259" s="21" t="s">
        <v>10</v>
      </c>
      <c r="E1259" s="8" t="s">
        <v>11</v>
      </c>
      <c r="F1259" s="8" t="s">
        <v>12</v>
      </c>
      <c r="G1259" s="8" t="s">
        <v>64</v>
      </c>
      <c r="H1259" s="9" t="s">
        <v>65</v>
      </c>
      <c r="K1259" s="27"/>
    </row>
    <row r="1260" spans="1:11" s="26" customFormat="1" hidden="1" x14ac:dyDescent="0.25">
      <c r="A1260" s="22">
        <v>1259</v>
      </c>
      <c r="B1260" s="22" t="s">
        <v>349</v>
      </c>
      <c r="C1260" s="22" t="s">
        <v>342</v>
      </c>
      <c r="D1260" s="21" t="s">
        <v>10</v>
      </c>
      <c r="E1260" s="8" t="s">
        <v>11</v>
      </c>
      <c r="F1260" s="8" t="s">
        <v>12</v>
      </c>
      <c r="G1260" s="8" t="s">
        <v>66</v>
      </c>
      <c r="H1260" s="9" t="s">
        <v>67</v>
      </c>
      <c r="K1260" s="27"/>
    </row>
    <row r="1261" spans="1:11" s="26" customFormat="1" hidden="1" x14ac:dyDescent="0.25">
      <c r="A1261" s="22">
        <v>1260</v>
      </c>
      <c r="B1261" s="22" t="s">
        <v>349</v>
      </c>
      <c r="C1261" s="22" t="s">
        <v>342</v>
      </c>
      <c r="D1261" s="21" t="s">
        <v>10</v>
      </c>
      <c r="E1261" s="8" t="s">
        <v>11</v>
      </c>
      <c r="F1261" s="8" t="s">
        <v>12</v>
      </c>
      <c r="G1261" s="8" t="s">
        <v>68</v>
      </c>
      <c r="H1261" s="9" t="s">
        <v>69</v>
      </c>
      <c r="K1261" s="27"/>
    </row>
    <row r="1262" spans="1:11" s="26" customFormat="1" hidden="1" x14ac:dyDescent="0.25">
      <c r="A1262" s="22">
        <v>1261</v>
      </c>
      <c r="B1262" s="22" t="s">
        <v>349</v>
      </c>
      <c r="C1262" s="22" t="s">
        <v>342</v>
      </c>
      <c r="D1262" s="21" t="s">
        <v>10</v>
      </c>
      <c r="E1262" s="8" t="s">
        <v>11</v>
      </c>
      <c r="F1262" s="8" t="s">
        <v>12</v>
      </c>
      <c r="G1262" s="8" t="s">
        <v>70</v>
      </c>
      <c r="H1262" s="9" t="s">
        <v>71</v>
      </c>
      <c r="K1262" s="27"/>
    </row>
    <row r="1263" spans="1:11" s="26" customFormat="1" hidden="1" x14ac:dyDescent="0.25">
      <c r="A1263" s="22">
        <v>1262</v>
      </c>
      <c r="B1263" s="22" t="s">
        <v>349</v>
      </c>
      <c r="C1263" s="22" t="s">
        <v>342</v>
      </c>
      <c r="D1263" s="21" t="s">
        <v>10</v>
      </c>
      <c r="E1263" s="8" t="s">
        <v>11</v>
      </c>
      <c r="F1263" s="8" t="s">
        <v>12</v>
      </c>
      <c r="G1263" s="8" t="s">
        <v>72</v>
      </c>
      <c r="H1263" s="9" t="s">
        <v>73</v>
      </c>
      <c r="K1263" s="27"/>
    </row>
    <row r="1264" spans="1:11" s="26" customFormat="1" hidden="1" x14ac:dyDescent="0.25">
      <c r="A1264" s="22">
        <v>1263</v>
      </c>
      <c r="B1264" s="22" t="s">
        <v>349</v>
      </c>
      <c r="C1264" s="22" t="s">
        <v>342</v>
      </c>
      <c r="D1264" s="21" t="s">
        <v>10</v>
      </c>
      <c r="E1264" s="8" t="s">
        <v>11</v>
      </c>
      <c r="F1264" s="8" t="s">
        <v>12</v>
      </c>
      <c r="G1264" s="8" t="s">
        <v>74</v>
      </c>
      <c r="H1264" s="9" t="s">
        <v>75</v>
      </c>
      <c r="K1264" s="27"/>
    </row>
    <row r="1265" spans="1:11" s="26" customFormat="1" hidden="1" x14ac:dyDescent="0.25">
      <c r="A1265" s="22">
        <v>1264</v>
      </c>
      <c r="B1265" s="22" t="s">
        <v>349</v>
      </c>
      <c r="C1265" s="22" t="s">
        <v>342</v>
      </c>
      <c r="D1265" s="21" t="s">
        <v>10</v>
      </c>
      <c r="E1265" s="8" t="s">
        <v>11</v>
      </c>
      <c r="F1265" s="8" t="s">
        <v>12</v>
      </c>
      <c r="G1265" s="8" t="s">
        <v>76</v>
      </c>
      <c r="H1265" s="9" t="s">
        <v>77</v>
      </c>
      <c r="K1265" s="27"/>
    </row>
    <row r="1266" spans="1:11" s="26" customFormat="1" hidden="1" x14ac:dyDescent="0.25">
      <c r="A1266" s="22">
        <v>1265</v>
      </c>
      <c r="B1266" s="22" t="s">
        <v>349</v>
      </c>
      <c r="C1266" s="22" t="s">
        <v>342</v>
      </c>
      <c r="D1266" s="21" t="s">
        <v>10</v>
      </c>
      <c r="E1266" s="8" t="s">
        <v>11</v>
      </c>
      <c r="F1266" s="8" t="s">
        <v>12</v>
      </c>
      <c r="G1266" s="8" t="s">
        <v>78</v>
      </c>
      <c r="H1266" s="9" t="s">
        <v>79</v>
      </c>
      <c r="K1266" s="27"/>
    </row>
    <row r="1267" spans="1:11" s="26" customFormat="1" hidden="1" x14ac:dyDescent="0.25">
      <c r="A1267" s="22">
        <v>1266</v>
      </c>
      <c r="B1267" s="22" t="s">
        <v>349</v>
      </c>
      <c r="C1267" s="22" t="s">
        <v>342</v>
      </c>
      <c r="D1267" s="21" t="s">
        <v>10</v>
      </c>
      <c r="E1267" s="8" t="s">
        <v>11</v>
      </c>
      <c r="F1267" s="8" t="s">
        <v>12</v>
      </c>
      <c r="G1267" s="8" t="s">
        <v>80</v>
      </c>
      <c r="H1267" s="9" t="s">
        <v>81</v>
      </c>
      <c r="K1267" s="27"/>
    </row>
    <row r="1268" spans="1:11" s="26" customFormat="1" hidden="1" x14ac:dyDescent="0.25">
      <c r="A1268" s="22">
        <v>1267</v>
      </c>
      <c r="B1268" s="22" t="s">
        <v>349</v>
      </c>
      <c r="C1268" s="22" t="s">
        <v>342</v>
      </c>
      <c r="D1268" s="21" t="s">
        <v>10</v>
      </c>
      <c r="E1268" s="8" t="s">
        <v>11</v>
      </c>
      <c r="F1268" s="8" t="s">
        <v>12</v>
      </c>
      <c r="G1268" s="8" t="s">
        <v>82</v>
      </c>
      <c r="H1268" s="9" t="s">
        <v>83</v>
      </c>
      <c r="K1268" s="27"/>
    </row>
    <row r="1269" spans="1:11" s="26" customFormat="1" hidden="1" x14ac:dyDescent="0.25">
      <c r="A1269" s="22">
        <v>1268</v>
      </c>
      <c r="B1269" s="22" t="s">
        <v>349</v>
      </c>
      <c r="C1269" s="22" t="s">
        <v>342</v>
      </c>
      <c r="D1269" s="21" t="s">
        <v>10</v>
      </c>
      <c r="E1269" s="8" t="s">
        <v>11</v>
      </c>
      <c r="F1269" s="8" t="s">
        <v>12</v>
      </c>
      <c r="G1269" s="8" t="s">
        <v>84</v>
      </c>
      <c r="H1269" s="9" t="s">
        <v>85</v>
      </c>
      <c r="K1269" s="27"/>
    </row>
    <row r="1270" spans="1:11" s="26" customFormat="1" hidden="1" x14ac:dyDescent="0.25">
      <c r="A1270" s="22">
        <v>1269</v>
      </c>
      <c r="B1270" s="22" t="s">
        <v>349</v>
      </c>
      <c r="C1270" s="22" t="s">
        <v>342</v>
      </c>
      <c r="D1270" s="21" t="s">
        <v>10</v>
      </c>
      <c r="E1270" s="8" t="s">
        <v>11</v>
      </c>
      <c r="F1270" s="8" t="s">
        <v>12</v>
      </c>
      <c r="G1270" s="8" t="s">
        <v>86</v>
      </c>
      <c r="H1270" s="9" t="s">
        <v>87</v>
      </c>
      <c r="K1270" s="27"/>
    </row>
    <row r="1271" spans="1:11" s="26" customFormat="1" hidden="1" x14ac:dyDescent="0.25">
      <c r="A1271" s="22">
        <v>1270</v>
      </c>
      <c r="B1271" s="22" t="s">
        <v>349</v>
      </c>
      <c r="C1271" s="22" t="s">
        <v>342</v>
      </c>
      <c r="D1271" s="21" t="s">
        <v>10</v>
      </c>
      <c r="E1271" s="8" t="s">
        <v>11</v>
      </c>
      <c r="F1271" s="8" t="s">
        <v>12</v>
      </c>
      <c r="G1271" s="8" t="s">
        <v>88</v>
      </c>
      <c r="H1271" s="9" t="s">
        <v>89</v>
      </c>
      <c r="K1271" s="27"/>
    </row>
    <row r="1272" spans="1:11" s="26" customFormat="1" hidden="1" x14ac:dyDescent="0.25">
      <c r="A1272" s="22">
        <v>1271</v>
      </c>
      <c r="B1272" s="22" t="s">
        <v>349</v>
      </c>
      <c r="C1272" s="22" t="s">
        <v>342</v>
      </c>
      <c r="D1272" s="21" t="s">
        <v>10</v>
      </c>
      <c r="E1272" s="8" t="s">
        <v>11</v>
      </c>
      <c r="F1272" s="8" t="s">
        <v>12</v>
      </c>
      <c r="G1272" s="8" t="s">
        <v>90</v>
      </c>
      <c r="H1272" s="9" t="s">
        <v>91</v>
      </c>
      <c r="K1272" s="27"/>
    </row>
    <row r="1273" spans="1:11" s="26" customFormat="1" hidden="1" x14ac:dyDescent="0.25">
      <c r="A1273" s="22">
        <v>1272</v>
      </c>
      <c r="B1273" s="22" t="s">
        <v>349</v>
      </c>
      <c r="C1273" s="22" t="s">
        <v>342</v>
      </c>
      <c r="D1273" s="21" t="s">
        <v>10</v>
      </c>
      <c r="E1273" s="8" t="s">
        <v>11</v>
      </c>
      <c r="F1273" s="8" t="s">
        <v>12</v>
      </c>
      <c r="G1273" s="8" t="s">
        <v>92</v>
      </c>
      <c r="H1273" s="9" t="s">
        <v>93</v>
      </c>
      <c r="K1273" s="27"/>
    </row>
    <row r="1274" spans="1:11" s="26" customFormat="1" hidden="1" x14ac:dyDescent="0.25">
      <c r="A1274" s="22">
        <v>1273</v>
      </c>
      <c r="B1274" s="22" t="s">
        <v>349</v>
      </c>
      <c r="C1274" s="22" t="s">
        <v>342</v>
      </c>
      <c r="D1274" s="21" t="s">
        <v>10</v>
      </c>
      <c r="E1274" s="8" t="s">
        <v>11</v>
      </c>
      <c r="F1274" s="8" t="s">
        <v>12</v>
      </c>
      <c r="G1274" s="8" t="s">
        <v>94</v>
      </c>
      <c r="H1274" s="9" t="s">
        <v>95</v>
      </c>
      <c r="K1274" s="27"/>
    </row>
    <row r="1275" spans="1:11" s="26" customFormat="1" hidden="1" x14ac:dyDescent="0.25">
      <c r="A1275" s="22">
        <v>1274</v>
      </c>
      <c r="B1275" s="22" t="s">
        <v>349</v>
      </c>
      <c r="C1275" s="22" t="s">
        <v>342</v>
      </c>
      <c r="D1275" s="21" t="s">
        <v>10</v>
      </c>
      <c r="E1275" s="8" t="s">
        <v>11</v>
      </c>
      <c r="F1275" s="8" t="s">
        <v>12</v>
      </c>
      <c r="G1275" s="8" t="s">
        <v>96</v>
      </c>
      <c r="H1275" s="9" t="s">
        <v>97</v>
      </c>
      <c r="K1275" s="27"/>
    </row>
    <row r="1276" spans="1:11" s="26" customFormat="1" hidden="1" x14ac:dyDescent="0.25">
      <c r="A1276" s="22">
        <v>1275</v>
      </c>
      <c r="B1276" s="22" t="s">
        <v>349</v>
      </c>
      <c r="C1276" s="22" t="s">
        <v>342</v>
      </c>
      <c r="D1276" s="21" t="s">
        <v>10</v>
      </c>
      <c r="E1276" s="8" t="s">
        <v>19</v>
      </c>
      <c r="F1276" s="8" t="s">
        <v>12</v>
      </c>
      <c r="G1276" s="8" t="s">
        <v>98</v>
      </c>
      <c r="H1276" s="9" t="s">
        <v>99</v>
      </c>
      <c r="J1276" s="26">
        <v>24583</v>
      </c>
      <c r="K1276" s="27"/>
    </row>
    <row r="1277" spans="1:11" s="26" customFormat="1" hidden="1" x14ac:dyDescent="0.25">
      <c r="A1277" s="22">
        <v>1276</v>
      </c>
      <c r="B1277" s="22" t="s">
        <v>349</v>
      </c>
      <c r="C1277" s="22" t="s">
        <v>342</v>
      </c>
      <c r="D1277" s="21" t="s">
        <v>10</v>
      </c>
      <c r="E1277" s="8" t="s">
        <v>11</v>
      </c>
      <c r="F1277" s="8" t="s">
        <v>12</v>
      </c>
      <c r="G1277" s="8" t="s">
        <v>100</v>
      </c>
      <c r="H1277" s="9" t="s">
        <v>101</v>
      </c>
      <c r="K1277" s="27"/>
    </row>
    <row r="1278" spans="1:11" s="26" customFormat="1" hidden="1" x14ac:dyDescent="0.25">
      <c r="A1278" s="22">
        <v>1277</v>
      </c>
      <c r="B1278" s="22" t="s">
        <v>349</v>
      </c>
      <c r="C1278" s="22" t="s">
        <v>342</v>
      </c>
      <c r="D1278" s="21" t="s">
        <v>10</v>
      </c>
      <c r="E1278" s="8" t="s">
        <v>11</v>
      </c>
      <c r="F1278" s="8" t="s">
        <v>12</v>
      </c>
      <c r="G1278" s="8" t="s">
        <v>102</v>
      </c>
      <c r="H1278" s="9" t="s">
        <v>103</v>
      </c>
      <c r="K1278" s="27"/>
    </row>
    <row r="1279" spans="1:11" s="26" customFormat="1" hidden="1" x14ac:dyDescent="0.25">
      <c r="A1279" s="22">
        <v>1278</v>
      </c>
      <c r="B1279" s="22" t="s">
        <v>349</v>
      </c>
      <c r="C1279" s="22" t="s">
        <v>342</v>
      </c>
      <c r="D1279" s="21" t="s">
        <v>10</v>
      </c>
      <c r="E1279" s="8" t="s">
        <v>11</v>
      </c>
      <c r="F1279" s="8" t="s">
        <v>12</v>
      </c>
      <c r="G1279" s="8" t="s">
        <v>104</v>
      </c>
      <c r="H1279" s="9" t="s">
        <v>105</v>
      </c>
      <c r="K1279" s="27"/>
    </row>
    <row r="1280" spans="1:11" s="26" customFormat="1" hidden="1" x14ac:dyDescent="0.25">
      <c r="A1280" s="22">
        <v>1279</v>
      </c>
      <c r="B1280" s="22" t="s">
        <v>349</v>
      </c>
      <c r="C1280" s="22" t="s">
        <v>342</v>
      </c>
      <c r="D1280" s="21" t="s">
        <v>10</v>
      </c>
      <c r="E1280" s="8" t="s">
        <v>11</v>
      </c>
      <c r="F1280" s="8" t="s">
        <v>12</v>
      </c>
      <c r="G1280" s="8" t="s">
        <v>106</v>
      </c>
      <c r="H1280" s="9" t="s">
        <v>107</v>
      </c>
      <c r="K1280" s="27"/>
    </row>
    <row r="1281" spans="1:11" s="26" customFormat="1" hidden="1" x14ac:dyDescent="0.25">
      <c r="A1281" s="22">
        <v>1280</v>
      </c>
      <c r="B1281" s="22" t="s">
        <v>349</v>
      </c>
      <c r="C1281" s="22" t="s">
        <v>342</v>
      </c>
      <c r="D1281" s="21" t="s">
        <v>10</v>
      </c>
      <c r="E1281" s="8" t="s">
        <v>11</v>
      </c>
      <c r="F1281" s="8" t="s">
        <v>12</v>
      </c>
      <c r="G1281" s="8" t="s">
        <v>108</v>
      </c>
      <c r="H1281" s="9" t="s">
        <v>109</v>
      </c>
      <c r="K1281" s="27"/>
    </row>
    <row r="1282" spans="1:11" s="26" customFormat="1" hidden="1" x14ac:dyDescent="0.25">
      <c r="A1282" s="22">
        <v>1281</v>
      </c>
      <c r="B1282" s="22" t="s">
        <v>349</v>
      </c>
      <c r="C1282" s="22" t="s">
        <v>342</v>
      </c>
      <c r="D1282" s="21" t="s">
        <v>10</v>
      </c>
      <c r="E1282" s="8" t="s">
        <v>11</v>
      </c>
      <c r="F1282" s="8" t="s">
        <v>12</v>
      </c>
      <c r="G1282" s="8" t="s">
        <v>110</v>
      </c>
      <c r="H1282" s="9" t="s">
        <v>111</v>
      </c>
      <c r="K1282" s="27"/>
    </row>
    <row r="1283" spans="1:11" s="26" customFormat="1" hidden="1" x14ac:dyDescent="0.25">
      <c r="A1283" s="22">
        <v>1282</v>
      </c>
      <c r="B1283" s="22" t="s">
        <v>349</v>
      </c>
      <c r="C1283" s="22" t="s">
        <v>342</v>
      </c>
      <c r="D1283" s="21" t="s">
        <v>10</v>
      </c>
      <c r="E1283" s="8" t="s">
        <v>11</v>
      </c>
      <c r="F1283" s="8" t="s">
        <v>12</v>
      </c>
      <c r="G1283" s="8" t="s">
        <v>112</v>
      </c>
      <c r="H1283" s="9" t="s">
        <v>113</v>
      </c>
      <c r="K1283" s="27"/>
    </row>
    <row r="1284" spans="1:11" s="26" customFormat="1" hidden="1" x14ac:dyDescent="0.25">
      <c r="A1284" s="22">
        <v>1283</v>
      </c>
      <c r="B1284" s="22" t="s">
        <v>349</v>
      </c>
      <c r="C1284" s="22" t="s">
        <v>342</v>
      </c>
      <c r="D1284" s="21" t="s">
        <v>10</v>
      </c>
      <c r="E1284" s="8" t="s">
        <v>11</v>
      </c>
      <c r="F1284" s="8" t="s">
        <v>12</v>
      </c>
      <c r="G1284" s="8" t="s">
        <v>114</v>
      </c>
      <c r="H1284" s="9" t="s">
        <v>115</v>
      </c>
      <c r="K1284" s="27"/>
    </row>
    <row r="1285" spans="1:11" s="26" customFormat="1" hidden="1" x14ac:dyDescent="0.25">
      <c r="A1285" s="22">
        <v>1284</v>
      </c>
      <c r="B1285" s="22" t="s">
        <v>349</v>
      </c>
      <c r="C1285" s="22" t="s">
        <v>342</v>
      </c>
      <c r="D1285" s="21" t="s">
        <v>10</v>
      </c>
      <c r="E1285" s="8" t="s">
        <v>11</v>
      </c>
      <c r="F1285" s="8" t="s">
        <v>12</v>
      </c>
      <c r="G1285" s="8" t="s">
        <v>116</v>
      </c>
      <c r="H1285" s="9" t="s">
        <v>117</v>
      </c>
      <c r="K1285" s="27"/>
    </row>
    <row r="1286" spans="1:11" s="26" customFormat="1" hidden="1" x14ac:dyDescent="0.25">
      <c r="A1286" s="22">
        <v>1285</v>
      </c>
      <c r="B1286" s="22" t="s">
        <v>349</v>
      </c>
      <c r="C1286" s="22" t="s">
        <v>342</v>
      </c>
      <c r="D1286" s="21" t="s">
        <v>10</v>
      </c>
      <c r="E1286" s="8" t="s">
        <v>19</v>
      </c>
      <c r="F1286" s="8" t="s">
        <v>12</v>
      </c>
      <c r="G1286" s="8" t="s">
        <v>118</v>
      </c>
      <c r="H1286" s="9" t="s">
        <v>119</v>
      </c>
      <c r="J1286" s="26">
        <v>24583</v>
      </c>
      <c r="K1286" s="27"/>
    </row>
    <row r="1287" spans="1:11" s="26" customFormat="1" hidden="1" x14ac:dyDescent="0.25">
      <c r="A1287" s="22">
        <v>1286</v>
      </c>
      <c r="B1287" s="22" t="s">
        <v>349</v>
      </c>
      <c r="C1287" s="22" t="s">
        <v>342</v>
      </c>
      <c r="D1287" s="21" t="s">
        <v>120</v>
      </c>
      <c r="E1287" s="8" t="s">
        <v>11</v>
      </c>
      <c r="F1287" s="8" t="s">
        <v>121</v>
      </c>
      <c r="G1287" s="8" t="s">
        <v>122</v>
      </c>
      <c r="H1287" s="9" t="s">
        <v>123</v>
      </c>
      <c r="I1287" s="26">
        <v>0.02</v>
      </c>
      <c r="J1287" s="26">
        <v>1309</v>
      </c>
      <c r="K1287" s="27">
        <f>J1287/I1287</f>
        <v>65450</v>
      </c>
    </row>
    <row r="1288" spans="1:11" s="26" customFormat="1" hidden="1" x14ac:dyDescent="0.25">
      <c r="A1288" s="22">
        <v>1287</v>
      </c>
      <c r="B1288" s="22" t="s">
        <v>349</v>
      </c>
      <c r="C1288" s="22" t="s">
        <v>342</v>
      </c>
      <c r="D1288" s="21" t="s">
        <v>120</v>
      </c>
      <c r="E1288" s="8" t="s">
        <v>11</v>
      </c>
      <c r="F1288" s="8" t="s">
        <v>121</v>
      </c>
      <c r="G1288" s="8" t="s">
        <v>124</v>
      </c>
      <c r="H1288" s="9" t="s">
        <v>125</v>
      </c>
      <c r="K1288" s="27"/>
    </row>
    <row r="1289" spans="1:11" s="26" customFormat="1" hidden="1" x14ac:dyDescent="0.25">
      <c r="A1289" s="22">
        <v>1288</v>
      </c>
      <c r="B1289" s="22" t="s">
        <v>349</v>
      </c>
      <c r="C1289" s="22" t="s">
        <v>342</v>
      </c>
      <c r="D1289" s="21" t="s">
        <v>120</v>
      </c>
      <c r="E1289" s="8" t="s">
        <v>11</v>
      </c>
      <c r="F1289" s="8" t="s">
        <v>121</v>
      </c>
      <c r="G1289" s="8" t="s">
        <v>126</v>
      </c>
      <c r="H1289" s="9" t="s">
        <v>127</v>
      </c>
      <c r="K1289" s="27"/>
    </row>
    <row r="1290" spans="1:11" s="26" customFormat="1" hidden="1" x14ac:dyDescent="0.25">
      <c r="A1290" s="22">
        <v>1289</v>
      </c>
      <c r="B1290" s="22" t="s">
        <v>349</v>
      </c>
      <c r="C1290" s="22" t="s">
        <v>342</v>
      </c>
      <c r="D1290" s="21" t="s">
        <v>120</v>
      </c>
      <c r="E1290" s="8" t="s">
        <v>11</v>
      </c>
      <c r="F1290" s="8" t="s">
        <v>121</v>
      </c>
      <c r="G1290" s="8" t="s">
        <v>128</v>
      </c>
      <c r="H1290" s="9" t="s">
        <v>129</v>
      </c>
      <c r="K1290" s="27"/>
    </row>
    <row r="1291" spans="1:11" s="26" customFormat="1" hidden="1" x14ac:dyDescent="0.25">
      <c r="A1291" s="22">
        <v>1290</v>
      </c>
      <c r="B1291" s="22" t="s">
        <v>349</v>
      </c>
      <c r="C1291" s="22" t="s">
        <v>342</v>
      </c>
      <c r="D1291" s="21" t="s">
        <v>120</v>
      </c>
      <c r="E1291" s="8" t="s">
        <v>11</v>
      </c>
      <c r="F1291" s="8" t="s">
        <v>130</v>
      </c>
      <c r="G1291" s="8" t="s">
        <v>131</v>
      </c>
      <c r="H1291" s="9" t="s">
        <v>132</v>
      </c>
      <c r="K1291" s="27"/>
    </row>
    <row r="1292" spans="1:11" s="26" customFormat="1" hidden="1" x14ac:dyDescent="0.25">
      <c r="A1292" s="22">
        <v>1291</v>
      </c>
      <c r="B1292" s="22" t="s">
        <v>349</v>
      </c>
      <c r="C1292" s="22" t="s">
        <v>342</v>
      </c>
      <c r="D1292" s="21" t="s">
        <v>120</v>
      </c>
      <c r="E1292" s="8" t="s">
        <v>11</v>
      </c>
      <c r="F1292" s="8" t="s">
        <v>130</v>
      </c>
      <c r="G1292" s="8" t="s">
        <v>133</v>
      </c>
      <c r="H1292" s="9" t="s">
        <v>134</v>
      </c>
      <c r="K1292" s="27"/>
    </row>
    <row r="1293" spans="1:11" s="26" customFormat="1" hidden="1" x14ac:dyDescent="0.25">
      <c r="A1293" s="22">
        <v>1292</v>
      </c>
      <c r="B1293" s="22" t="s">
        <v>349</v>
      </c>
      <c r="C1293" s="22" t="s">
        <v>342</v>
      </c>
      <c r="D1293" s="21" t="s">
        <v>120</v>
      </c>
      <c r="E1293" s="8" t="s">
        <v>11</v>
      </c>
      <c r="F1293" s="8" t="s">
        <v>130</v>
      </c>
      <c r="G1293" s="8" t="s">
        <v>135</v>
      </c>
      <c r="H1293" s="9" t="s">
        <v>136</v>
      </c>
      <c r="K1293" s="27"/>
    </row>
    <row r="1294" spans="1:11" s="26" customFormat="1" hidden="1" x14ac:dyDescent="0.25">
      <c r="A1294" s="22">
        <v>1293</v>
      </c>
      <c r="B1294" s="22" t="s">
        <v>349</v>
      </c>
      <c r="C1294" s="22" t="s">
        <v>342</v>
      </c>
      <c r="D1294" s="21" t="s">
        <v>120</v>
      </c>
      <c r="E1294" s="8" t="s">
        <v>11</v>
      </c>
      <c r="F1294" s="8" t="s">
        <v>130</v>
      </c>
      <c r="G1294" s="8" t="s">
        <v>137</v>
      </c>
      <c r="H1294" s="9" t="s">
        <v>138</v>
      </c>
      <c r="K1294" s="27"/>
    </row>
    <row r="1295" spans="1:11" s="26" customFormat="1" hidden="1" x14ac:dyDescent="0.25">
      <c r="A1295" s="22">
        <v>1294</v>
      </c>
      <c r="B1295" s="22" t="s">
        <v>349</v>
      </c>
      <c r="C1295" s="22" t="s">
        <v>342</v>
      </c>
      <c r="D1295" s="21" t="s">
        <v>120</v>
      </c>
      <c r="E1295" s="8" t="s">
        <v>11</v>
      </c>
      <c r="F1295" s="8" t="s">
        <v>130</v>
      </c>
      <c r="G1295" s="8" t="s">
        <v>139</v>
      </c>
      <c r="H1295" s="9" t="s">
        <v>140</v>
      </c>
      <c r="K1295" s="27"/>
    </row>
    <row r="1296" spans="1:11" s="26" customFormat="1" hidden="1" x14ac:dyDescent="0.25">
      <c r="A1296" s="22">
        <v>1295</v>
      </c>
      <c r="B1296" s="22" t="s">
        <v>349</v>
      </c>
      <c r="C1296" s="22" t="s">
        <v>342</v>
      </c>
      <c r="D1296" s="21" t="s">
        <v>120</v>
      </c>
      <c r="E1296" s="8" t="s">
        <v>11</v>
      </c>
      <c r="F1296" s="8" t="s">
        <v>130</v>
      </c>
      <c r="G1296" s="8" t="s">
        <v>141</v>
      </c>
      <c r="H1296" s="9" t="s">
        <v>142</v>
      </c>
      <c r="K1296" s="27"/>
    </row>
    <row r="1297" spans="1:11" s="26" customFormat="1" hidden="1" x14ac:dyDescent="0.25">
      <c r="A1297" s="22">
        <v>1296</v>
      </c>
      <c r="B1297" s="22" t="s">
        <v>349</v>
      </c>
      <c r="C1297" s="22" t="s">
        <v>342</v>
      </c>
      <c r="D1297" s="21" t="s">
        <v>120</v>
      </c>
      <c r="E1297" s="8" t="s">
        <v>11</v>
      </c>
      <c r="F1297" s="8" t="s">
        <v>130</v>
      </c>
      <c r="G1297" s="8" t="s">
        <v>143</v>
      </c>
      <c r="H1297" s="9" t="s">
        <v>144</v>
      </c>
      <c r="K1297" s="27"/>
    </row>
    <row r="1298" spans="1:11" s="26" customFormat="1" hidden="1" x14ac:dyDescent="0.25">
      <c r="A1298" s="22">
        <v>1297</v>
      </c>
      <c r="B1298" s="22" t="s">
        <v>349</v>
      </c>
      <c r="C1298" s="22" t="s">
        <v>342</v>
      </c>
      <c r="D1298" s="21" t="s">
        <v>120</v>
      </c>
      <c r="E1298" s="8" t="s">
        <v>11</v>
      </c>
      <c r="F1298" s="8" t="s">
        <v>130</v>
      </c>
      <c r="G1298" s="8" t="s">
        <v>145</v>
      </c>
      <c r="H1298" s="9" t="s">
        <v>146</v>
      </c>
      <c r="K1298" s="27"/>
    </row>
    <row r="1299" spans="1:11" s="26" customFormat="1" hidden="1" x14ac:dyDescent="0.25">
      <c r="A1299" s="22">
        <v>1298</v>
      </c>
      <c r="B1299" s="22" t="s">
        <v>349</v>
      </c>
      <c r="C1299" s="22" t="s">
        <v>342</v>
      </c>
      <c r="D1299" s="21" t="s">
        <v>120</v>
      </c>
      <c r="E1299" s="8" t="s">
        <v>11</v>
      </c>
      <c r="F1299" s="8" t="s">
        <v>130</v>
      </c>
      <c r="G1299" s="8" t="s">
        <v>147</v>
      </c>
      <c r="H1299" s="9" t="s">
        <v>148</v>
      </c>
      <c r="K1299" s="27"/>
    </row>
    <row r="1300" spans="1:11" s="26" customFormat="1" hidden="1" x14ac:dyDescent="0.25">
      <c r="A1300" s="22">
        <v>1299</v>
      </c>
      <c r="B1300" s="22" t="s">
        <v>349</v>
      </c>
      <c r="C1300" s="22" t="s">
        <v>342</v>
      </c>
      <c r="D1300" s="21" t="s">
        <v>120</v>
      </c>
      <c r="E1300" s="8" t="s">
        <v>11</v>
      </c>
      <c r="F1300" s="8" t="s">
        <v>130</v>
      </c>
      <c r="G1300" s="8" t="s">
        <v>149</v>
      </c>
      <c r="H1300" s="9" t="s">
        <v>150</v>
      </c>
      <c r="K1300" s="27"/>
    </row>
    <row r="1301" spans="1:11" s="26" customFormat="1" hidden="1" x14ac:dyDescent="0.25">
      <c r="A1301" s="22">
        <v>1300</v>
      </c>
      <c r="B1301" s="22" t="s">
        <v>349</v>
      </c>
      <c r="C1301" s="22" t="s">
        <v>342</v>
      </c>
      <c r="D1301" s="21" t="s">
        <v>120</v>
      </c>
      <c r="E1301" s="8" t="s">
        <v>11</v>
      </c>
      <c r="F1301" s="8" t="s">
        <v>130</v>
      </c>
      <c r="G1301" s="8" t="s">
        <v>151</v>
      </c>
      <c r="H1301" s="9" t="s">
        <v>152</v>
      </c>
      <c r="K1301" s="27"/>
    </row>
    <row r="1302" spans="1:11" s="26" customFormat="1" hidden="1" x14ac:dyDescent="0.25">
      <c r="A1302" s="22">
        <v>1301</v>
      </c>
      <c r="B1302" s="22" t="s">
        <v>349</v>
      </c>
      <c r="C1302" s="22" t="s">
        <v>342</v>
      </c>
      <c r="D1302" s="21" t="s">
        <v>120</v>
      </c>
      <c r="E1302" s="8" t="s">
        <v>11</v>
      </c>
      <c r="F1302" s="8" t="s">
        <v>130</v>
      </c>
      <c r="G1302" s="8" t="s">
        <v>153</v>
      </c>
      <c r="H1302" s="9" t="s">
        <v>154</v>
      </c>
      <c r="K1302" s="27"/>
    </row>
    <row r="1303" spans="1:11" s="26" customFormat="1" hidden="1" x14ac:dyDescent="0.25">
      <c r="A1303" s="22">
        <v>1302</v>
      </c>
      <c r="B1303" s="22" t="s">
        <v>349</v>
      </c>
      <c r="C1303" s="22" t="s">
        <v>342</v>
      </c>
      <c r="D1303" s="21" t="s">
        <v>120</v>
      </c>
      <c r="E1303" s="8" t="s">
        <v>11</v>
      </c>
      <c r="F1303" s="8" t="s">
        <v>130</v>
      </c>
      <c r="G1303" s="8" t="s">
        <v>155</v>
      </c>
      <c r="H1303" s="9" t="s">
        <v>156</v>
      </c>
      <c r="K1303" s="27"/>
    </row>
    <row r="1304" spans="1:11" s="26" customFormat="1" hidden="1" x14ac:dyDescent="0.25">
      <c r="A1304" s="22">
        <v>1303</v>
      </c>
      <c r="B1304" s="22" t="s">
        <v>349</v>
      </c>
      <c r="C1304" s="22" t="s">
        <v>342</v>
      </c>
      <c r="D1304" s="21" t="s">
        <v>120</v>
      </c>
      <c r="E1304" s="8" t="s">
        <v>11</v>
      </c>
      <c r="F1304" s="8" t="s">
        <v>130</v>
      </c>
      <c r="G1304" s="8" t="s">
        <v>157</v>
      </c>
      <c r="H1304" s="9" t="s">
        <v>158</v>
      </c>
      <c r="K1304" s="27"/>
    </row>
    <row r="1305" spans="1:11" s="26" customFormat="1" hidden="1" x14ac:dyDescent="0.25">
      <c r="A1305" s="22">
        <v>1304</v>
      </c>
      <c r="B1305" s="22" t="s">
        <v>349</v>
      </c>
      <c r="C1305" s="22" t="s">
        <v>342</v>
      </c>
      <c r="D1305" s="21" t="s">
        <v>120</v>
      </c>
      <c r="E1305" s="8" t="s">
        <v>11</v>
      </c>
      <c r="F1305" s="8" t="s">
        <v>130</v>
      </c>
      <c r="G1305" s="8" t="s">
        <v>159</v>
      </c>
      <c r="H1305" s="9" t="s">
        <v>160</v>
      </c>
      <c r="K1305" s="27"/>
    </row>
    <row r="1306" spans="1:11" s="26" customFormat="1" hidden="1" x14ac:dyDescent="0.25">
      <c r="A1306" s="22">
        <v>1305</v>
      </c>
      <c r="B1306" s="22" t="s">
        <v>349</v>
      </c>
      <c r="C1306" s="22" t="s">
        <v>342</v>
      </c>
      <c r="D1306" s="21" t="s">
        <v>120</v>
      </c>
      <c r="E1306" s="8" t="s">
        <v>11</v>
      </c>
      <c r="F1306" s="8" t="s">
        <v>130</v>
      </c>
      <c r="G1306" s="8" t="s">
        <v>161</v>
      </c>
      <c r="H1306" s="9" t="s">
        <v>162</v>
      </c>
      <c r="K1306" s="27"/>
    </row>
    <row r="1307" spans="1:11" s="26" customFormat="1" hidden="1" x14ac:dyDescent="0.25">
      <c r="A1307" s="22">
        <v>1306</v>
      </c>
      <c r="B1307" s="22" t="s">
        <v>349</v>
      </c>
      <c r="C1307" s="22" t="s">
        <v>342</v>
      </c>
      <c r="D1307" s="21" t="s">
        <v>120</v>
      </c>
      <c r="E1307" s="8" t="s">
        <v>11</v>
      </c>
      <c r="F1307" s="8" t="s">
        <v>130</v>
      </c>
      <c r="G1307" s="8" t="s">
        <v>163</v>
      </c>
      <c r="H1307" s="9" t="s">
        <v>164</v>
      </c>
      <c r="K1307" s="27"/>
    </row>
    <row r="1308" spans="1:11" s="26" customFormat="1" hidden="1" x14ac:dyDescent="0.25">
      <c r="A1308" s="22">
        <v>1307</v>
      </c>
      <c r="B1308" s="22" t="s">
        <v>349</v>
      </c>
      <c r="C1308" s="22" t="s">
        <v>342</v>
      </c>
      <c r="D1308" s="21" t="s">
        <v>120</v>
      </c>
      <c r="E1308" s="8" t="s">
        <v>11</v>
      </c>
      <c r="F1308" s="8" t="s">
        <v>130</v>
      </c>
      <c r="G1308" s="8" t="s">
        <v>165</v>
      </c>
      <c r="H1308" s="9" t="s">
        <v>166</v>
      </c>
      <c r="K1308" s="27"/>
    </row>
    <row r="1309" spans="1:11" s="26" customFormat="1" hidden="1" x14ac:dyDescent="0.25">
      <c r="A1309" s="22">
        <v>1308</v>
      </c>
      <c r="B1309" s="22" t="s">
        <v>349</v>
      </c>
      <c r="C1309" s="22" t="s">
        <v>342</v>
      </c>
      <c r="D1309" s="21" t="s">
        <v>120</v>
      </c>
      <c r="E1309" s="8" t="s">
        <v>11</v>
      </c>
      <c r="F1309" s="8" t="s">
        <v>130</v>
      </c>
      <c r="G1309" s="8" t="s">
        <v>167</v>
      </c>
      <c r="H1309" s="9" t="s">
        <v>168</v>
      </c>
      <c r="K1309" s="27"/>
    </row>
    <row r="1310" spans="1:11" s="26" customFormat="1" hidden="1" x14ac:dyDescent="0.25">
      <c r="A1310" s="22">
        <v>1309</v>
      </c>
      <c r="B1310" s="22" t="s">
        <v>349</v>
      </c>
      <c r="C1310" s="22" t="s">
        <v>342</v>
      </c>
      <c r="D1310" s="21" t="s">
        <v>120</v>
      </c>
      <c r="E1310" s="8" t="s">
        <v>11</v>
      </c>
      <c r="F1310" s="8" t="s">
        <v>130</v>
      </c>
      <c r="G1310" s="8" t="s">
        <v>169</v>
      </c>
      <c r="H1310" s="9" t="s">
        <v>170</v>
      </c>
      <c r="K1310" s="27"/>
    </row>
    <row r="1311" spans="1:11" s="26" customFormat="1" hidden="1" x14ac:dyDescent="0.25">
      <c r="A1311" s="22">
        <v>1310</v>
      </c>
      <c r="B1311" s="22" t="s">
        <v>349</v>
      </c>
      <c r="C1311" s="22" t="s">
        <v>342</v>
      </c>
      <c r="D1311" s="21" t="s">
        <v>120</v>
      </c>
      <c r="E1311" s="8" t="s">
        <v>11</v>
      </c>
      <c r="F1311" s="8" t="s">
        <v>130</v>
      </c>
      <c r="G1311" s="8" t="s">
        <v>171</v>
      </c>
      <c r="H1311" s="9" t="s">
        <v>172</v>
      </c>
      <c r="K1311" s="27"/>
    </row>
    <row r="1312" spans="1:11" s="26" customFormat="1" hidden="1" x14ac:dyDescent="0.25">
      <c r="A1312" s="22">
        <v>1311</v>
      </c>
      <c r="B1312" s="22" t="s">
        <v>349</v>
      </c>
      <c r="C1312" s="22" t="s">
        <v>342</v>
      </c>
      <c r="D1312" s="21" t="s">
        <v>120</v>
      </c>
      <c r="E1312" s="8" t="s">
        <v>11</v>
      </c>
      <c r="F1312" s="8" t="s">
        <v>130</v>
      </c>
      <c r="G1312" s="8" t="s">
        <v>173</v>
      </c>
      <c r="H1312" s="9" t="s">
        <v>174</v>
      </c>
      <c r="K1312" s="27"/>
    </row>
    <row r="1313" spans="1:11" s="26" customFormat="1" hidden="1" x14ac:dyDescent="0.25">
      <c r="A1313" s="22">
        <v>1312</v>
      </c>
      <c r="B1313" s="22" t="s">
        <v>349</v>
      </c>
      <c r="C1313" s="22" t="s">
        <v>342</v>
      </c>
      <c r="D1313" s="21" t="s">
        <v>120</v>
      </c>
      <c r="E1313" s="8" t="s">
        <v>11</v>
      </c>
      <c r="F1313" s="8" t="s">
        <v>130</v>
      </c>
      <c r="G1313" s="8" t="s">
        <v>175</v>
      </c>
      <c r="H1313" s="9" t="s">
        <v>176</v>
      </c>
      <c r="K1313" s="27"/>
    </row>
    <row r="1314" spans="1:11" s="26" customFormat="1" x14ac:dyDescent="0.25">
      <c r="A1314" s="22">
        <v>1313</v>
      </c>
      <c r="B1314" s="22" t="s">
        <v>349</v>
      </c>
      <c r="C1314" s="22" t="s">
        <v>342</v>
      </c>
      <c r="D1314" s="21" t="s">
        <v>120</v>
      </c>
      <c r="E1314" s="8" t="s">
        <v>11</v>
      </c>
      <c r="F1314" s="8" t="s">
        <v>130</v>
      </c>
      <c r="G1314" s="8" t="s">
        <v>177</v>
      </c>
      <c r="H1314" s="9" t="s">
        <v>178</v>
      </c>
      <c r="K1314" s="27"/>
    </row>
    <row r="1315" spans="1:11" s="26" customFormat="1" hidden="1" x14ac:dyDescent="0.25">
      <c r="A1315" s="22">
        <v>1314</v>
      </c>
      <c r="B1315" s="22" t="s">
        <v>349</v>
      </c>
      <c r="C1315" s="22" t="s">
        <v>342</v>
      </c>
      <c r="D1315" s="21" t="s">
        <v>120</v>
      </c>
      <c r="E1315" s="8" t="s">
        <v>11</v>
      </c>
      <c r="F1315" s="8" t="s">
        <v>130</v>
      </c>
      <c r="G1315" s="8" t="s">
        <v>179</v>
      </c>
      <c r="H1315" s="9" t="s">
        <v>180</v>
      </c>
      <c r="K1315" s="27"/>
    </row>
    <row r="1316" spans="1:11" s="26" customFormat="1" x14ac:dyDescent="0.25">
      <c r="A1316" s="22">
        <v>1315</v>
      </c>
      <c r="B1316" s="22" t="s">
        <v>349</v>
      </c>
      <c r="C1316" s="22" t="s">
        <v>342</v>
      </c>
      <c r="D1316" s="21" t="s">
        <v>120</v>
      </c>
      <c r="E1316" s="8" t="s">
        <v>11</v>
      </c>
      <c r="F1316" s="8" t="s">
        <v>130</v>
      </c>
      <c r="G1316" s="8" t="s">
        <v>181</v>
      </c>
      <c r="H1316" s="9" t="s">
        <v>182</v>
      </c>
      <c r="K1316" s="27"/>
    </row>
    <row r="1317" spans="1:11" s="26" customFormat="1" x14ac:dyDescent="0.25">
      <c r="A1317" s="22">
        <v>1316</v>
      </c>
      <c r="B1317" s="22" t="s">
        <v>349</v>
      </c>
      <c r="C1317" s="22" t="s">
        <v>342</v>
      </c>
      <c r="D1317" s="21" t="s">
        <v>120</v>
      </c>
      <c r="E1317" s="8" t="s">
        <v>11</v>
      </c>
      <c r="F1317" s="8" t="s">
        <v>130</v>
      </c>
      <c r="G1317" s="8" t="s">
        <v>183</v>
      </c>
      <c r="H1317" s="9" t="s">
        <v>184</v>
      </c>
      <c r="K1317" s="27"/>
    </row>
    <row r="1318" spans="1:11" s="26" customFormat="1" x14ac:dyDescent="0.25">
      <c r="A1318" s="22">
        <v>1317</v>
      </c>
      <c r="B1318" s="22" t="s">
        <v>349</v>
      </c>
      <c r="C1318" s="22" t="s">
        <v>342</v>
      </c>
      <c r="D1318" s="21" t="s">
        <v>120</v>
      </c>
      <c r="E1318" s="8" t="s">
        <v>11</v>
      </c>
      <c r="F1318" s="8" t="s">
        <v>130</v>
      </c>
      <c r="G1318" s="8" t="s">
        <v>185</v>
      </c>
      <c r="H1318" s="9" t="s">
        <v>186</v>
      </c>
      <c r="K1318" s="27"/>
    </row>
    <row r="1319" spans="1:11" s="26" customFormat="1" x14ac:dyDescent="0.25">
      <c r="A1319" s="22">
        <v>1318</v>
      </c>
      <c r="B1319" s="22" t="s">
        <v>349</v>
      </c>
      <c r="C1319" s="22" t="s">
        <v>342</v>
      </c>
      <c r="D1319" s="21" t="s">
        <v>120</v>
      </c>
      <c r="E1319" s="8" t="s">
        <v>11</v>
      </c>
      <c r="F1319" s="8" t="s">
        <v>130</v>
      </c>
      <c r="G1319" s="8" t="s">
        <v>187</v>
      </c>
      <c r="H1319" s="9" t="s">
        <v>188</v>
      </c>
      <c r="I1319" s="26">
        <v>0.32</v>
      </c>
      <c r="J1319" s="26">
        <v>12223</v>
      </c>
      <c r="K1319" s="27">
        <f>J1319/I1319</f>
        <v>38196.875</v>
      </c>
    </row>
    <row r="1320" spans="1:11" s="26" customFormat="1" x14ac:dyDescent="0.25">
      <c r="A1320" s="22">
        <v>1319</v>
      </c>
      <c r="B1320" s="22" t="s">
        <v>349</v>
      </c>
      <c r="C1320" s="22" t="s">
        <v>342</v>
      </c>
      <c r="D1320" s="21" t="s">
        <v>120</v>
      </c>
      <c r="E1320" s="8" t="s">
        <v>11</v>
      </c>
      <c r="F1320" s="8" t="s">
        <v>130</v>
      </c>
      <c r="G1320" s="8" t="s">
        <v>189</v>
      </c>
      <c r="H1320" s="9" t="s">
        <v>190</v>
      </c>
      <c r="K1320" s="27"/>
    </row>
    <row r="1321" spans="1:11" s="26" customFormat="1" hidden="1" x14ac:dyDescent="0.25">
      <c r="A1321" s="22">
        <v>1320</v>
      </c>
      <c r="B1321" s="22" t="s">
        <v>349</v>
      </c>
      <c r="C1321" s="22" t="s">
        <v>342</v>
      </c>
      <c r="D1321" s="21" t="s">
        <v>120</v>
      </c>
      <c r="E1321" s="8" t="s">
        <v>11</v>
      </c>
      <c r="F1321" s="8" t="s">
        <v>191</v>
      </c>
      <c r="G1321" s="8" t="s">
        <v>192</v>
      </c>
      <c r="H1321" s="9" t="s">
        <v>193</v>
      </c>
      <c r="I1321" s="26">
        <v>0.03</v>
      </c>
      <c r="J1321" s="26">
        <v>960</v>
      </c>
      <c r="K1321" s="27"/>
    </row>
    <row r="1322" spans="1:11" s="26" customFormat="1" hidden="1" x14ac:dyDescent="0.25">
      <c r="A1322" s="22">
        <v>1321</v>
      </c>
      <c r="B1322" s="22" t="s">
        <v>349</v>
      </c>
      <c r="C1322" s="22" t="s">
        <v>342</v>
      </c>
      <c r="D1322" s="21" t="s">
        <v>120</v>
      </c>
      <c r="E1322" s="8" t="s">
        <v>11</v>
      </c>
      <c r="F1322" s="8" t="s">
        <v>191</v>
      </c>
      <c r="G1322" s="8" t="s">
        <v>194</v>
      </c>
      <c r="H1322" s="9" t="s">
        <v>195</v>
      </c>
      <c r="K1322" s="27"/>
    </row>
    <row r="1323" spans="1:11" s="26" customFormat="1" hidden="1" x14ac:dyDescent="0.25">
      <c r="A1323" s="22">
        <v>1322</v>
      </c>
      <c r="B1323" s="22" t="s">
        <v>349</v>
      </c>
      <c r="C1323" s="22" t="s">
        <v>342</v>
      </c>
      <c r="D1323" s="21" t="s">
        <v>120</v>
      </c>
      <c r="E1323" s="8" t="s">
        <v>11</v>
      </c>
      <c r="F1323" s="8" t="s">
        <v>191</v>
      </c>
      <c r="G1323" s="8" t="s">
        <v>196</v>
      </c>
      <c r="H1323" s="9" t="s">
        <v>197</v>
      </c>
      <c r="K1323" s="27"/>
    </row>
    <row r="1324" spans="1:11" s="26" customFormat="1" hidden="1" x14ac:dyDescent="0.25">
      <c r="A1324" s="22">
        <v>1323</v>
      </c>
      <c r="B1324" s="22" t="s">
        <v>349</v>
      </c>
      <c r="C1324" s="22" t="s">
        <v>342</v>
      </c>
      <c r="D1324" s="21" t="s">
        <v>120</v>
      </c>
      <c r="E1324" s="8" t="s">
        <v>11</v>
      </c>
      <c r="F1324" s="8" t="s">
        <v>12</v>
      </c>
      <c r="G1324" s="8" t="s">
        <v>198</v>
      </c>
      <c r="H1324" s="9" t="s">
        <v>199</v>
      </c>
      <c r="I1324" s="26" t="s">
        <v>328</v>
      </c>
      <c r="K1324" s="27"/>
    </row>
    <row r="1325" spans="1:11" s="26" customFormat="1" hidden="1" x14ac:dyDescent="0.25">
      <c r="A1325" s="22">
        <v>1324</v>
      </c>
      <c r="B1325" s="22" t="s">
        <v>349</v>
      </c>
      <c r="C1325" s="22" t="s">
        <v>342</v>
      </c>
      <c r="D1325" s="21" t="s">
        <v>120</v>
      </c>
      <c r="E1325" s="8" t="s">
        <v>19</v>
      </c>
      <c r="F1325" s="8" t="s">
        <v>12</v>
      </c>
      <c r="G1325" s="8" t="s">
        <v>200</v>
      </c>
      <c r="H1325" s="9" t="s">
        <v>201</v>
      </c>
      <c r="I1325" s="26">
        <v>0.37</v>
      </c>
      <c r="J1325" s="26">
        <v>14492</v>
      </c>
      <c r="K1325" s="27"/>
    </row>
    <row r="1326" spans="1:11" s="26" customFormat="1" hidden="1" x14ac:dyDescent="0.25">
      <c r="A1326" s="22">
        <v>1325</v>
      </c>
      <c r="B1326" s="22" t="s">
        <v>349</v>
      </c>
      <c r="C1326" s="22" t="s">
        <v>342</v>
      </c>
      <c r="D1326" s="21" t="s">
        <v>202</v>
      </c>
      <c r="E1326" s="8" t="s">
        <v>19</v>
      </c>
      <c r="F1326" s="8" t="s">
        <v>12</v>
      </c>
      <c r="G1326" s="8" t="s">
        <v>203</v>
      </c>
      <c r="H1326" s="9" t="s">
        <v>204</v>
      </c>
      <c r="J1326" s="26">
        <v>14492</v>
      </c>
      <c r="K1326" s="27"/>
    </row>
    <row r="1327" spans="1:11" s="26" customFormat="1" hidden="1" x14ac:dyDescent="0.25">
      <c r="A1327" s="22">
        <v>1326</v>
      </c>
      <c r="B1327" s="22" t="s">
        <v>349</v>
      </c>
      <c r="C1327" s="22" t="s">
        <v>342</v>
      </c>
      <c r="D1327" s="21" t="s">
        <v>202</v>
      </c>
      <c r="E1327" s="8" t="s">
        <v>11</v>
      </c>
      <c r="F1327" s="8" t="s">
        <v>12</v>
      </c>
      <c r="G1327" s="8" t="s">
        <v>205</v>
      </c>
      <c r="H1327" s="9" t="s">
        <v>206</v>
      </c>
      <c r="J1327" s="26">
        <v>643.05999999999995</v>
      </c>
      <c r="K1327" s="27"/>
    </row>
    <row r="1328" spans="1:11" s="26" customFormat="1" hidden="1" x14ac:dyDescent="0.25">
      <c r="A1328" s="22">
        <v>1327</v>
      </c>
      <c r="B1328" s="22" t="s">
        <v>349</v>
      </c>
      <c r="C1328" s="22" t="s">
        <v>342</v>
      </c>
      <c r="D1328" s="21" t="s">
        <v>202</v>
      </c>
      <c r="E1328" s="8" t="s">
        <v>11</v>
      </c>
      <c r="F1328" s="8" t="s">
        <v>12</v>
      </c>
      <c r="G1328" s="8" t="s">
        <v>207</v>
      </c>
      <c r="H1328" s="9" t="s">
        <v>208</v>
      </c>
      <c r="J1328" s="26">
        <v>1349.1</v>
      </c>
      <c r="K1328" s="27"/>
    </row>
    <row r="1329" spans="1:11" s="26" customFormat="1" hidden="1" x14ac:dyDescent="0.25">
      <c r="A1329" s="22">
        <v>1328</v>
      </c>
      <c r="B1329" s="22" t="s">
        <v>349</v>
      </c>
      <c r="C1329" s="22" t="s">
        <v>342</v>
      </c>
      <c r="D1329" s="21" t="s">
        <v>202</v>
      </c>
      <c r="E1329" s="8" t="s">
        <v>11</v>
      </c>
      <c r="F1329" s="8" t="s">
        <v>12</v>
      </c>
      <c r="G1329" s="8" t="s">
        <v>209</v>
      </c>
      <c r="H1329" s="9" t="s">
        <v>210</v>
      </c>
      <c r="K1329" s="27"/>
    </row>
    <row r="1330" spans="1:11" s="26" customFormat="1" hidden="1" x14ac:dyDescent="0.25">
      <c r="A1330" s="22">
        <v>1329</v>
      </c>
      <c r="B1330" s="22" t="s">
        <v>349</v>
      </c>
      <c r="C1330" s="22" t="s">
        <v>342</v>
      </c>
      <c r="D1330" s="21" t="s">
        <v>202</v>
      </c>
      <c r="E1330" s="8" t="s">
        <v>11</v>
      </c>
      <c r="F1330" s="8" t="s">
        <v>12</v>
      </c>
      <c r="G1330" s="8" t="s">
        <v>211</v>
      </c>
      <c r="H1330" s="9" t="s">
        <v>212</v>
      </c>
      <c r="K1330" s="27"/>
    </row>
    <row r="1331" spans="1:11" s="26" customFormat="1" hidden="1" x14ac:dyDescent="0.25">
      <c r="A1331" s="22">
        <v>1330</v>
      </c>
      <c r="B1331" s="22" t="s">
        <v>349</v>
      </c>
      <c r="C1331" s="22" t="s">
        <v>342</v>
      </c>
      <c r="D1331" s="21" t="s">
        <v>202</v>
      </c>
      <c r="E1331" s="8" t="s">
        <v>19</v>
      </c>
      <c r="F1331" s="8" t="s">
        <v>12</v>
      </c>
      <c r="G1331" s="8" t="s">
        <v>213</v>
      </c>
      <c r="H1331" s="9" t="s">
        <v>214</v>
      </c>
      <c r="J1331" s="26">
        <v>1992.1599999999999</v>
      </c>
      <c r="K1331" s="27"/>
    </row>
    <row r="1332" spans="1:11" s="26" customFormat="1" hidden="1" x14ac:dyDescent="0.25">
      <c r="A1332" s="22">
        <v>1331</v>
      </c>
      <c r="B1332" s="22" t="s">
        <v>349</v>
      </c>
      <c r="C1332" s="22" t="s">
        <v>342</v>
      </c>
      <c r="D1332" s="21" t="s">
        <v>202</v>
      </c>
      <c r="E1332" s="8" t="s">
        <v>11</v>
      </c>
      <c r="F1332" s="8" t="s">
        <v>12</v>
      </c>
      <c r="G1332" s="8" t="s">
        <v>215</v>
      </c>
      <c r="H1332" s="9" t="s">
        <v>216</v>
      </c>
      <c r="K1332" s="27"/>
    </row>
    <row r="1333" spans="1:11" s="26" customFormat="1" hidden="1" x14ac:dyDescent="0.25">
      <c r="A1333" s="22">
        <v>1332</v>
      </c>
      <c r="B1333" s="22" t="s">
        <v>349</v>
      </c>
      <c r="C1333" s="22" t="s">
        <v>342</v>
      </c>
      <c r="D1333" s="21" t="s">
        <v>202</v>
      </c>
      <c r="E1333" s="8" t="s">
        <v>19</v>
      </c>
      <c r="F1333" s="8" t="s">
        <v>12</v>
      </c>
      <c r="G1333" s="8" t="s">
        <v>217</v>
      </c>
      <c r="H1333" s="9" t="s">
        <v>218</v>
      </c>
      <c r="J1333" s="26">
        <v>16484.16</v>
      </c>
      <c r="K1333" s="27"/>
    </row>
    <row r="1334" spans="1:11" s="26" customFormat="1" hidden="1" x14ac:dyDescent="0.25">
      <c r="A1334" s="22">
        <v>1333</v>
      </c>
      <c r="B1334" s="22" t="s">
        <v>349</v>
      </c>
      <c r="C1334" s="22" t="s">
        <v>342</v>
      </c>
      <c r="D1334" s="21" t="s">
        <v>202</v>
      </c>
      <c r="E1334" s="8" t="s">
        <v>11</v>
      </c>
      <c r="F1334" s="8" t="s">
        <v>12</v>
      </c>
      <c r="G1334" s="8" t="s">
        <v>219</v>
      </c>
      <c r="H1334" s="9" t="s">
        <v>220</v>
      </c>
      <c r="J1334" s="26">
        <v>1394.92</v>
      </c>
      <c r="K1334" s="27"/>
    </row>
    <row r="1335" spans="1:11" s="26" customFormat="1" hidden="1" x14ac:dyDescent="0.25">
      <c r="A1335" s="22">
        <v>1334</v>
      </c>
      <c r="B1335" s="22" t="s">
        <v>349</v>
      </c>
      <c r="C1335" s="22" t="s">
        <v>342</v>
      </c>
      <c r="D1335" s="21" t="s">
        <v>202</v>
      </c>
      <c r="E1335" s="8" t="s">
        <v>11</v>
      </c>
      <c r="F1335" s="8" t="s">
        <v>12</v>
      </c>
      <c r="G1335" s="8" t="s">
        <v>221</v>
      </c>
      <c r="H1335" s="9" t="s">
        <v>222</v>
      </c>
      <c r="J1335" s="26">
        <v>1037</v>
      </c>
      <c r="K1335" s="27"/>
    </row>
    <row r="1336" spans="1:11" s="26" customFormat="1" hidden="1" x14ac:dyDescent="0.25">
      <c r="A1336" s="22">
        <v>1335</v>
      </c>
      <c r="B1336" s="22" t="s">
        <v>349</v>
      </c>
      <c r="C1336" s="22" t="s">
        <v>342</v>
      </c>
      <c r="D1336" s="21" t="s">
        <v>202</v>
      </c>
      <c r="E1336" s="8" t="s">
        <v>11</v>
      </c>
      <c r="F1336" s="8" t="s">
        <v>12</v>
      </c>
      <c r="G1336" s="8" t="s">
        <v>223</v>
      </c>
      <c r="H1336" s="9" t="s">
        <v>224</v>
      </c>
      <c r="K1336" s="27"/>
    </row>
    <row r="1337" spans="1:11" s="26" customFormat="1" hidden="1" x14ac:dyDescent="0.25">
      <c r="A1337" s="22">
        <v>1336</v>
      </c>
      <c r="B1337" s="22" t="s">
        <v>349</v>
      </c>
      <c r="C1337" s="22" t="s">
        <v>342</v>
      </c>
      <c r="D1337" s="21" t="s">
        <v>202</v>
      </c>
      <c r="E1337" s="8" t="s">
        <v>19</v>
      </c>
      <c r="F1337" s="8" t="s">
        <v>12</v>
      </c>
      <c r="G1337" s="8" t="s">
        <v>225</v>
      </c>
      <c r="H1337" s="9" t="s">
        <v>226</v>
      </c>
      <c r="J1337" s="26">
        <v>18916.080000000002</v>
      </c>
      <c r="K1337" s="27"/>
    </row>
    <row r="1338" spans="1:11" s="26" customFormat="1" hidden="1" x14ac:dyDescent="0.25">
      <c r="A1338" s="22">
        <v>1337</v>
      </c>
      <c r="B1338" s="22" t="s">
        <v>349</v>
      </c>
      <c r="C1338" s="22" t="s">
        <v>342</v>
      </c>
      <c r="D1338" s="21" t="s">
        <v>202</v>
      </c>
      <c r="E1338" s="8" t="s">
        <v>11</v>
      </c>
      <c r="F1338" s="8" t="s">
        <v>12</v>
      </c>
      <c r="G1338" s="8" t="s">
        <v>227</v>
      </c>
      <c r="H1338" s="9" t="s">
        <v>228</v>
      </c>
      <c r="K1338" s="27"/>
    </row>
    <row r="1339" spans="1:11" s="26" customFormat="1" hidden="1" x14ac:dyDescent="0.25">
      <c r="A1339" s="22">
        <v>1338</v>
      </c>
      <c r="B1339" s="22" t="s">
        <v>349</v>
      </c>
      <c r="C1339" s="22" t="s">
        <v>342</v>
      </c>
      <c r="D1339" s="21" t="s">
        <v>202</v>
      </c>
      <c r="E1339" s="8" t="s">
        <v>11</v>
      </c>
      <c r="F1339" s="8" t="s">
        <v>12</v>
      </c>
      <c r="G1339" s="8" t="s">
        <v>229</v>
      </c>
      <c r="H1339" s="9" t="s">
        <v>230</v>
      </c>
      <c r="J1339" s="26">
        <v>324</v>
      </c>
      <c r="K1339" s="27"/>
    </row>
    <row r="1340" spans="1:11" s="26" customFormat="1" hidden="1" x14ac:dyDescent="0.25">
      <c r="A1340" s="22">
        <v>1339</v>
      </c>
      <c r="B1340" s="22" t="s">
        <v>349</v>
      </c>
      <c r="C1340" s="22" t="s">
        <v>342</v>
      </c>
      <c r="D1340" s="21" t="s">
        <v>202</v>
      </c>
      <c r="E1340" s="8" t="s">
        <v>11</v>
      </c>
      <c r="F1340" s="8" t="s">
        <v>12</v>
      </c>
      <c r="G1340" s="8" t="s">
        <v>231</v>
      </c>
      <c r="H1340" s="9" t="s">
        <v>232</v>
      </c>
      <c r="J1340" s="26">
        <v>1032</v>
      </c>
      <c r="K1340" s="27"/>
    </row>
    <row r="1341" spans="1:11" s="26" customFormat="1" hidden="1" x14ac:dyDescent="0.25">
      <c r="A1341" s="22">
        <v>1340</v>
      </c>
      <c r="B1341" s="22" t="s">
        <v>349</v>
      </c>
      <c r="C1341" s="22" t="s">
        <v>342</v>
      </c>
      <c r="D1341" s="21" t="s">
        <v>202</v>
      </c>
      <c r="E1341" s="8" t="s">
        <v>11</v>
      </c>
      <c r="F1341" s="8" t="s">
        <v>12</v>
      </c>
      <c r="G1341" s="8" t="s">
        <v>233</v>
      </c>
      <c r="H1341" s="9" t="s">
        <v>234</v>
      </c>
      <c r="K1341" s="27"/>
    </row>
    <row r="1342" spans="1:11" s="26" customFormat="1" hidden="1" x14ac:dyDescent="0.25">
      <c r="A1342" s="22">
        <v>1341</v>
      </c>
      <c r="B1342" s="22" t="s">
        <v>349</v>
      </c>
      <c r="C1342" s="22" t="s">
        <v>342</v>
      </c>
      <c r="D1342" s="21" t="s">
        <v>202</v>
      </c>
      <c r="E1342" s="8" t="s">
        <v>19</v>
      </c>
      <c r="F1342" s="8" t="s">
        <v>12</v>
      </c>
      <c r="G1342" s="8" t="s">
        <v>235</v>
      </c>
      <c r="H1342" s="9" t="s">
        <v>236</v>
      </c>
      <c r="J1342" s="26">
        <v>1356</v>
      </c>
      <c r="K1342" s="27"/>
    </row>
    <row r="1343" spans="1:11" s="26" customFormat="1" hidden="1" x14ac:dyDescent="0.25">
      <c r="A1343" s="22">
        <v>1342</v>
      </c>
      <c r="B1343" s="22" t="s">
        <v>349</v>
      </c>
      <c r="C1343" s="22" t="s">
        <v>342</v>
      </c>
      <c r="D1343" s="21" t="s">
        <v>202</v>
      </c>
      <c r="E1343" s="8" t="s">
        <v>11</v>
      </c>
      <c r="F1343" s="8" t="s">
        <v>12</v>
      </c>
      <c r="G1343" s="8" t="s">
        <v>237</v>
      </c>
      <c r="H1343" s="9" t="s">
        <v>238</v>
      </c>
      <c r="K1343" s="27"/>
    </row>
    <row r="1344" spans="1:11" s="26" customFormat="1" hidden="1" x14ac:dyDescent="0.25">
      <c r="A1344" s="22">
        <v>1343</v>
      </c>
      <c r="B1344" s="22" t="s">
        <v>349</v>
      </c>
      <c r="C1344" s="22" t="s">
        <v>342</v>
      </c>
      <c r="D1344" s="21" t="s">
        <v>202</v>
      </c>
      <c r="E1344" s="8" t="s">
        <v>11</v>
      </c>
      <c r="F1344" s="8" t="s">
        <v>12</v>
      </c>
      <c r="G1344" s="8" t="s">
        <v>239</v>
      </c>
      <c r="H1344" s="9" t="s">
        <v>240</v>
      </c>
      <c r="K1344" s="27"/>
    </row>
    <row r="1345" spans="1:11" s="26" customFormat="1" hidden="1" x14ac:dyDescent="0.25">
      <c r="A1345" s="22">
        <v>1344</v>
      </c>
      <c r="B1345" s="22" t="s">
        <v>349</v>
      </c>
      <c r="C1345" s="22" t="s">
        <v>342</v>
      </c>
      <c r="D1345" s="21" t="s">
        <v>202</v>
      </c>
      <c r="E1345" s="8" t="s">
        <v>11</v>
      </c>
      <c r="F1345" s="8" t="s">
        <v>12</v>
      </c>
      <c r="G1345" s="8" t="s">
        <v>241</v>
      </c>
      <c r="H1345" s="9" t="s">
        <v>242</v>
      </c>
      <c r="K1345" s="27"/>
    </row>
    <row r="1346" spans="1:11" s="26" customFormat="1" hidden="1" x14ac:dyDescent="0.25">
      <c r="A1346" s="22">
        <v>1345</v>
      </c>
      <c r="B1346" s="22" t="s">
        <v>349</v>
      </c>
      <c r="C1346" s="22" t="s">
        <v>342</v>
      </c>
      <c r="D1346" s="21" t="s">
        <v>202</v>
      </c>
      <c r="E1346" s="8" t="s">
        <v>11</v>
      </c>
      <c r="F1346" s="8" t="s">
        <v>12</v>
      </c>
      <c r="G1346" s="8" t="s">
        <v>243</v>
      </c>
      <c r="H1346" s="9" t="s">
        <v>244</v>
      </c>
      <c r="K1346" s="27"/>
    </row>
    <row r="1347" spans="1:11" s="26" customFormat="1" hidden="1" x14ac:dyDescent="0.25">
      <c r="A1347" s="22">
        <v>1346</v>
      </c>
      <c r="B1347" s="22" t="s">
        <v>349</v>
      </c>
      <c r="C1347" s="22" t="s">
        <v>342</v>
      </c>
      <c r="D1347" s="21" t="s">
        <v>202</v>
      </c>
      <c r="E1347" s="8" t="s">
        <v>11</v>
      </c>
      <c r="F1347" s="8" t="s">
        <v>12</v>
      </c>
      <c r="G1347" s="8" t="s">
        <v>245</v>
      </c>
      <c r="H1347" s="9" t="s">
        <v>246</v>
      </c>
      <c r="K1347" s="27"/>
    </row>
    <row r="1348" spans="1:11" s="26" customFormat="1" hidden="1" x14ac:dyDescent="0.25">
      <c r="A1348" s="22">
        <v>1347</v>
      </c>
      <c r="B1348" s="22" t="s">
        <v>349</v>
      </c>
      <c r="C1348" s="22" t="s">
        <v>342</v>
      </c>
      <c r="D1348" s="21" t="s">
        <v>202</v>
      </c>
      <c r="E1348" s="8" t="s">
        <v>11</v>
      </c>
      <c r="F1348" s="8" t="s">
        <v>12</v>
      </c>
      <c r="G1348" s="8" t="s">
        <v>247</v>
      </c>
      <c r="H1348" s="9" t="s">
        <v>248</v>
      </c>
      <c r="J1348" s="26">
        <v>676</v>
      </c>
      <c r="K1348" s="27"/>
    </row>
    <row r="1349" spans="1:11" s="26" customFormat="1" hidden="1" x14ac:dyDescent="0.25">
      <c r="A1349" s="22">
        <v>1348</v>
      </c>
      <c r="B1349" s="22" t="s">
        <v>349</v>
      </c>
      <c r="C1349" s="22" t="s">
        <v>342</v>
      </c>
      <c r="D1349" s="21" t="s">
        <v>202</v>
      </c>
      <c r="E1349" s="8" t="s">
        <v>11</v>
      </c>
      <c r="F1349" s="8" t="s">
        <v>12</v>
      </c>
      <c r="G1349" s="8" t="s">
        <v>249</v>
      </c>
      <c r="H1349" s="9" t="s">
        <v>250</v>
      </c>
      <c r="K1349" s="27"/>
    </row>
    <row r="1350" spans="1:11" s="26" customFormat="1" hidden="1" x14ac:dyDescent="0.25">
      <c r="A1350" s="22">
        <v>1349</v>
      </c>
      <c r="B1350" s="22" t="s">
        <v>349</v>
      </c>
      <c r="C1350" s="22" t="s">
        <v>342</v>
      </c>
      <c r="D1350" s="21" t="s">
        <v>202</v>
      </c>
      <c r="E1350" s="8" t="s">
        <v>11</v>
      </c>
      <c r="F1350" s="8" t="s">
        <v>12</v>
      </c>
      <c r="G1350" s="8" t="s">
        <v>251</v>
      </c>
      <c r="H1350" s="9" t="s">
        <v>252</v>
      </c>
      <c r="K1350" s="27"/>
    </row>
    <row r="1351" spans="1:11" s="26" customFormat="1" hidden="1" x14ac:dyDescent="0.25">
      <c r="A1351" s="22">
        <v>1350</v>
      </c>
      <c r="B1351" s="22" t="s">
        <v>349</v>
      </c>
      <c r="C1351" s="22" t="s">
        <v>342</v>
      </c>
      <c r="D1351" s="21" t="s">
        <v>202</v>
      </c>
      <c r="E1351" s="8" t="s">
        <v>11</v>
      </c>
      <c r="F1351" s="8" t="s">
        <v>12</v>
      </c>
      <c r="G1351" s="8" t="s">
        <v>253</v>
      </c>
      <c r="H1351" s="9" t="s">
        <v>254</v>
      </c>
      <c r="K1351" s="27"/>
    </row>
    <row r="1352" spans="1:11" s="26" customFormat="1" hidden="1" x14ac:dyDescent="0.25">
      <c r="A1352" s="22">
        <v>1351</v>
      </c>
      <c r="B1352" s="22" t="s">
        <v>349</v>
      </c>
      <c r="C1352" s="22" t="s">
        <v>342</v>
      </c>
      <c r="D1352" s="21" t="s">
        <v>202</v>
      </c>
      <c r="E1352" s="8" t="s">
        <v>11</v>
      </c>
      <c r="F1352" s="8" t="s">
        <v>12</v>
      </c>
      <c r="G1352" s="8" t="s">
        <v>255</v>
      </c>
      <c r="H1352" s="9" t="s">
        <v>256</v>
      </c>
      <c r="K1352" s="27"/>
    </row>
    <row r="1353" spans="1:11" s="26" customFormat="1" hidden="1" x14ac:dyDescent="0.25">
      <c r="A1353" s="22">
        <v>1352</v>
      </c>
      <c r="B1353" s="22" t="s">
        <v>349</v>
      </c>
      <c r="C1353" s="22" t="s">
        <v>342</v>
      </c>
      <c r="D1353" s="21" t="s">
        <v>202</v>
      </c>
      <c r="E1353" s="8" t="s">
        <v>11</v>
      </c>
      <c r="F1353" s="8" t="s">
        <v>12</v>
      </c>
      <c r="G1353" s="8" t="s">
        <v>257</v>
      </c>
      <c r="H1353" s="9" t="s">
        <v>258</v>
      </c>
      <c r="K1353" s="27"/>
    </row>
    <row r="1354" spans="1:11" s="26" customFormat="1" hidden="1" x14ac:dyDescent="0.25">
      <c r="A1354" s="22">
        <v>1353</v>
      </c>
      <c r="B1354" s="22" t="s">
        <v>349</v>
      </c>
      <c r="C1354" s="22" t="s">
        <v>342</v>
      </c>
      <c r="D1354" s="21" t="s">
        <v>202</v>
      </c>
      <c r="E1354" s="8" t="s">
        <v>11</v>
      </c>
      <c r="F1354" s="8" t="s">
        <v>12</v>
      </c>
      <c r="G1354" s="8" t="s">
        <v>259</v>
      </c>
      <c r="H1354" s="9" t="s">
        <v>260</v>
      </c>
      <c r="K1354" s="27"/>
    </row>
    <row r="1355" spans="1:11" s="26" customFormat="1" hidden="1" x14ac:dyDescent="0.25">
      <c r="A1355" s="22">
        <v>1354</v>
      </c>
      <c r="B1355" s="22" t="s">
        <v>349</v>
      </c>
      <c r="C1355" s="22" t="s">
        <v>342</v>
      </c>
      <c r="D1355" s="21" t="s">
        <v>202</v>
      </c>
      <c r="E1355" s="8" t="s">
        <v>11</v>
      </c>
      <c r="F1355" s="8" t="s">
        <v>12</v>
      </c>
      <c r="G1355" s="8" t="s">
        <v>261</v>
      </c>
      <c r="H1355" s="9" t="s">
        <v>262</v>
      </c>
      <c r="K1355" s="27"/>
    </row>
    <row r="1356" spans="1:11" s="26" customFormat="1" hidden="1" x14ac:dyDescent="0.25">
      <c r="A1356" s="22">
        <v>1355</v>
      </c>
      <c r="B1356" s="22" t="s">
        <v>349</v>
      </c>
      <c r="C1356" s="22" t="s">
        <v>342</v>
      </c>
      <c r="D1356" s="21" t="s">
        <v>202</v>
      </c>
      <c r="E1356" s="8" t="s">
        <v>11</v>
      </c>
      <c r="F1356" s="8" t="s">
        <v>12</v>
      </c>
      <c r="G1356" s="8" t="s">
        <v>263</v>
      </c>
      <c r="H1356" s="9" t="s">
        <v>264</v>
      </c>
      <c r="K1356" s="27"/>
    </row>
    <row r="1357" spans="1:11" s="26" customFormat="1" hidden="1" x14ac:dyDescent="0.25">
      <c r="A1357" s="22">
        <v>1356</v>
      </c>
      <c r="B1357" s="22" t="s">
        <v>349</v>
      </c>
      <c r="C1357" s="22" t="s">
        <v>342</v>
      </c>
      <c r="D1357" s="21" t="s">
        <v>202</v>
      </c>
      <c r="E1357" s="8" t="s">
        <v>11</v>
      </c>
      <c r="F1357" s="8" t="s">
        <v>12</v>
      </c>
      <c r="G1357" s="8" t="s">
        <v>265</v>
      </c>
      <c r="H1357" s="9" t="s">
        <v>266</v>
      </c>
      <c r="K1357" s="27"/>
    </row>
    <row r="1358" spans="1:11" s="26" customFormat="1" hidden="1" x14ac:dyDescent="0.25">
      <c r="A1358" s="22">
        <v>1357</v>
      </c>
      <c r="B1358" s="22" t="s">
        <v>349</v>
      </c>
      <c r="C1358" s="22" t="s">
        <v>342</v>
      </c>
      <c r="D1358" s="21" t="s">
        <v>202</v>
      </c>
      <c r="E1358" s="8" t="s">
        <v>11</v>
      </c>
      <c r="F1358" s="8" t="s">
        <v>12</v>
      </c>
      <c r="G1358" s="8" t="s">
        <v>267</v>
      </c>
      <c r="H1358" s="9" t="s">
        <v>268</v>
      </c>
      <c r="J1358" s="26">
        <v>212</v>
      </c>
      <c r="K1358" s="27"/>
    </row>
    <row r="1359" spans="1:11" s="26" customFormat="1" hidden="1" x14ac:dyDescent="0.25">
      <c r="A1359" s="22">
        <v>1358</v>
      </c>
      <c r="B1359" s="22" t="s">
        <v>349</v>
      </c>
      <c r="C1359" s="22" t="s">
        <v>342</v>
      </c>
      <c r="D1359" s="21" t="s">
        <v>202</v>
      </c>
      <c r="E1359" s="8" t="s">
        <v>11</v>
      </c>
      <c r="F1359" s="8" t="s">
        <v>12</v>
      </c>
      <c r="G1359" s="8" t="s">
        <v>269</v>
      </c>
      <c r="H1359" s="9" t="s">
        <v>270</v>
      </c>
      <c r="K1359" s="27"/>
    </row>
    <row r="1360" spans="1:11" s="26" customFormat="1" hidden="1" x14ac:dyDescent="0.25">
      <c r="A1360" s="22">
        <v>1359</v>
      </c>
      <c r="B1360" s="22" t="s">
        <v>349</v>
      </c>
      <c r="C1360" s="22" t="s">
        <v>342</v>
      </c>
      <c r="D1360" s="21" t="s">
        <v>202</v>
      </c>
      <c r="E1360" s="8" t="s">
        <v>11</v>
      </c>
      <c r="F1360" s="8" t="s">
        <v>12</v>
      </c>
      <c r="G1360" s="8" t="s">
        <v>271</v>
      </c>
      <c r="H1360" s="9" t="s">
        <v>272</v>
      </c>
      <c r="K1360" s="27"/>
    </row>
    <row r="1361" spans="1:11" s="26" customFormat="1" hidden="1" x14ac:dyDescent="0.25">
      <c r="A1361" s="22">
        <v>1360</v>
      </c>
      <c r="B1361" s="22" t="s">
        <v>349</v>
      </c>
      <c r="C1361" s="22" t="s">
        <v>342</v>
      </c>
      <c r="D1361" s="21" t="s">
        <v>202</v>
      </c>
      <c r="E1361" s="8" t="s">
        <v>19</v>
      </c>
      <c r="F1361" s="8" t="s">
        <v>12</v>
      </c>
      <c r="G1361" s="8" t="s">
        <v>273</v>
      </c>
      <c r="H1361" s="9" t="s">
        <v>274</v>
      </c>
      <c r="J1361" s="26">
        <v>888</v>
      </c>
      <c r="K1361" s="27"/>
    </row>
    <row r="1362" spans="1:11" s="26" customFormat="1" hidden="1" x14ac:dyDescent="0.25">
      <c r="A1362" s="22">
        <v>1361</v>
      </c>
      <c r="B1362" s="22" t="s">
        <v>349</v>
      </c>
      <c r="C1362" s="22" t="s">
        <v>342</v>
      </c>
      <c r="D1362" s="21" t="s">
        <v>202</v>
      </c>
      <c r="E1362" s="8" t="s">
        <v>11</v>
      </c>
      <c r="F1362" s="8" t="s">
        <v>12</v>
      </c>
      <c r="G1362" s="8" t="s">
        <v>275</v>
      </c>
      <c r="H1362" s="9" t="s">
        <v>276</v>
      </c>
      <c r="K1362" s="27"/>
    </row>
    <row r="1363" spans="1:11" s="26" customFormat="1" hidden="1" x14ac:dyDescent="0.25">
      <c r="A1363" s="22">
        <v>1362</v>
      </c>
      <c r="B1363" s="22" t="s">
        <v>349</v>
      </c>
      <c r="C1363" s="22" t="s">
        <v>342</v>
      </c>
      <c r="D1363" s="21" t="s">
        <v>202</v>
      </c>
      <c r="E1363" s="8" t="s">
        <v>11</v>
      </c>
      <c r="F1363" s="8" t="s">
        <v>12</v>
      </c>
      <c r="G1363" s="8" t="s">
        <v>277</v>
      </c>
      <c r="H1363" s="9" t="s">
        <v>278</v>
      </c>
      <c r="K1363" s="27"/>
    </row>
    <row r="1364" spans="1:11" s="26" customFormat="1" hidden="1" x14ac:dyDescent="0.25">
      <c r="A1364" s="22">
        <v>1363</v>
      </c>
      <c r="B1364" s="22" t="s">
        <v>349</v>
      </c>
      <c r="C1364" s="22" t="s">
        <v>342</v>
      </c>
      <c r="D1364" s="21" t="s">
        <v>202</v>
      </c>
      <c r="E1364" s="8" t="s">
        <v>11</v>
      </c>
      <c r="F1364" s="8" t="s">
        <v>12</v>
      </c>
      <c r="G1364" s="8" t="s">
        <v>279</v>
      </c>
      <c r="H1364" s="9" t="s">
        <v>280</v>
      </c>
      <c r="K1364" s="27"/>
    </row>
    <row r="1365" spans="1:11" s="26" customFormat="1" hidden="1" x14ac:dyDescent="0.25">
      <c r="A1365" s="22">
        <v>1364</v>
      </c>
      <c r="B1365" s="22" t="s">
        <v>349</v>
      </c>
      <c r="C1365" s="22" t="s">
        <v>342</v>
      </c>
      <c r="D1365" s="21" t="s">
        <v>202</v>
      </c>
      <c r="E1365" s="8" t="s">
        <v>11</v>
      </c>
      <c r="F1365" s="8" t="s">
        <v>12</v>
      </c>
      <c r="G1365" s="8" t="s">
        <v>281</v>
      </c>
      <c r="H1365" s="9" t="s">
        <v>282</v>
      </c>
      <c r="J1365" s="26">
        <v>3422</v>
      </c>
      <c r="K1365" s="27"/>
    </row>
    <row r="1366" spans="1:11" s="26" customFormat="1" hidden="1" x14ac:dyDescent="0.25">
      <c r="A1366" s="22">
        <v>1365</v>
      </c>
      <c r="B1366" s="22" t="s">
        <v>349</v>
      </c>
      <c r="C1366" s="22" t="s">
        <v>342</v>
      </c>
      <c r="D1366" s="21" t="s">
        <v>202</v>
      </c>
      <c r="E1366" s="8" t="s">
        <v>11</v>
      </c>
      <c r="F1366" s="8" t="s">
        <v>12</v>
      </c>
      <c r="G1366" s="8" t="s">
        <v>283</v>
      </c>
      <c r="H1366" s="9" t="s">
        <v>284</v>
      </c>
      <c r="K1366" s="27"/>
    </row>
    <row r="1367" spans="1:11" s="26" customFormat="1" hidden="1" x14ac:dyDescent="0.25">
      <c r="A1367" s="22">
        <v>1366</v>
      </c>
      <c r="B1367" s="22" t="s">
        <v>349</v>
      </c>
      <c r="C1367" s="22" t="s">
        <v>342</v>
      </c>
      <c r="D1367" s="21" t="s">
        <v>202</v>
      </c>
      <c r="E1367" s="8" t="s">
        <v>11</v>
      </c>
      <c r="F1367" s="8" t="s">
        <v>12</v>
      </c>
      <c r="G1367" s="8" t="s">
        <v>285</v>
      </c>
      <c r="H1367" s="9" t="s">
        <v>286</v>
      </c>
      <c r="K1367" s="27"/>
    </row>
    <row r="1368" spans="1:11" s="26" customFormat="1" hidden="1" x14ac:dyDescent="0.25">
      <c r="A1368" s="22">
        <v>1367</v>
      </c>
      <c r="B1368" s="22" t="s">
        <v>349</v>
      </c>
      <c r="C1368" s="22" t="s">
        <v>342</v>
      </c>
      <c r="D1368" s="21" t="s">
        <v>202</v>
      </c>
      <c r="E1368" s="8" t="s">
        <v>19</v>
      </c>
      <c r="F1368" s="8" t="s">
        <v>12</v>
      </c>
      <c r="G1368" s="8" t="s">
        <v>287</v>
      </c>
      <c r="H1368" s="9" t="s">
        <v>288</v>
      </c>
      <c r="J1368" s="26">
        <v>3422</v>
      </c>
      <c r="K1368" s="27"/>
    </row>
    <row r="1369" spans="1:11" s="26" customFormat="1" hidden="1" x14ac:dyDescent="0.25">
      <c r="A1369" s="22">
        <v>1368</v>
      </c>
      <c r="B1369" s="22" t="s">
        <v>349</v>
      </c>
      <c r="C1369" s="22" t="s">
        <v>342</v>
      </c>
      <c r="D1369" s="21" t="s">
        <v>202</v>
      </c>
      <c r="E1369" s="8" t="s">
        <v>11</v>
      </c>
      <c r="F1369" s="8" t="s">
        <v>12</v>
      </c>
      <c r="G1369" s="8" t="s">
        <v>289</v>
      </c>
      <c r="H1369" s="9" t="s">
        <v>290</v>
      </c>
      <c r="J1369" s="26">
        <v>1561.1302998414733</v>
      </c>
      <c r="K1369" s="27"/>
    </row>
    <row r="1370" spans="1:11" s="26" customFormat="1" hidden="1" x14ac:dyDescent="0.25">
      <c r="A1370" s="22">
        <v>1369</v>
      </c>
      <c r="B1370" s="22" t="s">
        <v>349</v>
      </c>
      <c r="C1370" s="22" t="s">
        <v>342</v>
      </c>
      <c r="D1370" s="21" t="s">
        <v>202</v>
      </c>
      <c r="E1370" s="8" t="s">
        <v>19</v>
      </c>
      <c r="F1370" s="8" t="s">
        <v>12</v>
      </c>
      <c r="G1370" s="8" t="s">
        <v>291</v>
      </c>
      <c r="H1370" s="9" t="s">
        <v>292</v>
      </c>
      <c r="J1370" s="26">
        <v>26143.210299841474</v>
      </c>
      <c r="K1370" s="27"/>
    </row>
    <row r="1371" spans="1:11" s="26" customFormat="1" hidden="1" x14ac:dyDescent="0.25">
      <c r="A1371" s="22">
        <v>1370</v>
      </c>
      <c r="B1371" s="22" t="s">
        <v>349</v>
      </c>
      <c r="C1371" s="22" t="s">
        <v>342</v>
      </c>
      <c r="D1371" s="21" t="s">
        <v>202</v>
      </c>
      <c r="E1371" s="8" t="s">
        <v>11</v>
      </c>
      <c r="F1371" s="8" t="s">
        <v>12</v>
      </c>
      <c r="G1371" s="8" t="s">
        <v>293</v>
      </c>
      <c r="H1371" s="9" t="s">
        <v>294</v>
      </c>
      <c r="K1371" s="27"/>
    </row>
    <row r="1372" spans="1:11" s="26" customFormat="1" hidden="1" x14ac:dyDescent="0.25">
      <c r="A1372" s="22">
        <v>1371</v>
      </c>
      <c r="B1372" s="22" t="s">
        <v>349</v>
      </c>
      <c r="C1372" s="22" t="s">
        <v>342</v>
      </c>
      <c r="D1372" s="21" t="s">
        <v>202</v>
      </c>
      <c r="E1372" s="8" t="s">
        <v>11</v>
      </c>
      <c r="F1372" s="8" t="s">
        <v>12</v>
      </c>
      <c r="G1372" s="8" t="s">
        <v>295</v>
      </c>
      <c r="H1372" s="9" t="s">
        <v>296</v>
      </c>
      <c r="K1372" s="27"/>
    </row>
    <row r="1373" spans="1:11" s="26" customFormat="1" hidden="1" x14ac:dyDescent="0.25">
      <c r="A1373" s="22">
        <v>1372</v>
      </c>
      <c r="B1373" s="22" t="s">
        <v>349</v>
      </c>
      <c r="C1373" s="22" t="s">
        <v>342</v>
      </c>
      <c r="D1373" s="21" t="s">
        <v>202</v>
      </c>
      <c r="E1373" s="8" t="s">
        <v>19</v>
      </c>
      <c r="F1373" s="8" t="s">
        <v>12</v>
      </c>
      <c r="G1373" s="8" t="s">
        <v>297</v>
      </c>
      <c r="H1373" s="9" t="s">
        <v>298</v>
      </c>
      <c r="J1373" s="26">
        <v>26143.210299841474</v>
      </c>
      <c r="K1373" s="27"/>
    </row>
    <row r="1374" spans="1:11" s="26" customFormat="1" hidden="1" x14ac:dyDescent="0.25">
      <c r="A1374" s="22">
        <v>1373</v>
      </c>
      <c r="B1374" s="22" t="s">
        <v>349</v>
      </c>
      <c r="C1374" s="22" t="s">
        <v>342</v>
      </c>
      <c r="D1374" s="21" t="s">
        <v>202</v>
      </c>
      <c r="E1374" s="8" t="s">
        <v>19</v>
      </c>
      <c r="F1374" s="8" t="s">
        <v>12</v>
      </c>
      <c r="G1374" s="8" t="s">
        <v>299</v>
      </c>
      <c r="H1374" s="9" t="s">
        <v>300</v>
      </c>
      <c r="J1374" s="26">
        <v>24583</v>
      </c>
      <c r="K1374" s="27"/>
    </row>
    <row r="1375" spans="1:11" s="26" customFormat="1" hidden="1" x14ac:dyDescent="0.25">
      <c r="A1375" s="22">
        <v>1374</v>
      </c>
      <c r="B1375" s="22" t="s">
        <v>349</v>
      </c>
      <c r="C1375" s="22" t="s">
        <v>342</v>
      </c>
      <c r="D1375" s="21" t="s">
        <v>202</v>
      </c>
      <c r="E1375" s="8" t="s">
        <v>11</v>
      </c>
      <c r="F1375" s="8" t="s">
        <v>12</v>
      </c>
      <c r="G1375" s="8" t="s">
        <v>301</v>
      </c>
      <c r="H1375" s="9" t="s">
        <v>302</v>
      </c>
      <c r="J1375" s="26">
        <v>-1560.2102998414739</v>
      </c>
      <c r="K1375" s="27"/>
    </row>
    <row r="1376" spans="1:11" s="26" customFormat="1" hidden="1" x14ac:dyDescent="0.25">
      <c r="A1376" s="22">
        <v>1375</v>
      </c>
      <c r="B1376" s="22" t="s">
        <v>349</v>
      </c>
      <c r="C1376" s="22" t="s">
        <v>342</v>
      </c>
      <c r="D1376" s="21" t="s">
        <v>303</v>
      </c>
      <c r="E1376" s="8" t="s">
        <v>11</v>
      </c>
      <c r="F1376" s="8" t="s">
        <v>12</v>
      </c>
      <c r="G1376" s="8" t="s">
        <v>304</v>
      </c>
      <c r="H1376" s="9" t="s">
        <v>305</v>
      </c>
      <c r="K1376" s="27"/>
    </row>
    <row r="1377" spans="1:11" s="26" customFormat="1" hidden="1" x14ac:dyDescent="0.25">
      <c r="A1377" s="22">
        <v>1376</v>
      </c>
      <c r="B1377" s="22" t="s">
        <v>349</v>
      </c>
      <c r="C1377" s="22" t="s">
        <v>342</v>
      </c>
      <c r="D1377" s="21" t="s">
        <v>303</v>
      </c>
      <c r="E1377" s="8" t="s">
        <v>11</v>
      </c>
      <c r="F1377" s="8" t="s">
        <v>12</v>
      </c>
      <c r="G1377" s="8" t="s">
        <v>306</v>
      </c>
      <c r="H1377" s="9" t="s">
        <v>307</v>
      </c>
      <c r="K1377" s="27"/>
    </row>
    <row r="1378" spans="1:11" s="26" customFormat="1" hidden="1" x14ac:dyDescent="0.25">
      <c r="A1378" s="22">
        <v>1377</v>
      </c>
      <c r="B1378" s="22" t="s">
        <v>349</v>
      </c>
      <c r="C1378" s="22" t="s">
        <v>342</v>
      </c>
      <c r="D1378" s="21" t="s">
        <v>303</v>
      </c>
      <c r="E1378" s="8" t="s">
        <v>11</v>
      </c>
      <c r="F1378" s="8" t="s">
        <v>12</v>
      </c>
      <c r="G1378" s="8" t="s">
        <v>308</v>
      </c>
      <c r="H1378" s="9" t="s">
        <v>309</v>
      </c>
      <c r="K1378" s="27"/>
    </row>
    <row r="1379" spans="1:11" s="26" customFormat="1" hidden="1" x14ac:dyDescent="0.25">
      <c r="A1379" s="22">
        <v>1378</v>
      </c>
      <c r="B1379" s="22" t="s">
        <v>349</v>
      </c>
      <c r="C1379" s="22" t="s">
        <v>342</v>
      </c>
      <c r="D1379" s="21" t="s">
        <v>303</v>
      </c>
      <c r="E1379" s="8" t="s">
        <v>11</v>
      </c>
      <c r="F1379" s="8" t="s">
        <v>12</v>
      </c>
      <c r="G1379" s="8" t="s">
        <v>310</v>
      </c>
      <c r="H1379" s="9" t="s">
        <v>311</v>
      </c>
      <c r="K1379" s="27"/>
    </row>
    <row r="1380" spans="1:11" s="26" customFormat="1" hidden="1" x14ac:dyDescent="0.25">
      <c r="A1380" s="22">
        <v>1379</v>
      </c>
      <c r="B1380" s="22" t="s">
        <v>349</v>
      </c>
      <c r="C1380" s="22" t="s">
        <v>342</v>
      </c>
      <c r="D1380" s="21" t="s">
        <v>303</v>
      </c>
      <c r="E1380" s="8" t="s">
        <v>11</v>
      </c>
      <c r="F1380" s="8" t="s">
        <v>12</v>
      </c>
      <c r="G1380" s="8" t="s">
        <v>312</v>
      </c>
      <c r="H1380" s="9" t="s">
        <v>313</v>
      </c>
      <c r="K1380" s="27"/>
    </row>
    <row r="1381" spans="1:11" s="26" customFormat="1" hidden="1" x14ac:dyDescent="0.25">
      <c r="A1381" s="22">
        <v>1380</v>
      </c>
      <c r="B1381" s="22" t="s">
        <v>349</v>
      </c>
      <c r="C1381" s="22" t="s">
        <v>342</v>
      </c>
      <c r="D1381" s="21" t="s">
        <v>303</v>
      </c>
      <c r="E1381" s="8" t="s">
        <v>11</v>
      </c>
      <c r="F1381" s="8" t="s">
        <v>12</v>
      </c>
      <c r="G1381" s="8" t="s">
        <v>314</v>
      </c>
      <c r="H1381" s="9" t="s">
        <v>315</v>
      </c>
      <c r="K1381" s="27"/>
    </row>
    <row r="1382" spans="1:11" s="26" customFormat="1" hidden="1" x14ac:dyDescent="0.25">
      <c r="A1382" s="22">
        <v>1381</v>
      </c>
      <c r="B1382" s="22" t="s">
        <v>349</v>
      </c>
      <c r="C1382" s="22" t="s">
        <v>342</v>
      </c>
      <c r="D1382" s="21" t="s">
        <v>303</v>
      </c>
      <c r="E1382" s="8" t="s">
        <v>11</v>
      </c>
      <c r="F1382" s="8" t="s">
        <v>12</v>
      </c>
      <c r="G1382" s="8" t="s">
        <v>316</v>
      </c>
      <c r="H1382" s="9" t="s">
        <v>317</v>
      </c>
      <c r="K1382" s="27"/>
    </row>
    <row r="1383" spans="1:11" s="26" customFormat="1" hidden="1" x14ac:dyDescent="0.25">
      <c r="A1383" s="22">
        <v>1382</v>
      </c>
      <c r="B1383" s="22" t="s">
        <v>349</v>
      </c>
      <c r="C1383" s="22" t="s">
        <v>342</v>
      </c>
      <c r="D1383" s="21" t="s">
        <v>303</v>
      </c>
      <c r="E1383" s="8" t="s">
        <v>19</v>
      </c>
      <c r="F1383" s="8" t="s">
        <v>12</v>
      </c>
      <c r="G1383" s="8" t="s">
        <v>318</v>
      </c>
      <c r="H1383" s="9" t="s">
        <v>319</v>
      </c>
      <c r="J1383" s="26">
        <v>0</v>
      </c>
      <c r="K1383" s="27"/>
    </row>
    <row r="1384" spans="1:11" s="26" customFormat="1" hidden="1" x14ac:dyDescent="0.25">
      <c r="A1384" s="22">
        <v>1383</v>
      </c>
      <c r="B1384" s="22" t="s">
        <v>349</v>
      </c>
      <c r="C1384" s="22" t="s">
        <v>342</v>
      </c>
      <c r="D1384" s="21" t="s">
        <v>303</v>
      </c>
      <c r="E1384" s="8" t="s">
        <v>19</v>
      </c>
      <c r="F1384" s="8" t="s">
        <v>12</v>
      </c>
      <c r="G1384" s="8" t="s">
        <v>320</v>
      </c>
      <c r="H1384" s="9" t="s">
        <v>321</v>
      </c>
      <c r="J1384" s="26">
        <v>0</v>
      </c>
      <c r="K1384" s="27"/>
    </row>
    <row r="1385" spans="1:11" s="26" customFormat="1" hidden="1" x14ac:dyDescent="0.25">
      <c r="A1385" s="22">
        <v>1384</v>
      </c>
      <c r="B1385" s="22" t="s">
        <v>349</v>
      </c>
      <c r="C1385" s="22" t="s">
        <v>342</v>
      </c>
      <c r="D1385" s="21" t="s">
        <v>303</v>
      </c>
      <c r="E1385" s="8" t="s">
        <v>11</v>
      </c>
      <c r="F1385" s="8" t="s">
        <v>12</v>
      </c>
      <c r="G1385" s="8" t="s">
        <v>322</v>
      </c>
      <c r="H1385" s="9" t="s">
        <v>323</v>
      </c>
      <c r="J1385" s="26">
        <v>0</v>
      </c>
      <c r="K1385" s="27"/>
    </row>
    <row r="1386" spans="1:11" s="26" customFormat="1" hidden="1" x14ac:dyDescent="0.25">
      <c r="A1386" s="22">
        <v>1385</v>
      </c>
      <c r="B1386" s="22" t="s">
        <v>349</v>
      </c>
      <c r="C1386" s="22" t="s">
        <v>342</v>
      </c>
      <c r="D1386" s="21" t="s">
        <v>303</v>
      </c>
      <c r="E1386" s="8" t="s">
        <v>11</v>
      </c>
      <c r="F1386" s="8" t="s">
        <v>12</v>
      </c>
      <c r="G1386" s="8" t="s">
        <v>324</v>
      </c>
      <c r="H1386" s="9" t="s">
        <v>325</v>
      </c>
      <c r="K1386" s="27"/>
    </row>
    <row r="1387" spans="1:11" s="26" customFormat="1" hidden="1" x14ac:dyDescent="0.25">
      <c r="A1387" s="22">
        <v>1386</v>
      </c>
      <c r="B1387" s="22" t="s">
        <v>349</v>
      </c>
      <c r="C1387" s="22" t="s">
        <v>342</v>
      </c>
      <c r="D1387" s="21" t="s">
        <v>303</v>
      </c>
      <c r="E1387" s="8" t="s">
        <v>11</v>
      </c>
      <c r="F1387" s="8" t="s">
        <v>12</v>
      </c>
      <c r="G1387" s="8" t="s">
        <v>326</v>
      </c>
      <c r="H1387" s="9" t="s">
        <v>327</v>
      </c>
      <c r="J1387" s="26">
        <v>0</v>
      </c>
      <c r="K1387" s="27"/>
    </row>
    <row r="1388" spans="1:11" s="26" customFormat="1" hidden="1" x14ac:dyDescent="0.25">
      <c r="A1388" s="22">
        <v>1387</v>
      </c>
      <c r="B1388" s="22" t="s">
        <v>350</v>
      </c>
      <c r="C1388" s="22" t="s">
        <v>342</v>
      </c>
      <c r="D1388" s="21" t="s">
        <v>10</v>
      </c>
      <c r="E1388" s="8" t="s">
        <v>11</v>
      </c>
      <c r="F1388" s="8" t="s">
        <v>12</v>
      </c>
      <c r="G1388" s="8" t="s">
        <v>13</v>
      </c>
      <c r="H1388" s="9" t="s">
        <v>14</v>
      </c>
      <c r="J1388" s="26">
        <v>0</v>
      </c>
      <c r="K1388" s="27"/>
    </row>
    <row r="1389" spans="1:11" s="26" customFormat="1" hidden="1" x14ac:dyDescent="0.25">
      <c r="A1389" s="22">
        <v>1388</v>
      </c>
      <c r="B1389" s="22" t="s">
        <v>350</v>
      </c>
      <c r="C1389" s="22" t="s">
        <v>342</v>
      </c>
      <c r="D1389" s="21" t="s">
        <v>10</v>
      </c>
      <c r="E1389" s="8" t="s">
        <v>11</v>
      </c>
      <c r="F1389" s="8" t="s">
        <v>12</v>
      </c>
      <c r="G1389" s="8" t="s">
        <v>15</v>
      </c>
      <c r="H1389" s="9" t="s">
        <v>16</v>
      </c>
      <c r="J1389" s="26">
        <v>0</v>
      </c>
      <c r="K1389" s="27"/>
    </row>
    <row r="1390" spans="1:11" s="26" customFormat="1" hidden="1" x14ac:dyDescent="0.25">
      <c r="A1390" s="22">
        <v>1389</v>
      </c>
      <c r="B1390" s="22" t="s">
        <v>350</v>
      </c>
      <c r="C1390" s="22" t="s">
        <v>342</v>
      </c>
      <c r="D1390" s="21" t="s">
        <v>10</v>
      </c>
      <c r="E1390" s="8" t="s">
        <v>11</v>
      </c>
      <c r="F1390" s="8" t="s">
        <v>12</v>
      </c>
      <c r="G1390" s="8" t="s">
        <v>17</v>
      </c>
      <c r="H1390" s="9" t="s">
        <v>18</v>
      </c>
      <c r="J1390" s="26">
        <v>0</v>
      </c>
      <c r="K1390" s="27"/>
    </row>
    <row r="1391" spans="1:11" s="26" customFormat="1" hidden="1" x14ac:dyDescent="0.25">
      <c r="A1391" s="22">
        <v>1390</v>
      </c>
      <c r="B1391" s="22" t="s">
        <v>350</v>
      </c>
      <c r="C1391" s="22" t="s">
        <v>342</v>
      </c>
      <c r="D1391" s="21" t="s">
        <v>10</v>
      </c>
      <c r="E1391" s="8" t="s">
        <v>19</v>
      </c>
      <c r="F1391" s="8" t="s">
        <v>12</v>
      </c>
      <c r="G1391" s="8" t="s">
        <v>20</v>
      </c>
      <c r="H1391" s="9" t="s">
        <v>21</v>
      </c>
      <c r="J1391" s="26">
        <v>0</v>
      </c>
      <c r="K1391" s="27"/>
    </row>
    <row r="1392" spans="1:11" s="26" customFormat="1" hidden="1" x14ac:dyDescent="0.25">
      <c r="A1392" s="22">
        <v>1391</v>
      </c>
      <c r="B1392" s="22" t="s">
        <v>350</v>
      </c>
      <c r="C1392" s="22" t="s">
        <v>342</v>
      </c>
      <c r="D1392" s="21" t="s">
        <v>10</v>
      </c>
      <c r="E1392" s="8" t="s">
        <v>11</v>
      </c>
      <c r="F1392" s="8" t="s">
        <v>12</v>
      </c>
      <c r="G1392" s="8" t="s">
        <v>22</v>
      </c>
      <c r="H1392" s="9" t="s">
        <v>23</v>
      </c>
      <c r="J1392" s="26">
        <v>0</v>
      </c>
      <c r="K1392" s="27"/>
    </row>
    <row r="1393" spans="1:11" s="26" customFormat="1" hidden="1" x14ac:dyDescent="0.25">
      <c r="A1393" s="22">
        <v>1392</v>
      </c>
      <c r="B1393" s="22" t="s">
        <v>350</v>
      </c>
      <c r="C1393" s="22" t="s">
        <v>342</v>
      </c>
      <c r="D1393" s="21" t="s">
        <v>10</v>
      </c>
      <c r="E1393" s="8" t="s">
        <v>11</v>
      </c>
      <c r="F1393" s="8" t="s">
        <v>12</v>
      </c>
      <c r="G1393" s="8" t="s">
        <v>24</v>
      </c>
      <c r="H1393" s="9" t="s">
        <v>25</v>
      </c>
      <c r="J1393" s="26">
        <v>0</v>
      </c>
      <c r="K1393" s="27"/>
    </row>
    <row r="1394" spans="1:11" s="26" customFormat="1" hidden="1" x14ac:dyDescent="0.25">
      <c r="A1394" s="22">
        <v>1393</v>
      </c>
      <c r="B1394" s="22" t="s">
        <v>350</v>
      </c>
      <c r="C1394" s="22" t="s">
        <v>342</v>
      </c>
      <c r="D1394" s="21" t="s">
        <v>10</v>
      </c>
      <c r="E1394" s="8" t="s">
        <v>19</v>
      </c>
      <c r="F1394" s="8" t="s">
        <v>12</v>
      </c>
      <c r="G1394" s="8" t="s">
        <v>26</v>
      </c>
      <c r="H1394" s="9" t="s">
        <v>27</v>
      </c>
      <c r="J1394" s="26">
        <v>0</v>
      </c>
      <c r="K1394" s="27"/>
    </row>
    <row r="1395" spans="1:11" s="26" customFormat="1" hidden="1" x14ac:dyDescent="0.25">
      <c r="A1395" s="22">
        <v>1394</v>
      </c>
      <c r="B1395" s="22" t="s">
        <v>350</v>
      </c>
      <c r="C1395" s="22" t="s">
        <v>342</v>
      </c>
      <c r="D1395" s="21" t="s">
        <v>10</v>
      </c>
      <c r="E1395" s="8" t="s">
        <v>11</v>
      </c>
      <c r="F1395" s="8" t="s">
        <v>12</v>
      </c>
      <c r="G1395" s="8" t="s">
        <v>28</v>
      </c>
      <c r="H1395" s="9" t="s">
        <v>29</v>
      </c>
      <c r="J1395" s="26">
        <v>0</v>
      </c>
      <c r="K1395" s="27"/>
    </row>
    <row r="1396" spans="1:11" s="26" customFormat="1" hidden="1" x14ac:dyDescent="0.25">
      <c r="A1396" s="22">
        <v>1395</v>
      </c>
      <c r="B1396" s="22" t="s">
        <v>350</v>
      </c>
      <c r="C1396" s="22" t="s">
        <v>342</v>
      </c>
      <c r="D1396" s="21" t="s">
        <v>10</v>
      </c>
      <c r="E1396" s="8" t="s">
        <v>11</v>
      </c>
      <c r="F1396" s="8" t="s">
        <v>12</v>
      </c>
      <c r="G1396" s="8" t="s">
        <v>30</v>
      </c>
      <c r="H1396" s="9" t="s">
        <v>31</v>
      </c>
      <c r="J1396" s="26">
        <v>0</v>
      </c>
      <c r="K1396" s="27"/>
    </row>
    <row r="1397" spans="1:11" s="26" customFormat="1" hidden="1" x14ac:dyDescent="0.25">
      <c r="A1397" s="22">
        <v>1396</v>
      </c>
      <c r="B1397" s="22" t="s">
        <v>350</v>
      </c>
      <c r="C1397" s="22" t="s">
        <v>342</v>
      </c>
      <c r="D1397" s="21" t="s">
        <v>10</v>
      </c>
      <c r="E1397" s="8" t="s">
        <v>11</v>
      </c>
      <c r="F1397" s="8" t="s">
        <v>12</v>
      </c>
      <c r="G1397" s="8" t="s">
        <v>32</v>
      </c>
      <c r="H1397" s="9" t="s">
        <v>33</v>
      </c>
      <c r="J1397" s="26">
        <v>32229</v>
      </c>
      <c r="K1397" s="27"/>
    </row>
    <row r="1398" spans="1:11" s="26" customFormat="1" hidden="1" x14ac:dyDescent="0.25">
      <c r="A1398" s="22">
        <v>1397</v>
      </c>
      <c r="B1398" s="22" t="s">
        <v>350</v>
      </c>
      <c r="C1398" s="22" t="s">
        <v>342</v>
      </c>
      <c r="D1398" s="21" t="s">
        <v>10</v>
      </c>
      <c r="E1398" s="8" t="s">
        <v>11</v>
      </c>
      <c r="F1398" s="8" t="s">
        <v>12</v>
      </c>
      <c r="G1398" s="8" t="s">
        <v>34</v>
      </c>
      <c r="H1398" s="9" t="s">
        <v>35</v>
      </c>
      <c r="J1398" s="26">
        <v>0</v>
      </c>
      <c r="K1398" s="27"/>
    </row>
    <row r="1399" spans="1:11" s="26" customFormat="1" hidden="1" x14ac:dyDescent="0.25">
      <c r="A1399" s="22">
        <v>1398</v>
      </c>
      <c r="B1399" s="22" t="s">
        <v>350</v>
      </c>
      <c r="C1399" s="22" t="s">
        <v>342</v>
      </c>
      <c r="D1399" s="21" t="s">
        <v>10</v>
      </c>
      <c r="E1399" s="8" t="s">
        <v>11</v>
      </c>
      <c r="F1399" s="8" t="s">
        <v>12</v>
      </c>
      <c r="G1399" s="8" t="s">
        <v>36</v>
      </c>
      <c r="H1399" s="9" t="s">
        <v>37</v>
      </c>
      <c r="J1399" s="26">
        <v>0</v>
      </c>
      <c r="K1399" s="27"/>
    </row>
    <row r="1400" spans="1:11" s="26" customFormat="1" hidden="1" x14ac:dyDescent="0.25">
      <c r="A1400" s="22">
        <v>1399</v>
      </c>
      <c r="B1400" s="22" t="s">
        <v>350</v>
      </c>
      <c r="C1400" s="22" t="s">
        <v>342</v>
      </c>
      <c r="D1400" s="21" t="s">
        <v>10</v>
      </c>
      <c r="E1400" s="8" t="s">
        <v>11</v>
      </c>
      <c r="F1400" s="8" t="s">
        <v>12</v>
      </c>
      <c r="G1400" s="8" t="s">
        <v>38</v>
      </c>
      <c r="H1400" s="9" t="s">
        <v>39</v>
      </c>
      <c r="J1400" s="26">
        <v>0</v>
      </c>
      <c r="K1400" s="27"/>
    </row>
    <row r="1401" spans="1:11" s="26" customFormat="1" hidden="1" x14ac:dyDescent="0.25">
      <c r="A1401" s="22">
        <v>1400</v>
      </c>
      <c r="B1401" s="22" t="s">
        <v>350</v>
      </c>
      <c r="C1401" s="22" t="s">
        <v>342</v>
      </c>
      <c r="D1401" s="21" t="s">
        <v>10</v>
      </c>
      <c r="E1401" s="8" t="s">
        <v>11</v>
      </c>
      <c r="F1401" s="8" t="s">
        <v>12</v>
      </c>
      <c r="G1401" s="8" t="s">
        <v>40</v>
      </c>
      <c r="H1401" s="9" t="s">
        <v>41</v>
      </c>
      <c r="J1401" s="26">
        <v>0</v>
      </c>
      <c r="K1401" s="27"/>
    </row>
    <row r="1402" spans="1:11" s="26" customFormat="1" hidden="1" x14ac:dyDescent="0.25">
      <c r="A1402" s="22">
        <v>1401</v>
      </c>
      <c r="B1402" s="22" t="s">
        <v>350</v>
      </c>
      <c r="C1402" s="22" t="s">
        <v>342</v>
      </c>
      <c r="D1402" s="21" t="s">
        <v>10</v>
      </c>
      <c r="E1402" s="8" t="s">
        <v>11</v>
      </c>
      <c r="F1402" s="8" t="s">
        <v>12</v>
      </c>
      <c r="G1402" s="8" t="s">
        <v>42</v>
      </c>
      <c r="H1402" s="9" t="s">
        <v>43</v>
      </c>
      <c r="J1402" s="26">
        <v>0</v>
      </c>
      <c r="K1402" s="27"/>
    </row>
    <row r="1403" spans="1:11" s="26" customFormat="1" hidden="1" x14ac:dyDescent="0.25">
      <c r="A1403" s="22">
        <v>1402</v>
      </c>
      <c r="B1403" s="22" t="s">
        <v>350</v>
      </c>
      <c r="C1403" s="22" t="s">
        <v>342</v>
      </c>
      <c r="D1403" s="21" t="s">
        <v>10</v>
      </c>
      <c r="E1403" s="8" t="s">
        <v>11</v>
      </c>
      <c r="F1403" s="8" t="s">
        <v>12</v>
      </c>
      <c r="G1403" s="8" t="s">
        <v>44</v>
      </c>
      <c r="H1403" s="9" t="s">
        <v>45</v>
      </c>
      <c r="J1403" s="26">
        <v>0</v>
      </c>
      <c r="K1403" s="27"/>
    </row>
    <row r="1404" spans="1:11" s="26" customFormat="1" hidden="1" x14ac:dyDescent="0.25">
      <c r="A1404" s="22">
        <v>1403</v>
      </c>
      <c r="B1404" s="22" t="s">
        <v>350</v>
      </c>
      <c r="C1404" s="22" t="s">
        <v>342</v>
      </c>
      <c r="D1404" s="21" t="s">
        <v>10</v>
      </c>
      <c r="E1404" s="8" t="s">
        <v>11</v>
      </c>
      <c r="F1404" s="8" t="s">
        <v>12</v>
      </c>
      <c r="G1404" s="8" t="s">
        <v>46</v>
      </c>
      <c r="H1404" s="9" t="s">
        <v>47</v>
      </c>
      <c r="J1404" s="26">
        <v>0</v>
      </c>
      <c r="K1404" s="27"/>
    </row>
    <row r="1405" spans="1:11" s="26" customFormat="1" hidden="1" x14ac:dyDescent="0.25">
      <c r="A1405" s="22">
        <v>1404</v>
      </c>
      <c r="B1405" s="22" t="s">
        <v>350</v>
      </c>
      <c r="C1405" s="22" t="s">
        <v>342</v>
      </c>
      <c r="D1405" s="21" t="s">
        <v>10</v>
      </c>
      <c r="E1405" s="8" t="s">
        <v>11</v>
      </c>
      <c r="F1405" s="8" t="s">
        <v>12</v>
      </c>
      <c r="G1405" s="8" t="s">
        <v>48</v>
      </c>
      <c r="H1405" s="9" t="s">
        <v>49</v>
      </c>
      <c r="J1405" s="26">
        <v>0</v>
      </c>
      <c r="K1405" s="27"/>
    </row>
    <row r="1406" spans="1:11" s="26" customFormat="1" hidden="1" x14ac:dyDescent="0.25">
      <c r="A1406" s="22">
        <v>1405</v>
      </c>
      <c r="B1406" s="22" t="s">
        <v>350</v>
      </c>
      <c r="C1406" s="22" t="s">
        <v>342</v>
      </c>
      <c r="D1406" s="21" t="s">
        <v>10</v>
      </c>
      <c r="E1406" s="8" t="s">
        <v>11</v>
      </c>
      <c r="F1406" s="8" t="s">
        <v>12</v>
      </c>
      <c r="G1406" s="8" t="s">
        <v>50</v>
      </c>
      <c r="H1406" s="9" t="s">
        <v>51</v>
      </c>
      <c r="J1406" s="26">
        <v>0</v>
      </c>
      <c r="K1406" s="27"/>
    </row>
    <row r="1407" spans="1:11" s="26" customFormat="1" hidden="1" x14ac:dyDescent="0.25">
      <c r="A1407" s="22">
        <v>1406</v>
      </c>
      <c r="B1407" s="22" t="s">
        <v>350</v>
      </c>
      <c r="C1407" s="22" t="s">
        <v>342</v>
      </c>
      <c r="D1407" s="21" t="s">
        <v>10</v>
      </c>
      <c r="E1407" s="8" t="s">
        <v>11</v>
      </c>
      <c r="F1407" s="8" t="s">
        <v>12</v>
      </c>
      <c r="G1407" s="8" t="s">
        <v>52</v>
      </c>
      <c r="H1407" s="9" t="s">
        <v>53</v>
      </c>
      <c r="J1407" s="26">
        <v>0</v>
      </c>
      <c r="K1407" s="27"/>
    </row>
    <row r="1408" spans="1:11" s="26" customFormat="1" hidden="1" x14ac:dyDescent="0.25">
      <c r="A1408" s="22">
        <v>1407</v>
      </c>
      <c r="B1408" s="22" t="s">
        <v>350</v>
      </c>
      <c r="C1408" s="22" t="s">
        <v>342</v>
      </c>
      <c r="D1408" s="21" t="s">
        <v>10</v>
      </c>
      <c r="E1408" s="8" t="s">
        <v>11</v>
      </c>
      <c r="F1408" s="8" t="s">
        <v>12</v>
      </c>
      <c r="G1408" s="8" t="s">
        <v>54</v>
      </c>
      <c r="H1408" s="9" t="s">
        <v>55</v>
      </c>
      <c r="J1408" s="26">
        <v>0</v>
      </c>
      <c r="K1408" s="27"/>
    </row>
    <row r="1409" spans="1:11" s="26" customFormat="1" hidden="1" x14ac:dyDescent="0.25">
      <c r="A1409" s="22">
        <v>1408</v>
      </c>
      <c r="B1409" s="22" t="s">
        <v>350</v>
      </c>
      <c r="C1409" s="22" t="s">
        <v>342</v>
      </c>
      <c r="D1409" s="21" t="s">
        <v>10</v>
      </c>
      <c r="E1409" s="8" t="s">
        <v>11</v>
      </c>
      <c r="F1409" s="8" t="s">
        <v>12</v>
      </c>
      <c r="G1409" s="8" t="s">
        <v>56</v>
      </c>
      <c r="H1409" s="9" t="s">
        <v>57</v>
      </c>
      <c r="J1409" s="26">
        <v>0</v>
      </c>
      <c r="K1409" s="27"/>
    </row>
    <row r="1410" spans="1:11" s="26" customFormat="1" hidden="1" x14ac:dyDescent="0.25">
      <c r="A1410" s="22">
        <v>1409</v>
      </c>
      <c r="B1410" s="22" t="s">
        <v>350</v>
      </c>
      <c r="C1410" s="22" t="s">
        <v>342</v>
      </c>
      <c r="D1410" s="21" t="s">
        <v>10</v>
      </c>
      <c r="E1410" s="8" t="s">
        <v>11</v>
      </c>
      <c r="F1410" s="8" t="s">
        <v>12</v>
      </c>
      <c r="G1410" s="8" t="s">
        <v>58</v>
      </c>
      <c r="H1410" s="9" t="s">
        <v>59</v>
      </c>
      <c r="J1410" s="26">
        <v>0</v>
      </c>
      <c r="K1410" s="27"/>
    </row>
    <row r="1411" spans="1:11" s="26" customFormat="1" hidden="1" x14ac:dyDescent="0.25">
      <c r="A1411" s="22">
        <v>1410</v>
      </c>
      <c r="B1411" s="22" t="s">
        <v>350</v>
      </c>
      <c r="C1411" s="22" t="s">
        <v>342</v>
      </c>
      <c r="D1411" s="21" t="s">
        <v>10</v>
      </c>
      <c r="E1411" s="8" t="s">
        <v>11</v>
      </c>
      <c r="F1411" s="8" t="s">
        <v>12</v>
      </c>
      <c r="G1411" s="8" t="s">
        <v>60</v>
      </c>
      <c r="H1411" s="9" t="s">
        <v>61</v>
      </c>
      <c r="J1411" s="26">
        <v>0</v>
      </c>
      <c r="K1411" s="27"/>
    </row>
    <row r="1412" spans="1:11" s="26" customFormat="1" hidden="1" x14ac:dyDescent="0.25">
      <c r="A1412" s="22">
        <v>1411</v>
      </c>
      <c r="B1412" s="22" t="s">
        <v>350</v>
      </c>
      <c r="C1412" s="22" t="s">
        <v>342</v>
      </c>
      <c r="D1412" s="21" t="s">
        <v>10</v>
      </c>
      <c r="E1412" s="8" t="s">
        <v>11</v>
      </c>
      <c r="F1412" s="8" t="s">
        <v>12</v>
      </c>
      <c r="G1412" s="8" t="s">
        <v>62</v>
      </c>
      <c r="H1412" s="9" t="s">
        <v>63</v>
      </c>
      <c r="J1412" s="26">
        <v>0</v>
      </c>
      <c r="K1412" s="27"/>
    </row>
    <row r="1413" spans="1:11" s="26" customFormat="1" hidden="1" x14ac:dyDescent="0.25">
      <c r="A1413" s="22">
        <v>1412</v>
      </c>
      <c r="B1413" s="22" t="s">
        <v>350</v>
      </c>
      <c r="C1413" s="22" t="s">
        <v>342</v>
      </c>
      <c r="D1413" s="21" t="s">
        <v>10</v>
      </c>
      <c r="E1413" s="8" t="s">
        <v>11</v>
      </c>
      <c r="F1413" s="8" t="s">
        <v>12</v>
      </c>
      <c r="G1413" s="8" t="s">
        <v>64</v>
      </c>
      <c r="H1413" s="9" t="s">
        <v>65</v>
      </c>
      <c r="J1413" s="26">
        <v>0</v>
      </c>
      <c r="K1413" s="27"/>
    </row>
    <row r="1414" spans="1:11" s="26" customFormat="1" hidden="1" x14ac:dyDescent="0.25">
      <c r="A1414" s="22">
        <v>1413</v>
      </c>
      <c r="B1414" s="22" t="s">
        <v>350</v>
      </c>
      <c r="C1414" s="22" t="s">
        <v>342</v>
      </c>
      <c r="D1414" s="21" t="s">
        <v>10</v>
      </c>
      <c r="E1414" s="8" t="s">
        <v>11</v>
      </c>
      <c r="F1414" s="8" t="s">
        <v>12</v>
      </c>
      <c r="G1414" s="8" t="s">
        <v>66</v>
      </c>
      <c r="H1414" s="9" t="s">
        <v>67</v>
      </c>
      <c r="J1414" s="26">
        <v>0</v>
      </c>
      <c r="K1414" s="27"/>
    </row>
    <row r="1415" spans="1:11" s="26" customFormat="1" hidden="1" x14ac:dyDescent="0.25">
      <c r="A1415" s="22">
        <v>1414</v>
      </c>
      <c r="B1415" s="22" t="s">
        <v>350</v>
      </c>
      <c r="C1415" s="22" t="s">
        <v>342</v>
      </c>
      <c r="D1415" s="21" t="s">
        <v>10</v>
      </c>
      <c r="E1415" s="8" t="s">
        <v>11</v>
      </c>
      <c r="F1415" s="8" t="s">
        <v>12</v>
      </c>
      <c r="G1415" s="8" t="s">
        <v>68</v>
      </c>
      <c r="H1415" s="9" t="s">
        <v>69</v>
      </c>
      <c r="J1415" s="26">
        <v>0</v>
      </c>
      <c r="K1415" s="27"/>
    </row>
    <row r="1416" spans="1:11" s="26" customFormat="1" hidden="1" x14ac:dyDescent="0.25">
      <c r="A1416" s="22">
        <v>1415</v>
      </c>
      <c r="B1416" s="22" t="s">
        <v>350</v>
      </c>
      <c r="C1416" s="22" t="s">
        <v>342</v>
      </c>
      <c r="D1416" s="21" t="s">
        <v>10</v>
      </c>
      <c r="E1416" s="8" t="s">
        <v>11</v>
      </c>
      <c r="F1416" s="8" t="s">
        <v>12</v>
      </c>
      <c r="G1416" s="8" t="s">
        <v>70</v>
      </c>
      <c r="H1416" s="9" t="s">
        <v>71</v>
      </c>
      <c r="J1416" s="26">
        <v>0</v>
      </c>
      <c r="K1416" s="27"/>
    </row>
    <row r="1417" spans="1:11" s="26" customFormat="1" hidden="1" x14ac:dyDescent="0.25">
      <c r="A1417" s="22">
        <v>1416</v>
      </c>
      <c r="B1417" s="22" t="s">
        <v>350</v>
      </c>
      <c r="C1417" s="22" t="s">
        <v>342</v>
      </c>
      <c r="D1417" s="21" t="s">
        <v>10</v>
      </c>
      <c r="E1417" s="8" t="s">
        <v>11</v>
      </c>
      <c r="F1417" s="8" t="s">
        <v>12</v>
      </c>
      <c r="G1417" s="8" t="s">
        <v>72</v>
      </c>
      <c r="H1417" s="9" t="s">
        <v>73</v>
      </c>
      <c r="J1417" s="26">
        <v>0</v>
      </c>
      <c r="K1417" s="27"/>
    </row>
    <row r="1418" spans="1:11" s="26" customFormat="1" hidden="1" x14ac:dyDescent="0.25">
      <c r="A1418" s="22">
        <v>1417</v>
      </c>
      <c r="B1418" s="22" t="s">
        <v>350</v>
      </c>
      <c r="C1418" s="22" t="s">
        <v>342</v>
      </c>
      <c r="D1418" s="21" t="s">
        <v>10</v>
      </c>
      <c r="E1418" s="8" t="s">
        <v>11</v>
      </c>
      <c r="F1418" s="8" t="s">
        <v>12</v>
      </c>
      <c r="G1418" s="8" t="s">
        <v>74</v>
      </c>
      <c r="H1418" s="9" t="s">
        <v>75</v>
      </c>
      <c r="J1418" s="26">
        <v>0</v>
      </c>
      <c r="K1418" s="27"/>
    </row>
    <row r="1419" spans="1:11" s="26" customFormat="1" hidden="1" x14ac:dyDescent="0.25">
      <c r="A1419" s="22">
        <v>1418</v>
      </c>
      <c r="B1419" s="22" t="s">
        <v>350</v>
      </c>
      <c r="C1419" s="22" t="s">
        <v>342</v>
      </c>
      <c r="D1419" s="21" t="s">
        <v>10</v>
      </c>
      <c r="E1419" s="8" t="s">
        <v>11</v>
      </c>
      <c r="F1419" s="8" t="s">
        <v>12</v>
      </c>
      <c r="G1419" s="8" t="s">
        <v>76</v>
      </c>
      <c r="H1419" s="9" t="s">
        <v>77</v>
      </c>
      <c r="J1419" s="26">
        <v>0</v>
      </c>
      <c r="K1419" s="27"/>
    </row>
    <row r="1420" spans="1:11" s="26" customFormat="1" hidden="1" x14ac:dyDescent="0.25">
      <c r="A1420" s="22">
        <v>1419</v>
      </c>
      <c r="B1420" s="22" t="s">
        <v>350</v>
      </c>
      <c r="C1420" s="22" t="s">
        <v>342</v>
      </c>
      <c r="D1420" s="21" t="s">
        <v>10</v>
      </c>
      <c r="E1420" s="8" t="s">
        <v>11</v>
      </c>
      <c r="F1420" s="8" t="s">
        <v>12</v>
      </c>
      <c r="G1420" s="8" t="s">
        <v>78</v>
      </c>
      <c r="H1420" s="9" t="s">
        <v>79</v>
      </c>
      <c r="J1420" s="26">
        <v>0</v>
      </c>
      <c r="K1420" s="27"/>
    </row>
    <row r="1421" spans="1:11" s="26" customFormat="1" hidden="1" x14ac:dyDescent="0.25">
      <c r="A1421" s="22">
        <v>1420</v>
      </c>
      <c r="B1421" s="22" t="s">
        <v>350</v>
      </c>
      <c r="C1421" s="22" t="s">
        <v>342</v>
      </c>
      <c r="D1421" s="21" t="s">
        <v>10</v>
      </c>
      <c r="E1421" s="8" t="s">
        <v>11</v>
      </c>
      <c r="F1421" s="8" t="s">
        <v>12</v>
      </c>
      <c r="G1421" s="8" t="s">
        <v>80</v>
      </c>
      <c r="H1421" s="9" t="s">
        <v>81</v>
      </c>
      <c r="J1421" s="26">
        <v>0</v>
      </c>
      <c r="K1421" s="27"/>
    </row>
    <row r="1422" spans="1:11" s="26" customFormat="1" hidden="1" x14ac:dyDescent="0.25">
      <c r="A1422" s="22">
        <v>1421</v>
      </c>
      <c r="B1422" s="22" t="s">
        <v>350</v>
      </c>
      <c r="C1422" s="22" t="s">
        <v>342</v>
      </c>
      <c r="D1422" s="21" t="s">
        <v>10</v>
      </c>
      <c r="E1422" s="8" t="s">
        <v>11</v>
      </c>
      <c r="F1422" s="8" t="s">
        <v>12</v>
      </c>
      <c r="G1422" s="8" t="s">
        <v>82</v>
      </c>
      <c r="H1422" s="9" t="s">
        <v>83</v>
      </c>
      <c r="J1422" s="26">
        <v>0</v>
      </c>
      <c r="K1422" s="27"/>
    </row>
    <row r="1423" spans="1:11" s="26" customFormat="1" hidden="1" x14ac:dyDescent="0.25">
      <c r="A1423" s="22">
        <v>1422</v>
      </c>
      <c r="B1423" s="22" t="s">
        <v>350</v>
      </c>
      <c r="C1423" s="22" t="s">
        <v>342</v>
      </c>
      <c r="D1423" s="21" t="s">
        <v>10</v>
      </c>
      <c r="E1423" s="8" t="s">
        <v>11</v>
      </c>
      <c r="F1423" s="8" t="s">
        <v>12</v>
      </c>
      <c r="G1423" s="8" t="s">
        <v>84</v>
      </c>
      <c r="H1423" s="9" t="s">
        <v>85</v>
      </c>
      <c r="J1423" s="26">
        <v>0</v>
      </c>
      <c r="K1423" s="27"/>
    </row>
    <row r="1424" spans="1:11" s="26" customFormat="1" hidden="1" x14ac:dyDescent="0.25">
      <c r="A1424" s="22">
        <v>1423</v>
      </c>
      <c r="B1424" s="22" t="s">
        <v>350</v>
      </c>
      <c r="C1424" s="22" t="s">
        <v>342</v>
      </c>
      <c r="D1424" s="21" t="s">
        <v>10</v>
      </c>
      <c r="E1424" s="8" t="s">
        <v>11</v>
      </c>
      <c r="F1424" s="8" t="s">
        <v>12</v>
      </c>
      <c r="G1424" s="8" t="s">
        <v>86</v>
      </c>
      <c r="H1424" s="9" t="s">
        <v>87</v>
      </c>
      <c r="J1424" s="26">
        <v>0</v>
      </c>
      <c r="K1424" s="27"/>
    </row>
    <row r="1425" spans="1:11" s="26" customFormat="1" hidden="1" x14ac:dyDescent="0.25">
      <c r="A1425" s="22">
        <v>1424</v>
      </c>
      <c r="B1425" s="22" t="s">
        <v>350</v>
      </c>
      <c r="C1425" s="22" t="s">
        <v>342</v>
      </c>
      <c r="D1425" s="21" t="s">
        <v>10</v>
      </c>
      <c r="E1425" s="8" t="s">
        <v>11</v>
      </c>
      <c r="F1425" s="8" t="s">
        <v>12</v>
      </c>
      <c r="G1425" s="8" t="s">
        <v>88</v>
      </c>
      <c r="H1425" s="9" t="s">
        <v>89</v>
      </c>
      <c r="J1425" s="26">
        <v>0</v>
      </c>
      <c r="K1425" s="27"/>
    </row>
    <row r="1426" spans="1:11" s="26" customFormat="1" hidden="1" x14ac:dyDescent="0.25">
      <c r="A1426" s="22">
        <v>1425</v>
      </c>
      <c r="B1426" s="22" t="s">
        <v>350</v>
      </c>
      <c r="C1426" s="22" t="s">
        <v>342</v>
      </c>
      <c r="D1426" s="21" t="s">
        <v>10</v>
      </c>
      <c r="E1426" s="8" t="s">
        <v>11</v>
      </c>
      <c r="F1426" s="8" t="s">
        <v>12</v>
      </c>
      <c r="G1426" s="8" t="s">
        <v>90</v>
      </c>
      <c r="H1426" s="9" t="s">
        <v>91</v>
      </c>
      <c r="J1426" s="26">
        <v>0</v>
      </c>
      <c r="K1426" s="27"/>
    </row>
    <row r="1427" spans="1:11" s="26" customFormat="1" hidden="1" x14ac:dyDescent="0.25">
      <c r="A1427" s="22">
        <v>1426</v>
      </c>
      <c r="B1427" s="22" t="s">
        <v>350</v>
      </c>
      <c r="C1427" s="22" t="s">
        <v>342</v>
      </c>
      <c r="D1427" s="21" t="s">
        <v>10</v>
      </c>
      <c r="E1427" s="8" t="s">
        <v>11</v>
      </c>
      <c r="F1427" s="8" t="s">
        <v>12</v>
      </c>
      <c r="G1427" s="8" t="s">
        <v>92</v>
      </c>
      <c r="H1427" s="9" t="s">
        <v>93</v>
      </c>
      <c r="J1427" s="26">
        <v>0</v>
      </c>
      <c r="K1427" s="27"/>
    </row>
    <row r="1428" spans="1:11" s="26" customFormat="1" hidden="1" x14ac:dyDescent="0.25">
      <c r="A1428" s="22">
        <v>1427</v>
      </c>
      <c r="B1428" s="22" t="s">
        <v>350</v>
      </c>
      <c r="C1428" s="22" t="s">
        <v>342</v>
      </c>
      <c r="D1428" s="21" t="s">
        <v>10</v>
      </c>
      <c r="E1428" s="8" t="s">
        <v>11</v>
      </c>
      <c r="F1428" s="8" t="s">
        <v>12</v>
      </c>
      <c r="G1428" s="8" t="s">
        <v>94</v>
      </c>
      <c r="H1428" s="9" t="s">
        <v>95</v>
      </c>
      <c r="J1428" s="26">
        <v>0</v>
      </c>
      <c r="K1428" s="27"/>
    </row>
    <row r="1429" spans="1:11" s="26" customFormat="1" hidden="1" x14ac:dyDescent="0.25">
      <c r="A1429" s="22">
        <v>1428</v>
      </c>
      <c r="B1429" s="22" t="s">
        <v>350</v>
      </c>
      <c r="C1429" s="22" t="s">
        <v>342</v>
      </c>
      <c r="D1429" s="21" t="s">
        <v>10</v>
      </c>
      <c r="E1429" s="8" t="s">
        <v>11</v>
      </c>
      <c r="F1429" s="8" t="s">
        <v>12</v>
      </c>
      <c r="G1429" s="8" t="s">
        <v>96</v>
      </c>
      <c r="H1429" s="9" t="s">
        <v>97</v>
      </c>
      <c r="J1429" s="26">
        <v>0</v>
      </c>
      <c r="K1429" s="27"/>
    </row>
    <row r="1430" spans="1:11" s="26" customFormat="1" hidden="1" x14ac:dyDescent="0.25">
      <c r="A1430" s="22">
        <v>1429</v>
      </c>
      <c r="B1430" s="22" t="s">
        <v>350</v>
      </c>
      <c r="C1430" s="22" t="s">
        <v>342</v>
      </c>
      <c r="D1430" s="21" t="s">
        <v>10</v>
      </c>
      <c r="E1430" s="8" t="s">
        <v>19</v>
      </c>
      <c r="F1430" s="8" t="s">
        <v>12</v>
      </c>
      <c r="G1430" s="8" t="s">
        <v>98</v>
      </c>
      <c r="H1430" s="9" t="s">
        <v>99</v>
      </c>
      <c r="J1430" s="26">
        <v>32229</v>
      </c>
      <c r="K1430" s="27"/>
    </row>
    <row r="1431" spans="1:11" s="26" customFormat="1" hidden="1" x14ac:dyDescent="0.25">
      <c r="A1431" s="22">
        <v>1430</v>
      </c>
      <c r="B1431" s="22" t="s">
        <v>350</v>
      </c>
      <c r="C1431" s="22" t="s">
        <v>342</v>
      </c>
      <c r="D1431" s="21" t="s">
        <v>10</v>
      </c>
      <c r="E1431" s="8" t="s">
        <v>11</v>
      </c>
      <c r="F1431" s="8" t="s">
        <v>12</v>
      </c>
      <c r="G1431" s="8" t="s">
        <v>100</v>
      </c>
      <c r="H1431" s="9" t="s">
        <v>101</v>
      </c>
      <c r="J1431" s="26">
        <v>0</v>
      </c>
      <c r="K1431" s="27"/>
    </row>
    <row r="1432" spans="1:11" s="26" customFormat="1" hidden="1" x14ac:dyDescent="0.25">
      <c r="A1432" s="22">
        <v>1431</v>
      </c>
      <c r="B1432" s="22" t="s">
        <v>350</v>
      </c>
      <c r="C1432" s="22" t="s">
        <v>342</v>
      </c>
      <c r="D1432" s="21" t="s">
        <v>10</v>
      </c>
      <c r="E1432" s="8" t="s">
        <v>11</v>
      </c>
      <c r="F1432" s="8" t="s">
        <v>12</v>
      </c>
      <c r="G1432" s="8" t="s">
        <v>102</v>
      </c>
      <c r="H1432" s="9" t="s">
        <v>103</v>
      </c>
      <c r="J1432" s="26">
        <v>0</v>
      </c>
      <c r="K1432" s="27"/>
    </row>
    <row r="1433" spans="1:11" s="26" customFormat="1" hidden="1" x14ac:dyDescent="0.25">
      <c r="A1433" s="22">
        <v>1432</v>
      </c>
      <c r="B1433" s="22" t="s">
        <v>350</v>
      </c>
      <c r="C1433" s="22" t="s">
        <v>342</v>
      </c>
      <c r="D1433" s="21" t="s">
        <v>10</v>
      </c>
      <c r="E1433" s="8" t="s">
        <v>11</v>
      </c>
      <c r="F1433" s="8" t="s">
        <v>12</v>
      </c>
      <c r="G1433" s="8" t="s">
        <v>104</v>
      </c>
      <c r="H1433" s="9" t="s">
        <v>105</v>
      </c>
      <c r="J1433" s="26">
        <v>0</v>
      </c>
      <c r="K1433" s="27"/>
    </row>
    <row r="1434" spans="1:11" s="26" customFormat="1" hidden="1" x14ac:dyDescent="0.25">
      <c r="A1434" s="22">
        <v>1433</v>
      </c>
      <c r="B1434" s="22" t="s">
        <v>350</v>
      </c>
      <c r="C1434" s="22" t="s">
        <v>342</v>
      </c>
      <c r="D1434" s="21" t="s">
        <v>10</v>
      </c>
      <c r="E1434" s="8" t="s">
        <v>11</v>
      </c>
      <c r="F1434" s="8" t="s">
        <v>12</v>
      </c>
      <c r="G1434" s="8" t="s">
        <v>106</v>
      </c>
      <c r="H1434" s="9" t="s">
        <v>107</v>
      </c>
      <c r="J1434" s="26">
        <v>0</v>
      </c>
      <c r="K1434" s="27"/>
    </row>
    <row r="1435" spans="1:11" s="26" customFormat="1" hidden="1" x14ac:dyDescent="0.25">
      <c r="A1435" s="22">
        <v>1434</v>
      </c>
      <c r="B1435" s="22" t="s">
        <v>350</v>
      </c>
      <c r="C1435" s="22" t="s">
        <v>342</v>
      </c>
      <c r="D1435" s="21" t="s">
        <v>10</v>
      </c>
      <c r="E1435" s="8" t="s">
        <v>11</v>
      </c>
      <c r="F1435" s="8" t="s">
        <v>12</v>
      </c>
      <c r="G1435" s="8" t="s">
        <v>108</v>
      </c>
      <c r="H1435" s="9" t="s">
        <v>109</v>
      </c>
      <c r="J1435" s="26">
        <v>17</v>
      </c>
      <c r="K1435" s="27"/>
    </row>
    <row r="1436" spans="1:11" s="26" customFormat="1" hidden="1" x14ac:dyDescent="0.25">
      <c r="A1436" s="22">
        <v>1435</v>
      </c>
      <c r="B1436" s="22" t="s">
        <v>350</v>
      </c>
      <c r="C1436" s="22" t="s">
        <v>342</v>
      </c>
      <c r="D1436" s="21" t="s">
        <v>10</v>
      </c>
      <c r="E1436" s="8" t="s">
        <v>11</v>
      </c>
      <c r="F1436" s="8" t="s">
        <v>12</v>
      </c>
      <c r="G1436" s="8" t="s">
        <v>110</v>
      </c>
      <c r="H1436" s="9" t="s">
        <v>111</v>
      </c>
      <c r="J1436" s="26">
        <v>57</v>
      </c>
      <c r="K1436" s="27"/>
    </row>
    <row r="1437" spans="1:11" s="26" customFormat="1" hidden="1" x14ac:dyDescent="0.25">
      <c r="A1437" s="22">
        <v>1436</v>
      </c>
      <c r="B1437" s="22" t="s">
        <v>350</v>
      </c>
      <c r="C1437" s="22" t="s">
        <v>342</v>
      </c>
      <c r="D1437" s="21" t="s">
        <v>10</v>
      </c>
      <c r="E1437" s="8" t="s">
        <v>11</v>
      </c>
      <c r="F1437" s="8" t="s">
        <v>12</v>
      </c>
      <c r="G1437" s="8" t="s">
        <v>112</v>
      </c>
      <c r="H1437" s="9" t="s">
        <v>113</v>
      </c>
      <c r="J1437" s="26">
        <v>0</v>
      </c>
      <c r="K1437" s="27"/>
    </row>
    <row r="1438" spans="1:11" s="26" customFormat="1" hidden="1" x14ac:dyDescent="0.25">
      <c r="A1438" s="22">
        <v>1437</v>
      </c>
      <c r="B1438" s="22" t="s">
        <v>350</v>
      </c>
      <c r="C1438" s="22" t="s">
        <v>342</v>
      </c>
      <c r="D1438" s="21" t="s">
        <v>10</v>
      </c>
      <c r="E1438" s="8" t="s">
        <v>11</v>
      </c>
      <c r="F1438" s="8" t="s">
        <v>12</v>
      </c>
      <c r="G1438" s="8" t="s">
        <v>114</v>
      </c>
      <c r="H1438" s="9" t="s">
        <v>115</v>
      </c>
      <c r="J1438" s="26">
        <v>0</v>
      </c>
      <c r="K1438" s="27"/>
    </row>
    <row r="1439" spans="1:11" s="26" customFormat="1" hidden="1" x14ac:dyDescent="0.25">
      <c r="A1439" s="22">
        <v>1438</v>
      </c>
      <c r="B1439" s="22" t="s">
        <v>350</v>
      </c>
      <c r="C1439" s="22" t="s">
        <v>342</v>
      </c>
      <c r="D1439" s="21" t="s">
        <v>10</v>
      </c>
      <c r="E1439" s="8" t="s">
        <v>11</v>
      </c>
      <c r="F1439" s="8" t="s">
        <v>12</v>
      </c>
      <c r="G1439" s="8" t="s">
        <v>116</v>
      </c>
      <c r="H1439" s="9" t="s">
        <v>117</v>
      </c>
      <c r="J1439" s="26">
        <v>0</v>
      </c>
      <c r="K1439" s="27"/>
    </row>
    <row r="1440" spans="1:11" s="26" customFormat="1" hidden="1" x14ac:dyDescent="0.25">
      <c r="A1440" s="22">
        <v>1439</v>
      </c>
      <c r="B1440" s="22" t="s">
        <v>350</v>
      </c>
      <c r="C1440" s="22" t="s">
        <v>342</v>
      </c>
      <c r="D1440" s="21" t="s">
        <v>10</v>
      </c>
      <c r="E1440" s="8" t="s">
        <v>19</v>
      </c>
      <c r="F1440" s="8" t="s">
        <v>12</v>
      </c>
      <c r="G1440" s="8" t="s">
        <v>118</v>
      </c>
      <c r="H1440" s="9" t="s">
        <v>119</v>
      </c>
      <c r="J1440" s="26">
        <v>32303</v>
      </c>
      <c r="K1440" s="27"/>
    </row>
    <row r="1441" spans="1:11" s="26" customFormat="1" hidden="1" x14ac:dyDescent="0.25">
      <c r="A1441" s="22">
        <v>1440</v>
      </c>
      <c r="B1441" s="22" t="s">
        <v>350</v>
      </c>
      <c r="C1441" s="22" t="s">
        <v>342</v>
      </c>
      <c r="D1441" s="21" t="s">
        <v>120</v>
      </c>
      <c r="E1441" s="8" t="s">
        <v>11</v>
      </c>
      <c r="F1441" s="8" t="s">
        <v>121</v>
      </c>
      <c r="G1441" s="8" t="s">
        <v>122</v>
      </c>
      <c r="H1441" s="9" t="s">
        <v>123</v>
      </c>
      <c r="I1441" s="26">
        <v>0.02</v>
      </c>
      <c r="J1441" s="26">
        <v>2100</v>
      </c>
      <c r="K1441" s="27">
        <f>J1441/I1441</f>
        <v>105000</v>
      </c>
    </row>
    <row r="1442" spans="1:11" s="26" customFormat="1" hidden="1" x14ac:dyDescent="0.25">
      <c r="A1442" s="22">
        <v>1441</v>
      </c>
      <c r="B1442" s="22" t="s">
        <v>350</v>
      </c>
      <c r="C1442" s="22" t="s">
        <v>342</v>
      </c>
      <c r="D1442" s="21" t="s">
        <v>120</v>
      </c>
      <c r="E1442" s="8" t="s">
        <v>11</v>
      </c>
      <c r="F1442" s="8" t="s">
        <v>121</v>
      </c>
      <c r="G1442" s="8" t="s">
        <v>124</v>
      </c>
      <c r="H1442" s="9" t="s">
        <v>125</v>
      </c>
      <c r="K1442" s="27"/>
    </row>
    <row r="1443" spans="1:11" s="26" customFormat="1" hidden="1" x14ac:dyDescent="0.25">
      <c r="A1443" s="22">
        <v>1442</v>
      </c>
      <c r="B1443" s="22" t="s">
        <v>350</v>
      </c>
      <c r="C1443" s="22" t="s">
        <v>342</v>
      </c>
      <c r="D1443" s="21" t="s">
        <v>120</v>
      </c>
      <c r="E1443" s="8" t="s">
        <v>11</v>
      </c>
      <c r="F1443" s="8" t="s">
        <v>121</v>
      </c>
      <c r="G1443" s="8" t="s">
        <v>126</v>
      </c>
      <c r="H1443" s="9" t="s">
        <v>127</v>
      </c>
      <c r="K1443" s="27"/>
    </row>
    <row r="1444" spans="1:11" s="26" customFormat="1" hidden="1" x14ac:dyDescent="0.25">
      <c r="A1444" s="22">
        <v>1443</v>
      </c>
      <c r="B1444" s="22" t="s">
        <v>350</v>
      </c>
      <c r="C1444" s="22" t="s">
        <v>342</v>
      </c>
      <c r="D1444" s="21" t="s">
        <v>120</v>
      </c>
      <c r="E1444" s="8" t="s">
        <v>11</v>
      </c>
      <c r="F1444" s="8" t="s">
        <v>121</v>
      </c>
      <c r="G1444" s="8" t="s">
        <v>128</v>
      </c>
      <c r="H1444" s="9" t="s">
        <v>129</v>
      </c>
      <c r="K1444" s="27"/>
    </row>
    <row r="1445" spans="1:11" s="26" customFormat="1" hidden="1" x14ac:dyDescent="0.25">
      <c r="A1445" s="22">
        <v>1444</v>
      </c>
      <c r="B1445" s="22" t="s">
        <v>350</v>
      </c>
      <c r="C1445" s="22" t="s">
        <v>342</v>
      </c>
      <c r="D1445" s="21" t="s">
        <v>120</v>
      </c>
      <c r="E1445" s="8" t="s">
        <v>11</v>
      </c>
      <c r="F1445" s="8" t="s">
        <v>130</v>
      </c>
      <c r="G1445" s="8" t="s">
        <v>131</v>
      </c>
      <c r="H1445" s="9" t="s">
        <v>132</v>
      </c>
      <c r="K1445" s="27"/>
    </row>
    <row r="1446" spans="1:11" s="26" customFormat="1" hidden="1" x14ac:dyDescent="0.25">
      <c r="A1446" s="22">
        <v>1445</v>
      </c>
      <c r="B1446" s="22" t="s">
        <v>350</v>
      </c>
      <c r="C1446" s="22" t="s">
        <v>342</v>
      </c>
      <c r="D1446" s="21" t="s">
        <v>120</v>
      </c>
      <c r="E1446" s="8" t="s">
        <v>11</v>
      </c>
      <c r="F1446" s="8" t="s">
        <v>130</v>
      </c>
      <c r="G1446" s="8" t="s">
        <v>133</v>
      </c>
      <c r="H1446" s="9" t="s">
        <v>134</v>
      </c>
      <c r="K1446" s="27"/>
    </row>
    <row r="1447" spans="1:11" s="26" customFormat="1" hidden="1" x14ac:dyDescent="0.25">
      <c r="A1447" s="22">
        <v>1446</v>
      </c>
      <c r="B1447" s="22" t="s">
        <v>350</v>
      </c>
      <c r="C1447" s="22" t="s">
        <v>342</v>
      </c>
      <c r="D1447" s="21" t="s">
        <v>120</v>
      </c>
      <c r="E1447" s="8" t="s">
        <v>11</v>
      </c>
      <c r="F1447" s="8" t="s">
        <v>130</v>
      </c>
      <c r="G1447" s="8" t="s">
        <v>135</v>
      </c>
      <c r="H1447" s="9" t="s">
        <v>136</v>
      </c>
      <c r="K1447" s="27"/>
    </row>
    <row r="1448" spans="1:11" s="26" customFormat="1" hidden="1" x14ac:dyDescent="0.25">
      <c r="A1448" s="22">
        <v>1447</v>
      </c>
      <c r="B1448" s="22" t="s">
        <v>350</v>
      </c>
      <c r="C1448" s="22" t="s">
        <v>342</v>
      </c>
      <c r="D1448" s="21" t="s">
        <v>120</v>
      </c>
      <c r="E1448" s="8" t="s">
        <v>11</v>
      </c>
      <c r="F1448" s="8" t="s">
        <v>130</v>
      </c>
      <c r="G1448" s="8" t="s">
        <v>137</v>
      </c>
      <c r="H1448" s="9" t="s">
        <v>138</v>
      </c>
      <c r="K1448" s="27"/>
    </row>
    <row r="1449" spans="1:11" s="26" customFormat="1" hidden="1" x14ac:dyDescent="0.25">
      <c r="A1449" s="22">
        <v>1448</v>
      </c>
      <c r="B1449" s="22" t="s">
        <v>350</v>
      </c>
      <c r="C1449" s="22" t="s">
        <v>342</v>
      </c>
      <c r="D1449" s="21" t="s">
        <v>120</v>
      </c>
      <c r="E1449" s="8" t="s">
        <v>11</v>
      </c>
      <c r="F1449" s="8" t="s">
        <v>130</v>
      </c>
      <c r="G1449" s="8" t="s">
        <v>139</v>
      </c>
      <c r="H1449" s="9" t="s">
        <v>140</v>
      </c>
      <c r="K1449" s="27"/>
    </row>
    <row r="1450" spans="1:11" s="26" customFormat="1" hidden="1" x14ac:dyDescent="0.25">
      <c r="A1450" s="22">
        <v>1449</v>
      </c>
      <c r="B1450" s="22" t="s">
        <v>350</v>
      </c>
      <c r="C1450" s="22" t="s">
        <v>342</v>
      </c>
      <c r="D1450" s="21" t="s">
        <v>120</v>
      </c>
      <c r="E1450" s="8" t="s">
        <v>11</v>
      </c>
      <c r="F1450" s="8" t="s">
        <v>130</v>
      </c>
      <c r="G1450" s="8" t="s">
        <v>141</v>
      </c>
      <c r="H1450" s="9" t="s">
        <v>142</v>
      </c>
      <c r="K1450" s="27"/>
    </row>
    <row r="1451" spans="1:11" s="26" customFormat="1" hidden="1" x14ac:dyDescent="0.25">
      <c r="A1451" s="22">
        <v>1450</v>
      </c>
      <c r="B1451" s="22" t="s">
        <v>350</v>
      </c>
      <c r="C1451" s="22" t="s">
        <v>342</v>
      </c>
      <c r="D1451" s="21" t="s">
        <v>120</v>
      </c>
      <c r="E1451" s="8" t="s">
        <v>11</v>
      </c>
      <c r="F1451" s="8" t="s">
        <v>130</v>
      </c>
      <c r="G1451" s="8" t="s">
        <v>143</v>
      </c>
      <c r="H1451" s="9" t="s">
        <v>144</v>
      </c>
      <c r="K1451" s="27"/>
    </row>
    <row r="1452" spans="1:11" s="26" customFormat="1" hidden="1" x14ac:dyDescent="0.25">
      <c r="A1452" s="22">
        <v>1451</v>
      </c>
      <c r="B1452" s="22" t="s">
        <v>350</v>
      </c>
      <c r="C1452" s="22" t="s">
        <v>342</v>
      </c>
      <c r="D1452" s="21" t="s">
        <v>120</v>
      </c>
      <c r="E1452" s="8" t="s">
        <v>11</v>
      </c>
      <c r="F1452" s="8" t="s">
        <v>130</v>
      </c>
      <c r="G1452" s="8" t="s">
        <v>145</v>
      </c>
      <c r="H1452" s="9" t="s">
        <v>146</v>
      </c>
      <c r="K1452" s="27"/>
    </row>
    <row r="1453" spans="1:11" s="26" customFormat="1" hidden="1" x14ac:dyDescent="0.25">
      <c r="A1453" s="22">
        <v>1452</v>
      </c>
      <c r="B1453" s="22" t="s">
        <v>350</v>
      </c>
      <c r="C1453" s="22" t="s">
        <v>342</v>
      </c>
      <c r="D1453" s="21" t="s">
        <v>120</v>
      </c>
      <c r="E1453" s="8" t="s">
        <v>11</v>
      </c>
      <c r="F1453" s="8" t="s">
        <v>130</v>
      </c>
      <c r="G1453" s="8" t="s">
        <v>147</v>
      </c>
      <c r="H1453" s="9" t="s">
        <v>148</v>
      </c>
      <c r="K1453" s="27"/>
    </row>
    <row r="1454" spans="1:11" s="26" customFormat="1" hidden="1" x14ac:dyDescent="0.25">
      <c r="A1454" s="22">
        <v>1453</v>
      </c>
      <c r="B1454" s="22" t="s">
        <v>350</v>
      </c>
      <c r="C1454" s="22" t="s">
        <v>342</v>
      </c>
      <c r="D1454" s="21" t="s">
        <v>120</v>
      </c>
      <c r="E1454" s="8" t="s">
        <v>11</v>
      </c>
      <c r="F1454" s="8" t="s">
        <v>130</v>
      </c>
      <c r="G1454" s="8" t="s">
        <v>149</v>
      </c>
      <c r="H1454" s="9" t="s">
        <v>150</v>
      </c>
      <c r="K1454" s="27"/>
    </row>
    <row r="1455" spans="1:11" s="26" customFormat="1" hidden="1" x14ac:dyDescent="0.25">
      <c r="A1455" s="22">
        <v>1454</v>
      </c>
      <c r="B1455" s="22" t="s">
        <v>350</v>
      </c>
      <c r="C1455" s="22" t="s">
        <v>342</v>
      </c>
      <c r="D1455" s="21" t="s">
        <v>120</v>
      </c>
      <c r="E1455" s="8" t="s">
        <v>11</v>
      </c>
      <c r="F1455" s="8" t="s">
        <v>130</v>
      </c>
      <c r="G1455" s="8" t="s">
        <v>151</v>
      </c>
      <c r="H1455" s="9" t="s">
        <v>152</v>
      </c>
      <c r="K1455" s="27"/>
    </row>
    <row r="1456" spans="1:11" s="26" customFormat="1" hidden="1" x14ac:dyDescent="0.25">
      <c r="A1456" s="22">
        <v>1455</v>
      </c>
      <c r="B1456" s="22" t="s">
        <v>350</v>
      </c>
      <c r="C1456" s="22" t="s">
        <v>342</v>
      </c>
      <c r="D1456" s="21" t="s">
        <v>120</v>
      </c>
      <c r="E1456" s="8" t="s">
        <v>11</v>
      </c>
      <c r="F1456" s="8" t="s">
        <v>130</v>
      </c>
      <c r="G1456" s="8" t="s">
        <v>153</v>
      </c>
      <c r="H1456" s="9" t="s">
        <v>154</v>
      </c>
      <c r="K1456" s="27"/>
    </row>
    <row r="1457" spans="1:11" s="26" customFormat="1" hidden="1" x14ac:dyDescent="0.25">
      <c r="A1457" s="22">
        <v>1456</v>
      </c>
      <c r="B1457" s="22" t="s">
        <v>350</v>
      </c>
      <c r="C1457" s="22" t="s">
        <v>342</v>
      </c>
      <c r="D1457" s="21" t="s">
        <v>120</v>
      </c>
      <c r="E1457" s="8" t="s">
        <v>11</v>
      </c>
      <c r="F1457" s="8" t="s">
        <v>130</v>
      </c>
      <c r="G1457" s="8" t="s">
        <v>155</v>
      </c>
      <c r="H1457" s="9" t="s">
        <v>156</v>
      </c>
      <c r="K1457" s="27"/>
    </row>
    <row r="1458" spans="1:11" s="26" customFormat="1" hidden="1" x14ac:dyDescent="0.25">
      <c r="A1458" s="22">
        <v>1457</v>
      </c>
      <c r="B1458" s="22" t="s">
        <v>350</v>
      </c>
      <c r="C1458" s="22" t="s">
        <v>342</v>
      </c>
      <c r="D1458" s="21" t="s">
        <v>120</v>
      </c>
      <c r="E1458" s="8" t="s">
        <v>11</v>
      </c>
      <c r="F1458" s="8" t="s">
        <v>130</v>
      </c>
      <c r="G1458" s="8" t="s">
        <v>157</v>
      </c>
      <c r="H1458" s="9" t="s">
        <v>158</v>
      </c>
      <c r="K1458" s="27"/>
    </row>
    <row r="1459" spans="1:11" s="26" customFormat="1" hidden="1" x14ac:dyDescent="0.25">
      <c r="A1459" s="22">
        <v>1458</v>
      </c>
      <c r="B1459" s="22" t="s">
        <v>350</v>
      </c>
      <c r="C1459" s="22" t="s">
        <v>342</v>
      </c>
      <c r="D1459" s="21" t="s">
        <v>120</v>
      </c>
      <c r="E1459" s="8" t="s">
        <v>11</v>
      </c>
      <c r="F1459" s="8" t="s">
        <v>130</v>
      </c>
      <c r="G1459" s="8" t="s">
        <v>159</v>
      </c>
      <c r="H1459" s="9" t="s">
        <v>160</v>
      </c>
      <c r="K1459" s="27"/>
    </row>
    <row r="1460" spans="1:11" s="26" customFormat="1" hidden="1" x14ac:dyDescent="0.25">
      <c r="A1460" s="22">
        <v>1459</v>
      </c>
      <c r="B1460" s="22" t="s">
        <v>350</v>
      </c>
      <c r="C1460" s="22" t="s">
        <v>342</v>
      </c>
      <c r="D1460" s="21" t="s">
        <v>120</v>
      </c>
      <c r="E1460" s="8" t="s">
        <v>11</v>
      </c>
      <c r="F1460" s="8" t="s">
        <v>130</v>
      </c>
      <c r="G1460" s="8" t="s">
        <v>161</v>
      </c>
      <c r="H1460" s="9" t="s">
        <v>162</v>
      </c>
      <c r="K1460" s="27"/>
    </row>
    <row r="1461" spans="1:11" s="26" customFormat="1" hidden="1" x14ac:dyDescent="0.25">
      <c r="A1461" s="22">
        <v>1460</v>
      </c>
      <c r="B1461" s="22" t="s">
        <v>350</v>
      </c>
      <c r="C1461" s="22" t="s">
        <v>342</v>
      </c>
      <c r="D1461" s="21" t="s">
        <v>120</v>
      </c>
      <c r="E1461" s="8" t="s">
        <v>11</v>
      </c>
      <c r="F1461" s="8" t="s">
        <v>130</v>
      </c>
      <c r="G1461" s="8" t="s">
        <v>163</v>
      </c>
      <c r="H1461" s="9" t="s">
        <v>164</v>
      </c>
      <c r="K1461" s="27"/>
    </row>
    <row r="1462" spans="1:11" s="26" customFormat="1" hidden="1" x14ac:dyDescent="0.25">
      <c r="A1462" s="22">
        <v>1461</v>
      </c>
      <c r="B1462" s="22" t="s">
        <v>350</v>
      </c>
      <c r="C1462" s="22" t="s">
        <v>342</v>
      </c>
      <c r="D1462" s="21" t="s">
        <v>120</v>
      </c>
      <c r="E1462" s="8" t="s">
        <v>11</v>
      </c>
      <c r="F1462" s="8" t="s">
        <v>130</v>
      </c>
      <c r="G1462" s="8" t="s">
        <v>165</v>
      </c>
      <c r="H1462" s="9" t="s">
        <v>166</v>
      </c>
      <c r="K1462" s="27"/>
    </row>
    <row r="1463" spans="1:11" s="26" customFormat="1" hidden="1" x14ac:dyDescent="0.25">
      <c r="A1463" s="22">
        <v>1462</v>
      </c>
      <c r="B1463" s="22" t="s">
        <v>350</v>
      </c>
      <c r="C1463" s="22" t="s">
        <v>342</v>
      </c>
      <c r="D1463" s="21" t="s">
        <v>120</v>
      </c>
      <c r="E1463" s="8" t="s">
        <v>11</v>
      </c>
      <c r="F1463" s="8" t="s">
        <v>130</v>
      </c>
      <c r="G1463" s="8" t="s">
        <v>167</v>
      </c>
      <c r="H1463" s="9" t="s">
        <v>168</v>
      </c>
      <c r="K1463" s="27"/>
    </row>
    <row r="1464" spans="1:11" s="26" customFormat="1" hidden="1" x14ac:dyDescent="0.25">
      <c r="A1464" s="22">
        <v>1463</v>
      </c>
      <c r="B1464" s="22" t="s">
        <v>350</v>
      </c>
      <c r="C1464" s="22" t="s">
        <v>342</v>
      </c>
      <c r="D1464" s="21" t="s">
        <v>120</v>
      </c>
      <c r="E1464" s="8" t="s">
        <v>11</v>
      </c>
      <c r="F1464" s="8" t="s">
        <v>130</v>
      </c>
      <c r="G1464" s="8" t="s">
        <v>169</v>
      </c>
      <c r="H1464" s="9" t="s">
        <v>170</v>
      </c>
      <c r="K1464" s="27"/>
    </row>
    <row r="1465" spans="1:11" s="26" customFormat="1" hidden="1" x14ac:dyDescent="0.25">
      <c r="A1465" s="22">
        <v>1464</v>
      </c>
      <c r="B1465" s="22" t="s">
        <v>350</v>
      </c>
      <c r="C1465" s="22" t="s">
        <v>342</v>
      </c>
      <c r="D1465" s="21" t="s">
        <v>120</v>
      </c>
      <c r="E1465" s="8" t="s">
        <v>11</v>
      </c>
      <c r="F1465" s="8" t="s">
        <v>130</v>
      </c>
      <c r="G1465" s="8" t="s">
        <v>171</v>
      </c>
      <c r="H1465" s="9" t="s">
        <v>172</v>
      </c>
      <c r="K1465" s="27"/>
    </row>
    <row r="1466" spans="1:11" s="26" customFormat="1" hidden="1" x14ac:dyDescent="0.25">
      <c r="A1466" s="22">
        <v>1465</v>
      </c>
      <c r="B1466" s="22" t="s">
        <v>350</v>
      </c>
      <c r="C1466" s="22" t="s">
        <v>342</v>
      </c>
      <c r="D1466" s="21" t="s">
        <v>120</v>
      </c>
      <c r="E1466" s="8" t="s">
        <v>11</v>
      </c>
      <c r="F1466" s="8" t="s">
        <v>130</v>
      </c>
      <c r="G1466" s="8" t="s">
        <v>173</v>
      </c>
      <c r="H1466" s="9" t="s">
        <v>174</v>
      </c>
      <c r="K1466" s="27"/>
    </row>
    <row r="1467" spans="1:11" s="26" customFormat="1" hidden="1" x14ac:dyDescent="0.25">
      <c r="A1467" s="22">
        <v>1466</v>
      </c>
      <c r="B1467" s="22" t="s">
        <v>350</v>
      </c>
      <c r="C1467" s="22" t="s">
        <v>342</v>
      </c>
      <c r="D1467" s="21" t="s">
        <v>120</v>
      </c>
      <c r="E1467" s="8" t="s">
        <v>11</v>
      </c>
      <c r="F1467" s="8" t="s">
        <v>130</v>
      </c>
      <c r="G1467" s="8" t="s">
        <v>175</v>
      </c>
      <c r="H1467" s="9" t="s">
        <v>176</v>
      </c>
      <c r="K1467" s="27"/>
    </row>
    <row r="1468" spans="1:11" s="26" customFormat="1" x14ac:dyDescent="0.25">
      <c r="A1468" s="22">
        <v>1467</v>
      </c>
      <c r="B1468" s="22" t="s">
        <v>350</v>
      </c>
      <c r="C1468" s="22" t="s">
        <v>342</v>
      </c>
      <c r="D1468" s="21" t="s">
        <v>120</v>
      </c>
      <c r="E1468" s="8" t="s">
        <v>11</v>
      </c>
      <c r="F1468" s="8" t="s">
        <v>130</v>
      </c>
      <c r="G1468" s="8" t="s">
        <v>177</v>
      </c>
      <c r="H1468" s="9" t="s">
        <v>178</v>
      </c>
      <c r="K1468" s="27"/>
    </row>
    <row r="1469" spans="1:11" s="26" customFormat="1" hidden="1" x14ac:dyDescent="0.25">
      <c r="A1469" s="22">
        <v>1468</v>
      </c>
      <c r="B1469" s="22" t="s">
        <v>350</v>
      </c>
      <c r="C1469" s="22" t="s">
        <v>342</v>
      </c>
      <c r="D1469" s="21" t="s">
        <v>120</v>
      </c>
      <c r="E1469" s="8" t="s">
        <v>11</v>
      </c>
      <c r="F1469" s="8" t="s">
        <v>130</v>
      </c>
      <c r="G1469" s="8" t="s">
        <v>179</v>
      </c>
      <c r="H1469" s="9" t="s">
        <v>180</v>
      </c>
      <c r="K1469" s="27"/>
    </row>
    <row r="1470" spans="1:11" s="26" customFormat="1" x14ac:dyDescent="0.25">
      <c r="A1470" s="22">
        <v>1469</v>
      </c>
      <c r="B1470" s="22" t="s">
        <v>350</v>
      </c>
      <c r="C1470" s="22" t="s">
        <v>342</v>
      </c>
      <c r="D1470" s="21" t="s">
        <v>120</v>
      </c>
      <c r="E1470" s="8" t="s">
        <v>11</v>
      </c>
      <c r="F1470" s="8" t="s">
        <v>130</v>
      </c>
      <c r="G1470" s="8" t="s">
        <v>181</v>
      </c>
      <c r="H1470" s="9" t="s">
        <v>182</v>
      </c>
      <c r="I1470" s="26">
        <v>0.03</v>
      </c>
      <c r="J1470" s="26">
        <v>1378</v>
      </c>
      <c r="K1470" s="27">
        <f>J1470/I1470</f>
        <v>45933.333333333336</v>
      </c>
    </row>
    <row r="1471" spans="1:11" s="26" customFormat="1" x14ac:dyDescent="0.25">
      <c r="A1471" s="22">
        <v>1470</v>
      </c>
      <c r="B1471" s="22" t="s">
        <v>350</v>
      </c>
      <c r="C1471" s="22" t="s">
        <v>342</v>
      </c>
      <c r="D1471" s="21" t="s">
        <v>120</v>
      </c>
      <c r="E1471" s="8" t="s">
        <v>11</v>
      </c>
      <c r="F1471" s="8" t="s">
        <v>130</v>
      </c>
      <c r="G1471" s="8" t="s">
        <v>183</v>
      </c>
      <c r="H1471" s="9" t="s">
        <v>184</v>
      </c>
      <c r="K1471" s="27"/>
    </row>
    <row r="1472" spans="1:11" s="26" customFormat="1" x14ac:dyDescent="0.25">
      <c r="A1472" s="22">
        <v>1471</v>
      </c>
      <c r="B1472" s="22" t="s">
        <v>350</v>
      </c>
      <c r="C1472" s="22" t="s">
        <v>342</v>
      </c>
      <c r="D1472" s="21" t="s">
        <v>120</v>
      </c>
      <c r="E1472" s="8" t="s">
        <v>11</v>
      </c>
      <c r="F1472" s="8" t="s">
        <v>130</v>
      </c>
      <c r="G1472" s="8" t="s">
        <v>185</v>
      </c>
      <c r="H1472" s="9" t="s">
        <v>186</v>
      </c>
      <c r="K1472" s="27"/>
    </row>
    <row r="1473" spans="1:11" s="26" customFormat="1" x14ac:dyDescent="0.25">
      <c r="A1473" s="22">
        <v>1472</v>
      </c>
      <c r="B1473" s="22" t="s">
        <v>350</v>
      </c>
      <c r="C1473" s="22" t="s">
        <v>342</v>
      </c>
      <c r="D1473" s="21" t="s">
        <v>120</v>
      </c>
      <c r="E1473" s="8" t="s">
        <v>11</v>
      </c>
      <c r="F1473" s="8" t="s">
        <v>130</v>
      </c>
      <c r="G1473" s="8" t="s">
        <v>187</v>
      </c>
      <c r="H1473" s="9" t="s">
        <v>188</v>
      </c>
      <c r="I1473" s="26">
        <v>0.48</v>
      </c>
      <c r="J1473" s="26">
        <v>19480</v>
      </c>
      <c r="K1473" s="27">
        <f>J1473/I1473</f>
        <v>40583.333333333336</v>
      </c>
    </row>
    <row r="1474" spans="1:11" s="26" customFormat="1" x14ac:dyDescent="0.25">
      <c r="A1474" s="22">
        <v>1473</v>
      </c>
      <c r="B1474" s="22" t="s">
        <v>350</v>
      </c>
      <c r="C1474" s="22" t="s">
        <v>342</v>
      </c>
      <c r="D1474" s="21" t="s">
        <v>120</v>
      </c>
      <c r="E1474" s="8" t="s">
        <v>11</v>
      </c>
      <c r="F1474" s="8" t="s">
        <v>130</v>
      </c>
      <c r="G1474" s="8" t="s">
        <v>189</v>
      </c>
      <c r="H1474" s="9" t="s">
        <v>190</v>
      </c>
      <c r="K1474" s="27"/>
    </row>
    <row r="1475" spans="1:11" s="26" customFormat="1" hidden="1" x14ac:dyDescent="0.25">
      <c r="A1475" s="22">
        <v>1474</v>
      </c>
      <c r="B1475" s="22" t="s">
        <v>350</v>
      </c>
      <c r="C1475" s="22" t="s">
        <v>342</v>
      </c>
      <c r="D1475" s="21" t="s">
        <v>120</v>
      </c>
      <c r="E1475" s="8" t="s">
        <v>11</v>
      </c>
      <c r="F1475" s="8" t="s">
        <v>191</v>
      </c>
      <c r="G1475" s="8" t="s">
        <v>192</v>
      </c>
      <c r="H1475" s="9" t="s">
        <v>193</v>
      </c>
      <c r="I1475" s="26">
        <v>0.04</v>
      </c>
      <c r="J1475" s="26">
        <v>1267</v>
      </c>
      <c r="K1475" s="27"/>
    </row>
    <row r="1476" spans="1:11" s="26" customFormat="1" hidden="1" x14ac:dyDescent="0.25">
      <c r="A1476" s="22">
        <v>1475</v>
      </c>
      <c r="B1476" s="22" t="s">
        <v>350</v>
      </c>
      <c r="C1476" s="22" t="s">
        <v>342</v>
      </c>
      <c r="D1476" s="21" t="s">
        <v>120</v>
      </c>
      <c r="E1476" s="8" t="s">
        <v>11</v>
      </c>
      <c r="F1476" s="8" t="s">
        <v>191</v>
      </c>
      <c r="G1476" s="8" t="s">
        <v>194</v>
      </c>
      <c r="H1476" s="9" t="s">
        <v>195</v>
      </c>
      <c r="K1476" s="27"/>
    </row>
    <row r="1477" spans="1:11" s="26" customFormat="1" hidden="1" x14ac:dyDescent="0.25">
      <c r="A1477" s="22">
        <v>1476</v>
      </c>
      <c r="B1477" s="22" t="s">
        <v>350</v>
      </c>
      <c r="C1477" s="22" t="s">
        <v>342</v>
      </c>
      <c r="D1477" s="21" t="s">
        <v>120</v>
      </c>
      <c r="E1477" s="8" t="s">
        <v>11</v>
      </c>
      <c r="F1477" s="8" t="s">
        <v>191</v>
      </c>
      <c r="G1477" s="8" t="s">
        <v>196</v>
      </c>
      <c r="H1477" s="9" t="s">
        <v>197</v>
      </c>
      <c r="K1477" s="27"/>
    </row>
    <row r="1478" spans="1:11" s="26" customFormat="1" hidden="1" x14ac:dyDescent="0.25">
      <c r="A1478" s="22">
        <v>1477</v>
      </c>
      <c r="B1478" s="22" t="s">
        <v>350</v>
      </c>
      <c r="C1478" s="22" t="s">
        <v>342</v>
      </c>
      <c r="D1478" s="21" t="s">
        <v>120</v>
      </c>
      <c r="E1478" s="8" t="s">
        <v>11</v>
      </c>
      <c r="F1478" s="8" t="s">
        <v>12</v>
      </c>
      <c r="G1478" s="8" t="s">
        <v>198</v>
      </c>
      <c r="H1478" s="9" t="s">
        <v>199</v>
      </c>
      <c r="I1478" s="26" t="s">
        <v>328</v>
      </c>
      <c r="K1478" s="27"/>
    </row>
    <row r="1479" spans="1:11" s="26" customFormat="1" hidden="1" x14ac:dyDescent="0.25">
      <c r="A1479" s="22">
        <v>1478</v>
      </c>
      <c r="B1479" s="22" t="s">
        <v>350</v>
      </c>
      <c r="C1479" s="22" t="s">
        <v>342</v>
      </c>
      <c r="D1479" s="21" t="s">
        <v>120</v>
      </c>
      <c r="E1479" s="8" t="s">
        <v>19</v>
      </c>
      <c r="F1479" s="8" t="s">
        <v>12</v>
      </c>
      <c r="G1479" s="8" t="s">
        <v>200</v>
      </c>
      <c r="H1479" s="9" t="s">
        <v>201</v>
      </c>
      <c r="I1479" s="26">
        <v>0.57000000000000006</v>
      </c>
      <c r="J1479" s="26">
        <v>24225</v>
      </c>
      <c r="K1479" s="27"/>
    </row>
    <row r="1480" spans="1:11" s="26" customFormat="1" hidden="1" x14ac:dyDescent="0.25">
      <c r="A1480" s="22">
        <v>1479</v>
      </c>
      <c r="B1480" s="22" t="s">
        <v>350</v>
      </c>
      <c r="C1480" s="22" t="s">
        <v>342</v>
      </c>
      <c r="D1480" s="21" t="s">
        <v>202</v>
      </c>
      <c r="E1480" s="8" t="s">
        <v>19</v>
      </c>
      <c r="F1480" s="8" t="s">
        <v>12</v>
      </c>
      <c r="G1480" s="8" t="s">
        <v>203</v>
      </c>
      <c r="H1480" s="9" t="s">
        <v>204</v>
      </c>
      <c r="J1480" s="26">
        <v>24225</v>
      </c>
      <c r="K1480" s="27"/>
    </row>
    <row r="1481" spans="1:11" s="26" customFormat="1" hidden="1" x14ac:dyDescent="0.25">
      <c r="A1481" s="22">
        <v>1480</v>
      </c>
      <c r="B1481" s="22" t="s">
        <v>350</v>
      </c>
      <c r="C1481" s="22" t="s">
        <v>342</v>
      </c>
      <c r="D1481" s="21" t="s">
        <v>202</v>
      </c>
      <c r="E1481" s="8" t="s">
        <v>11</v>
      </c>
      <c r="F1481" s="8" t="s">
        <v>12</v>
      </c>
      <c r="G1481" s="8" t="s">
        <v>205</v>
      </c>
      <c r="H1481" s="9" t="s">
        <v>206</v>
      </c>
      <c r="J1481" s="26">
        <v>0</v>
      </c>
      <c r="K1481" s="27"/>
    </row>
    <row r="1482" spans="1:11" s="26" customFormat="1" hidden="1" x14ac:dyDescent="0.25">
      <c r="A1482" s="22">
        <v>1481</v>
      </c>
      <c r="B1482" s="22" t="s">
        <v>350</v>
      </c>
      <c r="C1482" s="22" t="s">
        <v>342</v>
      </c>
      <c r="D1482" s="21" t="s">
        <v>202</v>
      </c>
      <c r="E1482" s="8" t="s">
        <v>11</v>
      </c>
      <c r="F1482" s="8" t="s">
        <v>12</v>
      </c>
      <c r="G1482" s="8" t="s">
        <v>207</v>
      </c>
      <c r="H1482" s="9" t="s">
        <v>208</v>
      </c>
      <c r="J1482" s="26">
        <v>0</v>
      </c>
      <c r="K1482" s="27"/>
    </row>
    <row r="1483" spans="1:11" s="26" customFormat="1" hidden="1" x14ac:dyDescent="0.25">
      <c r="A1483" s="22">
        <v>1482</v>
      </c>
      <c r="B1483" s="22" t="s">
        <v>350</v>
      </c>
      <c r="C1483" s="22" t="s">
        <v>342</v>
      </c>
      <c r="D1483" s="21" t="s">
        <v>202</v>
      </c>
      <c r="E1483" s="8" t="s">
        <v>11</v>
      </c>
      <c r="F1483" s="8" t="s">
        <v>12</v>
      </c>
      <c r="G1483" s="8" t="s">
        <v>209</v>
      </c>
      <c r="H1483" s="9" t="s">
        <v>210</v>
      </c>
      <c r="J1483" s="26">
        <v>0</v>
      </c>
      <c r="K1483" s="27"/>
    </row>
    <row r="1484" spans="1:11" s="26" customFormat="1" hidden="1" x14ac:dyDescent="0.25">
      <c r="A1484" s="22">
        <v>1483</v>
      </c>
      <c r="B1484" s="22" t="s">
        <v>350</v>
      </c>
      <c r="C1484" s="22" t="s">
        <v>342</v>
      </c>
      <c r="D1484" s="21" t="s">
        <v>202</v>
      </c>
      <c r="E1484" s="8" t="s">
        <v>11</v>
      </c>
      <c r="F1484" s="8" t="s">
        <v>12</v>
      </c>
      <c r="G1484" s="8" t="s">
        <v>211</v>
      </c>
      <c r="H1484" s="9" t="s">
        <v>212</v>
      </c>
      <c r="J1484" s="26">
        <v>0</v>
      </c>
      <c r="K1484" s="27"/>
    </row>
    <row r="1485" spans="1:11" s="26" customFormat="1" hidden="1" x14ac:dyDescent="0.25">
      <c r="A1485" s="22">
        <v>1484</v>
      </c>
      <c r="B1485" s="22" t="s">
        <v>350</v>
      </c>
      <c r="C1485" s="22" t="s">
        <v>342</v>
      </c>
      <c r="D1485" s="21" t="s">
        <v>202</v>
      </c>
      <c r="E1485" s="8" t="s">
        <v>19</v>
      </c>
      <c r="F1485" s="8" t="s">
        <v>12</v>
      </c>
      <c r="G1485" s="8" t="s">
        <v>213</v>
      </c>
      <c r="H1485" s="9" t="s">
        <v>214</v>
      </c>
      <c r="J1485" s="26">
        <v>0</v>
      </c>
      <c r="K1485" s="27"/>
    </row>
    <row r="1486" spans="1:11" s="26" customFormat="1" hidden="1" x14ac:dyDescent="0.25">
      <c r="A1486" s="22">
        <v>1485</v>
      </c>
      <c r="B1486" s="22" t="s">
        <v>350</v>
      </c>
      <c r="C1486" s="22" t="s">
        <v>342</v>
      </c>
      <c r="D1486" s="21" t="s">
        <v>202</v>
      </c>
      <c r="E1486" s="8" t="s">
        <v>11</v>
      </c>
      <c r="F1486" s="8" t="s">
        <v>12</v>
      </c>
      <c r="G1486" s="8" t="s">
        <v>215</v>
      </c>
      <c r="H1486" s="9" t="s">
        <v>216</v>
      </c>
      <c r="J1486" s="26">
        <v>0</v>
      </c>
      <c r="K1486" s="27"/>
    </row>
    <row r="1487" spans="1:11" s="26" customFormat="1" hidden="1" x14ac:dyDescent="0.25">
      <c r="A1487" s="22">
        <v>1486</v>
      </c>
      <c r="B1487" s="22" t="s">
        <v>350</v>
      </c>
      <c r="C1487" s="22" t="s">
        <v>342</v>
      </c>
      <c r="D1487" s="21" t="s">
        <v>202</v>
      </c>
      <c r="E1487" s="8" t="s">
        <v>19</v>
      </c>
      <c r="F1487" s="8" t="s">
        <v>12</v>
      </c>
      <c r="G1487" s="8" t="s">
        <v>217</v>
      </c>
      <c r="H1487" s="9" t="s">
        <v>218</v>
      </c>
      <c r="J1487" s="26">
        <v>24225</v>
      </c>
      <c r="K1487" s="27"/>
    </row>
    <row r="1488" spans="1:11" s="26" customFormat="1" hidden="1" x14ac:dyDescent="0.25">
      <c r="A1488" s="22">
        <v>1487</v>
      </c>
      <c r="B1488" s="22" t="s">
        <v>350</v>
      </c>
      <c r="C1488" s="22" t="s">
        <v>342</v>
      </c>
      <c r="D1488" s="21" t="s">
        <v>202</v>
      </c>
      <c r="E1488" s="8" t="s">
        <v>11</v>
      </c>
      <c r="F1488" s="8" t="s">
        <v>12</v>
      </c>
      <c r="G1488" s="8" t="s">
        <v>219</v>
      </c>
      <c r="H1488" s="9" t="s">
        <v>220</v>
      </c>
      <c r="J1488" s="26">
        <v>1507</v>
      </c>
      <c r="K1488" s="27"/>
    </row>
    <row r="1489" spans="1:11" s="26" customFormat="1" hidden="1" x14ac:dyDescent="0.25">
      <c r="A1489" s="22">
        <v>1488</v>
      </c>
      <c r="B1489" s="22" t="s">
        <v>350</v>
      </c>
      <c r="C1489" s="22" t="s">
        <v>342</v>
      </c>
      <c r="D1489" s="21" t="s">
        <v>202</v>
      </c>
      <c r="E1489" s="8" t="s">
        <v>11</v>
      </c>
      <c r="F1489" s="8" t="s">
        <v>12</v>
      </c>
      <c r="G1489" s="8" t="s">
        <v>221</v>
      </c>
      <c r="H1489" s="9" t="s">
        <v>222</v>
      </c>
      <c r="J1489" s="26">
        <v>2412</v>
      </c>
      <c r="K1489" s="27"/>
    </row>
    <row r="1490" spans="1:11" s="26" customFormat="1" hidden="1" x14ac:dyDescent="0.25">
      <c r="A1490" s="22">
        <v>1489</v>
      </c>
      <c r="B1490" s="22" t="s">
        <v>350</v>
      </c>
      <c r="C1490" s="22" t="s">
        <v>342</v>
      </c>
      <c r="D1490" s="21" t="s">
        <v>202</v>
      </c>
      <c r="E1490" s="8" t="s">
        <v>11</v>
      </c>
      <c r="F1490" s="8" t="s">
        <v>12</v>
      </c>
      <c r="G1490" s="8" t="s">
        <v>223</v>
      </c>
      <c r="H1490" s="9" t="s">
        <v>224</v>
      </c>
      <c r="J1490" s="26">
        <v>-1619</v>
      </c>
      <c r="K1490" s="27"/>
    </row>
    <row r="1491" spans="1:11" s="26" customFormat="1" hidden="1" x14ac:dyDescent="0.25">
      <c r="A1491" s="22">
        <v>1490</v>
      </c>
      <c r="B1491" s="22" t="s">
        <v>350</v>
      </c>
      <c r="C1491" s="22" t="s">
        <v>342</v>
      </c>
      <c r="D1491" s="21" t="s">
        <v>202</v>
      </c>
      <c r="E1491" s="8" t="s">
        <v>19</v>
      </c>
      <c r="F1491" s="8" t="s">
        <v>12</v>
      </c>
      <c r="G1491" s="8" t="s">
        <v>225</v>
      </c>
      <c r="H1491" s="9" t="s">
        <v>226</v>
      </c>
      <c r="J1491" s="26">
        <v>26525</v>
      </c>
      <c r="K1491" s="27"/>
    </row>
    <row r="1492" spans="1:11" s="26" customFormat="1" hidden="1" x14ac:dyDescent="0.25">
      <c r="A1492" s="22">
        <v>1491</v>
      </c>
      <c r="B1492" s="22" t="s">
        <v>350</v>
      </c>
      <c r="C1492" s="22" t="s">
        <v>342</v>
      </c>
      <c r="D1492" s="21" t="s">
        <v>202</v>
      </c>
      <c r="E1492" s="8" t="s">
        <v>11</v>
      </c>
      <c r="F1492" s="8" t="s">
        <v>12</v>
      </c>
      <c r="G1492" s="8" t="s">
        <v>227</v>
      </c>
      <c r="H1492" s="9" t="s">
        <v>228</v>
      </c>
      <c r="J1492" s="26">
        <v>135</v>
      </c>
      <c r="K1492" s="27"/>
    </row>
    <row r="1493" spans="1:11" s="26" customFormat="1" hidden="1" x14ac:dyDescent="0.25">
      <c r="A1493" s="22">
        <v>1492</v>
      </c>
      <c r="B1493" s="22" t="s">
        <v>350</v>
      </c>
      <c r="C1493" s="22" t="s">
        <v>342</v>
      </c>
      <c r="D1493" s="21" t="s">
        <v>202</v>
      </c>
      <c r="E1493" s="8" t="s">
        <v>11</v>
      </c>
      <c r="F1493" s="8" t="s">
        <v>12</v>
      </c>
      <c r="G1493" s="8" t="s">
        <v>229</v>
      </c>
      <c r="H1493" s="9" t="s">
        <v>230</v>
      </c>
      <c r="J1493" s="26">
        <v>0</v>
      </c>
      <c r="K1493" s="27"/>
    </row>
    <row r="1494" spans="1:11" s="26" customFormat="1" hidden="1" x14ac:dyDescent="0.25">
      <c r="A1494" s="22">
        <v>1493</v>
      </c>
      <c r="B1494" s="22" t="s">
        <v>350</v>
      </c>
      <c r="C1494" s="22" t="s">
        <v>342</v>
      </c>
      <c r="D1494" s="21" t="s">
        <v>202</v>
      </c>
      <c r="E1494" s="8" t="s">
        <v>11</v>
      </c>
      <c r="F1494" s="8" t="s">
        <v>12</v>
      </c>
      <c r="G1494" s="8" t="s">
        <v>231</v>
      </c>
      <c r="H1494" s="9" t="s">
        <v>232</v>
      </c>
      <c r="J1494" s="26">
        <v>0</v>
      </c>
      <c r="K1494" s="27"/>
    </row>
    <row r="1495" spans="1:11" s="26" customFormat="1" hidden="1" x14ac:dyDescent="0.25">
      <c r="A1495" s="22">
        <v>1494</v>
      </c>
      <c r="B1495" s="22" t="s">
        <v>350</v>
      </c>
      <c r="C1495" s="22" t="s">
        <v>342</v>
      </c>
      <c r="D1495" s="21" t="s">
        <v>202</v>
      </c>
      <c r="E1495" s="8" t="s">
        <v>11</v>
      </c>
      <c r="F1495" s="8" t="s">
        <v>12</v>
      </c>
      <c r="G1495" s="8" t="s">
        <v>233</v>
      </c>
      <c r="H1495" s="9" t="s">
        <v>234</v>
      </c>
      <c r="J1495" s="26">
        <v>0</v>
      </c>
      <c r="K1495" s="27"/>
    </row>
    <row r="1496" spans="1:11" s="26" customFormat="1" hidden="1" x14ac:dyDescent="0.25">
      <c r="A1496" s="22">
        <v>1495</v>
      </c>
      <c r="B1496" s="22" t="s">
        <v>350</v>
      </c>
      <c r="C1496" s="22" t="s">
        <v>342</v>
      </c>
      <c r="D1496" s="21" t="s">
        <v>202</v>
      </c>
      <c r="E1496" s="8" t="s">
        <v>19</v>
      </c>
      <c r="F1496" s="8" t="s">
        <v>12</v>
      </c>
      <c r="G1496" s="8" t="s">
        <v>235</v>
      </c>
      <c r="H1496" s="9" t="s">
        <v>236</v>
      </c>
      <c r="J1496" s="26">
        <v>135</v>
      </c>
      <c r="K1496" s="27"/>
    </row>
    <row r="1497" spans="1:11" s="26" customFormat="1" hidden="1" x14ac:dyDescent="0.25">
      <c r="A1497" s="22">
        <v>1496</v>
      </c>
      <c r="B1497" s="22" t="s">
        <v>350</v>
      </c>
      <c r="C1497" s="22" t="s">
        <v>342</v>
      </c>
      <c r="D1497" s="21" t="s">
        <v>202</v>
      </c>
      <c r="E1497" s="8" t="s">
        <v>11</v>
      </c>
      <c r="F1497" s="8" t="s">
        <v>12</v>
      </c>
      <c r="G1497" s="8" t="s">
        <v>237</v>
      </c>
      <c r="H1497" s="9" t="s">
        <v>238</v>
      </c>
      <c r="J1497" s="26">
        <v>0</v>
      </c>
      <c r="K1497" s="27"/>
    </row>
    <row r="1498" spans="1:11" s="26" customFormat="1" hidden="1" x14ac:dyDescent="0.25">
      <c r="A1498" s="22">
        <v>1497</v>
      </c>
      <c r="B1498" s="22" t="s">
        <v>350</v>
      </c>
      <c r="C1498" s="22" t="s">
        <v>342</v>
      </c>
      <c r="D1498" s="21" t="s">
        <v>202</v>
      </c>
      <c r="E1498" s="8" t="s">
        <v>11</v>
      </c>
      <c r="F1498" s="8" t="s">
        <v>12</v>
      </c>
      <c r="G1498" s="8" t="s">
        <v>239</v>
      </c>
      <c r="H1498" s="9" t="s">
        <v>240</v>
      </c>
      <c r="J1498" s="26">
        <v>0</v>
      </c>
      <c r="K1498" s="27"/>
    </row>
    <row r="1499" spans="1:11" s="26" customFormat="1" hidden="1" x14ac:dyDescent="0.25">
      <c r="A1499" s="22">
        <v>1498</v>
      </c>
      <c r="B1499" s="22" t="s">
        <v>350</v>
      </c>
      <c r="C1499" s="22" t="s">
        <v>342</v>
      </c>
      <c r="D1499" s="21" t="s">
        <v>202</v>
      </c>
      <c r="E1499" s="8" t="s">
        <v>11</v>
      </c>
      <c r="F1499" s="8" t="s">
        <v>12</v>
      </c>
      <c r="G1499" s="8" t="s">
        <v>241</v>
      </c>
      <c r="H1499" s="9" t="s">
        <v>242</v>
      </c>
      <c r="J1499" s="26">
        <v>0</v>
      </c>
      <c r="K1499" s="27"/>
    </row>
    <row r="1500" spans="1:11" s="26" customFormat="1" hidden="1" x14ac:dyDescent="0.25">
      <c r="A1500" s="22">
        <v>1499</v>
      </c>
      <c r="B1500" s="22" t="s">
        <v>350</v>
      </c>
      <c r="C1500" s="22" t="s">
        <v>342</v>
      </c>
      <c r="D1500" s="21" t="s">
        <v>202</v>
      </c>
      <c r="E1500" s="8" t="s">
        <v>11</v>
      </c>
      <c r="F1500" s="8" t="s">
        <v>12</v>
      </c>
      <c r="G1500" s="8" t="s">
        <v>243</v>
      </c>
      <c r="H1500" s="9" t="s">
        <v>244</v>
      </c>
      <c r="J1500" s="26">
        <v>0</v>
      </c>
      <c r="K1500" s="27"/>
    </row>
    <row r="1501" spans="1:11" s="26" customFormat="1" hidden="1" x14ac:dyDescent="0.25">
      <c r="A1501" s="22">
        <v>1500</v>
      </c>
      <c r="B1501" s="22" t="s">
        <v>350</v>
      </c>
      <c r="C1501" s="22" t="s">
        <v>342</v>
      </c>
      <c r="D1501" s="21" t="s">
        <v>202</v>
      </c>
      <c r="E1501" s="8" t="s">
        <v>11</v>
      </c>
      <c r="F1501" s="8" t="s">
        <v>12</v>
      </c>
      <c r="G1501" s="8" t="s">
        <v>245</v>
      </c>
      <c r="H1501" s="9" t="s">
        <v>246</v>
      </c>
      <c r="J1501" s="26">
        <v>0</v>
      </c>
      <c r="K1501" s="27"/>
    </row>
    <row r="1502" spans="1:11" s="26" customFormat="1" hidden="1" x14ac:dyDescent="0.25">
      <c r="A1502" s="22">
        <v>1501</v>
      </c>
      <c r="B1502" s="22" t="s">
        <v>350</v>
      </c>
      <c r="C1502" s="22" t="s">
        <v>342</v>
      </c>
      <c r="D1502" s="21" t="s">
        <v>202</v>
      </c>
      <c r="E1502" s="8" t="s">
        <v>11</v>
      </c>
      <c r="F1502" s="8" t="s">
        <v>12</v>
      </c>
      <c r="G1502" s="8" t="s">
        <v>247</v>
      </c>
      <c r="H1502" s="9" t="s">
        <v>248</v>
      </c>
      <c r="J1502" s="26">
        <v>187</v>
      </c>
      <c r="K1502" s="27"/>
    </row>
    <row r="1503" spans="1:11" s="26" customFormat="1" hidden="1" x14ac:dyDescent="0.25">
      <c r="A1503" s="22">
        <v>1502</v>
      </c>
      <c r="B1503" s="22" t="s">
        <v>350</v>
      </c>
      <c r="C1503" s="22" t="s">
        <v>342</v>
      </c>
      <c r="D1503" s="21" t="s">
        <v>202</v>
      </c>
      <c r="E1503" s="8" t="s">
        <v>11</v>
      </c>
      <c r="F1503" s="8" t="s">
        <v>12</v>
      </c>
      <c r="G1503" s="8" t="s">
        <v>249</v>
      </c>
      <c r="H1503" s="9" t="s">
        <v>250</v>
      </c>
      <c r="J1503" s="26">
        <v>0</v>
      </c>
      <c r="K1503" s="27"/>
    </row>
    <row r="1504" spans="1:11" s="26" customFormat="1" hidden="1" x14ac:dyDescent="0.25">
      <c r="A1504" s="22">
        <v>1503</v>
      </c>
      <c r="B1504" s="22" t="s">
        <v>350</v>
      </c>
      <c r="C1504" s="22" t="s">
        <v>342</v>
      </c>
      <c r="D1504" s="21" t="s">
        <v>202</v>
      </c>
      <c r="E1504" s="8" t="s">
        <v>11</v>
      </c>
      <c r="F1504" s="8" t="s">
        <v>12</v>
      </c>
      <c r="G1504" s="8" t="s">
        <v>251</v>
      </c>
      <c r="H1504" s="9" t="s">
        <v>252</v>
      </c>
      <c r="J1504" s="26">
        <v>0</v>
      </c>
      <c r="K1504" s="27"/>
    </row>
    <row r="1505" spans="1:11" s="26" customFormat="1" hidden="1" x14ac:dyDescent="0.25">
      <c r="A1505" s="22">
        <v>1504</v>
      </c>
      <c r="B1505" s="22" t="s">
        <v>350</v>
      </c>
      <c r="C1505" s="22" t="s">
        <v>342</v>
      </c>
      <c r="D1505" s="21" t="s">
        <v>202</v>
      </c>
      <c r="E1505" s="8" t="s">
        <v>11</v>
      </c>
      <c r="F1505" s="8" t="s">
        <v>12</v>
      </c>
      <c r="G1505" s="8" t="s">
        <v>253</v>
      </c>
      <c r="H1505" s="9" t="s">
        <v>254</v>
      </c>
      <c r="J1505" s="26">
        <v>0</v>
      </c>
      <c r="K1505" s="27"/>
    </row>
    <row r="1506" spans="1:11" s="26" customFormat="1" hidden="1" x14ac:dyDescent="0.25">
      <c r="A1506" s="22">
        <v>1505</v>
      </c>
      <c r="B1506" s="22" t="s">
        <v>350</v>
      </c>
      <c r="C1506" s="22" t="s">
        <v>342</v>
      </c>
      <c r="D1506" s="21" t="s">
        <v>202</v>
      </c>
      <c r="E1506" s="8" t="s">
        <v>11</v>
      </c>
      <c r="F1506" s="8" t="s">
        <v>12</v>
      </c>
      <c r="G1506" s="8" t="s">
        <v>255</v>
      </c>
      <c r="H1506" s="9" t="s">
        <v>256</v>
      </c>
      <c r="J1506" s="26">
        <v>0</v>
      </c>
      <c r="K1506" s="27"/>
    </row>
    <row r="1507" spans="1:11" s="26" customFormat="1" hidden="1" x14ac:dyDescent="0.25">
      <c r="A1507" s="22">
        <v>1506</v>
      </c>
      <c r="B1507" s="22" t="s">
        <v>350</v>
      </c>
      <c r="C1507" s="22" t="s">
        <v>342</v>
      </c>
      <c r="D1507" s="21" t="s">
        <v>202</v>
      </c>
      <c r="E1507" s="8" t="s">
        <v>11</v>
      </c>
      <c r="F1507" s="8" t="s">
        <v>12</v>
      </c>
      <c r="G1507" s="8" t="s">
        <v>257</v>
      </c>
      <c r="H1507" s="9" t="s">
        <v>258</v>
      </c>
      <c r="J1507" s="26">
        <v>0</v>
      </c>
      <c r="K1507" s="27"/>
    </row>
    <row r="1508" spans="1:11" s="26" customFormat="1" hidden="1" x14ac:dyDescent="0.25">
      <c r="A1508" s="22">
        <v>1507</v>
      </c>
      <c r="B1508" s="22" t="s">
        <v>350</v>
      </c>
      <c r="C1508" s="22" t="s">
        <v>342</v>
      </c>
      <c r="D1508" s="21" t="s">
        <v>202</v>
      </c>
      <c r="E1508" s="8" t="s">
        <v>11</v>
      </c>
      <c r="F1508" s="8" t="s">
        <v>12</v>
      </c>
      <c r="G1508" s="8" t="s">
        <v>259</v>
      </c>
      <c r="H1508" s="9" t="s">
        <v>260</v>
      </c>
      <c r="J1508" s="26">
        <v>0</v>
      </c>
      <c r="K1508" s="27"/>
    </row>
    <row r="1509" spans="1:11" s="26" customFormat="1" hidden="1" x14ac:dyDescent="0.25">
      <c r="A1509" s="22">
        <v>1508</v>
      </c>
      <c r="B1509" s="22" t="s">
        <v>350</v>
      </c>
      <c r="C1509" s="22" t="s">
        <v>342</v>
      </c>
      <c r="D1509" s="21" t="s">
        <v>202</v>
      </c>
      <c r="E1509" s="8" t="s">
        <v>11</v>
      </c>
      <c r="F1509" s="8" t="s">
        <v>12</v>
      </c>
      <c r="G1509" s="8" t="s">
        <v>261</v>
      </c>
      <c r="H1509" s="9" t="s">
        <v>262</v>
      </c>
      <c r="J1509" s="26">
        <v>0</v>
      </c>
      <c r="K1509" s="27"/>
    </row>
    <row r="1510" spans="1:11" s="26" customFormat="1" hidden="1" x14ac:dyDescent="0.25">
      <c r="A1510" s="22">
        <v>1509</v>
      </c>
      <c r="B1510" s="22" t="s">
        <v>350</v>
      </c>
      <c r="C1510" s="22" t="s">
        <v>342</v>
      </c>
      <c r="D1510" s="21" t="s">
        <v>202</v>
      </c>
      <c r="E1510" s="8" t="s">
        <v>11</v>
      </c>
      <c r="F1510" s="8" t="s">
        <v>12</v>
      </c>
      <c r="G1510" s="8" t="s">
        <v>263</v>
      </c>
      <c r="H1510" s="9" t="s">
        <v>264</v>
      </c>
      <c r="J1510" s="26">
        <v>0</v>
      </c>
      <c r="K1510" s="27"/>
    </row>
    <row r="1511" spans="1:11" s="26" customFormat="1" hidden="1" x14ac:dyDescent="0.25">
      <c r="A1511" s="22">
        <v>1510</v>
      </c>
      <c r="B1511" s="22" t="s">
        <v>350</v>
      </c>
      <c r="C1511" s="22" t="s">
        <v>342</v>
      </c>
      <c r="D1511" s="21" t="s">
        <v>202</v>
      </c>
      <c r="E1511" s="8" t="s">
        <v>11</v>
      </c>
      <c r="F1511" s="8" t="s">
        <v>12</v>
      </c>
      <c r="G1511" s="8" t="s">
        <v>265</v>
      </c>
      <c r="H1511" s="9" t="s">
        <v>266</v>
      </c>
      <c r="J1511" s="26">
        <v>0</v>
      </c>
      <c r="K1511" s="27"/>
    </row>
    <row r="1512" spans="1:11" s="26" customFormat="1" hidden="1" x14ac:dyDescent="0.25">
      <c r="A1512" s="22">
        <v>1511</v>
      </c>
      <c r="B1512" s="22" t="s">
        <v>350</v>
      </c>
      <c r="C1512" s="22" t="s">
        <v>342</v>
      </c>
      <c r="D1512" s="21" t="s">
        <v>202</v>
      </c>
      <c r="E1512" s="8" t="s">
        <v>11</v>
      </c>
      <c r="F1512" s="8" t="s">
        <v>12</v>
      </c>
      <c r="G1512" s="8" t="s">
        <v>267</v>
      </c>
      <c r="H1512" s="9" t="s">
        <v>268</v>
      </c>
      <c r="J1512" s="26">
        <v>254</v>
      </c>
      <c r="K1512" s="27"/>
    </row>
    <row r="1513" spans="1:11" s="26" customFormat="1" hidden="1" x14ac:dyDescent="0.25">
      <c r="A1513" s="22">
        <v>1512</v>
      </c>
      <c r="B1513" s="22" t="s">
        <v>350</v>
      </c>
      <c r="C1513" s="22" t="s">
        <v>342</v>
      </c>
      <c r="D1513" s="21" t="s">
        <v>202</v>
      </c>
      <c r="E1513" s="8" t="s">
        <v>11</v>
      </c>
      <c r="F1513" s="8" t="s">
        <v>12</v>
      </c>
      <c r="G1513" s="8" t="s">
        <v>269</v>
      </c>
      <c r="H1513" s="9" t="s">
        <v>270</v>
      </c>
      <c r="J1513" s="26">
        <v>0</v>
      </c>
      <c r="K1513" s="27"/>
    </row>
    <row r="1514" spans="1:11" s="26" customFormat="1" hidden="1" x14ac:dyDescent="0.25">
      <c r="A1514" s="22">
        <v>1513</v>
      </c>
      <c r="B1514" s="22" t="s">
        <v>350</v>
      </c>
      <c r="C1514" s="22" t="s">
        <v>342</v>
      </c>
      <c r="D1514" s="21" t="s">
        <v>202</v>
      </c>
      <c r="E1514" s="8" t="s">
        <v>11</v>
      </c>
      <c r="F1514" s="8" t="s">
        <v>12</v>
      </c>
      <c r="G1514" s="8" t="s">
        <v>271</v>
      </c>
      <c r="H1514" s="9" t="s">
        <v>272</v>
      </c>
      <c r="J1514" s="26">
        <v>0</v>
      </c>
      <c r="K1514" s="27"/>
    </row>
    <row r="1515" spans="1:11" s="26" customFormat="1" hidden="1" x14ac:dyDescent="0.25">
      <c r="A1515" s="22">
        <v>1514</v>
      </c>
      <c r="B1515" s="22" t="s">
        <v>350</v>
      </c>
      <c r="C1515" s="22" t="s">
        <v>342</v>
      </c>
      <c r="D1515" s="21" t="s">
        <v>202</v>
      </c>
      <c r="E1515" s="8" t="s">
        <v>19</v>
      </c>
      <c r="F1515" s="8" t="s">
        <v>12</v>
      </c>
      <c r="G1515" s="8" t="s">
        <v>273</v>
      </c>
      <c r="H1515" s="9" t="s">
        <v>274</v>
      </c>
      <c r="J1515" s="26">
        <v>441</v>
      </c>
      <c r="K1515" s="27"/>
    </row>
    <row r="1516" spans="1:11" s="26" customFormat="1" hidden="1" x14ac:dyDescent="0.25">
      <c r="A1516" s="22">
        <v>1515</v>
      </c>
      <c r="B1516" s="22" t="s">
        <v>350</v>
      </c>
      <c r="C1516" s="22" t="s">
        <v>342</v>
      </c>
      <c r="D1516" s="21" t="s">
        <v>202</v>
      </c>
      <c r="E1516" s="8" t="s">
        <v>11</v>
      </c>
      <c r="F1516" s="8" t="s">
        <v>12</v>
      </c>
      <c r="G1516" s="8" t="s">
        <v>275</v>
      </c>
      <c r="H1516" s="9" t="s">
        <v>276</v>
      </c>
      <c r="J1516" s="26">
        <v>426</v>
      </c>
      <c r="K1516" s="27"/>
    </row>
    <row r="1517" spans="1:11" s="26" customFormat="1" hidden="1" x14ac:dyDescent="0.25">
      <c r="A1517" s="22">
        <v>1516</v>
      </c>
      <c r="B1517" s="22" t="s">
        <v>350</v>
      </c>
      <c r="C1517" s="22" t="s">
        <v>342</v>
      </c>
      <c r="D1517" s="21" t="s">
        <v>202</v>
      </c>
      <c r="E1517" s="8" t="s">
        <v>11</v>
      </c>
      <c r="F1517" s="8" t="s">
        <v>12</v>
      </c>
      <c r="G1517" s="8" t="s">
        <v>277</v>
      </c>
      <c r="H1517" s="9" t="s">
        <v>278</v>
      </c>
      <c r="J1517" s="26">
        <v>0</v>
      </c>
      <c r="K1517" s="27"/>
    </row>
    <row r="1518" spans="1:11" s="26" customFormat="1" hidden="1" x14ac:dyDescent="0.25">
      <c r="A1518" s="22">
        <v>1517</v>
      </c>
      <c r="B1518" s="22" t="s">
        <v>350</v>
      </c>
      <c r="C1518" s="22" t="s">
        <v>342</v>
      </c>
      <c r="D1518" s="21" t="s">
        <v>202</v>
      </c>
      <c r="E1518" s="8" t="s">
        <v>11</v>
      </c>
      <c r="F1518" s="8" t="s">
        <v>12</v>
      </c>
      <c r="G1518" s="8" t="s">
        <v>279</v>
      </c>
      <c r="H1518" s="9" t="s">
        <v>280</v>
      </c>
      <c r="J1518" s="26">
        <v>0</v>
      </c>
      <c r="K1518" s="27"/>
    </row>
    <row r="1519" spans="1:11" s="26" customFormat="1" hidden="1" x14ac:dyDescent="0.25">
      <c r="A1519" s="22">
        <v>1518</v>
      </c>
      <c r="B1519" s="22" t="s">
        <v>350</v>
      </c>
      <c r="C1519" s="22" t="s">
        <v>342</v>
      </c>
      <c r="D1519" s="21" t="s">
        <v>202</v>
      </c>
      <c r="E1519" s="8" t="s">
        <v>11</v>
      </c>
      <c r="F1519" s="8" t="s">
        <v>12</v>
      </c>
      <c r="G1519" s="8" t="s">
        <v>281</v>
      </c>
      <c r="H1519" s="9" t="s">
        <v>282</v>
      </c>
      <c r="J1519" s="26">
        <v>941</v>
      </c>
      <c r="K1519" s="27"/>
    </row>
    <row r="1520" spans="1:11" s="26" customFormat="1" hidden="1" x14ac:dyDescent="0.25">
      <c r="A1520" s="22">
        <v>1519</v>
      </c>
      <c r="B1520" s="22" t="s">
        <v>350</v>
      </c>
      <c r="C1520" s="22" t="s">
        <v>342</v>
      </c>
      <c r="D1520" s="21" t="s">
        <v>202</v>
      </c>
      <c r="E1520" s="8" t="s">
        <v>11</v>
      </c>
      <c r="F1520" s="8" t="s">
        <v>12</v>
      </c>
      <c r="G1520" s="8" t="s">
        <v>283</v>
      </c>
      <c r="H1520" s="9" t="s">
        <v>284</v>
      </c>
      <c r="J1520" s="26">
        <v>0</v>
      </c>
      <c r="K1520" s="27"/>
    </row>
    <row r="1521" spans="1:11" s="26" customFormat="1" hidden="1" x14ac:dyDescent="0.25">
      <c r="A1521" s="22">
        <v>1520</v>
      </c>
      <c r="B1521" s="22" t="s">
        <v>350</v>
      </c>
      <c r="C1521" s="22" t="s">
        <v>342</v>
      </c>
      <c r="D1521" s="21" t="s">
        <v>202</v>
      </c>
      <c r="E1521" s="8" t="s">
        <v>11</v>
      </c>
      <c r="F1521" s="8" t="s">
        <v>12</v>
      </c>
      <c r="G1521" s="8" t="s">
        <v>285</v>
      </c>
      <c r="H1521" s="9" t="s">
        <v>286</v>
      </c>
      <c r="J1521" s="26">
        <v>0</v>
      </c>
      <c r="K1521" s="27"/>
    </row>
    <row r="1522" spans="1:11" s="26" customFormat="1" hidden="1" x14ac:dyDescent="0.25">
      <c r="A1522" s="22">
        <v>1521</v>
      </c>
      <c r="B1522" s="22" t="s">
        <v>350</v>
      </c>
      <c r="C1522" s="22" t="s">
        <v>342</v>
      </c>
      <c r="D1522" s="21" t="s">
        <v>202</v>
      </c>
      <c r="E1522" s="8" t="s">
        <v>19</v>
      </c>
      <c r="F1522" s="8" t="s">
        <v>12</v>
      </c>
      <c r="G1522" s="8" t="s">
        <v>287</v>
      </c>
      <c r="H1522" s="9" t="s">
        <v>288</v>
      </c>
      <c r="J1522" s="26">
        <v>1367</v>
      </c>
      <c r="K1522" s="27"/>
    </row>
    <row r="1523" spans="1:11" s="26" customFormat="1" hidden="1" x14ac:dyDescent="0.25">
      <c r="A1523" s="22">
        <v>1522</v>
      </c>
      <c r="B1523" s="22" t="s">
        <v>350</v>
      </c>
      <c r="C1523" s="22" t="s">
        <v>342</v>
      </c>
      <c r="D1523" s="21" t="s">
        <v>202</v>
      </c>
      <c r="E1523" s="8" t="s">
        <v>11</v>
      </c>
      <c r="F1523" s="8" t="s">
        <v>12</v>
      </c>
      <c r="G1523" s="8" t="s">
        <v>289</v>
      </c>
      <c r="H1523" s="9" t="s">
        <v>290</v>
      </c>
      <c r="J1523" s="26">
        <v>4438.156870517435</v>
      </c>
      <c r="K1523" s="27"/>
    </row>
    <row r="1524" spans="1:11" s="26" customFormat="1" hidden="1" x14ac:dyDescent="0.25">
      <c r="A1524" s="22">
        <v>1523</v>
      </c>
      <c r="B1524" s="22" t="s">
        <v>350</v>
      </c>
      <c r="C1524" s="22" t="s">
        <v>342</v>
      </c>
      <c r="D1524" s="21" t="s">
        <v>202</v>
      </c>
      <c r="E1524" s="8" t="s">
        <v>19</v>
      </c>
      <c r="F1524" s="8" t="s">
        <v>12</v>
      </c>
      <c r="G1524" s="8" t="s">
        <v>291</v>
      </c>
      <c r="H1524" s="9" t="s">
        <v>292</v>
      </c>
      <c r="J1524" s="26">
        <v>32906.156870517436</v>
      </c>
      <c r="K1524" s="27"/>
    </row>
    <row r="1525" spans="1:11" s="26" customFormat="1" hidden="1" x14ac:dyDescent="0.25">
      <c r="A1525" s="22">
        <v>1524</v>
      </c>
      <c r="B1525" s="22" t="s">
        <v>350</v>
      </c>
      <c r="C1525" s="22" t="s">
        <v>342</v>
      </c>
      <c r="D1525" s="21" t="s">
        <v>202</v>
      </c>
      <c r="E1525" s="8" t="s">
        <v>11</v>
      </c>
      <c r="F1525" s="8" t="s">
        <v>12</v>
      </c>
      <c r="G1525" s="8" t="s">
        <v>293</v>
      </c>
      <c r="H1525" s="9" t="s">
        <v>294</v>
      </c>
      <c r="J1525" s="26">
        <v>19</v>
      </c>
      <c r="K1525" s="27"/>
    </row>
    <row r="1526" spans="1:11" s="26" customFormat="1" hidden="1" x14ac:dyDescent="0.25">
      <c r="A1526" s="22">
        <v>1525</v>
      </c>
      <c r="B1526" s="22" t="s">
        <v>350</v>
      </c>
      <c r="C1526" s="22" t="s">
        <v>342</v>
      </c>
      <c r="D1526" s="21" t="s">
        <v>202</v>
      </c>
      <c r="E1526" s="8" t="s">
        <v>11</v>
      </c>
      <c r="F1526" s="8" t="s">
        <v>12</v>
      </c>
      <c r="G1526" s="8" t="s">
        <v>295</v>
      </c>
      <c r="H1526" s="9" t="s">
        <v>296</v>
      </c>
      <c r="J1526" s="26">
        <v>55</v>
      </c>
      <c r="K1526" s="27"/>
    </row>
    <row r="1527" spans="1:11" s="26" customFormat="1" hidden="1" x14ac:dyDescent="0.25">
      <c r="A1527" s="22">
        <v>1526</v>
      </c>
      <c r="B1527" s="22" t="s">
        <v>350</v>
      </c>
      <c r="C1527" s="22" t="s">
        <v>342</v>
      </c>
      <c r="D1527" s="21" t="s">
        <v>202</v>
      </c>
      <c r="E1527" s="8" t="s">
        <v>19</v>
      </c>
      <c r="F1527" s="8" t="s">
        <v>12</v>
      </c>
      <c r="G1527" s="8" t="s">
        <v>297</v>
      </c>
      <c r="H1527" s="9" t="s">
        <v>298</v>
      </c>
      <c r="J1527" s="26">
        <v>32980.156870517436</v>
      </c>
      <c r="K1527" s="27"/>
    </row>
    <row r="1528" spans="1:11" s="26" customFormat="1" hidden="1" x14ac:dyDescent="0.25">
      <c r="A1528" s="22">
        <v>1527</v>
      </c>
      <c r="B1528" s="22" t="s">
        <v>350</v>
      </c>
      <c r="C1528" s="22" t="s">
        <v>342</v>
      </c>
      <c r="D1528" s="21" t="s">
        <v>202</v>
      </c>
      <c r="E1528" s="8" t="s">
        <v>19</v>
      </c>
      <c r="F1528" s="8" t="s">
        <v>12</v>
      </c>
      <c r="G1528" s="8" t="s">
        <v>299</v>
      </c>
      <c r="H1528" s="9" t="s">
        <v>300</v>
      </c>
      <c r="J1528" s="26">
        <v>32303</v>
      </c>
      <c r="K1528" s="27"/>
    </row>
    <row r="1529" spans="1:11" s="26" customFormat="1" hidden="1" x14ac:dyDescent="0.25">
      <c r="A1529" s="22">
        <v>1528</v>
      </c>
      <c r="B1529" s="22" t="s">
        <v>350</v>
      </c>
      <c r="C1529" s="22" t="s">
        <v>342</v>
      </c>
      <c r="D1529" s="21" t="s">
        <v>202</v>
      </c>
      <c r="E1529" s="8" t="s">
        <v>11</v>
      </c>
      <c r="F1529" s="8" t="s">
        <v>12</v>
      </c>
      <c r="G1529" s="8" t="s">
        <v>301</v>
      </c>
      <c r="H1529" s="9" t="s">
        <v>302</v>
      </c>
      <c r="J1529" s="26">
        <v>-677.15687051743589</v>
      </c>
      <c r="K1529" s="27"/>
    </row>
    <row r="1530" spans="1:11" s="26" customFormat="1" hidden="1" x14ac:dyDescent="0.25">
      <c r="A1530" s="22">
        <v>1529</v>
      </c>
      <c r="B1530" s="22" t="s">
        <v>350</v>
      </c>
      <c r="C1530" s="22" t="s">
        <v>342</v>
      </c>
      <c r="D1530" s="21" t="s">
        <v>303</v>
      </c>
      <c r="E1530" s="8" t="s">
        <v>11</v>
      </c>
      <c r="F1530" s="8" t="s">
        <v>12</v>
      </c>
      <c r="G1530" s="8" t="s">
        <v>304</v>
      </c>
      <c r="H1530" s="9" t="s">
        <v>305</v>
      </c>
      <c r="J1530" s="26">
        <v>0</v>
      </c>
      <c r="K1530" s="27"/>
    </row>
    <row r="1531" spans="1:11" s="26" customFormat="1" hidden="1" x14ac:dyDescent="0.25">
      <c r="A1531" s="22">
        <v>1530</v>
      </c>
      <c r="B1531" s="22" t="s">
        <v>350</v>
      </c>
      <c r="C1531" s="22" t="s">
        <v>342</v>
      </c>
      <c r="D1531" s="21" t="s">
        <v>303</v>
      </c>
      <c r="E1531" s="8" t="s">
        <v>11</v>
      </c>
      <c r="F1531" s="8" t="s">
        <v>12</v>
      </c>
      <c r="G1531" s="8" t="s">
        <v>306</v>
      </c>
      <c r="H1531" s="9" t="s">
        <v>307</v>
      </c>
      <c r="J1531" s="26">
        <v>0</v>
      </c>
      <c r="K1531" s="27"/>
    </row>
    <row r="1532" spans="1:11" s="26" customFormat="1" hidden="1" x14ac:dyDescent="0.25">
      <c r="A1532" s="22">
        <v>1531</v>
      </c>
      <c r="B1532" s="22" t="s">
        <v>350</v>
      </c>
      <c r="C1532" s="22" t="s">
        <v>342</v>
      </c>
      <c r="D1532" s="21" t="s">
        <v>303</v>
      </c>
      <c r="E1532" s="8" t="s">
        <v>11</v>
      </c>
      <c r="F1532" s="8" t="s">
        <v>12</v>
      </c>
      <c r="G1532" s="8" t="s">
        <v>308</v>
      </c>
      <c r="H1532" s="9" t="s">
        <v>309</v>
      </c>
      <c r="J1532" s="26">
        <v>19</v>
      </c>
      <c r="K1532" s="27"/>
    </row>
    <row r="1533" spans="1:11" s="26" customFormat="1" hidden="1" x14ac:dyDescent="0.25">
      <c r="A1533" s="22">
        <v>1532</v>
      </c>
      <c r="B1533" s="22" t="s">
        <v>350</v>
      </c>
      <c r="C1533" s="22" t="s">
        <v>342</v>
      </c>
      <c r="D1533" s="21" t="s">
        <v>303</v>
      </c>
      <c r="E1533" s="8" t="s">
        <v>11</v>
      </c>
      <c r="F1533" s="8" t="s">
        <v>12</v>
      </c>
      <c r="G1533" s="8" t="s">
        <v>310</v>
      </c>
      <c r="H1533" s="9" t="s">
        <v>311</v>
      </c>
      <c r="J1533" s="26">
        <v>0</v>
      </c>
      <c r="K1533" s="27"/>
    </row>
    <row r="1534" spans="1:11" s="26" customFormat="1" hidden="1" x14ac:dyDescent="0.25">
      <c r="A1534" s="22">
        <v>1533</v>
      </c>
      <c r="B1534" s="22" t="s">
        <v>350</v>
      </c>
      <c r="C1534" s="22" t="s">
        <v>342</v>
      </c>
      <c r="D1534" s="21" t="s">
        <v>303</v>
      </c>
      <c r="E1534" s="8" t="s">
        <v>11</v>
      </c>
      <c r="F1534" s="8" t="s">
        <v>12</v>
      </c>
      <c r="G1534" s="8" t="s">
        <v>312</v>
      </c>
      <c r="H1534" s="9" t="s">
        <v>313</v>
      </c>
      <c r="J1534" s="26">
        <v>0</v>
      </c>
      <c r="K1534" s="27"/>
    </row>
    <row r="1535" spans="1:11" s="26" customFormat="1" hidden="1" x14ac:dyDescent="0.25">
      <c r="A1535" s="22">
        <v>1534</v>
      </c>
      <c r="B1535" s="22" t="s">
        <v>350</v>
      </c>
      <c r="C1535" s="22" t="s">
        <v>342</v>
      </c>
      <c r="D1535" s="21" t="s">
        <v>303</v>
      </c>
      <c r="E1535" s="8" t="s">
        <v>11</v>
      </c>
      <c r="F1535" s="8" t="s">
        <v>12</v>
      </c>
      <c r="G1535" s="8" t="s">
        <v>314</v>
      </c>
      <c r="H1535" s="9" t="s">
        <v>315</v>
      </c>
      <c r="J1535" s="26">
        <v>0</v>
      </c>
      <c r="K1535" s="27"/>
    </row>
    <row r="1536" spans="1:11" s="26" customFormat="1" hidden="1" x14ac:dyDescent="0.25">
      <c r="A1536" s="22">
        <v>1535</v>
      </c>
      <c r="B1536" s="22" t="s">
        <v>350</v>
      </c>
      <c r="C1536" s="22" t="s">
        <v>342</v>
      </c>
      <c r="D1536" s="21" t="s">
        <v>303</v>
      </c>
      <c r="E1536" s="8" t="s">
        <v>11</v>
      </c>
      <c r="F1536" s="8" t="s">
        <v>12</v>
      </c>
      <c r="G1536" s="8" t="s">
        <v>316</v>
      </c>
      <c r="H1536" s="9" t="s">
        <v>317</v>
      </c>
      <c r="J1536" s="26">
        <v>0</v>
      </c>
      <c r="K1536" s="27"/>
    </row>
    <row r="1537" spans="1:11" s="26" customFormat="1" hidden="1" x14ac:dyDescent="0.25">
      <c r="A1537" s="22">
        <v>1536</v>
      </c>
      <c r="B1537" s="22" t="s">
        <v>350</v>
      </c>
      <c r="C1537" s="22" t="s">
        <v>342</v>
      </c>
      <c r="D1537" s="21" t="s">
        <v>303</v>
      </c>
      <c r="E1537" s="8" t="s">
        <v>19</v>
      </c>
      <c r="F1537" s="8" t="s">
        <v>12</v>
      </c>
      <c r="G1537" s="8" t="s">
        <v>318</v>
      </c>
      <c r="H1537" s="9" t="s">
        <v>319</v>
      </c>
      <c r="J1537" s="26">
        <v>19</v>
      </c>
      <c r="K1537" s="27"/>
    </row>
    <row r="1538" spans="1:11" s="26" customFormat="1" hidden="1" x14ac:dyDescent="0.25">
      <c r="A1538" s="22">
        <v>1537</v>
      </c>
      <c r="B1538" s="22" t="s">
        <v>350</v>
      </c>
      <c r="C1538" s="22" t="s">
        <v>342</v>
      </c>
      <c r="D1538" s="21" t="s">
        <v>303</v>
      </c>
      <c r="E1538" s="8" t="s">
        <v>19</v>
      </c>
      <c r="F1538" s="8" t="s">
        <v>12</v>
      </c>
      <c r="G1538" s="8" t="s">
        <v>320</v>
      </c>
      <c r="H1538" s="9" t="s">
        <v>321</v>
      </c>
      <c r="J1538" s="26">
        <v>74</v>
      </c>
      <c r="K1538" s="27"/>
    </row>
    <row r="1539" spans="1:11" s="26" customFormat="1" hidden="1" x14ac:dyDescent="0.25">
      <c r="A1539" s="22">
        <v>1538</v>
      </c>
      <c r="B1539" s="22" t="s">
        <v>350</v>
      </c>
      <c r="C1539" s="22" t="s">
        <v>342</v>
      </c>
      <c r="D1539" s="21" t="s">
        <v>303</v>
      </c>
      <c r="E1539" s="8" t="s">
        <v>11</v>
      </c>
      <c r="F1539" s="8" t="s">
        <v>12</v>
      </c>
      <c r="G1539" s="8" t="s">
        <v>322</v>
      </c>
      <c r="H1539" s="9" t="s">
        <v>323</v>
      </c>
      <c r="J1539" s="26">
        <v>74</v>
      </c>
      <c r="K1539" s="27"/>
    </row>
    <row r="1540" spans="1:11" s="26" customFormat="1" hidden="1" x14ac:dyDescent="0.25">
      <c r="A1540" s="22">
        <v>1539</v>
      </c>
      <c r="B1540" s="22" t="s">
        <v>350</v>
      </c>
      <c r="C1540" s="22" t="s">
        <v>342</v>
      </c>
      <c r="D1540" s="21" t="s">
        <v>303</v>
      </c>
      <c r="E1540" s="8" t="s">
        <v>11</v>
      </c>
      <c r="F1540" s="8" t="s">
        <v>12</v>
      </c>
      <c r="G1540" s="8" t="s">
        <v>324</v>
      </c>
      <c r="H1540" s="9" t="s">
        <v>325</v>
      </c>
      <c r="J1540" s="26">
        <v>0</v>
      </c>
      <c r="K1540" s="27"/>
    </row>
    <row r="1541" spans="1:11" s="26" customFormat="1" hidden="1" x14ac:dyDescent="0.25">
      <c r="A1541" s="22">
        <v>1540</v>
      </c>
      <c r="B1541" s="22" t="s">
        <v>350</v>
      </c>
      <c r="C1541" s="22" t="s">
        <v>342</v>
      </c>
      <c r="D1541" s="21" t="s">
        <v>303</v>
      </c>
      <c r="E1541" s="8" t="s">
        <v>11</v>
      </c>
      <c r="F1541" s="8" t="s">
        <v>12</v>
      </c>
      <c r="G1541" s="8" t="s">
        <v>326</v>
      </c>
      <c r="H1541" s="9" t="s">
        <v>327</v>
      </c>
      <c r="J1541" s="26">
        <v>0</v>
      </c>
      <c r="K1541" s="27"/>
    </row>
    <row r="1542" spans="1:11" s="26" customFormat="1" hidden="1" x14ac:dyDescent="0.25">
      <c r="A1542" s="22">
        <v>1541</v>
      </c>
      <c r="B1542" s="22" t="s">
        <v>351</v>
      </c>
      <c r="C1542" s="22" t="s">
        <v>342</v>
      </c>
      <c r="D1542" s="21" t="s">
        <v>10</v>
      </c>
      <c r="E1542" s="8" t="s">
        <v>11</v>
      </c>
      <c r="F1542" s="8" t="s">
        <v>12</v>
      </c>
      <c r="G1542" s="8" t="s">
        <v>13</v>
      </c>
      <c r="H1542" s="9" t="s">
        <v>14</v>
      </c>
      <c r="J1542" s="26">
        <v>14160</v>
      </c>
      <c r="K1542" s="27"/>
    </row>
    <row r="1543" spans="1:11" s="26" customFormat="1" hidden="1" x14ac:dyDescent="0.25">
      <c r="A1543" s="22">
        <v>1542</v>
      </c>
      <c r="B1543" s="22" t="s">
        <v>351</v>
      </c>
      <c r="C1543" s="22" t="s">
        <v>342</v>
      </c>
      <c r="D1543" s="21" t="s">
        <v>10</v>
      </c>
      <c r="E1543" s="8" t="s">
        <v>11</v>
      </c>
      <c r="F1543" s="8" t="s">
        <v>12</v>
      </c>
      <c r="G1543" s="8" t="s">
        <v>15</v>
      </c>
      <c r="H1543" s="9" t="s">
        <v>16</v>
      </c>
      <c r="K1543" s="27"/>
    </row>
    <row r="1544" spans="1:11" s="26" customFormat="1" hidden="1" x14ac:dyDescent="0.25">
      <c r="A1544" s="22">
        <v>1543</v>
      </c>
      <c r="B1544" s="22" t="s">
        <v>351</v>
      </c>
      <c r="C1544" s="22" t="s">
        <v>342</v>
      </c>
      <c r="D1544" s="21" t="s">
        <v>10</v>
      </c>
      <c r="E1544" s="8" t="s">
        <v>11</v>
      </c>
      <c r="F1544" s="8" t="s">
        <v>12</v>
      </c>
      <c r="G1544" s="8" t="s">
        <v>17</v>
      </c>
      <c r="H1544" s="9" t="s">
        <v>18</v>
      </c>
      <c r="K1544" s="27"/>
    </row>
    <row r="1545" spans="1:11" s="26" customFormat="1" hidden="1" x14ac:dyDescent="0.25">
      <c r="A1545" s="22">
        <v>1544</v>
      </c>
      <c r="B1545" s="22" t="s">
        <v>351</v>
      </c>
      <c r="C1545" s="22" t="s">
        <v>342</v>
      </c>
      <c r="D1545" s="21" t="s">
        <v>10</v>
      </c>
      <c r="E1545" s="8" t="s">
        <v>19</v>
      </c>
      <c r="F1545" s="8" t="s">
        <v>12</v>
      </c>
      <c r="G1545" s="8" t="s">
        <v>20</v>
      </c>
      <c r="H1545" s="9" t="s">
        <v>21</v>
      </c>
      <c r="J1545" s="26">
        <v>14160</v>
      </c>
      <c r="K1545" s="27"/>
    </row>
    <row r="1546" spans="1:11" s="26" customFormat="1" hidden="1" x14ac:dyDescent="0.25">
      <c r="A1546" s="22">
        <v>1545</v>
      </c>
      <c r="B1546" s="22" t="s">
        <v>351</v>
      </c>
      <c r="C1546" s="22" t="s">
        <v>342</v>
      </c>
      <c r="D1546" s="21" t="s">
        <v>10</v>
      </c>
      <c r="E1546" s="8" t="s">
        <v>11</v>
      </c>
      <c r="F1546" s="8" t="s">
        <v>12</v>
      </c>
      <c r="G1546" s="8" t="s">
        <v>22</v>
      </c>
      <c r="H1546" s="9" t="s">
        <v>23</v>
      </c>
      <c r="K1546" s="27"/>
    </row>
    <row r="1547" spans="1:11" s="26" customFormat="1" hidden="1" x14ac:dyDescent="0.25">
      <c r="A1547" s="22">
        <v>1546</v>
      </c>
      <c r="B1547" s="22" t="s">
        <v>351</v>
      </c>
      <c r="C1547" s="22" t="s">
        <v>342</v>
      </c>
      <c r="D1547" s="21" t="s">
        <v>10</v>
      </c>
      <c r="E1547" s="8" t="s">
        <v>11</v>
      </c>
      <c r="F1547" s="8" t="s">
        <v>12</v>
      </c>
      <c r="G1547" s="8" t="s">
        <v>24</v>
      </c>
      <c r="H1547" s="9" t="s">
        <v>25</v>
      </c>
      <c r="K1547" s="27"/>
    </row>
    <row r="1548" spans="1:11" s="26" customFormat="1" hidden="1" x14ac:dyDescent="0.25">
      <c r="A1548" s="22">
        <v>1547</v>
      </c>
      <c r="B1548" s="22" t="s">
        <v>351</v>
      </c>
      <c r="C1548" s="22" t="s">
        <v>342</v>
      </c>
      <c r="D1548" s="21" t="s">
        <v>10</v>
      </c>
      <c r="E1548" s="8" t="s">
        <v>19</v>
      </c>
      <c r="F1548" s="8" t="s">
        <v>12</v>
      </c>
      <c r="G1548" s="8" t="s">
        <v>26</v>
      </c>
      <c r="H1548" s="9" t="s">
        <v>27</v>
      </c>
      <c r="J1548" s="26">
        <v>0</v>
      </c>
      <c r="K1548" s="27"/>
    </row>
    <row r="1549" spans="1:11" s="26" customFormat="1" hidden="1" x14ac:dyDescent="0.25">
      <c r="A1549" s="22">
        <v>1548</v>
      </c>
      <c r="B1549" s="22" t="s">
        <v>351</v>
      </c>
      <c r="C1549" s="22" t="s">
        <v>342</v>
      </c>
      <c r="D1549" s="21" t="s">
        <v>10</v>
      </c>
      <c r="E1549" s="8" t="s">
        <v>11</v>
      </c>
      <c r="F1549" s="8" t="s">
        <v>12</v>
      </c>
      <c r="G1549" s="8" t="s">
        <v>28</v>
      </c>
      <c r="H1549" s="9" t="s">
        <v>29</v>
      </c>
      <c r="K1549" s="27"/>
    </row>
    <row r="1550" spans="1:11" s="26" customFormat="1" hidden="1" x14ac:dyDescent="0.25">
      <c r="A1550" s="22">
        <v>1549</v>
      </c>
      <c r="B1550" s="22" t="s">
        <v>351</v>
      </c>
      <c r="C1550" s="22" t="s">
        <v>342</v>
      </c>
      <c r="D1550" s="21" t="s">
        <v>10</v>
      </c>
      <c r="E1550" s="8" t="s">
        <v>11</v>
      </c>
      <c r="F1550" s="8" t="s">
        <v>12</v>
      </c>
      <c r="G1550" s="8" t="s">
        <v>30</v>
      </c>
      <c r="H1550" s="9" t="s">
        <v>31</v>
      </c>
      <c r="K1550" s="27"/>
    </row>
    <row r="1551" spans="1:11" s="26" customFormat="1" hidden="1" x14ac:dyDescent="0.25">
      <c r="A1551" s="22">
        <v>1550</v>
      </c>
      <c r="B1551" s="22" t="s">
        <v>351</v>
      </c>
      <c r="C1551" s="22" t="s">
        <v>342</v>
      </c>
      <c r="D1551" s="21" t="s">
        <v>10</v>
      </c>
      <c r="E1551" s="8" t="s">
        <v>11</v>
      </c>
      <c r="F1551" s="8" t="s">
        <v>12</v>
      </c>
      <c r="G1551" s="8" t="s">
        <v>32</v>
      </c>
      <c r="H1551" s="9" t="s">
        <v>33</v>
      </c>
      <c r="J1551" s="26">
        <v>38388</v>
      </c>
      <c r="K1551" s="27"/>
    </row>
    <row r="1552" spans="1:11" s="26" customFormat="1" hidden="1" x14ac:dyDescent="0.25">
      <c r="A1552" s="22">
        <v>1551</v>
      </c>
      <c r="B1552" s="22" t="s">
        <v>351</v>
      </c>
      <c r="C1552" s="22" t="s">
        <v>342</v>
      </c>
      <c r="D1552" s="21" t="s">
        <v>10</v>
      </c>
      <c r="E1552" s="8" t="s">
        <v>11</v>
      </c>
      <c r="F1552" s="8" t="s">
        <v>12</v>
      </c>
      <c r="G1552" s="8" t="s">
        <v>34</v>
      </c>
      <c r="H1552" s="9" t="s">
        <v>35</v>
      </c>
      <c r="K1552" s="27"/>
    </row>
    <row r="1553" spans="1:11" s="26" customFormat="1" hidden="1" x14ac:dyDescent="0.25">
      <c r="A1553" s="22">
        <v>1552</v>
      </c>
      <c r="B1553" s="22" t="s">
        <v>351</v>
      </c>
      <c r="C1553" s="22" t="s">
        <v>342</v>
      </c>
      <c r="D1553" s="21" t="s">
        <v>10</v>
      </c>
      <c r="E1553" s="8" t="s">
        <v>11</v>
      </c>
      <c r="F1553" s="8" t="s">
        <v>12</v>
      </c>
      <c r="G1553" s="8" t="s">
        <v>36</v>
      </c>
      <c r="H1553" s="9" t="s">
        <v>37</v>
      </c>
      <c r="K1553" s="27"/>
    </row>
    <row r="1554" spans="1:11" s="26" customFormat="1" hidden="1" x14ac:dyDescent="0.25">
      <c r="A1554" s="22">
        <v>1553</v>
      </c>
      <c r="B1554" s="22" t="s">
        <v>351</v>
      </c>
      <c r="C1554" s="22" t="s">
        <v>342</v>
      </c>
      <c r="D1554" s="21" t="s">
        <v>10</v>
      </c>
      <c r="E1554" s="8" t="s">
        <v>11</v>
      </c>
      <c r="F1554" s="8" t="s">
        <v>12</v>
      </c>
      <c r="G1554" s="8" t="s">
        <v>38</v>
      </c>
      <c r="H1554" s="9" t="s">
        <v>39</v>
      </c>
      <c r="K1554" s="27"/>
    </row>
    <row r="1555" spans="1:11" s="26" customFormat="1" hidden="1" x14ac:dyDescent="0.25">
      <c r="A1555" s="22">
        <v>1554</v>
      </c>
      <c r="B1555" s="22" t="s">
        <v>351</v>
      </c>
      <c r="C1555" s="22" t="s">
        <v>342</v>
      </c>
      <c r="D1555" s="21" t="s">
        <v>10</v>
      </c>
      <c r="E1555" s="8" t="s">
        <v>11</v>
      </c>
      <c r="F1555" s="8" t="s">
        <v>12</v>
      </c>
      <c r="G1555" s="8" t="s">
        <v>40</v>
      </c>
      <c r="H1555" s="9" t="s">
        <v>41</v>
      </c>
      <c r="K1555" s="27"/>
    </row>
    <row r="1556" spans="1:11" s="26" customFormat="1" hidden="1" x14ac:dyDescent="0.25">
      <c r="A1556" s="22">
        <v>1555</v>
      </c>
      <c r="B1556" s="22" t="s">
        <v>351</v>
      </c>
      <c r="C1556" s="22" t="s">
        <v>342</v>
      </c>
      <c r="D1556" s="21" t="s">
        <v>10</v>
      </c>
      <c r="E1556" s="8" t="s">
        <v>11</v>
      </c>
      <c r="F1556" s="8" t="s">
        <v>12</v>
      </c>
      <c r="G1556" s="8" t="s">
        <v>42</v>
      </c>
      <c r="H1556" s="9" t="s">
        <v>43</v>
      </c>
      <c r="K1556" s="27"/>
    </row>
    <row r="1557" spans="1:11" s="26" customFormat="1" hidden="1" x14ac:dyDescent="0.25">
      <c r="A1557" s="22">
        <v>1556</v>
      </c>
      <c r="B1557" s="22" t="s">
        <v>351</v>
      </c>
      <c r="C1557" s="22" t="s">
        <v>342</v>
      </c>
      <c r="D1557" s="21" t="s">
        <v>10</v>
      </c>
      <c r="E1557" s="8" t="s">
        <v>11</v>
      </c>
      <c r="F1557" s="8" t="s">
        <v>12</v>
      </c>
      <c r="G1557" s="8" t="s">
        <v>44</v>
      </c>
      <c r="H1557" s="9" t="s">
        <v>45</v>
      </c>
      <c r="K1557" s="27"/>
    </row>
    <row r="1558" spans="1:11" s="26" customFormat="1" hidden="1" x14ac:dyDescent="0.25">
      <c r="A1558" s="22">
        <v>1557</v>
      </c>
      <c r="B1558" s="22" t="s">
        <v>351</v>
      </c>
      <c r="C1558" s="22" t="s">
        <v>342</v>
      </c>
      <c r="D1558" s="21" t="s">
        <v>10</v>
      </c>
      <c r="E1558" s="8" t="s">
        <v>11</v>
      </c>
      <c r="F1558" s="8" t="s">
        <v>12</v>
      </c>
      <c r="G1558" s="8" t="s">
        <v>46</v>
      </c>
      <c r="H1558" s="9" t="s">
        <v>47</v>
      </c>
      <c r="K1558" s="27"/>
    </row>
    <row r="1559" spans="1:11" s="26" customFormat="1" hidden="1" x14ac:dyDescent="0.25">
      <c r="A1559" s="22">
        <v>1558</v>
      </c>
      <c r="B1559" s="22" t="s">
        <v>351</v>
      </c>
      <c r="C1559" s="22" t="s">
        <v>342</v>
      </c>
      <c r="D1559" s="21" t="s">
        <v>10</v>
      </c>
      <c r="E1559" s="8" t="s">
        <v>11</v>
      </c>
      <c r="F1559" s="8" t="s">
        <v>12</v>
      </c>
      <c r="G1559" s="8" t="s">
        <v>48</v>
      </c>
      <c r="H1559" s="9" t="s">
        <v>49</v>
      </c>
      <c r="K1559" s="27"/>
    </row>
    <row r="1560" spans="1:11" s="26" customFormat="1" hidden="1" x14ac:dyDescent="0.25">
      <c r="A1560" s="22">
        <v>1559</v>
      </c>
      <c r="B1560" s="22" t="s">
        <v>351</v>
      </c>
      <c r="C1560" s="22" t="s">
        <v>342</v>
      </c>
      <c r="D1560" s="21" t="s">
        <v>10</v>
      </c>
      <c r="E1560" s="8" t="s">
        <v>11</v>
      </c>
      <c r="F1560" s="8" t="s">
        <v>12</v>
      </c>
      <c r="G1560" s="8" t="s">
        <v>50</v>
      </c>
      <c r="H1560" s="9" t="s">
        <v>51</v>
      </c>
      <c r="K1560" s="27"/>
    </row>
    <row r="1561" spans="1:11" s="26" customFormat="1" hidden="1" x14ac:dyDescent="0.25">
      <c r="A1561" s="22">
        <v>1560</v>
      </c>
      <c r="B1561" s="22" t="s">
        <v>351</v>
      </c>
      <c r="C1561" s="22" t="s">
        <v>342</v>
      </c>
      <c r="D1561" s="21" t="s">
        <v>10</v>
      </c>
      <c r="E1561" s="8" t="s">
        <v>11</v>
      </c>
      <c r="F1561" s="8" t="s">
        <v>12</v>
      </c>
      <c r="G1561" s="8" t="s">
        <v>52</v>
      </c>
      <c r="H1561" s="9" t="s">
        <v>53</v>
      </c>
      <c r="K1561" s="27"/>
    </row>
    <row r="1562" spans="1:11" s="26" customFormat="1" hidden="1" x14ac:dyDescent="0.25">
      <c r="A1562" s="22">
        <v>1561</v>
      </c>
      <c r="B1562" s="22" t="s">
        <v>351</v>
      </c>
      <c r="C1562" s="22" t="s">
        <v>342</v>
      </c>
      <c r="D1562" s="21" t="s">
        <v>10</v>
      </c>
      <c r="E1562" s="8" t="s">
        <v>11</v>
      </c>
      <c r="F1562" s="8" t="s">
        <v>12</v>
      </c>
      <c r="G1562" s="8" t="s">
        <v>54</v>
      </c>
      <c r="H1562" s="9" t="s">
        <v>55</v>
      </c>
      <c r="K1562" s="27"/>
    </row>
    <row r="1563" spans="1:11" s="26" customFormat="1" hidden="1" x14ac:dyDescent="0.25">
      <c r="A1563" s="22">
        <v>1562</v>
      </c>
      <c r="B1563" s="22" t="s">
        <v>351</v>
      </c>
      <c r="C1563" s="22" t="s">
        <v>342</v>
      </c>
      <c r="D1563" s="21" t="s">
        <v>10</v>
      </c>
      <c r="E1563" s="8" t="s">
        <v>11</v>
      </c>
      <c r="F1563" s="8" t="s">
        <v>12</v>
      </c>
      <c r="G1563" s="8" t="s">
        <v>56</v>
      </c>
      <c r="H1563" s="9" t="s">
        <v>57</v>
      </c>
      <c r="K1563" s="27"/>
    </row>
    <row r="1564" spans="1:11" s="26" customFormat="1" hidden="1" x14ac:dyDescent="0.25">
      <c r="A1564" s="22">
        <v>1563</v>
      </c>
      <c r="B1564" s="22" t="s">
        <v>351</v>
      </c>
      <c r="C1564" s="22" t="s">
        <v>342</v>
      </c>
      <c r="D1564" s="21" t="s">
        <v>10</v>
      </c>
      <c r="E1564" s="8" t="s">
        <v>11</v>
      </c>
      <c r="F1564" s="8" t="s">
        <v>12</v>
      </c>
      <c r="G1564" s="8" t="s">
        <v>58</v>
      </c>
      <c r="H1564" s="9" t="s">
        <v>59</v>
      </c>
      <c r="K1564" s="27"/>
    </row>
    <row r="1565" spans="1:11" s="26" customFormat="1" hidden="1" x14ac:dyDescent="0.25">
      <c r="A1565" s="22">
        <v>1564</v>
      </c>
      <c r="B1565" s="22" t="s">
        <v>351</v>
      </c>
      <c r="C1565" s="22" t="s">
        <v>342</v>
      </c>
      <c r="D1565" s="21" t="s">
        <v>10</v>
      </c>
      <c r="E1565" s="8" t="s">
        <v>11</v>
      </c>
      <c r="F1565" s="8" t="s">
        <v>12</v>
      </c>
      <c r="G1565" s="8" t="s">
        <v>60</v>
      </c>
      <c r="H1565" s="9" t="s">
        <v>61</v>
      </c>
      <c r="K1565" s="27"/>
    </row>
    <row r="1566" spans="1:11" s="26" customFormat="1" hidden="1" x14ac:dyDescent="0.25">
      <c r="A1566" s="22">
        <v>1565</v>
      </c>
      <c r="B1566" s="22" t="s">
        <v>351</v>
      </c>
      <c r="C1566" s="22" t="s">
        <v>342</v>
      </c>
      <c r="D1566" s="21" t="s">
        <v>10</v>
      </c>
      <c r="E1566" s="8" t="s">
        <v>11</v>
      </c>
      <c r="F1566" s="8" t="s">
        <v>12</v>
      </c>
      <c r="G1566" s="8" t="s">
        <v>62</v>
      </c>
      <c r="H1566" s="9" t="s">
        <v>63</v>
      </c>
      <c r="K1566" s="27"/>
    </row>
    <row r="1567" spans="1:11" s="26" customFormat="1" hidden="1" x14ac:dyDescent="0.25">
      <c r="A1567" s="22">
        <v>1566</v>
      </c>
      <c r="B1567" s="22" t="s">
        <v>351</v>
      </c>
      <c r="C1567" s="22" t="s">
        <v>342</v>
      </c>
      <c r="D1567" s="21" t="s">
        <v>10</v>
      </c>
      <c r="E1567" s="8" t="s">
        <v>11</v>
      </c>
      <c r="F1567" s="8" t="s">
        <v>12</v>
      </c>
      <c r="G1567" s="8" t="s">
        <v>64</v>
      </c>
      <c r="H1567" s="9" t="s">
        <v>65</v>
      </c>
      <c r="K1567" s="27"/>
    </row>
    <row r="1568" spans="1:11" s="26" customFormat="1" hidden="1" x14ac:dyDescent="0.25">
      <c r="A1568" s="22">
        <v>1567</v>
      </c>
      <c r="B1568" s="22" t="s">
        <v>351</v>
      </c>
      <c r="C1568" s="22" t="s">
        <v>342</v>
      </c>
      <c r="D1568" s="21" t="s">
        <v>10</v>
      </c>
      <c r="E1568" s="8" t="s">
        <v>11</v>
      </c>
      <c r="F1568" s="8" t="s">
        <v>12</v>
      </c>
      <c r="G1568" s="8" t="s">
        <v>66</v>
      </c>
      <c r="H1568" s="9" t="s">
        <v>67</v>
      </c>
      <c r="K1568" s="27"/>
    </row>
    <row r="1569" spans="1:11" s="26" customFormat="1" hidden="1" x14ac:dyDescent="0.25">
      <c r="A1569" s="22">
        <v>1568</v>
      </c>
      <c r="B1569" s="22" t="s">
        <v>351</v>
      </c>
      <c r="C1569" s="22" t="s">
        <v>342</v>
      </c>
      <c r="D1569" s="21" t="s">
        <v>10</v>
      </c>
      <c r="E1569" s="8" t="s">
        <v>11</v>
      </c>
      <c r="F1569" s="8" t="s">
        <v>12</v>
      </c>
      <c r="G1569" s="8" t="s">
        <v>68</v>
      </c>
      <c r="H1569" s="9" t="s">
        <v>69</v>
      </c>
      <c r="K1569" s="27"/>
    </row>
    <row r="1570" spans="1:11" s="26" customFormat="1" hidden="1" x14ac:dyDescent="0.25">
      <c r="A1570" s="22">
        <v>1569</v>
      </c>
      <c r="B1570" s="22" t="s">
        <v>351</v>
      </c>
      <c r="C1570" s="22" t="s">
        <v>342</v>
      </c>
      <c r="D1570" s="21" t="s">
        <v>10</v>
      </c>
      <c r="E1570" s="8" t="s">
        <v>11</v>
      </c>
      <c r="F1570" s="8" t="s">
        <v>12</v>
      </c>
      <c r="G1570" s="8" t="s">
        <v>70</v>
      </c>
      <c r="H1570" s="9" t="s">
        <v>71</v>
      </c>
      <c r="K1570" s="27"/>
    </row>
    <row r="1571" spans="1:11" s="26" customFormat="1" hidden="1" x14ac:dyDescent="0.25">
      <c r="A1571" s="22">
        <v>1570</v>
      </c>
      <c r="B1571" s="22" t="s">
        <v>351</v>
      </c>
      <c r="C1571" s="22" t="s">
        <v>342</v>
      </c>
      <c r="D1571" s="21" t="s">
        <v>10</v>
      </c>
      <c r="E1571" s="8" t="s">
        <v>11</v>
      </c>
      <c r="F1571" s="8" t="s">
        <v>12</v>
      </c>
      <c r="G1571" s="8" t="s">
        <v>72</v>
      </c>
      <c r="H1571" s="9" t="s">
        <v>73</v>
      </c>
      <c r="K1571" s="27"/>
    </row>
    <row r="1572" spans="1:11" s="26" customFormat="1" hidden="1" x14ac:dyDescent="0.25">
      <c r="A1572" s="22">
        <v>1571</v>
      </c>
      <c r="B1572" s="22" t="s">
        <v>351</v>
      </c>
      <c r="C1572" s="22" t="s">
        <v>342</v>
      </c>
      <c r="D1572" s="21" t="s">
        <v>10</v>
      </c>
      <c r="E1572" s="8" t="s">
        <v>11</v>
      </c>
      <c r="F1572" s="8" t="s">
        <v>12</v>
      </c>
      <c r="G1572" s="8" t="s">
        <v>74</v>
      </c>
      <c r="H1572" s="9" t="s">
        <v>75</v>
      </c>
      <c r="K1572" s="27"/>
    </row>
    <row r="1573" spans="1:11" s="26" customFormat="1" hidden="1" x14ac:dyDescent="0.25">
      <c r="A1573" s="22">
        <v>1572</v>
      </c>
      <c r="B1573" s="22" t="s">
        <v>351</v>
      </c>
      <c r="C1573" s="22" t="s">
        <v>342</v>
      </c>
      <c r="D1573" s="21" t="s">
        <v>10</v>
      </c>
      <c r="E1573" s="8" t="s">
        <v>11</v>
      </c>
      <c r="F1573" s="8" t="s">
        <v>12</v>
      </c>
      <c r="G1573" s="8" t="s">
        <v>76</v>
      </c>
      <c r="H1573" s="9" t="s">
        <v>77</v>
      </c>
      <c r="K1573" s="27"/>
    </row>
    <row r="1574" spans="1:11" s="26" customFormat="1" hidden="1" x14ac:dyDescent="0.25">
      <c r="A1574" s="22">
        <v>1573</v>
      </c>
      <c r="B1574" s="22" t="s">
        <v>351</v>
      </c>
      <c r="C1574" s="22" t="s">
        <v>342</v>
      </c>
      <c r="D1574" s="21" t="s">
        <v>10</v>
      </c>
      <c r="E1574" s="8" t="s">
        <v>11</v>
      </c>
      <c r="F1574" s="8" t="s">
        <v>12</v>
      </c>
      <c r="G1574" s="8" t="s">
        <v>78</v>
      </c>
      <c r="H1574" s="9" t="s">
        <v>79</v>
      </c>
      <c r="K1574" s="27"/>
    </row>
    <row r="1575" spans="1:11" s="26" customFormat="1" hidden="1" x14ac:dyDescent="0.25">
      <c r="A1575" s="22">
        <v>1574</v>
      </c>
      <c r="B1575" s="22" t="s">
        <v>351</v>
      </c>
      <c r="C1575" s="22" t="s">
        <v>342</v>
      </c>
      <c r="D1575" s="21" t="s">
        <v>10</v>
      </c>
      <c r="E1575" s="8" t="s">
        <v>11</v>
      </c>
      <c r="F1575" s="8" t="s">
        <v>12</v>
      </c>
      <c r="G1575" s="8" t="s">
        <v>80</v>
      </c>
      <c r="H1575" s="9" t="s">
        <v>81</v>
      </c>
      <c r="K1575" s="27"/>
    </row>
    <row r="1576" spans="1:11" s="26" customFormat="1" hidden="1" x14ac:dyDescent="0.25">
      <c r="A1576" s="22">
        <v>1575</v>
      </c>
      <c r="B1576" s="22" t="s">
        <v>351</v>
      </c>
      <c r="C1576" s="22" t="s">
        <v>342</v>
      </c>
      <c r="D1576" s="21" t="s">
        <v>10</v>
      </c>
      <c r="E1576" s="8" t="s">
        <v>11</v>
      </c>
      <c r="F1576" s="8" t="s">
        <v>12</v>
      </c>
      <c r="G1576" s="8" t="s">
        <v>82</v>
      </c>
      <c r="H1576" s="9" t="s">
        <v>83</v>
      </c>
      <c r="K1576" s="27"/>
    </row>
    <row r="1577" spans="1:11" s="26" customFormat="1" hidden="1" x14ac:dyDescent="0.25">
      <c r="A1577" s="22">
        <v>1576</v>
      </c>
      <c r="B1577" s="22" t="s">
        <v>351</v>
      </c>
      <c r="C1577" s="22" t="s">
        <v>342</v>
      </c>
      <c r="D1577" s="21" t="s">
        <v>10</v>
      </c>
      <c r="E1577" s="8" t="s">
        <v>11</v>
      </c>
      <c r="F1577" s="8" t="s">
        <v>12</v>
      </c>
      <c r="G1577" s="8" t="s">
        <v>84</v>
      </c>
      <c r="H1577" s="9" t="s">
        <v>85</v>
      </c>
      <c r="K1577" s="27"/>
    </row>
    <row r="1578" spans="1:11" s="26" customFormat="1" hidden="1" x14ac:dyDescent="0.25">
      <c r="A1578" s="22">
        <v>1577</v>
      </c>
      <c r="B1578" s="22" t="s">
        <v>351</v>
      </c>
      <c r="C1578" s="22" t="s">
        <v>342</v>
      </c>
      <c r="D1578" s="21" t="s">
        <v>10</v>
      </c>
      <c r="E1578" s="8" t="s">
        <v>11</v>
      </c>
      <c r="F1578" s="8" t="s">
        <v>12</v>
      </c>
      <c r="G1578" s="8" t="s">
        <v>86</v>
      </c>
      <c r="H1578" s="9" t="s">
        <v>87</v>
      </c>
      <c r="K1578" s="27"/>
    </row>
    <row r="1579" spans="1:11" s="26" customFormat="1" hidden="1" x14ac:dyDescent="0.25">
      <c r="A1579" s="22">
        <v>1578</v>
      </c>
      <c r="B1579" s="22" t="s">
        <v>351</v>
      </c>
      <c r="C1579" s="22" t="s">
        <v>342</v>
      </c>
      <c r="D1579" s="21" t="s">
        <v>10</v>
      </c>
      <c r="E1579" s="8" t="s">
        <v>11</v>
      </c>
      <c r="F1579" s="8" t="s">
        <v>12</v>
      </c>
      <c r="G1579" s="8" t="s">
        <v>88</v>
      </c>
      <c r="H1579" s="9" t="s">
        <v>89</v>
      </c>
      <c r="K1579" s="27"/>
    </row>
    <row r="1580" spans="1:11" s="26" customFormat="1" hidden="1" x14ac:dyDescent="0.25">
      <c r="A1580" s="22">
        <v>1579</v>
      </c>
      <c r="B1580" s="22" t="s">
        <v>351</v>
      </c>
      <c r="C1580" s="22" t="s">
        <v>342</v>
      </c>
      <c r="D1580" s="21" t="s">
        <v>10</v>
      </c>
      <c r="E1580" s="8" t="s">
        <v>11</v>
      </c>
      <c r="F1580" s="8" t="s">
        <v>12</v>
      </c>
      <c r="G1580" s="8" t="s">
        <v>90</v>
      </c>
      <c r="H1580" s="9" t="s">
        <v>91</v>
      </c>
      <c r="K1580" s="27"/>
    </row>
    <row r="1581" spans="1:11" s="26" customFormat="1" hidden="1" x14ac:dyDescent="0.25">
      <c r="A1581" s="22">
        <v>1580</v>
      </c>
      <c r="B1581" s="22" t="s">
        <v>351</v>
      </c>
      <c r="C1581" s="22" t="s">
        <v>342</v>
      </c>
      <c r="D1581" s="21" t="s">
        <v>10</v>
      </c>
      <c r="E1581" s="8" t="s">
        <v>11</v>
      </c>
      <c r="F1581" s="8" t="s">
        <v>12</v>
      </c>
      <c r="G1581" s="8" t="s">
        <v>92</v>
      </c>
      <c r="H1581" s="9" t="s">
        <v>93</v>
      </c>
      <c r="K1581" s="27"/>
    </row>
    <row r="1582" spans="1:11" s="26" customFormat="1" hidden="1" x14ac:dyDescent="0.25">
      <c r="A1582" s="22">
        <v>1581</v>
      </c>
      <c r="B1582" s="22" t="s">
        <v>351</v>
      </c>
      <c r="C1582" s="22" t="s">
        <v>342</v>
      </c>
      <c r="D1582" s="21" t="s">
        <v>10</v>
      </c>
      <c r="E1582" s="8" t="s">
        <v>11</v>
      </c>
      <c r="F1582" s="8" t="s">
        <v>12</v>
      </c>
      <c r="G1582" s="8" t="s">
        <v>94</v>
      </c>
      <c r="H1582" s="9" t="s">
        <v>95</v>
      </c>
      <c r="K1582" s="27"/>
    </row>
    <row r="1583" spans="1:11" s="26" customFormat="1" hidden="1" x14ac:dyDescent="0.25">
      <c r="A1583" s="22">
        <v>1582</v>
      </c>
      <c r="B1583" s="22" t="s">
        <v>351</v>
      </c>
      <c r="C1583" s="22" t="s">
        <v>342</v>
      </c>
      <c r="D1583" s="21" t="s">
        <v>10</v>
      </c>
      <c r="E1583" s="8" t="s">
        <v>11</v>
      </c>
      <c r="F1583" s="8" t="s">
        <v>12</v>
      </c>
      <c r="G1583" s="8" t="s">
        <v>96</v>
      </c>
      <c r="H1583" s="9" t="s">
        <v>97</v>
      </c>
      <c r="K1583" s="27"/>
    </row>
    <row r="1584" spans="1:11" s="26" customFormat="1" hidden="1" x14ac:dyDescent="0.25">
      <c r="A1584" s="22">
        <v>1583</v>
      </c>
      <c r="B1584" s="22" t="s">
        <v>351</v>
      </c>
      <c r="C1584" s="22" t="s">
        <v>342</v>
      </c>
      <c r="D1584" s="21" t="s">
        <v>10</v>
      </c>
      <c r="E1584" s="8" t="s">
        <v>19</v>
      </c>
      <c r="F1584" s="8" t="s">
        <v>12</v>
      </c>
      <c r="G1584" s="8" t="s">
        <v>98</v>
      </c>
      <c r="H1584" s="9" t="s">
        <v>99</v>
      </c>
      <c r="J1584" s="26">
        <v>38388</v>
      </c>
      <c r="K1584" s="27"/>
    </row>
    <row r="1585" spans="1:11" s="26" customFormat="1" hidden="1" x14ac:dyDescent="0.25">
      <c r="A1585" s="22">
        <v>1584</v>
      </c>
      <c r="B1585" s="22" t="s">
        <v>351</v>
      </c>
      <c r="C1585" s="22" t="s">
        <v>342</v>
      </c>
      <c r="D1585" s="21" t="s">
        <v>10</v>
      </c>
      <c r="E1585" s="8" t="s">
        <v>11</v>
      </c>
      <c r="F1585" s="8" t="s">
        <v>12</v>
      </c>
      <c r="G1585" s="8" t="s">
        <v>100</v>
      </c>
      <c r="H1585" s="9" t="s">
        <v>101</v>
      </c>
      <c r="K1585" s="27"/>
    </row>
    <row r="1586" spans="1:11" s="26" customFormat="1" hidden="1" x14ac:dyDescent="0.25">
      <c r="A1586" s="22">
        <v>1585</v>
      </c>
      <c r="B1586" s="22" t="s">
        <v>351</v>
      </c>
      <c r="C1586" s="22" t="s">
        <v>342</v>
      </c>
      <c r="D1586" s="21" t="s">
        <v>10</v>
      </c>
      <c r="E1586" s="8" t="s">
        <v>11</v>
      </c>
      <c r="F1586" s="8" t="s">
        <v>12</v>
      </c>
      <c r="G1586" s="8" t="s">
        <v>102</v>
      </c>
      <c r="H1586" s="9" t="s">
        <v>103</v>
      </c>
      <c r="K1586" s="27"/>
    </row>
    <row r="1587" spans="1:11" s="26" customFormat="1" hidden="1" x14ac:dyDescent="0.25">
      <c r="A1587" s="22">
        <v>1586</v>
      </c>
      <c r="B1587" s="22" t="s">
        <v>351</v>
      </c>
      <c r="C1587" s="22" t="s">
        <v>342</v>
      </c>
      <c r="D1587" s="21" t="s">
        <v>10</v>
      </c>
      <c r="E1587" s="8" t="s">
        <v>11</v>
      </c>
      <c r="F1587" s="8" t="s">
        <v>12</v>
      </c>
      <c r="G1587" s="8" t="s">
        <v>104</v>
      </c>
      <c r="H1587" s="9" t="s">
        <v>105</v>
      </c>
      <c r="K1587" s="27"/>
    </row>
    <row r="1588" spans="1:11" s="26" customFormat="1" hidden="1" x14ac:dyDescent="0.25">
      <c r="A1588" s="22">
        <v>1587</v>
      </c>
      <c r="B1588" s="22" t="s">
        <v>351</v>
      </c>
      <c r="C1588" s="22" t="s">
        <v>342</v>
      </c>
      <c r="D1588" s="21" t="s">
        <v>10</v>
      </c>
      <c r="E1588" s="8" t="s">
        <v>11</v>
      </c>
      <c r="F1588" s="8" t="s">
        <v>12</v>
      </c>
      <c r="G1588" s="8" t="s">
        <v>106</v>
      </c>
      <c r="H1588" s="9" t="s">
        <v>107</v>
      </c>
      <c r="K1588" s="27"/>
    </row>
    <row r="1589" spans="1:11" s="26" customFormat="1" hidden="1" x14ac:dyDescent="0.25">
      <c r="A1589" s="22">
        <v>1588</v>
      </c>
      <c r="B1589" s="22" t="s">
        <v>351</v>
      </c>
      <c r="C1589" s="22" t="s">
        <v>342</v>
      </c>
      <c r="D1589" s="21" t="s">
        <v>10</v>
      </c>
      <c r="E1589" s="8" t="s">
        <v>11</v>
      </c>
      <c r="F1589" s="8" t="s">
        <v>12</v>
      </c>
      <c r="G1589" s="8" t="s">
        <v>108</v>
      </c>
      <c r="H1589" s="9" t="s">
        <v>109</v>
      </c>
      <c r="K1589" s="27"/>
    </row>
    <row r="1590" spans="1:11" s="26" customFormat="1" hidden="1" x14ac:dyDescent="0.25">
      <c r="A1590" s="22">
        <v>1589</v>
      </c>
      <c r="B1590" s="22" t="s">
        <v>351</v>
      </c>
      <c r="C1590" s="22" t="s">
        <v>342</v>
      </c>
      <c r="D1590" s="21" t="s">
        <v>10</v>
      </c>
      <c r="E1590" s="8" t="s">
        <v>11</v>
      </c>
      <c r="F1590" s="8" t="s">
        <v>12</v>
      </c>
      <c r="G1590" s="8" t="s">
        <v>110</v>
      </c>
      <c r="H1590" s="9" t="s">
        <v>111</v>
      </c>
      <c r="K1590" s="27"/>
    </row>
    <row r="1591" spans="1:11" s="26" customFormat="1" hidden="1" x14ac:dyDescent="0.25">
      <c r="A1591" s="22">
        <v>1590</v>
      </c>
      <c r="B1591" s="22" t="s">
        <v>351</v>
      </c>
      <c r="C1591" s="22" t="s">
        <v>342</v>
      </c>
      <c r="D1591" s="21" t="s">
        <v>10</v>
      </c>
      <c r="E1591" s="8" t="s">
        <v>11</v>
      </c>
      <c r="F1591" s="8" t="s">
        <v>12</v>
      </c>
      <c r="G1591" s="8" t="s">
        <v>112</v>
      </c>
      <c r="H1591" s="9" t="s">
        <v>113</v>
      </c>
      <c r="K1591" s="27"/>
    </row>
    <row r="1592" spans="1:11" s="26" customFormat="1" hidden="1" x14ac:dyDescent="0.25">
      <c r="A1592" s="22">
        <v>1591</v>
      </c>
      <c r="B1592" s="22" t="s">
        <v>351</v>
      </c>
      <c r="C1592" s="22" t="s">
        <v>342</v>
      </c>
      <c r="D1592" s="21" t="s">
        <v>10</v>
      </c>
      <c r="E1592" s="8" t="s">
        <v>11</v>
      </c>
      <c r="F1592" s="8" t="s">
        <v>12</v>
      </c>
      <c r="G1592" s="8" t="s">
        <v>114</v>
      </c>
      <c r="H1592" s="9" t="s">
        <v>115</v>
      </c>
      <c r="K1592" s="27"/>
    </row>
    <row r="1593" spans="1:11" s="26" customFormat="1" hidden="1" x14ac:dyDescent="0.25">
      <c r="A1593" s="22">
        <v>1592</v>
      </c>
      <c r="B1593" s="22" t="s">
        <v>351</v>
      </c>
      <c r="C1593" s="22" t="s">
        <v>342</v>
      </c>
      <c r="D1593" s="21" t="s">
        <v>10</v>
      </c>
      <c r="E1593" s="8" t="s">
        <v>11</v>
      </c>
      <c r="F1593" s="8" t="s">
        <v>12</v>
      </c>
      <c r="G1593" s="8" t="s">
        <v>116</v>
      </c>
      <c r="H1593" s="9" t="s">
        <v>117</v>
      </c>
      <c r="K1593" s="27"/>
    </row>
    <row r="1594" spans="1:11" s="26" customFormat="1" hidden="1" x14ac:dyDescent="0.25">
      <c r="A1594" s="22">
        <v>1593</v>
      </c>
      <c r="B1594" s="22" t="s">
        <v>351</v>
      </c>
      <c r="C1594" s="22" t="s">
        <v>342</v>
      </c>
      <c r="D1594" s="21" t="s">
        <v>10</v>
      </c>
      <c r="E1594" s="8" t="s">
        <v>19</v>
      </c>
      <c r="F1594" s="8" t="s">
        <v>12</v>
      </c>
      <c r="G1594" s="8" t="s">
        <v>118</v>
      </c>
      <c r="H1594" s="9" t="s">
        <v>119</v>
      </c>
      <c r="J1594" s="26">
        <v>52548</v>
      </c>
      <c r="K1594" s="27"/>
    </row>
    <row r="1595" spans="1:11" s="26" customFormat="1" hidden="1" x14ac:dyDescent="0.25">
      <c r="A1595" s="22">
        <v>1594</v>
      </c>
      <c r="B1595" s="22" t="s">
        <v>351</v>
      </c>
      <c r="C1595" s="22" t="s">
        <v>342</v>
      </c>
      <c r="D1595" s="21" t="s">
        <v>120</v>
      </c>
      <c r="E1595" s="8" t="s">
        <v>11</v>
      </c>
      <c r="F1595" s="8" t="s">
        <v>121</v>
      </c>
      <c r="G1595" s="8" t="s">
        <v>122</v>
      </c>
      <c r="H1595" s="9" t="s">
        <v>123</v>
      </c>
      <c r="K1595" s="27"/>
    </row>
    <row r="1596" spans="1:11" s="26" customFormat="1" hidden="1" x14ac:dyDescent="0.25">
      <c r="A1596" s="22">
        <v>1595</v>
      </c>
      <c r="B1596" s="22" t="s">
        <v>351</v>
      </c>
      <c r="C1596" s="22" t="s">
        <v>342</v>
      </c>
      <c r="D1596" s="21" t="s">
        <v>120</v>
      </c>
      <c r="E1596" s="8" t="s">
        <v>11</v>
      </c>
      <c r="F1596" s="8" t="s">
        <v>121</v>
      </c>
      <c r="G1596" s="8" t="s">
        <v>124</v>
      </c>
      <c r="H1596" s="9" t="s">
        <v>125</v>
      </c>
      <c r="K1596" s="27"/>
    </row>
    <row r="1597" spans="1:11" s="26" customFormat="1" hidden="1" x14ac:dyDescent="0.25">
      <c r="A1597" s="22">
        <v>1596</v>
      </c>
      <c r="B1597" s="22" t="s">
        <v>351</v>
      </c>
      <c r="C1597" s="22" t="s">
        <v>342</v>
      </c>
      <c r="D1597" s="21" t="s">
        <v>120</v>
      </c>
      <c r="E1597" s="8" t="s">
        <v>11</v>
      </c>
      <c r="F1597" s="8" t="s">
        <v>121</v>
      </c>
      <c r="G1597" s="8" t="s">
        <v>126</v>
      </c>
      <c r="H1597" s="9" t="s">
        <v>127</v>
      </c>
      <c r="K1597" s="27"/>
    </row>
    <row r="1598" spans="1:11" s="26" customFormat="1" hidden="1" x14ac:dyDescent="0.25">
      <c r="A1598" s="22">
        <v>1597</v>
      </c>
      <c r="B1598" s="22" t="s">
        <v>351</v>
      </c>
      <c r="C1598" s="22" t="s">
        <v>342</v>
      </c>
      <c r="D1598" s="21" t="s">
        <v>120</v>
      </c>
      <c r="E1598" s="8" t="s">
        <v>11</v>
      </c>
      <c r="F1598" s="8" t="s">
        <v>121</v>
      </c>
      <c r="G1598" s="8" t="s">
        <v>128</v>
      </c>
      <c r="H1598" s="9" t="s">
        <v>129</v>
      </c>
      <c r="K1598" s="27"/>
    </row>
    <row r="1599" spans="1:11" s="26" customFormat="1" hidden="1" x14ac:dyDescent="0.25">
      <c r="A1599" s="22">
        <v>1598</v>
      </c>
      <c r="B1599" s="22" t="s">
        <v>351</v>
      </c>
      <c r="C1599" s="22" t="s">
        <v>342</v>
      </c>
      <c r="D1599" s="21" t="s">
        <v>120</v>
      </c>
      <c r="E1599" s="8" t="s">
        <v>11</v>
      </c>
      <c r="F1599" s="8" t="s">
        <v>130</v>
      </c>
      <c r="G1599" s="8" t="s">
        <v>131</v>
      </c>
      <c r="H1599" s="9" t="s">
        <v>132</v>
      </c>
      <c r="K1599" s="27"/>
    </row>
    <row r="1600" spans="1:11" s="26" customFormat="1" hidden="1" x14ac:dyDescent="0.25">
      <c r="A1600" s="22">
        <v>1599</v>
      </c>
      <c r="B1600" s="22" t="s">
        <v>351</v>
      </c>
      <c r="C1600" s="22" t="s">
        <v>342</v>
      </c>
      <c r="D1600" s="21" t="s">
        <v>120</v>
      </c>
      <c r="E1600" s="8" t="s">
        <v>11</v>
      </c>
      <c r="F1600" s="8" t="s">
        <v>130</v>
      </c>
      <c r="G1600" s="8" t="s">
        <v>133</v>
      </c>
      <c r="H1600" s="9" t="s">
        <v>134</v>
      </c>
      <c r="K1600" s="27"/>
    </row>
    <row r="1601" spans="1:11" s="26" customFormat="1" hidden="1" x14ac:dyDescent="0.25">
      <c r="A1601" s="22">
        <v>1600</v>
      </c>
      <c r="B1601" s="22" t="s">
        <v>351</v>
      </c>
      <c r="C1601" s="22" t="s">
        <v>342</v>
      </c>
      <c r="D1601" s="21" t="s">
        <v>120</v>
      </c>
      <c r="E1601" s="8" t="s">
        <v>11</v>
      </c>
      <c r="F1601" s="8" t="s">
        <v>130</v>
      </c>
      <c r="G1601" s="8" t="s">
        <v>135</v>
      </c>
      <c r="H1601" s="9" t="s">
        <v>136</v>
      </c>
      <c r="K1601" s="27"/>
    </row>
    <row r="1602" spans="1:11" s="26" customFormat="1" hidden="1" x14ac:dyDescent="0.25">
      <c r="A1602" s="22">
        <v>1601</v>
      </c>
      <c r="B1602" s="22" t="s">
        <v>351</v>
      </c>
      <c r="C1602" s="22" t="s">
        <v>342</v>
      </c>
      <c r="D1602" s="21" t="s">
        <v>120</v>
      </c>
      <c r="E1602" s="8" t="s">
        <v>11</v>
      </c>
      <c r="F1602" s="8" t="s">
        <v>130</v>
      </c>
      <c r="G1602" s="8" t="s">
        <v>137</v>
      </c>
      <c r="H1602" s="9" t="s">
        <v>138</v>
      </c>
      <c r="K1602" s="27"/>
    </row>
    <row r="1603" spans="1:11" s="26" customFormat="1" hidden="1" x14ac:dyDescent="0.25">
      <c r="A1603" s="22">
        <v>1602</v>
      </c>
      <c r="B1603" s="22" t="s">
        <v>351</v>
      </c>
      <c r="C1603" s="22" t="s">
        <v>342</v>
      </c>
      <c r="D1603" s="21" t="s">
        <v>120</v>
      </c>
      <c r="E1603" s="8" t="s">
        <v>11</v>
      </c>
      <c r="F1603" s="8" t="s">
        <v>130</v>
      </c>
      <c r="G1603" s="8" t="s">
        <v>139</v>
      </c>
      <c r="H1603" s="9" t="s">
        <v>140</v>
      </c>
      <c r="K1603" s="27"/>
    </row>
    <row r="1604" spans="1:11" s="26" customFormat="1" hidden="1" x14ac:dyDescent="0.25">
      <c r="A1604" s="22">
        <v>1603</v>
      </c>
      <c r="B1604" s="22" t="s">
        <v>351</v>
      </c>
      <c r="C1604" s="22" t="s">
        <v>342</v>
      </c>
      <c r="D1604" s="21" t="s">
        <v>120</v>
      </c>
      <c r="E1604" s="8" t="s">
        <v>11</v>
      </c>
      <c r="F1604" s="8" t="s">
        <v>130</v>
      </c>
      <c r="G1604" s="8" t="s">
        <v>141</v>
      </c>
      <c r="H1604" s="9" t="s">
        <v>142</v>
      </c>
      <c r="K1604" s="27"/>
    </row>
    <row r="1605" spans="1:11" s="26" customFormat="1" hidden="1" x14ac:dyDescent="0.25">
      <c r="A1605" s="22">
        <v>1604</v>
      </c>
      <c r="B1605" s="22" t="s">
        <v>351</v>
      </c>
      <c r="C1605" s="22" t="s">
        <v>342</v>
      </c>
      <c r="D1605" s="21" t="s">
        <v>120</v>
      </c>
      <c r="E1605" s="8" t="s">
        <v>11</v>
      </c>
      <c r="F1605" s="8" t="s">
        <v>130</v>
      </c>
      <c r="G1605" s="8" t="s">
        <v>143</v>
      </c>
      <c r="H1605" s="9" t="s">
        <v>144</v>
      </c>
      <c r="K1605" s="27"/>
    </row>
    <row r="1606" spans="1:11" s="26" customFormat="1" hidden="1" x14ac:dyDescent="0.25">
      <c r="A1606" s="22">
        <v>1605</v>
      </c>
      <c r="B1606" s="22" t="s">
        <v>351</v>
      </c>
      <c r="C1606" s="22" t="s">
        <v>342</v>
      </c>
      <c r="D1606" s="21" t="s">
        <v>120</v>
      </c>
      <c r="E1606" s="8" t="s">
        <v>11</v>
      </c>
      <c r="F1606" s="8" t="s">
        <v>130</v>
      </c>
      <c r="G1606" s="8" t="s">
        <v>145</v>
      </c>
      <c r="H1606" s="9" t="s">
        <v>146</v>
      </c>
      <c r="K1606" s="27"/>
    </row>
    <row r="1607" spans="1:11" s="26" customFormat="1" hidden="1" x14ac:dyDescent="0.25">
      <c r="A1607" s="22">
        <v>1606</v>
      </c>
      <c r="B1607" s="22" t="s">
        <v>351</v>
      </c>
      <c r="C1607" s="22" t="s">
        <v>342</v>
      </c>
      <c r="D1607" s="21" t="s">
        <v>120</v>
      </c>
      <c r="E1607" s="8" t="s">
        <v>11</v>
      </c>
      <c r="F1607" s="8" t="s">
        <v>130</v>
      </c>
      <c r="G1607" s="8" t="s">
        <v>147</v>
      </c>
      <c r="H1607" s="9" t="s">
        <v>148</v>
      </c>
      <c r="K1607" s="27"/>
    </row>
    <row r="1608" spans="1:11" s="26" customFormat="1" hidden="1" x14ac:dyDescent="0.25">
      <c r="A1608" s="22">
        <v>1607</v>
      </c>
      <c r="B1608" s="22" t="s">
        <v>351</v>
      </c>
      <c r="C1608" s="22" t="s">
        <v>342</v>
      </c>
      <c r="D1608" s="21" t="s">
        <v>120</v>
      </c>
      <c r="E1608" s="8" t="s">
        <v>11</v>
      </c>
      <c r="F1608" s="8" t="s">
        <v>130</v>
      </c>
      <c r="G1608" s="8" t="s">
        <v>149</v>
      </c>
      <c r="H1608" s="9" t="s">
        <v>150</v>
      </c>
      <c r="K1608" s="27"/>
    </row>
    <row r="1609" spans="1:11" hidden="1" x14ac:dyDescent="0.25">
      <c r="A1609" s="22">
        <v>1608</v>
      </c>
      <c r="B1609" s="22" t="s">
        <v>351</v>
      </c>
      <c r="C1609" s="22" t="s">
        <v>342</v>
      </c>
      <c r="D1609" s="21" t="s">
        <v>120</v>
      </c>
      <c r="E1609" s="8" t="s">
        <v>11</v>
      </c>
      <c r="F1609" s="8" t="s">
        <v>130</v>
      </c>
      <c r="G1609" s="8" t="s">
        <v>151</v>
      </c>
      <c r="H1609" s="9" t="s">
        <v>152</v>
      </c>
    </row>
    <row r="1610" spans="1:11" hidden="1" x14ac:dyDescent="0.25">
      <c r="A1610" s="22">
        <v>1609</v>
      </c>
      <c r="B1610" s="22" t="s">
        <v>351</v>
      </c>
      <c r="C1610" s="22" t="s">
        <v>342</v>
      </c>
      <c r="D1610" s="21" t="s">
        <v>120</v>
      </c>
      <c r="E1610" s="8" t="s">
        <v>11</v>
      </c>
      <c r="F1610" s="8" t="s">
        <v>130</v>
      </c>
      <c r="G1610" s="8" t="s">
        <v>153</v>
      </c>
      <c r="H1610" s="9" t="s">
        <v>154</v>
      </c>
    </row>
    <row r="1611" spans="1:11" hidden="1" x14ac:dyDescent="0.25">
      <c r="A1611" s="22">
        <v>1610</v>
      </c>
      <c r="B1611" s="22" t="s">
        <v>351</v>
      </c>
      <c r="C1611" s="22" t="s">
        <v>342</v>
      </c>
      <c r="D1611" s="21" t="s">
        <v>120</v>
      </c>
      <c r="E1611" s="8" t="s">
        <v>11</v>
      </c>
      <c r="F1611" s="8" t="s">
        <v>130</v>
      </c>
      <c r="G1611" s="8" t="s">
        <v>155</v>
      </c>
      <c r="H1611" s="9" t="s">
        <v>156</v>
      </c>
    </row>
    <row r="1612" spans="1:11" hidden="1" x14ac:dyDescent="0.25">
      <c r="A1612" s="22">
        <v>1611</v>
      </c>
      <c r="B1612" s="22" t="s">
        <v>351</v>
      </c>
      <c r="C1612" s="22" t="s">
        <v>342</v>
      </c>
      <c r="D1612" s="21" t="s">
        <v>120</v>
      </c>
      <c r="E1612" s="8" t="s">
        <v>11</v>
      </c>
      <c r="F1612" s="8" t="s">
        <v>130</v>
      </c>
      <c r="G1612" s="8" t="s">
        <v>157</v>
      </c>
      <c r="H1612" s="9" t="s">
        <v>158</v>
      </c>
    </row>
    <row r="1613" spans="1:11" hidden="1" x14ac:dyDescent="0.25">
      <c r="A1613" s="22">
        <v>1612</v>
      </c>
      <c r="B1613" s="22" t="s">
        <v>351</v>
      </c>
      <c r="C1613" s="22" t="s">
        <v>342</v>
      </c>
      <c r="D1613" s="21" t="s">
        <v>120</v>
      </c>
      <c r="E1613" s="8" t="s">
        <v>11</v>
      </c>
      <c r="F1613" s="8" t="s">
        <v>130</v>
      </c>
      <c r="G1613" s="8" t="s">
        <v>159</v>
      </c>
      <c r="H1613" s="9" t="s">
        <v>160</v>
      </c>
    </row>
    <row r="1614" spans="1:11" hidden="1" x14ac:dyDescent="0.25">
      <c r="A1614" s="22">
        <v>1613</v>
      </c>
      <c r="B1614" s="22" t="s">
        <v>351</v>
      </c>
      <c r="C1614" s="22" t="s">
        <v>342</v>
      </c>
      <c r="D1614" s="21" t="s">
        <v>120</v>
      </c>
      <c r="E1614" s="8" t="s">
        <v>11</v>
      </c>
      <c r="F1614" s="8" t="s">
        <v>130</v>
      </c>
      <c r="G1614" s="8" t="s">
        <v>161</v>
      </c>
      <c r="H1614" s="9" t="s">
        <v>162</v>
      </c>
    </row>
    <row r="1615" spans="1:11" hidden="1" x14ac:dyDescent="0.25">
      <c r="A1615" s="22">
        <v>1614</v>
      </c>
      <c r="B1615" s="22" t="s">
        <v>351</v>
      </c>
      <c r="C1615" s="22" t="s">
        <v>342</v>
      </c>
      <c r="D1615" s="21" t="s">
        <v>120</v>
      </c>
      <c r="E1615" s="8" t="s">
        <v>11</v>
      </c>
      <c r="F1615" s="8" t="s">
        <v>130</v>
      </c>
      <c r="G1615" s="8" t="s">
        <v>163</v>
      </c>
      <c r="H1615" s="9" t="s">
        <v>164</v>
      </c>
    </row>
    <row r="1616" spans="1:11" hidden="1" x14ac:dyDescent="0.25">
      <c r="A1616" s="22">
        <v>1615</v>
      </c>
      <c r="B1616" s="22" t="s">
        <v>351</v>
      </c>
      <c r="C1616" s="22" t="s">
        <v>342</v>
      </c>
      <c r="D1616" s="21" t="s">
        <v>120</v>
      </c>
      <c r="E1616" s="8" t="s">
        <v>11</v>
      </c>
      <c r="F1616" s="8" t="s">
        <v>130</v>
      </c>
      <c r="G1616" s="8" t="s">
        <v>165</v>
      </c>
      <c r="H1616" s="9" t="s">
        <v>166</v>
      </c>
    </row>
    <row r="1617" spans="1:11" hidden="1" x14ac:dyDescent="0.25">
      <c r="A1617" s="22">
        <v>1616</v>
      </c>
      <c r="B1617" s="22" t="s">
        <v>351</v>
      </c>
      <c r="C1617" s="22" t="s">
        <v>342</v>
      </c>
      <c r="D1617" s="21" t="s">
        <v>120</v>
      </c>
      <c r="E1617" s="8" t="s">
        <v>11</v>
      </c>
      <c r="F1617" s="8" t="s">
        <v>130</v>
      </c>
      <c r="G1617" s="8" t="s">
        <v>167</v>
      </c>
      <c r="H1617" s="9" t="s">
        <v>168</v>
      </c>
    </row>
    <row r="1618" spans="1:11" hidden="1" x14ac:dyDescent="0.25">
      <c r="A1618" s="22">
        <v>1617</v>
      </c>
      <c r="B1618" s="22" t="s">
        <v>351</v>
      </c>
      <c r="C1618" s="22" t="s">
        <v>342</v>
      </c>
      <c r="D1618" s="21" t="s">
        <v>120</v>
      </c>
      <c r="E1618" s="8" t="s">
        <v>11</v>
      </c>
      <c r="F1618" s="8" t="s">
        <v>130</v>
      </c>
      <c r="G1618" s="8" t="s">
        <v>169</v>
      </c>
      <c r="H1618" s="9" t="s">
        <v>170</v>
      </c>
    </row>
    <row r="1619" spans="1:11" hidden="1" x14ac:dyDescent="0.25">
      <c r="A1619" s="22">
        <v>1618</v>
      </c>
      <c r="B1619" s="22" t="s">
        <v>351</v>
      </c>
      <c r="C1619" s="22" t="s">
        <v>342</v>
      </c>
      <c r="D1619" s="21" t="s">
        <v>120</v>
      </c>
      <c r="E1619" s="8" t="s">
        <v>11</v>
      </c>
      <c r="F1619" s="8" t="s">
        <v>130</v>
      </c>
      <c r="G1619" s="8" t="s">
        <v>171</v>
      </c>
      <c r="H1619" s="9" t="s">
        <v>172</v>
      </c>
    </row>
    <row r="1620" spans="1:11" hidden="1" x14ac:dyDescent="0.25">
      <c r="A1620" s="22">
        <v>1619</v>
      </c>
      <c r="B1620" s="22" t="s">
        <v>351</v>
      </c>
      <c r="C1620" s="22" t="s">
        <v>342</v>
      </c>
      <c r="D1620" s="21" t="s">
        <v>120</v>
      </c>
      <c r="E1620" s="8" t="s">
        <v>11</v>
      </c>
      <c r="F1620" s="8" t="s">
        <v>130</v>
      </c>
      <c r="G1620" s="8" t="s">
        <v>173</v>
      </c>
      <c r="H1620" s="9" t="s">
        <v>174</v>
      </c>
    </row>
    <row r="1621" spans="1:11" hidden="1" x14ac:dyDescent="0.25">
      <c r="A1621" s="22">
        <v>1620</v>
      </c>
      <c r="B1621" s="22" t="s">
        <v>351</v>
      </c>
      <c r="C1621" s="22" t="s">
        <v>342</v>
      </c>
      <c r="D1621" s="21" t="s">
        <v>120</v>
      </c>
      <c r="E1621" s="8" t="s">
        <v>11</v>
      </c>
      <c r="F1621" s="8" t="s">
        <v>130</v>
      </c>
      <c r="G1621" s="8" t="s">
        <v>175</v>
      </c>
      <c r="H1621" s="9" t="s">
        <v>176</v>
      </c>
    </row>
    <row r="1622" spans="1:11" x14ac:dyDescent="0.25">
      <c r="A1622" s="22">
        <v>1621</v>
      </c>
      <c r="B1622" s="22" t="s">
        <v>351</v>
      </c>
      <c r="C1622" s="22" t="s">
        <v>342</v>
      </c>
      <c r="D1622" s="21" t="s">
        <v>120</v>
      </c>
      <c r="E1622" s="8" t="s">
        <v>11</v>
      </c>
      <c r="F1622" s="8" t="s">
        <v>130</v>
      </c>
      <c r="G1622" s="8" t="s">
        <v>177</v>
      </c>
      <c r="H1622" s="9" t="s">
        <v>178</v>
      </c>
    </row>
    <row r="1623" spans="1:11" hidden="1" x14ac:dyDescent="0.25">
      <c r="A1623" s="22">
        <v>1622</v>
      </c>
      <c r="B1623" s="22" t="s">
        <v>351</v>
      </c>
      <c r="C1623" s="22" t="s">
        <v>342</v>
      </c>
      <c r="D1623" s="21" t="s">
        <v>120</v>
      </c>
      <c r="E1623" s="8" t="s">
        <v>11</v>
      </c>
      <c r="F1623" s="8" t="s">
        <v>130</v>
      </c>
      <c r="G1623" s="8" t="s">
        <v>179</v>
      </c>
      <c r="H1623" s="9" t="s">
        <v>180</v>
      </c>
    </row>
    <row r="1624" spans="1:11" x14ac:dyDescent="0.25">
      <c r="A1624" s="22">
        <v>1623</v>
      </c>
      <c r="B1624" s="22" t="s">
        <v>351</v>
      </c>
      <c r="C1624" s="22" t="s">
        <v>342</v>
      </c>
      <c r="D1624" s="21" t="s">
        <v>120</v>
      </c>
      <c r="E1624" s="8" t="s">
        <v>11</v>
      </c>
      <c r="F1624" s="8" t="s">
        <v>130</v>
      </c>
      <c r="G1624" s="8" t="s">
        <v>181</v>
      </c>
      <c r="H1624" s="9" t="s">
        <v>182</v>
      </c>
      <c r="I1624">
        <v>0.12</v>
      </c>
      <c r="J1624">
        <v>5795</v>
      </c>
      <c r="K1624" s="27">
        <f>J1624/I1624</f>
        <v>48291.666666666672</v>
      </c>
    </row>
    <row r="1625" spans="1:11" ht="14.45" x14ac:dyDescent="0.3">
      <c r="A1625" s="22">
        <v>1624</v>
      </c>
      <c r="B1625" s="22" t="s">
        <v>351</v>
      </c>
      <c r="C1625" s="22" t="s">
        <v>342</v>
      </c>
      <c r="D1625" s="21" t="s">
        <v>120</v>
      </c>
      <c r="E1625" s="8" t="s">
        <v>11</v>
      </c>
      <c r="F1625" s="8" t="s">
        <v>130</v>
      </c>
      <c r="G1625" s="8" t="s">
        <v>183</v>
      </c>
      <c r="H1625" s="9" t="s">
        <v>184</v>
      </c>
    </row>
    <row r="1626" spans="1:11" ht="14.45" x14ac:dyDescent="0.3">
      <c r="A1626" s="22">
        <v>1625</v>
      </c>
      <c r="B1626" s="22" t="s">
        <v>351</v>
      </c>
      <c r="C1626" s="22" t="s">
        <v>342</v>
      </c>
      <c r="D1626" s="21" t="s">
        <v>120</v>
      </c>
      <c r="E1626" s="8" t="s">
        <v>11</v>
      </c>
      <c r="F1626" s="8" t="s">
        <v>130</v>
      </c>
      <c r="G1626" s="8" t="s">
        <v>185</v>
      </c>
      <c r="H1626" s="9" t="s">
        <v>186</v>
      </c>
    </row>
    <row r="1627" spans="1:11" ht="14.45" x14ac:dyDescent="0.3">
      <c r="A1627" s="22">
        <v>1626</v>
      </c>
      <c r="B1627" s="22" t="s">
        <v>351</v>
      </c>
      <c r="C1627" s="22" t="s">
        <v>342</v>
      </c>
      <c r="D1627" s="21" t="s">
        <v>120</v>
      </c>
      <c r="E1627" s="8" t="s">
        <v>11</v>
      </c>
      <c r="F1627" s="8" t="s">
        <v>130</v>
      </c>
      <c r="G1627" s="8" t="s">
        <v>187</v>
      </c>
      <c r="H1627" s="9" t="s">
        <v>188</v>
      </c>
    </row>
    <row r="1628" spans="1:11" ht="14.45" x14ac:dyDescent="0.3">
      <c r="A1628" s="22">
        <v>1627</v>
      </c>
      <c r="B1628" s="22" t="s">
        <v>351</v>
      </c>
      <c r="C1628" s="22" t="s">
        <v>342</v>
      </c>
      <c r="D1628" s="21" t="s">
        <v>120</v>
      </c>
      <c r="E1628" s="8" t="s">
        <v>11</v>
      </c>
      <c r="F1628" s="8" t="s">
        <v>130</v>
      </c>
      <c r="G1628" s="8" t="s">
        <v>189</v>
      </c>
      <c r="H1628" s="9" t="s">
        <v>190</v>
      </c>
    </row>
    <row r="1629" spans="1:11" hidden="1" x14ac:dyDescent="0.25">
      <c r="A1629" s="22">
        <v>1628</v>
      </c>
      <c r="B1629" s="22" t="s">
        <v>351</v>
      </c>
      <c r="C1629" s="22" t="s">
        <v>342</v>
      </c>
      <c r="D1629" s="21" t="s">
        <v>120</v>
      </c>
      <c r="E1629" s="8" t="s">
        <v>11</v>
      </c>
      <c r="F1629" s="8" t="s">
        <v>191</v>
      </c>
      <c r="G1629" s="8" t="s">
        <v>192</v>
      </c>
      <c r="H1629" s="9" t="s">
        <v>193</v>
      </c>
    </row>
    <row r="1630" spans="1:11" hidden="1" x14ac:dyDescent="0.25">
      <c r="A1630" s="22">
        <v>1629</v>
      </c>
      <c r="B1630" s="22" t="s">
        <v>351</v>
      </c>
      <c r="C1630" s="22" t="s">
        <v>342</v>
      </c>
      <c r="D1630" s="21" t="s">
        <v>120</v>
      </c>
      <c r="E1630" s="8" t="s">
        <v>11</v>
      </c>
      <c r="F1630" s="8" t="s">
        <v>191</v>
      </c>
      <c r="G1630" s="8" t="s">
        <v>194</v>
      </c>
      <c r="H1630" s="9" t="s">
        <v>195</v>
      </c>
    </row>
    <row r="1631" spans="1:11" hidden="1" x14ac:dyDescent="0.25">
      <c r="A1631" s="22">
        <v>1630</v>
      </c>
      <c r="B1631" s="22" t="s">
        <v>351</v>
      </c>
      <c r="C1631" s="22" t="s">
        <v>342</v>
      </c>
      <c r="D1631" s="21" t="s">
        <v>120</v>
      </c>
      <c r="E1631" s="8" t="s">
        <v>11</v>
      </c>
      <c r="F1631" s="8" t="s">
        <v>191</v>
      </c>
      <c r="G1631" s="8" t="s">
        <v>196</v>
      </c>
      <c r="H1631" s="9" t="s">
        <v>197</v>
      </c>
    </row>
    <row r="1632" spans="1:11" hidden="1" x14ac:dyDescent="0.25">
      <c r="A1632" s="22">
        <v>1631</v>
      </c>
      <c r="B1632" s="22" t="s">
        <v>351</v>
      </c>
      <c r="C1632" s="22" t="s">
        <v>342</v>
      </c>
      <c r="D1632" s="21" t="s">
        <v>120</v>
      </c>
      <c r="E1632" s="8" t="s">
        <v>11</v>
      </c>
      <c r="F1632" s="8" t="s">
        <v>12</v>
      </c>
      <c r="G1632" s="8" t="s">
        <v>198</v>
      </c>
      <c r="H1632" s="9" t="s">
        <v>199</v>
      </c>
      <c r="I1632" t="s">
        <v>328</v>
      </c>
    </row>
    <row r="1633" spans="1:10" hidden="1" x14ac:dyDescent="0.25">
      <c r="A1633" s="22">
        <v>1632</v>
      </c>
      <c r="B1633" s="22" t="s">
        <v>351</v>
      </c>
      <c r="C1633" s="22" t="s">
        <v>342</v>
      </c>
      <c r="D1633" s="21" t="s">
        <v>120</v>
      </c>
      <c r="E1633" s="8" t="s">
        <v>19</v>
      </c>
      <c r="F1633" s="8" t="s">
        <v>12</v>
      </c>
      <c r="G1633" s="8" t="s">
        <v>200</v>
      </c>
      <c r="H1633" s="9" t="s">
        <v>201</v>
      </c>
      <c r="I1633">
        <v>0.12</v>
      </c>
      <c r="J1633">
        <v>5795</v>
      </c>
    </row>
    <row r="1634" spans="1:10" hidden="1" x14ac:dyDescent="0.25">
      <c r="A1634" s="22">
        <v>1633</v>
      </c>
      <c r="B1634" s="22" t="s">
        <v>351</v>
      </c>
      <c r="C1634" s="22" t="s">
        <v>342</v>
      </c>
      <c r="D1634" s="21" t="s">
        <v>202</v>
      </c>
      <c r="E1634" s="8" t="s">
        <v>19</v>
      </c>
      <c r="F1634" s="8" t="s">
        <v>12</v>
      </c>
      <c r="G1634" s="8" t="s">
        <v>203</v>
      </c>
      <c r="H1634" s="9" t="s">
        <v>204</v>
      </c>
      <c r="J1634">
        <v>5795</v>
      </c>
    </row>
    <row r="1635" spans="1:10" hidden="1" x14ac:dyDescent="0.25">
      <c r="A1635" s="22">
        <v>1634</v>
      </c>
      <c r="B1635" s="22" t="s">
        <v>351</v>
      </c>
      <c r="C1635" s="22" t="s">
        <v>342</v>
      </c>
      <c r="D1635" s="21" t="s">
        <v>202</v>
      </c>
      <c r="E1635" s="8" t="s">
        <v>11</v>
      </c>
      <c r="F1635" s="8" t="s">
        <v>12</v>
      </c>
      <c r="G1635" s="8" t="s">
        <v>205</v>
      </c>
      <c r="H1635" s="9" t="s">
        <v>206</v>
      </c>
      <c r="J1635">
        <v>25823</v>
      </c>
    </row>
    <row r="1636" spans="1:10" hidden="1" x14ac:dyDescent="0.25">
      <c r="A1636" s="22">
        <v>1635</v>
      </c>
      <c r="B1636" s="22" t="s">
        <v>351</v>
      </c>
      <c r="C1636" s="22" t="s">
        <v>342</v>
      </c>
      <c r="D1636" s="21" t="s">
        <v>202</v>
      </c>
      <c r="E1636" s="8" t="s">
        <v>11</v>
      </c>
      <c r="F1636" s="8" t="s">
        <v>12</v>
      </c>
      <c r="G1636" s="8" t="s">
        <v>207</v>
      </c>
      <c r="H1636" s="9" t="s">
        <v>208</v>
      </c>
    </row>
    <row r="1637" spans="1:10" hidden="1" x14ac:dyDescent="0.25">
      <c r="A1637" s="22">
        <v>1636</v>
      </c>
      <c r="B1637" s="22" t="s">
        <v>351</v>
      </c>
      <c r="C1637" s="22" t="s">
        <v>342</v>
      </c>
      <c r="D1637" s="21" t="s">
        <v>202</v>
      </c>
      <c r="E1637" s="8" t="s">
        <v>11</v>
      </c>
      <c r="F1637" s="8" t="s">
        <v>12</v>
      </c>
      <c r="G1637" s="8" t="s">
        <v>209</v>
      </c>
      <c r="H1637" s="9" t="s">
        <v>210</v>
      </c>
    </row>
    <row r="1638" spans="1:10" hidden="1" x14ac:dyDescent="0.25">
      <c r="A1638" s="22">
        <v>1637</v>
      </c>
      <c r="B1638" s="22" t="s">
        <v>351</v>
      </c>
      <c r="C1638" s="22" t="s">
        <v>342</v>
      </c>
      <c r="D1638" s="21" t="s">
        <v>202</v>
      </c>
      <c r="E1638" s="8" t="s">
        <v>11</v>
      </c>
      <c r="F1638" s="8" t="s">
        <v>12</v>
      </c>
      <c r="G1638" s="8" t="s">
        <v>211</v>
      </c>
      <c r="H1638" s="9" t="s">
        <v>212</v>
      </c>
    </row>
    <row r="1639" spans="1:10" hidden="1" x14ac:dyDescent="0.25">
      <c r="A1639" s="22">
        <v>1638</v>
      </c>
      <c r="B1639" s="22" t="s">
        <v>351</v>
      </c>
      <c r="C1639" s="22" t="s">
        <v>342</v>
      </c>
      <c r="D1639" s="21" t="s">
        <v>202</v>
      </c>
      <c r="E1639" s="8" t="s">
        <v>19</v>
      </c>
      <c r="F1639" s="8" t="s">
        <v>12</v>
      </c>
      <c r="G1639" s="8" t="s">
        <v>213</v>
      </c>
      <c r="H1639" s="9" t="s">
        <v>214</v>
      </c>
      <c r="J1639">
        <v>25823</v>
      </c>
    </row>
    <row r="1640" spans="1:10" hidden="1" x14ac:dyDescent="0.25">
      <c r="A1640" s="22">
        <v>1639</v>
      </c>
      <c r="B1640" s="22" t="s">
        <v>351</v>
      </c>
      <c r="C1640" s="22" t="s">
        <v>342</v>
      </c>
      <c r="D1640" s="21" t="s">
        <v>202</v>
      </c>
      <c r="E1640" s="8" t="s">
        <v>11</v>
      </c>
      <c r="F1640" s="8" t="s">
        <v>12</v>
      </c>
      <c r="G1640" s="8" t="s">
        <v>215</v>
      </c>
      <c r="H1640" s="9" t="s">
        <v>216</v>
      </c>
    </row>
    <row r="1641" spans="1:10" hidden="1" x14ac:dyDescent="0.25">
      <c r="A1641" s="22">
        <v>1640</v>
      </c>
      <c r="B1641" s="22" t="s">
        <v>351</v>
      </c>
      <c r="C1641" s="22" t="s">
        <v>342</v>
      </c>
      <c r="D1641" s="21" t="s">
        <v>202</v>
      </c>
      <c r="E1641" s="8" t="s">
        <v>19</v>
      </c>
      <c r="F1641" s="8" t="s">
        <v>12</v>
      </c>
      <c r="G1641" s="8" t="s">
        <v>217</v>
      </c>
      <c r="H1641" s="9" t="s">
        <v>218</v>
      </c>
      <c r="J1641">
        <v>31618</v>
      </c>
    </row>
    <row r="1642" spans="1:10" hidden="1" x14ac:dyDescent="0.25">
      <c r="A1642" s="22">
        <v>1641</v>
      </c>
      <c r="B1642" s="22" t="s">
        <v>351</v>
      </c>
      <c r="C1642" s="22" t="s">
        <v>342</v>
      </c>
      <c r="D1642" s="21" t="s">
        <v>202</v>
      </c>
      <c r="E1642" s="8" t="s">
        <v>11</v>
      </c>
      <c r="F1642" s="8" t="s">
        <v>12</v>
      </c>
      <c r="G1642" s="8" t="s">
        <v>219</v>
      </c>
      <c r="H1642" s="9" t="s">
        <v>220</v>
      </c>
      <c r="J1642">
        <v>2822</v>
      </c>
    </row>
    <row r="1643" spans="1:10" hidden="1" x14ac:dyDescent="0.25">
      <c r="A1643" s="22">
        <v>1642</v>
      </c>
      <c r="B1643" s="22" t="s">
        <v>351</v>
      </c>
      <c r="C1643" s="22" t="s">
        <v>342</v>
      </c>
      <c r="D1643" s="21" t="s">
        <v>202</v>
      </c>
      <c r="E1643" s="8" t="s">
        <v>11</v>
      </c>
      <c r="F1643" s="8" t="s">
        <v>12</v>
      </c>
      <c r="G1643" s="8" t="s">
        <v>221</v>
      </c>
      <c r="H1643" s="9" t="s">
        <v>222</v>
      </c>
      <c r="J1643">
        <v>2215</v>
      </c>
    </row>
    <row r="1644" spans="1:10" hidden="1" x14ac:dyDescent="0.25">
      <c r="A1644" s="22">
        <v>1643</v>
      </c>
      <c r="B1644" s="22" t="s">
        <v>351</v>
      </c>
      <c r="C1644" s="22" t="s">
        <v>342</v>
      </c>
      <c r="D1644" s="21" t="s">
        <v>202</v>
      </c>
      <c r="E1644" s="8" t="s">
        <v>11</v>
      </c>
      <c r="F1644" s="8" t="s">
        <v>12</v>
      </c>
      <c r="G1644" s="8" t="s">
        <v>223</v>
      </c>
      <c r="H1644" s="9" t="s">
        <v>224</v>
      </c>
    </row>
    <row r="1645" spans="1:10" hidden="1" x14ac:dyDescent="0.25">
      <c r="A1645" s="22">
        <v>1644</v>
      </c>
      <c r="B1645" s="22" t="s">
        <v>351</v>
      </c>
      <c r="C1645" s="22" t="s">
        <v>342</v>
      </c>
      <c r="D1645" s="21" t="s">
        <v>202</v>
      </c>
      <c r="E1645" s="8" t="s">
        <v>19</v>
      </c>
      <c r="F1645" s="8" t="s">
        <v>12</v>
      </c>
      <c r="G1645" s="8" t="s">
        <v>225</v>
      </c>
      <c r="H1645" s="9" t="s">
        <v>226</v>
      </c>
      <c r="J1645">
        <v>36655</v>
      </c>
    </row>
    <row r="1646" spans="1:10" hidden="1" x14ac:dyDescent="0.25">
      <c r="A1646" s="22">
        <v>1645</v>
      </c>
      <c r="B1646" s="22" t="s">
        <v>351</v>
      </c>
      <c r="C1646" s="22" t="s">
        <v>342</v>
      </c>
      <c r="D1646" s="21" t="s">
        <v>202</v>
      </c>
      <c r="E1646" s="8" t="s">
        <v>11</v>
      </c>
      <c r="F1646" s="8" t="s">
        <v>12</v>
      </c>
      <c r="G1646" s="8" t="s">
        <v>227</v>
      </c>
      <c r="H1646" s="9" t="s">
        <v>228</v>
      </c>
      <c r="J1646">
        <v>3739</v>
      </c>
    </row>
    <row r="1647" spans="1:10" hidden="1" x14ac:dyDescent="0.25">
      <c r="A1647" s="22">
        <v>1646</v>
      </c>
      <c r="B1647" s="22" t="s">
        <v>351</v>
      </c>
      <c r="C1647" s="22" t="s">
        <v>342</v>
      </c>
      <c r="D1647" s="21" t="s">
        <v>202</v>
      </c>
      <c r="E1647" s="8" t="s">
        <v>11</v>
      </c>
      <c r="F1647" s="8" t="s">
        <v>12</v>
      </c>
      <c r="G1647" s="8" t="s">
        <v>229</v>
      </c>
      <c r="H1647" s="9" t="s">
        <v>230</v>
      </c>
    </row>
    <row r="1648" spans="1:10" hidden="1" x14ac:dyDescent="0.25">
      <c r="A1648" s="22">
        <v>1647</v>
      </c>
      <c r="B1648" s="22" t="s">
        <v>351</v>
      </c>
      <c r="C1648" s="22" t="s">
        <v>342</v>
      </c>
      <c r="D1648" s="21" t="s">
        <v>202</v>
      </c>
      <c r="E1648" s="8" t="s">
        <v>11</v>
      </c>
      <c r="F1648" s="8" t="s">
        <v>12</v>
      </c>
      <c r="G1648" s="8" t="s">
        <v>231</v>
      </c>
      <c r="H1648" s="9" t="s">
        <v>232</v>
      </c>
    </row>
    <row r="1649" spans="1:10" hidden="1" x14ac:dyDescent="0.25">
      <c r="A1649" s="22">
        <v>1648</v>
      </c>
      <c r="B1649" s="22" t="s">
        <v>351</v>
      </c>
      <c r="C1649" s="22" t="s">
        <v>342</v>
      </c>
      <c r="D1649" s="21" t="s">
        <v>202</v>
      </c>
      <c r="E1649" s="8" t="s">
        <v>11</v>
      </c>
      <c r="F1649" s="8" t="s">
        <v>12</v>
      </c>
      <c r="G1649" s="8" t="s">
        <v>233</v>
      </c>
      <c r="H1649" s="9" t="s">
        <v>234</v>
      </c>
    </row>
    <row r="1650" spans="1:10" hidden="1" x14ac:dyDescent="0.25">
      <c r="A1650" s="22">
        <v>1649</v>
      </c>
      <c r="B1650" s="22" t="s">
        <v>351</v>
      </c>
      <c r="C1650" s="22" t="s">
        <v>342</v>
      </c>
      <c r="D1650" s="21" t="s">
        <v>202</v>
      </c>
      <c r="E1650" s="8" t="s">
        <v>19</v>
      </c>
      <c r="F1650" s="8" t="s">
        <v>12</v>
      </c>
      <c r="G1650" s="8" t="s">
        <v>235</v>
      </c>
      <c r="H1650" s="9" t="s">
        <v>236</v>
      </c>
      <c r="J1650">
        <v>3739</v>
      </c>
    </row>
    <row r="1651" spans="1:10" hidden="1" x14ac:dyDescent="0.25">
      <c r="A1651" s="22">
        <v>1650</v>
      </c>
      <c r="B1651" s="22" t="s">
        <v>351</v>
      </c>
      <c r="C1651" s="22" t="s">
        <v>342</v>
      </c>
      <c r="D1651" s="21" t="s">
        <v>202</v>
      </c>
      <c r="E1651" s="8" t="s">
        <v>11</v>
      </c>
      <c r="F1651" s="8" t="s">
        <v>12</v>
      </c>
      <c r="G1651" s="8" t="s">
        <v>237</v>
      </c>
      <c r="H1651" s="9" t="s">
        <v>238</v>
      </c>
    </row>
    <row r="1652" spans="1:10" hidden="1" x14ac:dyDescent="0.25">
      <c r="A1652" s="22">
        <v>1651</v>
      </c>
      <c r="B1652" s="22" t="s">
        <v>351</v>
      </c>
      <c r="C1652" s="22" t="s">
        <v>342</v>
      </c>
      <c r="D1652" s="21" t="s">
        <v>202</v>
      </c>
      <c r="E1652" s="8" t="s">
        <v>11</v>
      </c>
      <c r="F1652" s="8" t="s">
        <v>12</v>
      </c>
      <c r="G1652" s="8" t="s">
        <v>239</v>
      </c>
      <c r="H1652" s="9" t="s">
        <v>240</v>
      </c>
    </row>
    <row r="1653" spans="1:10" hidden="1" x14ac:dyDescent="0.25">
      <c r="A1653" s="22">
        <v>1652</v>
      </c>
      <c r="B1653" s="22" t="s">
        <v>351</v>
      </c>
      <c r="C1653" s="22" t="s">
        <v>342</v>
      </c>
      <c r="D1653" s="21" t="s">
        <v>202</v>
      </c>
      <c r="E1653" s="8" t="s">
        <v>11</v>
      </c>
      <c r="F1653" s="8" t="s">
        <v>12</v>
      </c>
      <c r="G1653" s="8" t="s">
        <v>241</v>
      </c>
      <c r="H1653" s="9" t="s">
        <v>242</v>
      </c>
    </row>
    <row r="1654" spans="1:10" hidden="1" x14ac:dyDescent="0.25">
      <c r="A1654" s="22">
        <v>1653</v>
      </c>
      <c r="B1654" s="22" t="s">
        <v>351</v>
      </c>
      <c r="C1654" s="22" t="s">
        <v>342</v>
      </c>
      <c r="D1654" s="21" t="s">
        <v>202</v>
      </c>
      <c r="E1654" s="8" t="s">
        <v>11</v>
      </c>
      <c r="F1654" s="8" t="s">
        <v>12</v>
      </c>
      <c r="G1654" s="8" t="s">
        <v>243</v>
      </c>
      <c r="H1654" s="9" t="s">
        <v>244</v>
      </c>
    </row>
    <row r="1655" spans="1:10" hidden="1" x14ac:dyDescent="0.25">
      <c r="A1655" s="22">
        <v>1654</v>
      </c>
      <c r="B1655" s="22" t="s">
        <v>351</v>
      </c>
      <c r="C1655" s="22" t="s">
        <v>342</v>
      </c>
      <c r="D1655" s="21" t="s">
        <v>202</v>
      </c>
      <c r="E1655" s="8" t="s">
        <v>11</v>
      </c>
      <c r="F1655" s="8" t="s">
        <v>12</v>
      </c>
      <c r="G1655" s="8" t="s">
        <v>245</v>
      </c>
      <c r="H1655" s="9" t="s">
        <v>246</v>
      </c>
      <c r="J1655">
        <v>84</v>
      </c>
    </row>
    <row r="1656" spans="1:10" hidden="1" x14ac:dyDescent="0.25">
      <c r="A1656" s="22">
        <v>1655</v>
      </c>
      <c r="B1656" s="22" t="s">
        <v>351</v>
      </c>
      <c r="C1656" s="22" t="s">
        <v>342</v>
      </c>
      <c r="D1656" s="21" t="s">
        <v>202</v>
      </c>
      <c r="E1656" s="8" t="s">
        <v>11</v>
      </c>
      <c r="F1656" s="8" t="s">
        <v>12</v>
      </c>
      <c r="G1656" s="8" t="s">
        <v>247</v>
      </c>
      <c r="H1656" s="9" t="s">
        <v>248</v>
      </c>
      <c r="J1656">
        <v>609</v>
      </c>
    </row>
    <row r="1657" spans="1:10" hidden="1" x14ac:dyDescent="0.25">
      <c r="A1657" s="22">
        <v>1656</v>
      </c>
      <c r="B1657" s="22" t="s">
        <v>351</v>
      </c>
      <c r="C1657" s="22" t="s">
        <v>342</v>
      </c>
      <c r="D1657" s="21" t="s">
        <v>202</v>
      </c>
      <c r="E1657" s="8" t="s">
        <v>11</v>
      </c>
      <c r="F1657" s="8" t="s">
        <v>12</v>
      </c>
      <c r="G1657" s="8" t="s">
        <v>249</v>
      </c>
      <c r="H1657" s="9" t="s">
        <v>250</v>
      </c>
    </row>
    <row r="1658" spans="1:10" hidden="1" x14ac:dyDescent="0.25">
      <c r="A1658" s="22">
        <v>1657</v>
      </c>
      <c r="B1658" s="22" t="s">
        <v>351</v>
      </c>
      <c r="C1658" s="22" t="s">
        <v>342</v>
      </c>
      <c r="D1658" s="21" t="s">
        <v>202</v>
      </c>
      <c r="E1658" s="8" t="s">
        <v>11</v>
      </c>
      <c r="F1658" s="8" t="s">
        <v>12</v>
      </c>
      <c r="G1658" s="8" t="s">
        <v>251</v>
      </c>
      <c r="H1658" s="9" t="s">
        <v>252</v>
      </c>
    </row>
    <row r="1659" spans="1:10" hidden="1" x14ac:dyDescent="0.25">
      <c r="A1659" s="22">
        <v>1658</v>
      </c>
      <c r="B1659" s="22" t="s">
        <v>351</v>
      </c>
      <c r="C1659" s="22" t="s">
        <v>342</v>
      </c>
      <c r="D1659" s="21" t="s">
        <v>202</v>
      </c>
      <c r="E1659" s="8" t="s">
        <v>11</v>
      </c>
      <c r="F1659" s="8" t="s">
        <v>12</v>
      </c>
      <c r="G1659" s="8" t="s">
        <v>253</v>
      </c>
      <c r="H1659" s="9" t="s">
        <v>254</v>
      </c>
      <c r="J1659">
        <v>160</v>
      </c>
    </row>
    <row r="1660" spans="1:10" hidden="1" x14ac:dyDescent="0.25">
      <c r="A1660" s="22">
        <v>1659</v>
      </c>
      <c r="B1660" s="22" t="s">
        <v>351</v>
      </c>
      <c r="C1660" s="22" t="s">
        <v>342</v>
      </c>
      <c r="D1660" s="21" t="s">
        <v>202</v>
      </c>
      <c r="E1660" s="8" t="s">
        <v>11</v>
      </c>
      <c r="F1660" s="8" t="s">
        <v>12</v>
      </c>
      <c r="G1660" s="8" t="s">
        <v>255</v>
      </c>
      <c r="H1660" s="9" t="s">
        <v>256</v>
      </c>
      <c r="J1660">
        <v>95</v>
      </c>
    </row>
    <row r="1661" spans="1:10" hidden="1" x14ac:dyDescent="0.25">
      <c r="A1661" s="22">
        <v>1660</v>
      </c>
      <c r="B1661" s="22" t="s">
        <v>351</v>
      </c>
      <c r="C1661" s="22" t="s">
        <v>342</v>
      </c>
      <c r="D1661" s="21" t="s">
        <v>202</v>
      </c>
      <c r="E1661" s="8" t="s">
        <v>11</v>
      </c>
      <c r="F1661" s="8" t="s">
        <v>12</v>
      </c>
      <c r="G1661" s="8" t="s">
        <v>257</v>
      </c>
      <c r="H1661" s="9" t="s">
        <v>258</v>
      </c>
    </row>
    <row r="1662" spans="1:10" hidden="1" x14ac:dyDescent="0.25">
      <c r="A1662" s="22">
        <v>1661</v>
      </c>
      <c r="B1662" s="22" t="s">
        <v>351</v>
      </c>
      <c r="C1662" s="22" t="s">
        <v>342</v>
      </c>
      <c r="D1662" s="21" t="s">
        <v>202</v>
      </c>
      <c r="E1662" s="8" t="s">
        <v>11</v>
      </c>
      <c r="F1662" s="8" t="s">
        <v>12</v>
      </c>
      <c r="G1662" s="8" t="s">
        <v>259</v>
      </c>
      <c r="H1662" s="9" t="s">
        <v>260</v>
      </c>
    </row>
    <row r="1663" spans="1:10" hidden="1" x14ac:dyDescent="0.25">
      <c r="A1663" s="22">
        <v>1662</v>
      </c>
      <c r="B1663" s="22" t="s">
        <v>351</v>
      </c>
      <c r="C1663" s="22" t="s">
        <v>342</v>
      </c>
      <c r="D1663" s="21" t="s">
        <v>202</v>
      </c>
      <c r="E1663" s="8" t="s">
        <v>11</v>
      </c>
      <c r="F1663" s="8" t="s">
        <v>12</v>
      </c>
      <c r="G1663" s="8" t="s">
        <v>261</v>
      </c>
      <c r="H1663" s="9" t="s">
        <v>262</v>
      </c>
    </row>
    <row r="1664" spans="1:10" hidden="1" x14ac:dyDescent="0.25">
      <c r="A1664" s="22">
        <v>1663</v>
      </c>
      <c r="B1664" s="22" t="s">
        <v>351</v>
      </c>
      <c r="C1664" s="22" t="s">
        <v>342</v>
      </c>
      <c r="D1664" s="21" t="s">
        <v>202</v>
      </c>
      <c r="E1664" s="8" t="s">
        <v>11</v>
      </c>
      <c r="F1664" s="8" t="s">
        <v>12</v>
      </c>
      <c r="G1664" s="8" t="s">
        <v>263</v>
      </c>
      <c r="H1664" s="9" t="s">
        <v>264</v>
      </c>
    </row>
    <row r="1665" spans="1:10" hidden="1" x14ac:dyDescent="0.25">
      <c r="A1665" s="22">
        <v>1664</v>
      </c>
      <c r="B1665" s="22" t="s">
        <v>351</v>
      </c>
      <c r="C1665" s="22" t="s">
        <v>342</v>
      </c>
      <c r="D1665" s="21" t="s">
        <v>202</v>
      </c>
      <c r="E1665" s="8" t="s">
        <v>11</v>
      </c>
      <c r="F1665" s="8" t="s">
        <v>12</v>
      </c>
      <c r="G1665" s="8" t="s">
        <v>265</v>
      </c>
      <c r="H1665" s="9" t="s">
        <v>266</v>
      </c>
    </row>
    <row r="1666" spans="1:10" hidden="1" x14ac:dyDescent="0.25">
      <c r="A1666" s="22">
        <v>1665</v>
      </c>
      <c r="B1666" s="22" t="s">
        <v>351</v>
      </c>
      <c r="C1666" s="22" t="s">
        <v>342</v>
      </c>
      <c r="D1666" s="21" t="s">
        <v>202</v>
      </c>
      <c r="E1666" s="8" t="s">
        <v>11</v>
      </c>
      <c r="F1666" s="8" t="s">
        <v>12</v>
      </c>
      <c r="G1666" s="8" t="s">
        <v>267</v>
      </c>
      <c r="H1666" s="9" t="s">
        <v>268</v>
      </c>
    </row>
    <row r="1667" spans="1:10" hidden="1" x14ac:dyDescent="0.25">
      <c r="A1667" s="22">
        <v>1666</v>
      </c>
      <c r="B1667" s="22" t="s">
        <v>351</v>
      </c>
      <c r="C1667" s="22" t="s">
        <v>342</v>
      </c>
      <c r="D1667" s="21" t="s">
        <v>202</v>
      </c>
      <c r="E1667" s="8" t="s">
        <v>11</v>
      </c>
      <c r="F1667" s="8" t="s">
        <v>12</v>
      </c>
      <c r="G1667" s="8" t="s">
        <v>269</v>
      </c>
      <c r="H1667" s="9" t="s">
        <v>270</v>
      </c>
    </row>
    <row r="1668" spans="1:10" hidden="1" x14ac:dyDescent="0.25">
      <c r="A1668" s="22">
        <v>1667</v>
      </c>
      <c r="B1668" s="22" t="s">
        <v>351</v>
      </c>
      <c r="C1668" s="22" t="s">
        <v>342</v>
      </c>
      <c r="D1668" s="21" t="s">
        <v>202</v>
      </c>
      <c r="E1668" s="8" t="s">
        <v>11</v>
      </c>
      <c r="F1668" s="8" t="s">
        <v>12</v>
      </c>
      <c r="G1668" s="8" t="s">
        <v>271</v>
      </c>
      <c r="H1668" s="9" t="s">
        <v>272</v>
      </c>
      <c r="J1668">
        <v>1892</v>
      </c>
    </row>
    <row r="1669" spans="1:10" hidden="1" x14ac:dyDescent="0.25">
      <c r="A1669" s="22">
        <v>1668</v>
      </c>
      <c r="B1669" s="22" t="s">
        <v>351</v>
      </c>
      <c r="C1669" s="22" t="s">
        <v>342</v>
      </c>
      <c r="D1669" s="21" t="s">
        <v>202</v>
      </c>
      <c r="E1669" s="8" t="s">
        <v>19</v>
      </c>
      <c r="F1669" s="8" t="s">
        <v>12</v>
      </c>
      <c r="G1669" s="8" t="s">
        <v>273</v>
      </c>
      <c r="H1669" s="9" t="s">
        <v>274</v>
      </c>
      <c r="J1669">
        <v>2840</v>
      </c>
    </row>
    <row r="1670" spans="1:10" hidden="1" x14ac:dyDescent="0.25">
      <c r="A1670" s="22">
        <v>1669</v>
      </c>
      <c r="B1670" s="22" t="s">
        <v>351</v>
      </c>
      <c r="C1670" s="22" t="s">
        <v>342</v>
      </c>
      <c r="D1670" s="21" t="s">
        <v>202</v>
      </c>
      <c r="E1670" s="8" t="s">
        <v>11</v>
      </c>
      <c r="F1670" s="8" t="s">
        <v>12</v>
      </c>
      <c r="G1670" s="8" t="s">
        <v>275</v>
      </c>
      <c r="H1670" s="9" t="s">
        <v>276</v>
      </c>
      <c r="J1670">
        <v>437</v>
      </c>
    </row>
    <row r="1671" spans="1:10" hidden="1" x14ac:dyDescent="0.25">
      <c r="A1671" s="22">
        <v>1670</v>
      </c>
      <c r="B1671" s="22" t="s">
        <v>351</v>
      </c>
      <c r="C1671" s="22" t="s">
        <v>342</v>
      </c>
      <c r="D1671" s="21" t="s">
        <v>202</v>
      </c>
      <c r="E1671" s="8" t="s">
        <v>11</v>
      </c>
      <c r="F1671" s="8" t="s">
        <v>12</v>
      </c>
      <c r="G1671" s="8" t="s">
        <v>277</v>
      </c>
      <c r="H1671" s="9" t="s">
        <v>278</v>
      </c>
    </row>
    <row r="1672" spans="1:10" hidden="1" x14ac:dyDescent="0.25">
      <c r="A1672" s="22">
        <v>1671</v>
      </c>
      <c r="B1672" s="22" t="s">
        <v>351</v>
      </c>
      <c r="C1672" s="22" t="s">
        <v>342</v>
      </c>
      <c r="D1672" s="21" t="s">
        <v>202</v>
      </c>
      <c r="E1672" s="8" t="s">
        <v>11</v>
      </c>
      <c r="F1672" s="8" t="s">
        <v>12</v>
      </c>
      <c r="G1672" s="8" t="s">
        <v>279</v>
      </c>
      <c r="H1672" s="9" t="s">
        <v>280</v>
      </c>
    </row>
    <row r="1673" spans="1:10" hidden="1" x14ac:dyDescent="0.25">
      <c r="A1673" s="22">
        <v>1672</v>
      </c>
      <c r="B1673" s="22" t="s">
        <v>351</v>
      </c>
      <c r="C1673" s="22" t="s">
        <v>342</v>
      </c>
      <c r="D1673" s="21" t="s">
        <v>202</v>
      </c>
      <c r="E1673" s="8" t="s">
        <v>11</v>
      </c>
      <c r="F1673" s="8" t="s">
        <v>12</v>
      </c>
      <c r="G1673" s="8" t="s">
        <v>281</v>
      </c>
      <c r="H1673" s="9" t="s">
        <v>282</v>
      </c>
    </row>
    <row r="1674" spans="1:10" hidden="1" x14ac:dyDescent="0.25">
      <c r="A1674" s="22">
        <v>1673</v>
      </c>
      <c r="B1674" s="22" t="s">
        <v>351</v>
      </c>
      <c r="C1674" s="22" t="s">
        <v>342</v>
      </c>
      <c r="D1674" s="21" t="s">
        <v>202</v>
      </c>
      <c r="E1674" s="8" t="s">
        <v>11</v>
      </c>
      <c r="F1674" s="8" t="s">
        <v>12</v>
      </c>
      <c r="G1674" s="8" t="s">
        <v>283</v>
      </c>
      <c r="H1674" s="9" t="s">
        <v>284</v>
      </c>
      <c r="J1674">
        <v>402</v>
      </c>
    </row>
    <row r="1675" spans="1:10" hidden="1" x14ac:dyDescent="0.25">
      <c r="A1675" s="22">
        <v>1674</v>
      </c>
      <c r="B1675" s="22" t="s">
        <v>351</v>
      </c>
      <c r="C1675" s="22" t="s">
        <v>342</v>
      </c>
      <c r="D1675" s="21" t="s">
        <v>202</v>
      </c>
      <c r="E1675" s="8" t="s">
        <v>11</v>
      </c>
      <c r="F1675" s="8" t="s">
        <v>12</v>
      </c>
      <c r="G1675" s="8" t="s">
        <v>285</v>
      </c>
      <c r="H1675" s="9" t="s">
        <v>286</v>
      </c>
    </row>
    <row r="1676" spans="1:10" hidden="1" x14ac:dyDescent="0.25">
      <c r="A1676" s="22">
        <v>1675</v>
      </c>
      <c r="B1676" s="22" t="s">
        <v>351</v>
      </c>
      <c r="C1676" s="22" t="s">
        <v>342</v>
      </c>
      <c r="D1676" s="21" t="s">
        <v>202</v>
      </c>
      <c r="E1676" s="8" t="s">
        <v>19</v>
      </c>
      <c r="F1676" s="8" t="s">
        <v>12</v>
      </c>
      <c r="G1676" s="8" t="s">
        <v>287</v>
      </c>
      <c r="H1676" s="9" t="s">
        <v>288</v>
      </c>
      <c r="J1676">
        <v>839</v>
      </c>
    </row>
    <row r="1677" spans="1:10" hidden="1" x14ac:dyDescent="0.25">
      <c r="A1677" s="22">
        <v>1676</v>
      </c>
      <c r="B1677" s="22" t="s">
        <v>351</v>
      </c>
      <c r="C1677" s="22" t="s">
        <v>342</v>
      </c>
      <c r="D1677" s="21" t="s">
        <v>202</v>
      </c>
      <c r="E1677" s="8" t="s">
        <v>11</v>
      </c>
      <c r="F1677" s="8" t="s">
        <v>12</v>
      </c>
      <c r="G1677" s="8" t="s">
        <v>289</v>
      </c>
      <c r="H1677" s="9" t="s">
        <v>290</v>
      </c>
      <c r="J1677">
        <v>8475.2641560697029</v>
      </c>
    </row>
    <row r="1678" spans="1:10" hidden="1" x14ac:dyDescent="0.25">
      <c r="A1678" s="22">
        <v>1677</v>
      </c>
      <c r="B1678" s="22" t="s">
        <v>351</v>
      </c>
      <c r="C1678" s="22" t="s">
        <v>342</v>
      </c>
      <c r="D1678" s="21" t="s">
        <v>202</v>
      </c>
      <c r="E1678" s="8" t="s">
        <v>19</v>
      </c>
      <c r="F1678" s="8" t="s">
        <v>12</v>
      </c>
      <c r="G1678" s="8" t="s">
        <v>291</v>
      </c>
      <c r="H1678" s="9" t="s">
        <v>292</v>
      </c>
      <c r="J1678">
        <v>52548.264156069701</v>
      </c>
    </row>
    <row r="1679" spans="1:10" hidden="1" x14ac:dyDescent="0.25">
      <c r="A1679" s="22">
        <v>1678</v>
      </c>
      <c r="B1679" s="22" t="s">
        <v>351</v>
      </c>
      <c r="C1679" s="22" t="s">
        <v>342</v>
      </c>
      <c r="D1679" s="21" t="s">
        <v>202</v>
      </c>
      <c r="E1679" s="8" t="s">
        <v>11</v>
      </c>
      <c r="F1679" s="8" t="s">
        <v>12</v>
      </c>
      <c r="G1679" s="8" t="s">
        <v>293</v>
      </c>
      <c r="H1679" s="9" t="s">
        <v>294</v>
      </c>
    </row>
    <row r="1680" spans="1:10" hidden="1" x14ac:dyDescent="0.25">
      <c r="A1680" s="22">
        <v>1679</v>
      </c>
      <c r="B1680" s="22" t="s">
        <v>351</v>
      </c>
      <c r="C1680" s="22" t="s">
        <v>342</v>
      </c>
      <c r="D1680" s="21" t="s">
        <v>202</v>
      </c>
      <c r="E1680" s="8" t="s">
        <v>11</v>
      </c>
      <c r="F1680" s="8" t="s">
        <v>12</v>
      </c>
      <c r="G1680" s="8" t="s">
        <v>295</v>
      </c>
      <c r="H1680" s="9" t="s">
        <v>296</v>
      </c>
    </row>
    <row r="1681" spans="1:10" hidden="1" x14ac:dyDescent="0.25">
      <c r="A1681" s="22">
        <v>1680</v>
      </c>
      <c r="B1681" s="22" t="s">
        <v>351</v>
      </c>
      <c r="C1681" s="22" t="s">
        <v>342</v>
      </c>
      <c r="D1681" s="21" t="s">
        <v>202</v>
      </c>
      <c r="E1681" s="8" t="s">
        <v>19</v>
      </c>
      <c r="F1681" s="8" t="s">
        <v>12</v>
      </c>
      <c r="G1681" s="8" t="s">
        <v>297</v>
      </c>
      <c r="H1681" s="9" t="s">
        <v>298</v>
      </c>
      <c r="J1681">
        <v>52548.264156069701</v>
      </c>
    </row>
    <row r="1682" spans="1:10" hidden="1" x14ac:dyDescent="0.25">
      <c r="A1682" s="22">
        <v>1681</v>
      </c>
      <c r="B1682" s="22" t="s">
        <v>351</v>
      </c>
      <c r="C1682" s="22" t="s">
        <v>342</v>
      </c>
      <c r="D1682" s="21" t="s">
        <v>202</v>
      </c>
      <c r="E1682" s="8" t="s">
        <v>19</v>
      </c>
      <c r="F1682" s="8" t="s">
        <v>12</v>
      </c>
      <c r="G1682" s="8" t="s">
        <v>299</v>
      </c>
      <c r="H1682" s="9" t="s">
        <v>300</v>
      </c>
      <c r="J1682">
        <v>52548</v>
      </c>
    </row>
    <row r="1683" spans="1:10" hidden="1" x14ac:dyDescent="0.25">
      <c r="A1683" s="22">
        <v>1682</v>
      </c>
      <c r="B1683" s="22" t="s">
        <v>351</v>
      </c>
      <c r="C1683" s="22" t="s">
        <v>342</v>
      </c>
      <c r="D1683" s="21" t="s">
        <v>202</v>
      </c>
      <c r="E1683" s="8" t="s">
        <v>11</v>
      </c>
      <c r="F1683" s="8" t="s">
        <v>12</v>
      </c>
      <c r="G1683" s="8" t="s">
        <v>301</v>
      </c>
      <c r="H1683" s="9" t="s">
        <v>302</v>
      </c>
      <c r="J1683">
        <v>-0.26415606970113004</v>
      </c>
    </row>
    <row r="1684" spans="1:10" hidden="1" x14ac:dyDescent="0.25">
      <c r="A1684" s="22">
        <v>1683</v>
      </c>
      <c r="B1684" s="22" t="s">
        <v>351</v>
      </c>
      <c r="C1684" s="22" t="s">
        <v>342</v>
      </c>
      <c r="D1684" s="21" t="s">
        <v>303</v>
      </c>
      <c r="E1684" s="8" t="s">
        <v>11</v>
      </c>
      <c r="F1684" s="8" t="s">
        <v>12</v>
      </c>
      <c r="G1684" s="8" t="s">
        <v>304</v>
      </c>
      <c r="H1684" s="9" t="s">
        <v>305</v>
      </c>
    </row>
    <row r="1685" spans="1:10" hidden="1" x14ac:dyDescent="0.25">
      <c r="A1685" s="22">
        <v>1684</v>
      </c>
      <c r="B1685" s="22" t="s">
        <v>351</v>
      </c>
      <c r="C1685" s="22" t="s">
        <v>342</v>
      </c>
      <c r="D1685" s="21" t="s">
        <v>303</v>
      </c>
      <c r="E1685" s="8" t="s">
        <v>11</v>
      </c>
      <c r="F1685" s="8" t="s">
        <v>12</v>
      </c>
      <c r="G1685" s="8" t="s">
        <v>306</v>
      </c>
      <c r="H1685" s="9" t="s">
        <v>307</v>
      </c>
    </row>
    <row r="1686" spans="1:10" hidden="1" x14ac:dyDescent="0.25">
      <c r="A1686" s="22">
        <v>1685</v>
      </c>
      <c r="B1686" s="22" t="s">
        <v>351</v>
      </c>
      <c r="C1686" s="22" t="s">
        <v>342</v>
      </c>
      <c r="D1686" s="21" t="s">
        <v>303</v>
      </c>
      <c r="E1686" s="8" t="s">
        <v>11</v>
      </c>
      <c r="F1686" s="8" t="s">
        <v>12</v>
      </c>
      <c r="G1686" s="8" t="s">
        <v>308</v>
      </c>
      <c r="H1686" s="9" t="s">
        <v>309</v>
      </c>
    </row>
    <row r="1687" spans="1:10" hidden="1" x14ac:dyDescent="0.25">
      <c r="A1687" s="22">
        <v>1686</v>
      </c>
      <c r="B1687" s="22" t="s">
        <v>351</v>
      </c>
      <c r="C1687" s="22" t="s">
        <v>342</v>
      </c>
      <c r="D1687" s="21" t="s">
        <v>303</v>
      </c>
      <c r="E1687" s="8" t="s">
        <v>11</v>
      </c>
      <c r="F1687" s="8" t="s">
        <v>12</v>
      </c>
      <c r="G1687" s="8" t="s">
        <v>310</v>
      </c>
      <c r="H1687" s="9" t="s">
        <v>311</v>
      </c>
    </row>
    <row r="1688" spans="1:10" hidden="1" x14ac:dyDescent="0.25">
      <c r="A1688" s="22">
        <v>1687</v>
      </c>
      <c r="B1688" s="22" t="s">
        <v>351</v>
      </c>
      <c r="C1688" s="22" t="s">
        <v>342</v>
      </c>
      <c r="D1688" s="21" t="s">
        <v>303</v>
      </c>
      <c r="E1688" s="8" t="s">
        <v>11</v>
      </c>
      <c r="F1688" s="8" t="s">
        <v>12</v>
      </c>
      <c r="G1688" s="8" t="s">
        <v>312</v>
      </c>
      <c r="H1688" s="9" t="s">
        <v>313</v>
      </c>
    </row>
    <row r="1689" spans="1:10" hidden="1" x14ac:dyDescent="0.25">
      <c r="A1689" s="22">
        <v>1688</v>
      </c>
      <c r="B1689" s="22" t="s">
        <v>351</v>
      </c>
      <c r="C1689" s="22" t="s">
        <v>342</v>
      </c>
      <c r="D1689" s="21" t="s">
        <v>303</v>
      </c>
      <c r="E1689" s="8" t="s">
        <v>11</v>
      </c>
      <c r="F1689" s="8" t="s">
        <v>12</v>
      </c>
      <c r="G1689" s="8" t="s">
        <v>314</v>
      </c>
      <c r="H1689" s="9" t="s">
        <v>315</v>
      </c>
    </row>
    <row r="1690" spans="1:10" hidden="1" x14ac:dyDescent="0.25">
      <c r="A1690" s="22">
        <v>1689</v>
      </c>
      <c r="B1690" s="22" t="s">
        <v>351</v>
      </c>
      <c r="C1690" s="22" t="s">
        <v>342</v>
      </c>
      <c r="D1690" s="21" t="s">
        <v>303</v>
      </c>
      <c r="E1690" s="8" t="s">
        <v>11</v>
      </c>
      <c r="F1690" s="8" t="s">
        <v>12</v>
      </c>
      <c r="G1690" s="8" t="s">
        <v>316</v>
      </c>
      <c r="H1690" s="9" t="s">
        <v>317</v>
      </c>
    </row>
    <row r="1691" spans="1:10" hidden="1" x14ac:dyDescent="0.25">
      <c r="A1691" s="22">
        <v>1690</v>
      </c>
      <c r="B1691" s="22" t="s">
        <v>351</v>
      </c>
      <c r="C1691" s="22" t="s">
        <v>342</v>
      </c>
      <c r="D1691" s="21" t="s">
        <v>303</v>
      </c>
      <c r="E1691" s="8" t="s">
        <v>19</v>
      </c>
      <c r="F1691" s="8" t="s">
        <v>12</v>
      </c>
      <c r="G1691" s="8" t="s">
        <v>318</v>
      </c>
      <c r="H1691" s="9" t="s">
        <v>319</v>
      </c>
      <c r="J1691">
        <v>0</v>
      </c>
    </row>
    <row r="1692" spans="1:10" hidden="1" x14ac:dyDescent="0.25">
      <c r="A1692" s="22">
        <v>1691</v>
      </c>
      <c r="B1692" s="22" t="s">
        <v>351</v>
      </c>
      <c r="C1692" s="22" t="s">
        <v>342</v>
      </c>
      <c r="D1692" s="21" t="s">
        <v>303</v>
      </c>
      <c r="E1692" s="8" t="s">
        <v>19</v>
      </c>
      <c r="F1692" s="8" t="s">
        <v>12</v>
      </c>
      <c r="G1692" s="8" t="s">
        <v>320</v>
      </c>
      <c r="H1692" s="9" t="s">
        <v>321</v>
      </c>
      <c r="J1692">
        <v>0</v>
      </c>
    </row>
    <row r="1693" spans="1:10" hidden="1" x14ac:dyDescent="0.25">
      <c r="A1693" s="22">
        <v>1692</v>
      </c>
      <c r="B1693" s="22" t="s">
        <v>351</v>
      </c>
      <c r="C1693" s="22" t="s">
        <v>342</v>
      </c>
      <c r="D1693" s="21" t="s">
        <v>303</v>
      </c>
      <c r="E1693" s="8" t="s">
        <v>11</v>
      </c>
      <c r="F1693" s="8" t="s">
        <v>12</v>
      </c>
      <c r="G1693" s="8" t="s">
        <v>322</v>
      </c>
      <c r="H1693" s="9" t="s">
        <v>323</v>
      </c>
      <c r="J1693">
        <v>14160</v>
      </c>
    </row>
    <row r="1694" spans="1:10" hidden="1" x14ac:dyDescent="0.25">
      <c r="A1694" s="22">
        <v>1693</v>
      </c>
      <c r="B1694" s="22" t="s">
        <v>351</v>
      </c>
      <c r="C1694" s="22" t="s">
        <v>342</v>
      </c>
      <c r="D1694" s="21" t="s">
        <v>303</v>
      </c>
      <c r="E1694" s="8" t="s">
        <v>11</v>
      </c>
      <c r="F1694" s="8" t="s">
        <v>12</v>
      </c>
      <c r="G1694" s="8" t="s">
        <v>324</v>
      </c>
      <c r="H1694" s="9" t="s">
        <v>325</v>
      </c>
    </row>
    <row r="1695" spans="1:10" hidden="1" x14ac:dyDescent="0.25">
      <c r="A1695" s="22">
        <v>1694</v>
      </c>
      <c r="B1695" s="22" t="s">
        <v>351</v>
      </c>
      <c r="C1695" s="22" t="s">
        <v>342</v>
      </c>
      <c r="D1695" s="21" t="s">
        <v>303</v>
      </c>
      <c r="E1695" s="8" t="s">
        <v>11</v>
      </c>
      <c r="F1695" s="8" t="s">
        <v>12</v>
      </c>
      <c r="G1695" s="8" t="s">
        <v>326</v>
      </c>
      <c r="H1695" s="9" t="s">
        <v>327</v>
      </c>
      <c r="J1695">
        <v>-14160</v>
      </c>
    </row>
    <row r="1696" spans="1:10" hidden="1" x14ac:dyDescent="0.25">
      <c r="A1696" s="22">
        <v>1695</v>
      </c>
      <c r="B1696" s="22" t="s">
        <v>352</v>
      </c>
      <c r="C1696" s="22" t="s">
        <v>342</v>
      </c>
      <c r="D1696" s="21" t="s">
        <v>10</v>
      </c>
      <c r="E1696" s="8" t="s">
        <v>11</v>
      </c>
      <c r="F1696" s="8" t="s">
        <v>12</v>
      </c>
      <c r="G1696" s="8" t="s">
        <v>13</v>
      </c>
      <c r="H1696" s="9" t="s">
        <v>14</v>
      </c>
    </row>
    <row r="1697" spans="1:10" hidden="1" x14ac:dyDescent="0.25">
      <c r="A1697" s="22">
        <v>1696</v>
      </c>
      <c r="B1697" s="22" t="s">
        <v>352</v>
      </c>
      <c r="C1697" s="22" t="s">
        <v>342</v>
      </c>
      <c r="D1697" s="21" t="s">
        <v>10</v>
      </c>
      <c r="E1697" s="8" t="s">
        <v>11</v>
      </c>
      <c r="F1697" s="8" t="s">
        <v>12</v>
      </c>
      <c r="G1697" s="8" t="s">
        <v>15</v>
      </c>
      <c r="H1697" s="9" t="s">
        <v>16</v>
      </c>
    </row>
    <row r="1698" spans="1:10" hidden="1" x14ac:dyDescent="0.25">
      <c r="A1698" s="22">
        <v>1697</v>
      </c>
      <c r="B1698" s="22" t="s">
        <v>352</v>
      </c>
      <c r="C1698" s="22" t="s">
        <v>342</v>
      </c>
      <c r="D1698" s="21" t="s">
        <v>10</v>
      </c>
      <c r="E1698" s="8" t="s">
        <v>11</v>
      </c>
      <c r="F1698" s="8" t="s">
        <v>12</v>
      </c>
      <c r="G1698" s="8" t="s">
        <v>17</v>
      </c>
      <c r="H1698" s="9" t="s">
        <v>18</v>
      </c>
    </row>
    <row r="1699" spans="1:10" hidden="1" x14ac:dyDescent="0.25">
      <c r="A1699" s="22">
        <v>1698</v>
      </c>
      <c r="B1699" s="22" t="s">
        <v>352</v>
      </c>
      <c r="C1699" s="22" t="s">
        <v>342</v>
      </c>
      <c r="D1699" s="21" t="s">
        <v>10</v>
      </c>
      <c r="E1699" s="8" t="s">
        <v>19</v>
      </c>
      <c r="F1699" s="8" t="s">
        <v>12</v>
      </c>
      <c r="G1699" s="8" t="s">
        <v>20</v>
      </c>
      <c r="H1699" s="9" t="s">
        <v>21</v>
      </c>
      <c r="J1699">
        <v>0</v>
      </c>
    </row>
    <row r="1700" spans="1:10" hidden="1" x14ac:dyDescent="0.25">
      <c r="A1700" s="22">
        <v>1699</v>
      </c>
      <c r="B1700" s="22" t="s">
        <v>352</v>
      </c>
      <c r="C1700" s="22" t="s">
        <v>342</v>
      </c>
      <c r="D1700" s="21" t="s">
        <v>10</v>
      </c>
      <c r="E1700" s="8" t="s">
        <v>11</v>
      </c>
      <c r="F1700" s="8" t="s">
        <v>12</v>
      </c>
      <c r="G1700" s="8" t="s">
        <v>22</v>
      </c>
      <c r="H1700" s="9" t="s">
        <v>23</v>
      </c>
    </row>
    <row r="1701" spans="1:10" hidden="1" x14ac:dyDescent="0.25">
      <c r="A1701" s="22">
        <v>1700</v>
      </c>
      <c r="B1701" s="22" t="s">
        <v>352</v>
      </c>
      <c r="C1701" s="22" t="s">
        <v>342</v>
      </c>
      <c r="D1701" s="21" t="s">
        <v>10</v>
      </c>
      <c r="E1701" s="8" t="s">
        <v>11</v>
      </c>
      <c r="F1701" s="8" t="s">
        <v>12</v>
      </c>
      <c r="G1701" s="8" t="s">
        <v>24</v>
      </c>
      <c r="H1701" s="9" t="s">
        <v>25</v>
      </c>
    </row>
    <row r="1702" spans="1:10" hidden="1" x14ac:dyDescent="0.25">
      <c r="A1702" s="22">
        <v>1701</v>
      </c>
      <c r="B1702" s="22" t="s">
        <v>352</v>
      </c>
      <c r="C1702" s="22" t="s">
        <v>342</v>
      </c>
      <c r="D1702" s="21" t="s">
        <v>10</v>
      </c>
      <c r="E1702" s="8" t="s">
        <v>19</v>
      </c>
      <c r="F1702" s="8" t="s">
        <v>12</v>
      </c>
      <c r="G1702" s="8" t="s">
        <v>26</v>
      </c>
      <c r="H1702" s="9" t="s">
        <v>27</v>
      </c>
      <c r="J1702">
        <v>0</v>
      </c>
    </row>
    <row r="1703" spans="1:10" hidden="1" x14ac:dyDescent="0.25">
      <c r="A1703" s="22">
        <v>1702</v>
      </c>
      <c r="B1703" s="22" t="s">
        <v>352</v>
      </c>
      <c r="C1703" s="22" t="s">
        <v>342</v>
      </c>
      <c r="D1703" s="21" t="s">
        <v>10</v>
      </c>
      <c r="E1703" s="8" t="s">
        <v>11</v>
      </c>
      <c r="F1703" s="8" t="s">
        <v>12</v>
      </c>
      <c r="G1703" s="8" t="s">
        <v>28</v>
      </c>
      <c r="H1703" s="9" t="s">
        <v>29</v>
      </c>
    </row>
    <row r="1704" spans="1:10" hidden="1" x14ac:dyDescent="0.25">
      <c r="A1704" s="22">
        <v>1703</v>
      </c>
      <c r="B1704" s="22" t="s">
        <v>352</v>
      </c>
      <c r="C1704" s="22" t="s">
        <v>342</v>
      </c>
      <c r="D1704" s="21" t="s">
        <v>10</v>
      </c>
      <c r="E1704" s="8" t="s">
        <v>11</v>
      </c>
      <c r="F1704" s="8" t="s">
        <v>12</v>
      </c>
      <c r="G1704" s="8" t="s">
        <v>30</v>
      </c>
      <c r="H1704" s="9" t="s">
        <v>31</v>
      </c>
    </row>
    <row r="1705" spans="1:10" hidden="1" x14ac:dyDescent="0.25">
      <c r="A1705" s="22">
        <v>1704</v>
      </c>
      <c r="B1705" s="22" t="s">
        <v>352</v>
      </c>
      <c r="C1705" s="22" t="s">
        <v>342</v>
      </c>
      <c r="D1705" s="21" t="s">
        <v>10</v>
      </c>
      <c r="E1705" s="8" t="s">
        <v>11</v>
      </c>
      <c r="F1705" s="8" t="s">
        <v>12</v>
      </c>
      <c r="G1705" s="8" t="s">
        <v>32</v>
      </c>
      <c r="H1705" s="9" t="s">
        <v>33</v>
      </c>
      <c r="J1705">
        <v>34353</v>
      </c>
    </row>
    <row r="1706" spans="1:10" hidden="1" x14ac:dyDescent="0.25">
      <c r="A1706" s="22">
        <v>1705</v>
      </c>
      <c r="B1706" s="22" t="s">
        <v>352</v>
      </c>
      <c r="C1706" s="22" t="s">
        <v>342</v>
      </c>
      <c r="D1706" s="21" t="s">
        <v>10</v>
      </c>
      <c r="E1706" s="8" t="s">
        <v>11</v>
      </c>
      <c r="F1706" s="8" t="s">
        <v>12</v>
      </c>
      <c r="G1706" s="8" t="s">
        <v>34</v>
      </c>
      <c r="H1706" s="9" t="s">
        <v>35</v>
      </c>
    </row>
    <row r="1707" spans="1:10" hidden="1" x14ac:dyDescent="0.25">
      <c r="A1707" s="22">
        <v>1706</v>
      </c>
      <c r="B1707" s="22" t="s">
        <v>352</v>
      </c>
      <c r="C1707" s="22" t="s">
        <v>342</v>
      </c>
      <c r="D1707" s="21" t="s">
        <v>10</v>
      </c>
      <c r="E1707" s="8" t="s">
        <v>11</v>
      </c>
      <c r="F1707" s="8" t="s">
        <v>12</v>
      </c>
      <c r="G1707" s="8" t="s">
        <v>36</v>
      </c>
      <c r="H1707" s="9" t="s">
        <v>37</v>
      </c>
    </row>
    <row r="1708" spans="1:10" hidden="1" x14ac:dyDescent="0.25">
      <c r="A1708" s="22">
        <v>1707</v>
      </c>
      <c r="B1708" s="22" t="s">
        <v>352</v>
      </c>
      <c r="C1708" s="22" t="s">
        <v>342</v>
      </c>
      <c r="D1708" s="21" t="s">
        <v>10</v>
      </c>
      <c r="E1708" s="8" t="s">
        <v>11</v>
      </c>
      <c r="F1708" s="8" t="s">
        <v>12</v>
      </c>
      <c r="G1708" s="8" t="s">
        <v>38</v>
      </c>
      <c r="H1708" s="9" t="s">
        <v>39</v>
      </c>
    </row>
    <row r="1709" spans="1:10" hidden="1" x14ac:dyDescent="0.25">
      <c r="A1709" s="22">
        <v>1708</v>
      </c>
      <c r="B1709" s="22" t="s">
        <v>352</v>
      </c>
      <c r="C1709" s="22" t="s">
        <v>342</v>
      </c>
      <c r="D1709" s="21" t="s">
        <v>10</v>
      </c>
      <c r="E1709" s="8" t="s">
        <v>11</v>
      </c>
      <c r="F1709" s="8" t="s">
        <v>12</v>
      </c>
      <c r="G1709" s="8" t="s">
        <v>40</v>
      </c>
      <c r="H1709" s="9" t="s">
        <v>41</v>
      </c>
    </row>
    <row r="1710" spans="1:10" hidden="1" x14ac:dyDescent="0.25">
      <c r="A1710" s="22">
        <v>1709</v>
      </c>
      <c r="B1710" s="22" t="s">
        <v>352</v>
      </c>
      <c r="C1710" s="22" t="s">
        <v>342</v>
      </c>
      <c r="D1710" s="21" t="s">
        <v>10</v>
      </c>
      <c r="E1710" s="8" t="s">
        <v>11</v>
      </c>
      <c r="F1710" s="8" t="s">
        <v>12</v>
      </c>
      <c r="G1710" s="8" t="s">
        <v>42</v>
      </c>
      <c r="H1710" s="9" t="s">
        <v>43</v>
      </c>
    </row>
    <row r="1711" spans="1:10" hidden="1" x14ac:dyDescent="0.25">
      <c r="A1711" s="22">
        <v>1710</v>
      </c>
      <c r="B1711" s="22" t="s">
        <v>352</v>
      </c>
      <c r="C1711" s="22" t="s">
        <v>342</v>
      </c>
      <c r="D1711" s="21" t="s">
        <v>10</v>
      </c>
      <c r="E1711" s="8" t="s">
        <v>11</v>
      </c>
      <c r="F1711" s="8" t="s">
        <v>12</v>
      </c>
      <c r="G1711" s="8" t="s">
        <v>44</v>
      </c>
      <c r="H1711" s="9" t="s">
        <v>45</v>
      </c>
    </row>
    <row r="1712" spans="1:10" hidden="1" x14ac:dyDescent="0.25">
      <c r="A1712" s="22">
        <v>1711</v>
      </c>
      <c r="B1712" s="22" t="s">
        <v>352</v>
      </c>
      <c r="C1712" s="22" t="s">
        <v>342</v>
      </c>
      <c r="D1712" s="21" t="s">
        <v>10</v>
      </c>
      <c r="E1712" s="8" t="s">
        <v>11</v>
      </c>
      <c r="F1712" s="8" t="s">
        <v>12</v>
      </c>
      <c r="G1712" s="8" t="s">
        <v>46</v>
      </c>
      <c r="H1712" s="9" t="s">
        <v>47</v>
      </c>
    </row>
    <row r="1713" spans="1:8" hidden="1" x14ac:dyDescent="0.25">
      <c r="A1713" s="22">
        <v>1712</v>
      </c>
      <c r="B1713" s="22" t="s">
        <v>352</v>
      </c>
      <c r="C1713" s="22" t="s">
        <v>342</v>
      </c>
      <c r="D1713" s="21" t="s">
        <v>10</v>
      </c>
      <c r="E1713" s="8" t="s">
        <v>11</v>
      </c>
      <c r="F1713" s="8" t="s">
        <v>12</v>
      </c>
      <c r="G1713" s="8" t="s">
        <v>48</v>
      </c>
      <c r="H1713" s="9" t="s">
        <v>49</v>
      </c>
    </row>
    <row r="1714" spans="1:8" hidden="1" x14ac:dyDescent="0.25">
      <c r="A1714" s="22">
        <v>1713</v>
      </c>
      <c r="B1714" s="22" t="s">
        <v>352</v>
      </c>
      <c r="C1714" s="22" t="s">
        <v>342</v>
      </c>
      <c r="D1714" s="21" t="s">
        <v>10</v>
      </c>
      <c r="E1714" s="8" t="s">
        <v>11</v>
      </c>
      <c r="F1714" s="8" t="s">
        <v>12</v>
      </c>
      <c r="G1714" s="8" t="s">
        <v>50</v>
      </c>
      <c r="H1714" s="9" t="s">
        <v>51</v>
      </c>
    </row>
    <row r="1715" spans="1:8" hidden="1" x14ac:dyDescent="0.25">
      <c r="A1715" s="22">
        <v>1714</v>
      </c>
      <c r="B1715" s="22" t="s">
        <v>352</v>
      </c>
      <c r="C1715" s="22" t="s">
        <v>342</v>
      </c>
      <c r="D1715" s="21" t="s">
        <v>10</v>
      </c>
      <c r="E1715" s="8" t="s">
        <v>11</v>
      </c>
      <c r="F1715" s="8" t="s">
        <v>12</v>
      </c>
      <c r="G1715" s="8" t="s">
        <v>52</v>
      </c>
      <c r="H1715" s="9" t="s">
        <v>53</v>
      </c>
    </row>
    <row r="1716" spans="1:8" hidden="1" x14ac:dyDescent="0.25">
      <c r="A1716" s="22">
        <v>1715</v>
      </c>
      <c r="B1716" s="22" t="s">
        <v>352</v>
      </c>
      <c r="C1716" s="22" t="s">
        <v>342</v>
      </c>
      <c r="D1716" s="21" t="s">
        <v>10</v>
      </c>
      <c r="E1716" s="8" t="s">
        <v>11</v>
      </c>
      <c r="F1716" s="8" t="s">
        <v>12</v>
      </c>
      <c r="G1716" s="8" t="s">
        <v>54</v>
      </c>
      <c r="H1716" s="9" t="s">
        <v>55</v>
      </c>
    </row>
    <row r="1717" spans="1:8" hidden="1" x14ac:dyDescent="0.25">
      <c r="A1717" s="22">
        <v>1716</v>
      </c>
      <c r="B1717" s="22" t="s">
        <v>352</v>
      </c>
      <c r="C1717" s="22" t="s">
        <v>342</v>
      </c>
      <c r="D1717" s="21" t="s">
        <v>10</v>
      </c>
      <c r="E1717" s="8" t="s">
        <v>11</v>
      </c>
      <c r="F1717" s="8" t="s">
        <v>12</v>
      </c>
      <c r="G1717" s="8" t="s">
        <v>56</v>
      </c>
      <c r="H1717" s="9" t="s">
        <v>57</v>
      </c>
    </row>
    <row r="1718" spans="1:8" hidden="1" x14ac:dyDescent="0.25">
      <c r="A1718" s="22">
        <v>1717</v>
      </c>
      <c r="B1718" s="22" t="s">
        <v>352</v>
      </c>
      <c r="C1718" s="22" t="s">
        <v>342</v>
      </c>
      <c r="D1718" s="21" t="s">
        <v>10</v>
      </c>
      <c r="E1718" s="8" t="s">
        <v>11</v>
      </c>
      <c r="F1718" s="8" t="s">
        <v>12</v>
      </c>
      <c r="G1718" s="8" t="s">
        <v>58</v>
      </c>
      <c r="H1718" s="9" t="s">
        <v>59</v>
      </c>
    </row>
    <row r="1719" spans="1:8" hidden="1" x14ac:dyDescent="0.25">
      <c r="A1719" s="22">
        <v>1718</v>
      </c>
      <c r="B1719" s="22" t="s">
        <v>352</v>
      </c>
      <c r="C1719" s="22" t="s">
        <v>342</v>
      </c>
      <c r="D1719" s="21" t="s">
        <v>10</v>
      </c>
      <c r="E1719" s="8" t="s">
        <v>11</v>
      </c>
      <c r="F1719" s="8" t="s">
        <v>12</v>
      </c>
      <c r="G1719" s="8" t="s">
        <v>60</v>
      </c>
      <c r="H1719" s="9" t="s">
        <v>61</v>
      </c>
    </row>
    <row r="1720" spans="1:8" hidden="1" x14ac:dyDescent="0.25">
      <c r="A1720" s="22">
        <v>1719</v>
      </c>
      <c r="B1720" s="22" t="s">
        <v>352</v>
      </c>
      <c r="C1720" s="22" t="s">
        <v>342</v>
      </c>
      <c r="D1720" s="21" t="s">
        <v>10</v>
      </c>
      <c r="E1720" s="8" t="s">
        <v>11</v>
      </c>
      <c r="F1720" s="8" t="s">
        <v>12</v>
      </c>
      <c r="G1720" s="8" t="s">
        <v>62</v>
      </c>
      <c r="H1720" s="9" t="s">
        <v>63</v>
      </c>
    </row>
    <row r="1721" spans="1:8" hidden="1" x14ac:dyDescent="0.25">
      <c r="A1721" s="22">
        <v>1720</v>
      </c>
      <c r="B1721" s="22" t="s">
        <v>352</v>
      </c>
      <c r="C1721" s="22" t="s">
        <v>342</v>
      </c>
      <c r="D1721" s="21" t="s">
        <v>10</v>
      </c>
      <c r="E1721" s="8" t="s">
        <v>11</v>
      </c>
      <c r="F1721" s="8" t="s">
        <v>12</v>
      </c>
      <c r="G1721" s="8" t="s">
        <v>64</v>
      </c>
      <c r="H1721" s="9" t="s">
        <v>65</v>
      </c>
    </row>
    <row r="1722" spans="1:8" hidden="1" x14ac:dyDescent="0.25">
      <c r="A1722" s="22">
        <v>1721</v>
      </c>
      <c r="B1722" s="22" t="s">
        <v>352</v>
      </c>
      <c r="C1722" s="22" t="s">
        <v>342</v>
      </c>
      <c r="D1722" s="21" t="s">
        <v>10</v>
      </c>
      <c r="E1722" s="8" t="s">
        <v>11</v>
      </c>
      <c r="F1722" s="8" t="s">
        <v>12</v>
      </c>
      <c r="G1722" s="8" t="s">
        <v>66</v>
      </c>
      <c r="H1722" s="9" t="s">
        <v>67</v>
      </c>
    </row>
    <row r="1723" spans="1:8" hidden="1" x14ac:dyDescent="0.25">
      <c r="A1723" s="22">
        <v>1722</v>
      </c>
      <c r="B1723" s="22" t="s">
        <v>352</v>
      </c>
      <c r="C1723" s="22" t="s">
        <v>342</v>
      </c>
      <c r="D1723" s="21" t="s">
        <v>10</v>
      </c>
      <c r="E1723" s="8" t="s">
        <v>11</v>
      </c>
      <c r="F1723" s="8" t="s">
        <v>12</v>
      </c>
      <c r="G1723" s="8" t="s">
        <v>68</v>
      </c>
      <c r="H1723" s="9" t="s">
        <v>69</v>
      </c>
    </row>
    <row r="1724" spans="1:8" hidden="1" x14ac:dyDescent="0.25">
      <c r="A1724" s="22">
        <v>1723</v>
      </c>
      <c r="B1724" s="22" t="s">
        <v>352</v>
      </c>
      <c r="C1724" s="22" t="s">
        <v>342</v>
      </c>
      <c r="D1724" s="21" t="s">
        <v>10</v>
      </c>
      <c r="E1724" s="8" t="s">
        <v>11</v>
      </c>
      <c r="F1724" s="8" t="s">
        <v>12</v>
      </c>
      <c r="G1724" s="8" t="s">
        <v>70</v>
      </c>
      <c r="H1724" s="9" t="s">
        <v>71</v>
      </c>
    </row>
    <row r="1725" spans="1:8" hidden="1" x14ac:dyDescent="0.25">
      <c r="A1725" s="22">
        <v>1724</v>
      </c>
      <c r="B1725" s="22" t="s">
        <v>352</v>
      </c>
      <c r="C1725" s="22" t="s">
        <v>342</v>
      </c>
      <c r="D1725" s="21" t="s">
        <v>10</v>
      </c>
      <c r="E1725" s="8" t="s">
        <v>11</v>
      </c>
      <c r="F1725" s="8" t="s">
        <v>12</v>
      </c>
      <c r="G1725" s="8" t="s">
        <v>72</v>
      </c>
      <c r="H1725" s="9" t="s">
        <v>73</v>
      </c>
    </row>
    <row r="1726" spans="1:8" hidden="1" x14ac:dyDescent="0.25">
      <c r="A1726" s="22">
        <v>1725</v>
      </c>
      <c r="B1726" s="22" t="s">
        <v>352</v>
      </c>
      <c r="C1726" s="22" t="s">
        <v>342</v>
      </c>
      <c r="D1726" s="21" t="s">
        <v>10</v>
      </c>
      <c r="E1726" s="8" t="s">
        <v>11</v>
      </c>
      <c r="F1726" s="8" t="s">
        <v>12</v>
      </c>
      <c r="G1726" s="8" t="s">
        <v>74</v>
      </c>
      <c r="H1726" s="9" t="s">
        <v>75</v>
      </c>
    </row>
    <row r="1727" spans="1:8" hidden="1" x14ac:dyDescent="0.25">
      <c r="A1727" s="22">
        <v>1726</v>
      </c>
      <c r="B1727" s="22" t="s">
        <v>352</v>
      </c>
      <c r="C1727" s="22" t="s">
        <v>342</v>
      </c>
      <c r="D1727" s="21" t="s">
        <v>10</v>
      </c>
      <c r="E1727" s="8" t="s">
        <v>11</v>
      </c>
      <c r="F1727" s="8" t="s">
        <v>12</v>
      </c>
      <c r="G1727" s="8" t="s">
        <v>76</v>
      </c>
      <c r="H1727" s="9" t="s">
        <v>77</v>
      </c>
    </row>
    <row r="1728" spans="1:8" hidden="1" x14ac:dyDescent="0.25">
      <c r="A1728" s="22">
        <v>1727</v>
      </c>
      <c r="B1728" s="22" t="s">
        <v>352</v>
      </c>
      <c r="C1728" s="22" t="s">
        <v>342</v>
      </c>
      <c r="D1728" s="21" t="s">
        <v>10</v>
      </c>
      <c r="E1728" s="8" t="s">
        <v>11</v>
      </c>
      <c r="F1728" s="8" t="s">
        <v>12</v>
      </c>
      <c r="G1728" s="8" t="s">
        <v>78</v>
      </c>
      <c r="H1728" s="9" t="s">
        <v>79</v>
      </c>
    </row>
    <row r="1729" spans="1:10" hidden="1" x14ac:dyDescent="0.25">
      <c r="A1729" s="22">
        <v>1728</v>
      </c>
      <c r="B1729" s="22" t="s">
        <v>352</v>
      </c>
      <c r="C1729" s="22" t="s">
        <v>342</v>
      </c>
      <c r="D1729" s="21" t="s">
        <v>10</v>
      </c>
      <c r="E1729" s="8" t="s">
        <v>11</v>
      </c>
      <c r="F1729" s="8" t="s">
        <v>12</v>
      </c>
      <c r="G1729" s="8" t="s">
        <v>80</v>
      </c>
      <c r="H1729" s="9" t="s">
        <v>81</v>
      </c>
    </row>
    <row r="1730" spans="1:10" hidden="1" x14ac:dyDescent="0.25">
      <c r="A1730" s="22">
        <v>1729</v>
      </c>
      <c r="B1730" s="22" t="s">
        <v>352</v>
      </c>
      <c r="C1730" s="22" t="s">
        <v>342</v>
      </c>
      <c r="D1730" s="21" t="s">
        <v>10</v>
      </c>
      <c r="E1730" s="8" t="s">
        <v>11</v>
      </c>
      <c r="F1730" s="8" t="s">
        <v>12</v>
      </c>
      <c r="G1730" s="8" t="s">
        <v>82</v>
      </c>
      <c r="H1730" s="9" t="s">
        <v>83</v>
      </c>
    </row>
    <row r="1731" spans="1:10" hidden="1" x14ac:dyDescent="0.25">
      <c r="A1731" s="22">
        <v>1730</v>
      </c>
      <c r="B1731" s="22" t="s">
        <v>352</v>
      </c>
      <c r="C1731" s="22" t="s">
        <v>342</v>
      </c>
      <c r="D1731" s="21" t="s">
        <v>10</v>
      </c>
      <c r="E1731" s="8" t="s">
        <v>11</v>
      </c>
      <c r="F1731" s="8" t="s">
        <v>12</v>
      </c>
      <c r="G1731" s="8" t="s">
        <v>84</v>
      </c>
      <c r="H1731" s="9" t="s">
        <v>85</v>
      </c>
    </row>
    <row r="1732" spans="1:10" hidden="1" x14ac:dyDescent="0.25">
      <c r="A1732" s="22">
        <v>1731</v>
      </c>
      <c r="B1732" s="22" t="s">
        <v>352</v>
      </c>
      <c r="C1732" s="22" t="s">
        <v>342</v>
      </c>
      <c r="D1732" s="21" t="s">
        <v>10</v>
      </c>
      <c r="E1732" s="8" t="s">
        <v>11</v>
      </c>
      <c r="F1732" s="8" t="s">
        <v>12</v>
      </c>
      <c r="G1732" s="8" t="s">
        <v>86</v>
      </c>
      <c r="H1732" s="9" t="s">
        <v>87</v>
      </c>
    </row>
    <row r="1733" spans="1:10" hidden="1" x14ac:dyDescent="0.25">
      <c r="A1733" s="22">
        <v>1732</v>
      </c>
      <c r="B1733" s="22" t="s">
        <v>352</v>
      </c>
      <c r="C1733" s="22" t="s">
        <v>342</v>
      </c>
      <c r="D1733" s="21" t="s">
        <v>10</v>
      </c>
      <c r="E1733" s="8" t="s">
        <v>11</v>
      </c>
      <c r="F1733" s="8" t="s">
        <v>12</v>
      </c>
      <c r="G1733" s="8" t="s">
        <v>88</v>
      </c>
      <c r="H1733" s="9" t="s">
        <v>89</v>
      </c>
    </row>
    <row r="1734" spans="1:10" hidden="1" x14ac:dyDescent="0.25">
      <c r="A1734" s="22">
        <v>1733</v>
      </c>
      <c r="B1734" s="22" t="s">
        <v>352</v>
      </c>
      <c r="C1734" s="22" t="s">
        <v>342</v>
      </c>
      <c r="D1734" s="21" t="s">
        <v>10</v>
      </c>
      <c r="E1734" s="8" t="s">
        <v>11</v>
      </c>
      <c r="F1734" s="8" t="s">
        <v>12</v>
      </c>
      <c r="G1734" s="8" t="s">
        <v>90</v>
      </c>
      <c r="H1734" s="9" t="s">
        <v>91</v>
      </c>
    </row>
    <row r="1735" spans="1:10" hidden="1" x14ac:dyDescent="0.25">
      <c r="A1735" s="22">
        <v>1734</v>
      </c>
      <c r="B1735" s="22" t="s">
        <v>352</v>
      </c>
      <c r="C1735" s="22" t="s">
        <v>342</v>
      </c>
      <c r="D1735" s="21" t="s">
        <v>10</v>
      </c>
      <c r="E1735" s="8" t="s">
        <v>11</v>
      </c>
      <c r="F1735" s="8" t="s">
        <v>12</v>
      </c>
      <c r="G1735" s="8" t="s">
        <v>92</v>
      </c>
      <c r="H1735" s="9" t="s">
        <v>93</v>
      </c>
    </row>
    <row r="1736" spans="1:10" hidden="1" x14ac:dyDescent="0.25">
      <c r="A1736" s="22">
        <v>1735</v>
      </c>
      <c r="B1736" s="22" t="s">
        <v>352</v>
      </c>
      <c r="C1736" s="22" t="s">
        <v>342</v>
      </c>
      <c r="D1736" s="21" t="s">
        <v>10</v>
      </c>
      <c r="E1736" s="8" t="s">
        <v>11</v>
      </c>
      <c r="F1736" s="8" t="s">
        <v>12</v>
      </c>
      <c r="G1736" s="8" t="s">
        <v>94</v>
      </c>
      <c r="H1736" s="9" t="s">
        <v>95</v>
      </c>
    </row>
    <row r="1737" spans="1:10" hidden="1" x14ac:dyDescent="0.25">
      <c r="A1737" s="22">
        <v>1736</v>
      </c>
      <c r="B1737" s="22" t="s">
        <v>352</v>
      </c>
      <c r="C1737" s="22" t="s">
        <v>342</v>
      </c>
      <c r="D1737" s="21" t="s">
        <v>10</v>
      </c>
      <c r="E1737" s="8" t="s">
        <v>11</v>
      </c>
      <c r="F1737" s="8" t="s">
        <v>12</v>
      </c>
      <c r="G1737" s="8" t="s">
        <v>96</v>
      </c>
      <c r="H1737" s="9" t="s">
        <v>97</v>
      </c>
    </row>
    <row r="1738" spans="1:10" hidden="1" x14ac:dyDescent="0.25">
      <c r="A1738" s="22">
        <v>1737</v>
      </c>
      <c r="B1738" s="22" t="s">
        <v>352</v>
      </c>
      <c r="C1738" s="22" t="s">
        <v>342</v>
      </c>
      <c r="D1738" s="21" t="s">
        <v>10</v>
      </c>
      <c r="E1738" s="8" t="s">
        <v>19</v>
      </c>
      <c r="F1738" s="8" t="s">
        <v>12</v>
      </c>
      <c r="G1738" s="8" t="s">
        <v>98</v>
      </c>
      <c r="H1738" s="9" t="s">
        <v>99</v>
      </c>
      <c r="J1738">
        <v>34353</v>
      </c>
    </row>
    <row r="1739" spans="1:10" hidden="1" x14ac:dyDescent="0.25">
      <c r="A1739" s="22">
        <v>1738</v>
      </c>
      <c r="B1739" s="22" t="s">
        <v>352</v>
      </c>
      <c r="C1739" s="22" t="s">
        <v>342</v>
      </c>
      <c r="D1739" s="21" t="s">
        <v>10</v>
      </c>
      <c r="E1739" s="8" t="s">
        <v>11</v>
      </c>
      <c r="F1739" s="8" t="s">
        <v>12</v>
      </c>
      <c r="G1739" s="8" t="s">
        <v>100</v>
      </c>
      <c r="H1739" s="9" t="s">
        <v>101</v>
      </c>
    </row>
    <row r="1740" spans="1:10" hidden="1" x14ac:dyDescent="0.25">
      <c r="A1740" s="22">
        <v>1739</v>
      </c>
      <c r="B1740" s="22" t="s">
        <v>352</v>
      </c>
      <c r="C1740" s="22" t="s">
        <v>342</v>
      </c>
      <c r="D1740" s="21" t="s">
        <v>10</v>
      </c>
      <c r="E1740" s="8" t="s">
        <v>11</v>
      </c>
      <c r="F1740" s="8" t="s">
        <v>12</v>
      </c>
      <c r="G1740" s="8" t="s">
        <v>102</v>
      </c>
      <c r="H1740" s="9" t="s">
        <v>103</v>
      </c>
    </row>
    <row r="1741" spans="1:10" hidden="1" x14ac:dyDescent="0.25">
      <c r="A1741" s="22">
        <v>1740</v>
      </c>
      <c r="B1741" s="22" t="s">
        <v>352</v>
      </c>
      <c r="C1741" s="22" t="s">
        <v>342</v>
      </c>
      <c r="D1741" s="21" t="s">
        <v>10</v>
      </c>
      <c r="E1741" s="8" t="s">
        <v>11</v>
      </c>
      <c r="F1741" s="8" t="s">
        <v>12</v>
      </c>
      <c r="G1741" s="8" t="s">
        <v>104</v>
      </c>
      <c r="H1741" s="9" t="s">
        <v>105</v>
      </c>
    </row>
    <row r="1742" spans="1:10" hidden="1" x14ac:dyDescent="0.25">
      <c r="A1742" s="22">
        <v>1741</v>
      </c>
      <c r="B1742" s="22" t="s">
        <v>352</v>
      </c>
      <c r="C1742" s="22" t="s">
        <v>342</v>
      </c>
      <c r="D1742" s="21" t="s">
        <v>10</v>
      </c>
      <c r="E1742" s="8" t="s">
        <v>11</v>
      </c>
      <c r="F1742" s="8" t="s">
        <v>12</v>
      </c>
      <c r="G1742" s="8" t="s">
        <v>106</v>
      </c>
      <c r="H1742" s="9" t="s">
        <v>107</v>
      </c>
    </row>
    <row r="1743" spans="1:10" hidden="1" x14ac:dyDescent="0.25">
      <c r="A1743" s="22">
        <v>1742</v>
      </c>
      <c r="B1743" s="22" t="s">
        <v>352</v>
      </c>
      <c r="C1743" s="22" t="s">
        <v>342</v>
      </c>
      <c r="D1743" s="21" t="s">
        <v>10</v>
      </c>
      <c r="E1743" s="8" t="s">
        <v>11</v>
      </c>
      <c r="F1743" s="8" t="s">
        <v>12</v>
      </c>
      <c r="G1743" s="8" t="s">
        <v>108</v>
      </c>
      <c r="H1743" s="9" t="s">
        <v>109</v>
      </c>
    </row>
    <row r="1744" spans="1:10" hidden="1" x14ac:dyDescent="0.25">
      <c r="A1744" s="22">
        <v>1743</v>
      </c>
      <c r="B1744" s="22" t="s">
        <v>352</v>
      </c>
      <c r="C1744" s="22" t="s">
        <v>342</v>
      </c>
      <c r="D1744" s="21" t="s">
        <v>10</v>
      </c>
      <c r="E1744" s="8" t="s">
        <v>11</v>
      </c>
      <c r="F1744" s="8" t="s">
        <v>12</v>
      </c>
      <c r="G1744" s="8" t="s">
        <v>110</v>
      </c>
      <c r="H1744" s="9" t="s">
        <v>111</v>
      </c>
    </row>
    <row r="1745" spans="1:10" hidden="1" x14ac:dyDescent="0.25">
      <c r="A1745" s="22">
        <v>1744</v>
      </c>
      <c r="B1745" s="22" t="s">
        <v>352</v>
      </c>
      <c r="C1745" s="22" t="s">
        <v>342</v>
      </c>
      <c r="D1745" s="21" t="s">
        <v>10</v>
      </c>
      <c r="E1745" s="8" t="s">
        <v>11</v>
      </c>
      <c r="F1745" s="8" t="s">
        <v>12</v>
      </c>
      <c r="G1745" s="8" t="s">
        <v>112</v>
      </c>
      <c r="H1745" s="9" t="s">
        <v>113</v>
      </c>
    </row>
    <row r="1746" spans="1:10" hidden="1" x14ac:dyDescent="0.25">
      <c r="A1746" s="22">
        <v>1745</v>
      </c>
      <c r="B1746" s="22" t="s">
        <v>352</v>
      </c>
      <c r="C1746" s="22" t="s">
        <v>342</v>
      </c>
      <c r="D1746" s="21" t="s">
        <v>10</v>
      </c>
      <c r="E1746" s="8" t="s">
        <v>11</v>
      </c>
      <c r="F1746" s="8" t="s">
        <v>12</v>
      </c>
      <c r="G1746" s="8" t="s">
        <v>114</v>
      </c>
      <c r="H1746" s="9" t="s">
        <v>115</v>
      </c>
    </row>
    <row r="1747" spans="1:10" hidden="1" x14ac:dyDescent="0.25">
      <c r="A1747" s="22">
        <v>1746</v>
      </c>
      <c r="B1747" s="22" t="s">
        <v>352</v>
      </c>
      <c r="C1747" s="22" t="s">
        <v>342</v>
      </c>
      <c r="D1747" s="21" t="s">
        <v>10</v>
      </c>
      <c r="E1747" s="8" t="s">
        <v>11</v>
      </c>
      <c r="F1747" s="8" t="s">
        <v>12</v>
      </c>
      <c r="G1747" s="8" t="s">
        <v>116</v>
      </c>
      <c r="H1747" s="9" t="s">
        <v>117</v>
      </c>
    </row>
    <row r="1748" spans="1:10" hidden="1" x14ac:dyDescent="0.25">
      <c r="A1748" s="22">
        <v>1747</v>
      </c>
      <c r="B1748" s="22" t="s">
        <v>352</v>
      </c>
      <c r="C1748" s="22" t="s">
        <v>342</v>
      </c>
      <c r="D1748" s="21" t="s">
        <v>10</v>
      </c>
      <c r="E1748" s="8" t="s">
        <v>19</v>
      </c>
      <c r="F1748" s="8" t="s">
        <v>12</v>
      </c>
      <c r="G1748" s="8" t="s">
        <v>118</v>
      </c>
      <c r="H1748" s="9" t="s">
        <v>119</v>
      </c>
      <c r="J1748">
        <v>34353</v>
      </c>
    </row>
    <row r="1749" spans="1:10" hidden="1" x14ac:dyDescent="0.25">
      <c r="A1749" s="22">
        <v>1748</v>
      </c>
      <c r="B1749" s="22" t="s">
        <v>352</v>
      </c>
      <c r="C1749" s="22" t="s">
        <v>342</v>
      </c>
      <c r="D1749" s="21" t="s">
        <v>120</v>
      </c>
      <c r="E1749" s="8" t="s">
        <v>11</v>
      </c>
      <c r="F1749" s="8" t="s">
        <v>121</v>
      </c>
      <c r="G1749" s="8" t="s">
        <v>122</v>
      </c>
      <c r="H1749" s="9" t="s">
        <v>123</v>
      </c>
    </row>
    <row r="1750" spans="1:10" hidden="1" x14ac:dyDescent="0.25">
      <c r="A1750" s="22">
        <v>1749</v>
      </c>
      <c r="B1750" s="22" t="s">
        <v>352</v>
      </c>
      <c r="C1750" s="22" t="s">
        <v>342</v>
      </c>
      <c r="D1750" s="21" t="s">
        <v>120</v>
      </c>
      <c r="E1750" s="8" t="s">
        <v>11</v>
      </c>
      <c r="F1750" s="8" t="s">
        <v>121</v>
      </c>
      <c r="G1750" s="8" t="s">
        <v>124</v>
      </c>
      <c r="H1750" s="9" t="s">
        <v>125</v>
      </c>
    </row>
    <row r="1751" spans="1:10" hidden="1" x14ac:dyDescent="0.25">
      <c r="A1751" s="22">
        <v>1750</v>
      </c>
      <c r="B1751" s="22" t="s">
        <v>352</v>
      </c>
      <c r="C1751" s="22" t="s">
        <v>342</v>
      </c>
      <c r="D1751" s="21" t="s">
        <v>120</v>
      </c>
      <c r="E1751" s="8" t="s">
        <v>11</v>
      </c>
      <c r="F1751" s="8" t="s">
        <v>121</v>
      </c>
      <c r="G1751" s="8" t="s">
        <v>126</v>
      </c>
      <c r="H1751" s="9" t="s">
        <v>127</v>
      </c>
    </row>
    <row r="1752" spans="1:10" hidden="1" x14ac:dyDescent="0.25">
      <c r="A1752" s="22">
        <v>1751</v>
      </c>
      <c r="B1752" s="22" t="s">
        <v>352</v>
      </c>
      <c r="C1752" s="22" t="s">
        <v>342</v>
      </c>
      <c r="D1752" s="21" t="s">
        <v>120</v>
      </c>
      <c r="E1752" s="8" t="s">
        <v>11</v>
      </c>
      <c r="F1752" s="8" t="s">
        <v>121</v>
      </c>
      <c r="G1752" s="8" t="s">
        <v>128</v>
      </c>
      <c r="H1752" s="9" t="s">
        <v>129</v>
      </c>
    </row>
    <row r="1753" spans="1:10" hidden="1" x14ac:dyDescent="0.25">
      <c r="A1753" s="22">
        <v>1752</v>
      </c>
      <c r="B1753" s="22" t="s">
        <v>352</v>
      </c>
      <c r="C1753" s="22" t="s">
        <v>342</v>
      </c>
      <c r="D1753" s="21" t="s">
        <v>120</v>
      </c>
      <c r="E1753" s="8" t="s">
        <v>11</v>
      </c>
      <c r="F1753" s="8" t="s">
        <v>130</v>
      </c>
      <c r="G1753" s="8" t="s">
        <v>131</v>
      </c>
      <c r="H1753" s="9" t="s">
        <v>132</v>
      </c>
    </row>
    <row r="1754" spans="1:10" hidden="1" x14ac:dyDescent="0.25">
      <c r="A1754" s="22">
        <v>1753</v>
      </c>
      <c r="B1754" s="22" t="s">
        <v>352</v>
      </c>
      <c r="C1754" s="22" t="s">
        <v>342</v>
      </c>
      <c r="D1754" s="21" t="s">
        <v>120</v>
      </c>
      <c r="E1754" s="8" t="s">
        <v>11</v>
      </c>
      <c r="F1754" s="8" t="s">
        <v>130</v>
      </c>
      <c r="G1754" s="8" t="s">
        <v>133</v>
      </c>
      <c r="H1754" s="9" t="s">
        <v>134</v>
      </c>
    </row>
    <row r="1755" spans="1:10" hidden="1" x14ac:dyDescent="0.25">
      <c r="A1755" s="22">
        <v>1754</v>
      </c>
      <c r="B1755" s="22" t="s">
        <v>352</v>
      </c>
      <c r="C1755" s="22" t="s">
        <v>342</v>
      </c>
      <c r="D1755" s="21" t="s">
        <v>120</v>
      </c>
      <c r="E1755" s="8" t="s">
        <v>11</v>
      </c>
      <c r="F1755" s="8" t="s">
        <v>130</v>
      </c>
      <c r="G1755" s="8" t="s">
        <v>135</v>
      </c>
      <c r="H1755" s="9" t="s">
        <v>136</v>
      </c>
    </row>
    <row r="1756" spans="1:10" hidden="1" x14ac:dyDescent="0.25">
      <c r="A1756" s="22">
        <v>1755</v>
      </c>
      <c r="B1756" s="22" t="s">
        <v>352</v>
      </c>
      <c r="C1756" s="22" t="s">
        <v>342</v>
      </c>
      <c r="D1756" s="21" t="s">
        <v>120</v>
      </c>
      <c r="E1756" s="8" t="s">
        <v>11</v>
      </c>
      <c r="F1756" s="8" t="s">
        <v>130</v>
      </c>
      <c r="G1756" s="8" t="s">
        <v>137</v>
      </c>
      <c r="H1756" s="9" t="s">
        <v>138</v>
      </c>
    </row>
    <row r="1757" spans="1:10" hidden="1" x14ac:dyDescent="0.25">
      <c r="A1757" s="22">
        <v>1756</v>
      </c>
      <c r="B1757" s="22" t="s">
        <v>352</v>
      </c>
      <c r="C1757" s="22" t="s">
        <v>342</v>
      </c>
      <c r="D1757" s="21" t="s">
        <v>120</v>
      </c>
      <c r="E1757" s="8" t="s">
        <v>11</v>
      </c>
      <c r="F1757" s="8" t="s">
        <v>130</v>
      </c>
      <c r="G1757" s="8" t="s">
        <v>139</v>
      </c>
      <c r="H1757" s="9" t="s">
        <v>140</v>
      </c>
    </row>
    <row r="1758" spans="1:10" hidden="1" x14ac:dyDescent="0.25">
      <c r="A1758" s="22">
        <v>1757</v>
      </c>
      <c r="B1758" s="22" t="s">
        <v>352</v>
      </c>
      <c r="C1758" s="22" t="s">
        <v>342</v>
      </c>
      <c r="D1758" s="21" t="s">
        <v>120</v>
      </c>
      <c r="E1758" s="8" t="s">
        <v>11</v>
      </c>
      <c r="F1758" s="8" t="s">
        <v>130</v>
      </c>
      <c r="G1758" s="8" t="s">
        <v>141</v>
      </c>
      <c r="H1758" s="9" t="s">
        <v>142</v>
      </c>
    </row>
    <row r="1759" spans="1:10" hidden="1" x14ac:dyDescent="0.25">
      <c r="A1759" s="22">
        <v>1758</v>
      </c>
      <c r="B1759" s="22" t="s">
        <v>352</v>
      </c>
      <c r="C1759" s="22" t="s">
        <v>342</v>
      </c>
      <c r="D1759" s="21" t="s">
        <v>120</v>
      </c>
      <c r="E1759" s="8" t="s">
        <v>11</v>
      </c>
      <c r="F1759" s="8" t="s">
        <v>130</v>
      </c>
      <c r="G1759" s="8" t="s">
        <v>143</v>
      </c>
      <c r="H1759" s="9" t="s">
        <v>144</v>
      </c>
    </row>
    <row r="1760" spans="1:10" hidden="1" x14ac:dyDescent="0.25">
      <c r="A1760" s="22">
        <v>1759</v>
      </c>
      <c r="B1760" s="22" t="s">
        <v>352</v>
      </c>
      <c r="C1760" s="22" t="s">
        <v>342</v>
      </c>
      <c r="D1760" s="21" t="s">
        <v>120</v>
      </c>
      <c r="E1760" s="8" t="s">
        <v>11</v>
      </c>
      <c r="F1760" s="8" t="s">
        <v>130</v>
      </c>
      <c r="G1760" s="8" t="s">
        <v>145</v>
      </c>
      <c r="H1760" s="9" t="s">
        <v>146</v>
      </c>
    </row>
    <row r="1761" spans="1:8" hidden="1" x14ac:dyDescent="0.25">
      <c r="A1761" s="22">
        <v>1760</v>
      </c>
      <c r="B1761" s="22" t="s">
        <v>352</v>
      </c>
      <c r="C1761" s="22" t="s">
        <v>342</v>
      </c>
      <c r="D1761" s="21" t="s">
        <v>120</v>
      </c>
      <c r="E1761" s="8" t="s">
        <v>11</v>
      </c>
      <c r="F1761" s="8" t="s">
        <v>130</v>
      </c>
      <c r="G1761" s="8" t="s">
        <v>147</v>
      </c>
      <c r="H1761" s="9" t="s">
        <v>148</v>
      </c>
    </row>
    <row r="1762" spans="1:8" hidden="1" x14ac:dyDescent="0.25">
      <c r="A1762" s="22">
        <v>1761</v>
      </c>
      <c r="B1762" s="22" t="s">
        <v>352</v>
      </c>
      <c r="C1762" s="22" t="s">
        <v>342</v>
      </c>
      <c r="D1762" s="21" t="s">
        <v>120</v>
      </c>
      <c r="E1762" s="8" t="s">
        <v>11</v>
      </c>
      <c r="F1762" s="8" t="s">
        <v>130</v>
      </c>
      <c r="G1762" s="8" t="s">
        <v>149</v>
      </c>
      <c r="H1762" s="9" t="s">
        <v>150</v>
      </c>
    </row>
    <row r="1763" spans="1:8" hidden="1" x14ac:dyDescent="0.25">
      <c r="A1763" s="22">
        <v>1762</v>
      </c>
      <c r="B1763" s="22" t="s">
        <v>352</v>
      </c>
      <c r="C1763" s="22" t="s">
        <v>342</v>
      </c>
      <c r="D1763" s="21" t="s">
        <v>120</v>
      </c>
      <c r="E1763" s="8" t="s">
        <v>11</v>
      </c>
      <c r="F1763" s="8" t="s">
        <v>130</v>
      </c>
      <c r="G1763" s="8" t="s">
        <v>151</v>
      </c>
      <c r="H1763" s="9" t="s">
        <v>152</v>
      </c>
    </row>
    <row r="1764" spans="1:8" hidden="1" x14ac:dyDescent="0.25">
      <c r="A1764" s="22">
        <v>1763</v>
      </c>
      <c r="B1764" s="22" t="s">
        <v>352</v>
      </c>
      <c r="C1764" s="22" t="s">
        <v>342</v>
      </c>
      <c r="D1764" s="21" t="s">
        <v>120</v>
      </c>
      <c r="E1764" s="8" t="s">
        <v>11</v>
      </c>
      <c r="F1764" s="8" t="s">
        <v>130</v>
      </c>
      <c r="G1764" s="8" t="s">
        <v>153</v>
      </c>
      <c r="H1764" s="9" t="s">
        <v>154</v>
      </c>
    </row>
    <row r="1765" spans="1:8" hidden="1" x14ac:dyDescent="0.25">
      <c r="A1765" s="22">
        <v>1764</v>
      </c>
      <c r="B1765" s="22" t="s">
        <v>352</v>
      </c>
      <c r="C1765" s="22" t="s">
        <v>342</v>
      </c>
      <c r="D1765" s="21" t="s">
        <v>120</v>
      </c>
      <c r="E1765" s="8" t="s">
        <v>11</v>
      </c>
      <c r="F1765" s="8" t="s">
        <v>130</v>
      </c>
      <c r="G1765" s="8" t="s">
        <v>155</v>
      </c>
      <c r="H1765" s="9" t="s">
        <v>156</v>
      </c>
    </row>
    <row r="1766" spans="1:8" hidden="1" x14ac:dyDescent="0.25">
      <c r="A1766" s="22">
        <v>1765</v>
      </c>
      <c r="B1766" s="22" t="s">
        <v>352</v>
      </c>
      <c r="C1766" s="22" t="s">
        <v>342</v>
      </c>
      <c r="D1766" s="21" t="s">
        <v>120</v>
      </c>
      <c r="E1766" s="8" t="s">
        <v>11</v>
      </c>
      <c r="F1766" s="8" t="s">
        <v>130</v>
      </c>
      <c r="G1766" s="8" t="s">
        <v>157</v>
      </c>
      <c r="H1766" s="9" t="s">
        <v>158</v>
      </c>
    </row>
    <row r="1767" spans="1:8" hidden="1" x14ac:dyDescent="0.25">
      <c r="A1767" s="22">
        <v>1766</v>
      </c>
      <c r="B1767" s="22" t="s">
        <v>352</v>
      </c>
      <c r="C1767" s="22" t="s">
        <v>342</v>
      </c>
      <c r="D1767" s="21" t="s">
        <v>120</v>
      </c>
      <c r="E1767" s="8" t="s">
        <v>11</v>
      </c>
      <c r="F1767" s="8" t="s">
        <v>130</v>
      </c>
      <c r="G1767" s="8" t="s">
        <v>159</v>
      </c>
      <c r="H1767" s="9" t="s">
        <v>160</v>
      </c>
    </row>
    <row r="1768" spans="1:8" hidden="1" x14ac:dyDescent="0.25">
      <c r="A1768" s="22">
        <v>1767</v>
      </c>
      <c r="B1768" s="22" t="s">
        <v>352</v>
      </c>
      <c r="C1768" s="22" t="s">
        <v>342</v>
      </c>
      <c r="D1768" s="21" t="s">
        <v>120</v>
      </c>
      <c r="E1768" s="8" t="s">
        <v>11</v>
      </c>
      <c r="F1768" s="8" t="s">
        <v>130</v>
      </c>
      <c r="G1768" s="8" t="s">
        <v>161</v>
      </c>
      <c r="H1768" s="9" t="s">
        <v>162</v>
      </c>
    </row>
    <row r="1769" spans="1:8" hidden="1" x14ac:dyDescent="0.25">
      <c r="A1769" s="22">
        <v>1768</v>
      </c>
      <c r="B1769" s="22" t="s">
        <v>352</v>
      </c>
      <c r="C1769" s="22" t="s">
        <v>342</v>
      </c>
      <c r="D1769" s="21" t="s">
        <v>120</v>
      </c>
      <c r="E1769" s="8" t="s">
        <v>11</v>
      </c>
      <c r="F1769" s="8" t="s">
        <v>130</v>
      </c>
      <c r="G1769" s="8" t="s">
        <v>163</v>
      </c>
      <c r="H1769" s="9" t="s">
        <v>164</v>
      </c>
    </row>
    <row r="1770" spans="1:8" hidden="1" x14ac:dyDescent="0.25">
      <c r="A1770" s="22">
        <v>1769</v>
      </c>
      <c r="B1770" s="22" t="s">
        <v>352</v>
      </c>
      <c r="C1770" s="22" t="s">
        <v>342</v>
      </c>
      <c r="D1770" s="21" t="s">
        <v>120</v>
      </c>
      <c r="E1770" s="8" t="s">
        <v>11</v>
      </c>
      <c r="F1770" s="8" t="s">
        <v>130</v>
      </c>
      <c r="G1770" s="8" t="s">
        <v>165</v>
      </c>
      <c r="H1770" s="9" t="s">
        <v>166</v>
      </c>
    </row>
    <row r="1771" spans="1:8" hidden="1" x14ac:dyDescent="0.25">
      <c r="A1771" s="22">
        <v>1770</v>
      </c>
      <c r="B1771" s="22" t="s">
        <v>352</v>
      </c>
      <c r="C1771" s="22" t="s">
        <v>342</v>
      </c>
      <c r="D1771" s="21" t="s">
        <v>120</v>
      </c>
      <c r="E1771" s="8" t="s">
        <v>11</v>
      </c>
      <c r="F1771" s="8" t="s">
        <v>130</v>
      </c>
      <c r="G1771" s="8" t="s">
        <v>167</v>
      </c>
      <c r="H1771" s="9" t="s">
        <v>168</v>
      </c>
    </row>
    <row r="1772" spans="1:8" hidden="1" x14ac:dyDescent="0.25">
      <c r="A1772" s="22">
        <v>1771</v>
      </c>
      <c r="B1772" s="22" t="s">
        <v>352</v>
      </c>
      <c r="C1772" s="22" t="s">
        <v>342</v>
      </c>
      <c r="D1772" s="21" t="s">
        <v>120</v>
      </c>
      <c r="E1772" s="8" t="s">
        <v>11</v>
      </c>
      <c r="F1772" s="8" t="s">
        <v>130</v>
      </c>
      <c r="G1772" s="8" t="s">
        <v>169</v>
      </c>
      <c r="H1772" s="9" t="s">
        <v>170</v>
      </c>
    </row>
    <row r="1773" spans="1:8" hidden="1" x14ac:dyDescent="0.25">
      <c r="A1773" s="22">
        <v>1772</v>
      </c>
      <c r="B1773" s="22" t="s">
        <v>352</v>
      </c>
      <c r="C1773" s="22" t="s">
        <v>342</v>
      </c>
      <c r="D1773" s="21" t="s">
        <v>120</v>
      </c>
      <c r="E1773" s="8" t="s">
        <v>11</v>
      </c>
      <c r="F1773" s="8" t="s">
        <v>130</v>
      </c>
      <c r="G1773" s="8" t="s">
        <v>171</v>
      </c>
      <c r="H1773" s="9" t="s">
        <v>172</v>
      </c>
    </row>
    <row r="1774" spans="1:8" hidden="1" x14ac:dyDescent="0.25">
      <c r="A1774" s="22">
        <v>1773</v>
      </c>
      <c r="B1774" s="22" t="s">
        <v>352</v>
      </c>
      <c r="C1774" s="22" t="s">
        <v>342</v>
      </c>
      <c r="D1774" s="21" t="s">
        <v>120</v>
      </c>
      <c r="E1774" s="8" t="s">
        <v>11</v>
      </c>
      <c r="F1774" s="8" t="s">
        <v>130</v>
      </c>
      <c r="G1774" s="8" t="s">
        <v>173</v>
      </c>
      <c r="H1774" s="9" t="s">
        <v>174</v>
      </c>
    </row>
    <row r="1775" spans="1:8" hidden="1" x14ac:dyDescent="0.25">
      <c r="A1775" s="22">
        <v>1774</v>
      </c>
      <c r="B1775" s="22" t="s">
        <v>352</v>
      </c>
      <c r="C1775" s="22" t="s">
        <v>342</v>
      </c>
      <c r="D1775" s="21" t="s">
        <v>120</v>
      </c>
      <c r="E1775" s="8" t="s">
        <v>11</v>
      </c>
      <c r="F1775" s="8" t="s">
        <v>130</v>
      </c>
      <c r="G1775" s="8" t="s">
        <v>175</v>
      </c>
      <c r="H1775" s="9" t="s">
        <v>176</v>
      </c>
    </row>
    <row r="1776" spans="1:8" ht="14.45" x14ac:dyDescent="0.3">
      <c r="A1776" s="22">
        <v>1775</v>
      </c>
      <c r="B1776" s="22" t="s">
        <v>352</v>
      </c>
      <c r="C1776" s="22" t="s">
        <v>342</v>
      </c>
      <c r="D1776" s="21" t="s">
        <v>120</v>
      </c>
      <c r="E1776" s="8" t="s">
        <v>11</v>
      </c>
      <c r="F1776" s="8" t="s">
        <v>130</v>
      </c>
      <c r="G1776" s="8" t="s">
        <v>177</v>
      </c>
      <c r="H1776" s="9" t="s">
        <v>178</v>
      </c>
    </row>
    <row r="1777" spans="1:11" hidden="1" x14ac:dyDescent="0.25">
      <c r="A1777" s="22">
        <v>1776</v>
      </c>
      <c r="B1777" s="22" t="s">
        <v>352</v>
      </c>
      <c r="C1777" s="22" t="s">
        <v>342</v>
      </c>
      <c r="D1777" s="21" t="s">
        <v>120</v>
      </c>
      <c r="E1777" s="8" t="s">
        <v>11</v>
      </c>
      <c r="F1777" s="8" t="s">
        <v>130</v>
      </c>
      <c r="G1777" s="8" t="s">
        <v>179</v>
      </c>
      <c r="H1777" s="9" t="s">
        <v>180</v>
      </c>
    </row>
    <row r="1778" spans="1:11" ht="14.45" x14ac:dyDescent="0.3">
      <c r="A1778" s="22">
        <v>1777</v>
      </c>
      <c r="B1778" s="22" t="s">
        <v>352</v>
      </c>
      <c r="C1778" s="22" t="s">
        <v>342</v>
      </c>
      <c r="D1778" s="21" t="s">
        <v>120</v>
      </c>
      <c r="E1778" s="8" t="s">
        <v>11</v>
      </c>
      <c r="F1778" s="8" t="s">
        <v>130</v>
      </c>
      <c r="G1778" s="8" t="s">
        <v>181</v>
      </c>
      <c r="H1778" s="9" t="s">
        <v>182</v>
      </c>
    </row>
    <row r="1779" spans="1:11" ht="14.45" x14ac:dyDescent="0.3">
      <c r="A1779" s="22">
        <v>1778</v>
      </c>
      <c r="B1779" s="22" t="s">
        <v>352</v>
      </c>
      <c r="C1779" s="22" t="s">
        <v>342</v>
      </c>
      <c r="D1779" s="21" t="s">
        <v>120</v>
      </c>
      <c r="E1779" s="8" t="s">
        <v>11</v>
      </c>
      <c r="F1779" s="8" t="s">
        <v>130</v>
      </c>
      <c r="G1779" s="8" t="s">
        <v>183</v>
      </c>
      <c r="H1779" s="9" t="s">
        <v>184</v>
      </c>
    </row>
    <row r="1780" spans="1:11" ht="14.45" x14ac:dyDescent="0.3">
      <c r="A1780" s="22">
        <v>1779</v>
      </c>
      <c r="B1780" s="22" t="s">
        <v>352</v>
      </c>
      <c r="C1780" s="22" t="s">
        <v>342</v>
      </c>
      <c r="D1780" s="21" t="s">
        <v>120</v>
      </c>
      <c r="E1780" s="8" t="s">
        <v>11</v>
      </c>
      <c r="F1780" s="8" t="s">
        <v>130</v>
      </c>
      <c r="G1780" s="8" t="s">
        <v>185</v>
      </c>
      <c r="H1780" s="9" t="s">
        <v>186</v>
      </c>
    </row>
    <row r="1781" spans="1:11" ht="14.45" x14ac:dyDescent="0.3">
      <c r="A1781" s="22">
        <v>1780</v>
      </c>
      <c r="B1781" s="22" t="s">
        <v>352</v>
      </c>
      <c r="C1781" s="22" t="s">
        <v>342</v>
      </c>
      <c r="D1781" s="21" t="s">
        <v>120</v>
      </c>
      <c r="E1781" s="8" t="s">
        <v>11</v>
      </c>
      <c r="F1781" s="8" t="s">
        <v>130</v>
      </c>
      <c r="G1781" s="8" t="s">
        <v>187</v>
      </c>
      <c r="H1781" s="9" t="s">
        <v>188</v>
      </c>
    </row>
    <row r="1782" spans="1:11" ht="14.45" x14ac:dyDescent="0.3">
      <c r="A1782" s="22">
        <v>1781</v>
      </c>
      <c r="B1782" s="22" t="s">
        <v>352</v>
      </c>
      <c r="C1782" s="22" t="s">
        <v>342</v>
      </c>
      <c r="D1782" s="21" t="s">
        <v>120</v>
      </c>
      <c r="E1782" s="8" t="s">
        <v>11</v>
      </c>
      <c r="F1782" s="8" t="s">
        <v>130</v>
      </c>
      <c r="G1782" s="8" t="s">
        <v>189</v>
      </c>
      <c r="H1782" s="9" t="s">
        <v>190</v>
      </c>
      <c r="I1782">
        <v>0.5</v>
      </c>
      <c r="J1782">
        <v>16789</v>
      </c>
      <c r="K1782" s="19">
        <f>J1782/I1782</f>
        <v>33578</v>
      </c>
    </row>
    <row r="1783" spans="1:11" hidden="1" x14ac:dyDescent="0.25">
      <c r="A1783" s="22">
        <v>1782</v>
      </c>
      <c r="B1783" s="22" t="s">
        <v>352</v>
      </c>
      <c r="C1783" s="22" t="s">
        <v>342</v>
      </c>
      <c r="D1783" s="21" t="s">
        <v>120</v>
      </c>
      <c r="E1783" s="8" t="s">
        <v>11</v>
      </c>
      <c r="F1783" s="8" t="s">
        <v>191</v>
      </c>
      <c r="G1783" s="8" t="s">
        <v>192</v>
      </c>
      <c r="H1783" s="9" t="s">
        <v>193</v>
      </c>
    </row>
    <row r="1784" spans="1:11" hidden="1" x14ac:dyDescent="0.25">
      <c r="A1784" s="22">
        <v>1783</v>
      </c>
      <c r="B1784" s="22" t="s">
        <v>352</v>
      </c>
      <c r="C1784" s="22" t="s">
        <v>342</v>
      </c>
      <c r="D1784" s="21" t="s">
        <v>120</v>
      </c>
      <c r="E1784" s="8" t="s">
        <v>11</v>
      </c>
      <c r="F1784" s="8" t="s">
        <v>191</v>
      </c>
      <c r="G1784" s="8" t="s">
        <v>194</v>
      </c>
      <c r="H1784" s="9" t="s">
        <v>195</v>
      </c>
    </row>
    <row r="1785" spans="1:11" hidden="1" x14ac:dyDescent="0.25">
      <c r="A1785" s="22">
        <v>1784</v>
      </c>
      <c r="B1785" s="22" t="s">
        <v>352</v>
      </c>
      <c r="C1785" s="22" t="s">
        <v>342</v>
      </c>
      <c r="D1785" s="21" t="s">
        <v>120</v>
      </c>
      <c r="E1785" s="8" t="s">
        <v>11</v>
      </c>
      <c r="F1785" s="8" t="s">
        <v>191</v>
      </c>
      <c r="G1785" s="8" t="s">
        <v>196</v>
      </c>
      <c r="H1785" s="9" t="s">
        <v>197</v>
      </c>
    </row>
    <row r="1786" spans="1:11" hidden="1" x14ac:dyDescent="0.25">
      <c r="A1786" s="22">
        <v>1785</v>
      </c>
      <c r="B1786" s="22" t="s">
        <v>352</v>
      </c>
      <c r="C1786" s="22" t="s">
        <v>342</v>
      </c>
      <c r="D1786" s="21" t="s">
        <v>120</v>
      </c>
      <c r="E1786" s="8" t="s">
        <v>11</v>
      </c>
      <c r="F1786" s="8" t="s">
        <v>12</v>
      </c>
      <c r="G1786" s="8" t="s">
        <v>198</v>
      </c>
      <c r="H1786" s="9" t="s">
        <v>199</v>
      </c>
      <c r="I1786" t="s">
        <v>328</v>
      </c>
    </row>
    <row r="1787" spans="1:11" hidden="1" x14ac:dyDescent="0.25">
      <c r="A1787" s="22">
        <v>1786</v>
      </c>
      <c r="B1787" s="22" t="s">
        <v>352</v>
      </c>
      <c r="C1787" s="22" t="s">
        <v>342</v>
      </c>
      <c r="D1787" s="21" t="s">
        <v>120</v>
      </c>
      <c r="E1787" s="8" t="s">
        <v>19</v>
      </c>
      <c r="F1787" s="8" t="s">
        <v>12</v>
      </c>
      <c r="G1787" s="8" t="s">
        <v>200</v>
      </c>
      <c r="H1787" s="9" t="s">
        <v>201</v>
      </c>
      <c r="I1787">
        <v>0.5</v>
      </c>
      <c r="J1787">
        <v>16789</v>
      </c>
    </row>
    <row r="1788" spans="1:11" hidden="1" x14ac:dyDescent="0.25">
      <c r="A1788" s="22">
        <v>1787</v>
      </c>
      <c r="B1788" s="22" t="s">
        <v>352</v>
      </c>
      <c r="C1788" s="22" t="s">
        <v>342</v>
      </c>
      <c r="D1788" s="21" t="s">
        <v>202</v>
      </c>
      <c r="E1788" s="8" t="s">
        <v>19</v>
      </c>
      <c r="F1788" s="8" t="s">
        <v>12</v>
      </c>
      <c r="G1788" s="8" t="s">
        <v>203</v>
      </c>
      <c r="H1788" s="9" t="s">
        <v>204</v>
      </c>
      <c r="J1788">
        <v>16789</v>
      </c>
    </row>
    <row r="1789" spans="1:11" hidden="1" x14ac:dyDescent="0.25">
      <c r="A1789" s="22">
        <v>1788</v>
      </c>
      <c r="B1789" s="22" t="s">
        <v>352</v>
      </c>
      <c r="C1789" s="22" t="s">
        <v>342</v>
      </c>
      <c r="D1789" s="21" t="s">
        <v>202</v>
      </c>
      <c r="E1789" s="8" t="s">
        <v>11</v>
      </c>
      <c r="F1789" s="8" t="s">
        <v>12</v>
      </c>
      <c r="G1789" s="8" t="s">
        <v>205</v>
      </c>
      <c r="H1789" s="9" t="s">
        <v>206</v>
      </c>
    </row>
    <row r="1790" spans="1:11" hidden="1" x14ac:dyDescent="0.25">
      <c r="A1790" s="22">
        <v>1789</v>
      </c>
      <c r="B1790" s="22" t="s">
        <v>352</v>
      </c>
      <c r="C1790" s="22" t="s">
        <v>342</v>
      </c>
      <c r="D1790" s="21" t="s">
        <v>202</v>
      </c>
      <c r="E1790" s="8" t="s">
        <v>11</v>
      </c>
      <c r="F1790" s="8" t="s">
        <v>12</v>
      </c>
      <c r="G1790" s="8" t="s">
        <v>207</v>
      </c>
      <c r="H1790" s="9" t="s">
        <v>208</v>
      </c>
    </row>
    <row r="1791" spans="1:11" hidden="1" x14ac:dyDescent="0.25">
      <c r="A1791" s="22">
        <v>1790</v>
      </c>
      <c r="B1791" s="22" t="s">
        <v>352</v>
      </c>
      <c r="C1791" s="22" t="s">
        <v>342</v>
      </c>
      <c r="D1791" s="21" t="s">
        <v>202</v>
      </c>
      <c r="E1791" s="8" t="s">
        <v>11</v>
      </c>
      <c r="F1791" s="8" t="s">
        <v>12</v>
      </c>
      <c r="G1791" s="8" t="s">
        <v>209</v>
      </c>
      <c r="H1791" s="9" t="s">
        <v>210</v>
      </c>
    </row>
    <row r="1792" spans="1:11" hidden="1" x14ac:dyDescent="0.25">
      <c r="A1792" s="22">
        <v>1791</v>
      </c>
      <c r="B1792" s="22" t="s">
        <v>352</v>
      </c>
      <c r="C1792" s="22" t="s">
        <v>342</v>
      </c>
      <c r="D1792" s="21" t="s">
        <v>202</v>
      </c>
      <c r="E1792" s="8" t="s">
        <v>11</v>
      </c>
      <c r="F1792" s="8" t="s">
        <v>12</v>
      </c>
      <c r="G1792" s="8" t="s">
        <v>211</v>
      </c>
      <c r="H1792" s="9" t="s">
        <v>212</v>
      </c>
    </row>
    <row r="1793" spans="1:10" hidden="1" x14ac:dyDescent="0.25">
      <c r="A1793" s="22">
        <v>1792</v>
      </c>
      <c r="B1793" s="22" t="s">
        <v>352</v>
      </c>
      <c r="C1793" s="22" t="s">
        <v>342</v>
      </c>
      <c r="D1793" s="21" t="s">
        <v>202</v>
      </c>
      <c r="E1793" s="8" t="s">
        <v>19</v>
      </c>
      <c r="F1793" s="8" t="s">
        <v>12</v>
      </c>
      <c r="G1793" s="8" t="s">
        <v>213</v>
      </c>
      <c r="H1793" s="9" t="s">
        <v>214</v>
      </c>
      <c r="J1793">
        <v>0</v>
      </c>
    </row>
    <row r="1794" spans="1:10" hidden="1" x14ac:dyDescent="0.25">
      <c r="A1794" s="22">
        <v>1793</v>
      </c>
      <c r="B1794" s="22" t="s">
        <v>352</v>
      </c>
      <c r="C1794" s="22" t="s">
        <v>342</v>
      </c>
      <c r="D1794" s="21" t="s">
        <v>202</v>
      </c>
      <c r="E1794" s="8" t="s">
        <v>11</v>
      </c>
      <c r="F1794" s="8" t="s">
        <v>12</v>
      </c>
      <c r="G1794" s="8" t="s">
        <v>215</v>
      </c>
      <c r="H1794" s="9" t="s">
        <v>216</v>
      </c>
    </row>
    <row r="1795" spans="1:10" hidden="1" x14ac:dyDescent="0.25">
      <c r="A1795" s="22">
        <v>1794</v>
      </c>
      <c r="B1795" s="22" t="s">
        <v>352</v>
      </c>
      <c r="C1795" s="22" t="s">
        <v>342</v>
      </c>
      <c r="D1795" s="21" t="s">
        <v>202</v>
      </c>
      <c r="E1795" s="8" t="s">
        <v>19</v>
      </c>
      <c r="F1795" s="8" t="s">
        <v>12</v>
      </c>
      <c r="G1795" s="8" t="s">
        <v>217</v>
      </c>
      <c r="H1795" s="9" t="s">
        <v>218</v>
      </c>
      <c r="J1795">
        <v>16789</v>
      </c>
    </row>
    <row r="1796" spans="1:10" hidden="1" x14ac:dyDescent="0.25">
      <c r="A1796" s="22">
        <v>1795</v>
      </c>
      <c r="B1796" s="22" t="s">
        <v>352</v>
      </c>
      <c r="C1796" s="22" t="s">
        <v>342</v>
      </c>
      <c r="D1796" s="21" t="s">
        <v>202</v>
      </c>
      <c r="E1796" s="8" t="s">
        <v>11</v>
      </c>
      <c r="F1796" s="8" t="s">
        <v>12</v>
      </c>
      <c r="G1796" s="8" t="s">
        <v>219</v>
      </c>
      <c r="H1796" s="9" t="s">
        <v>220</v>
      </c>
      <c r="J1796">
        <v>1581</v>
      </c>
    </row>
    <row r="1797" spans="1:10" hidden="1" x14ac:dyDescent="0.25">
      <c r="A1797" s="22">
        <v>1796</v>
      </c>
      <c r="B1797" s="22" t="s">
        <v>352</v>
      </c>
      <c r="C1797" s="22" t="s">
        <v>342</v>
      </c>
      <c r="D1797" s="21" t="s">
        <v>202</v>
      </c>
      <c r="E1797" s="8" t="s">
        <v>11</v>
      </c>
      <c r="F1797" s="8" t="s">
        <v>12</v>
      </c>
      <c r="G1797" s="8" t="s">
        <v>221</v>
      </c>
      <c r="H1797" s="9" t="s">
        <v>222</v>
      </c>
      <c r="J1797">
        <v>9084</v>
      </c>
    </row>
    <row r="1798" spans="1:10" hidden="1" x14ac:dyDescent="0.25">
      <c r="A1798" s="22">
        <v>1797</v>
      </c>
      <c r="B1798" s="22" t="s">
        <v>352</v>
      </c>
      <c r="C1798" s="22" t="s">
        <v>342</v>
      </c>
      <c r="D1798" s="21" t="s">
        <v>202</v>
      </c>
      <c r="E1798" s="8" t="s">
        <v>11</v>
      </c>
      <c r="F1798" s="8" t="s">
        <v>12</v>
      </c>
      <c r="G1798" s="8" t="s">
        <v>223</v>
      </c>
      <c r="H1798" s="9" t="s">
        <v>224</v>
      </c>
    </row>
    <row r="1799" spans="1:10" hidden="1" x14ac:dyDescent="0.25">
      <c r="A1799" s="22">
        <v>1798</v>
      </c>
      <c r="B1799" s="22" t="s">
        <v>352</v>
      </c>
      <c r="C1799" s="22" t="s">
        <v>342</v>
      </c>
      <c r="D1799" s="21" t="s">
        <v>202</v>
      </c>
      <c r="E1799" s="8" t="s">
        <v>19</v>
      </c>
      <c r="F1799" s="8" t="s">
        <v>12</v>
      </c>
      <c r="G1799" s="8" t="s">
        <v>225</v>
      </c>
      <c r="H1799" s="9" t="s">
        <v>226</v>
      </c>
      <c r="J1799">
        <v>27454</v>
      </c>
    </row>
    <row r="1800" spans="1:10" hidden="1" x14ac:dyDescent="0.25">
      <c r="A1800" s="22">
        <v>1799</v>
      </c>
      <c r="B1800" s="22" t="s">
        <v>352</v>
      </c>
      <c r="C1800" s="22" t="s">
        <v>342</v>
      </c>
      <c r="D1800" s="21" t="s">
        <v>202</v>
      </c>
      <c r="E1800" s="8" t="s">
        <v>11</v>
      </c>
      <c r="F1800" s="8" t="s">
        <v>12</v>
      </c>
      <c r="G1800" s="8" t="s">
        <v>227</v>
      </c>
      <c r="H1800" s="9" t="s">
        <v>228</v>
      </c>
    </row>
    <row r="1801" spans="1:10" hidden="1" x14ac:dyDescent="0.25">
      <c r="A1801" s="22">
        <v>1800</v>
      </c>
      <c r="B1801" s="22" t="s">
        <v>352</v>
      </c>
      <c r="C1801" s="22" t="s">
        <v>342</v>
      </c>
      <c r="D1801" s="21" t="s">
        <v>202</v>
      </c>
      <c r="E1801" s="8" t="s">
        <v>11</v>
      </c>
      <c r="F1801" s="8" t="s">
        <v>12</v>
      </c>
      <c r="G1801" s="8" t="s">
        <v>229</v>
      </c>
      <c r="H1801" s="9" t="s">
        <v>230</v>
      </c>
    </row>
    <row r="1802" spans="1:10" hidden="1" x14ac:dyDescent="0.25">
      <c r="A1802" s="22">
        <v>1801</v>
      </c>
      <c r="B1802" s="22" t="s">
        <v>352</v>
      </c>
      <c r="C1802" s="22" t="s">
        <v>342</v>
      </c>
      <c r="D1802" s="21" t="s">
        <v>202</v>
      </c>
      <c r="E1802" s="8" t="s">
        <v>11</v>
      </c>
      <c r="F1802" s="8" t="s">
        <v>12</v>
      </c>
      <c r="G1802" s="8" t="s">
        <v>231</v>
      </c>
      <c r="H1802" s="9" t="s">
        <v>232</v>
      </c>
    </row>
    <row r="1803" spans="1:10" hidden="1" x14ac:dyDescent="0.25">
      <c r="A1803" s="22">
        <v>1802</v>
      </c>
      <c r="B1803" s="22" t="s">
        <v>352</v>
      </c>
      <c r="C1803" s="22" t="s">
        <v>342</v>
      </c>
      <c r="D1803" s="21" t="s">
        <v>202</v>
      </c>
      <c r="E1803" s="8" t="s">
        <v>11</v>
      </c>
      <c r="F1803" s="8" t="s">
        <v>12</v>
      </c>
      <c r="G1803" s="8" t="s">
        <v>233</v>
      </c>
      <c r="H1803" s="9" t="s">
        <v>234</v>
      </c>
    </row>
    <row r="1804" spans="1:10" hidden="1" x14ac:dyDescent="0.25">
      <c r="A1804" s="22">
        <v>1803</v>
      </c>
      <c r="B1804" s="22" t="s">
        <v>352</v>
      </c>
      <c r="C1804" s="22" t="s">
        <v>342</v>
      </c>
      <c r="D1804" s="21" t="s">
        <v>202</v>
      </c>
      <c r="E1804" s="8" t="s">
        <v>19</v>
      </c>
      <c r="F1804" s="8" t="s">
        <v>12</v>
      </c>
      <c r="G1804" s="8" t="s">
        <v>235</v>
      </c>
      <c r="H1804" s="9" t="s">
        <v>236</v>
      </c>
      <c r="J1804">
        <v>0</v>
      </c>
    </row>
    <row r="1805" spans="1:10" hidden="1" x14ac:dyDescent="0.25">
      <c r="A1805" s="22">
        <v>1804</v>
      </c>
      <c r="B1805" s="22" t="s">
        <v>352</v>
      </c>
      <c r="C1805" s="22" t="s">
        <v>342</v>
      </c>
      <c r="D1805" s="21" t="s">
        <v>202</v>
      </c>
      <c r="E1805" s="8" t="s">
        <v>11</v>
      </c>
      <c r="F1805" s="8" t="s">
        <v>12</v>
      </c>
      <c r="G1805" s="8" t="s">
        <v>237</v>
      </c>
      <c r="H1805" s="9" t="s">
        <v>238</v>
      </c>
    </row>
    <row r="1806" spans="1:10" hidden="1" x14ac:dyDescent="0.25">
      <c r="A1806" s="22">
        <v>1805</v>
      </c>
      <c r="B1806" s="22" t="s">
        <v>352</v>
      </c>
      <c r="C1806" s="22" t="s">
        <v>342</v>
      </c>
      <c r="D1806" s="21" t="s">
        <v>202</v>
      </c>
      <c r="E1806" s="8" t="s">
        <v>11</v>
      </c>
      <c r="F1806" s="8" t="s">
        <v>12</v>
      </c>
      <c r="G1806" s="8" t="s">
        <v>239</v>
      </c>
      <c r="H1806" s="9" t="s">
        <v>240</v>
      </c>
    </row>
    <row r="1807" spans="1:10" hidden="1" x14ac:dyDescent="0.25">
      <c r="A1807" s="22">
        <v>1806</v>
      </c>
      <c r="B1807" s="22" t="s">
        <v>352</v>
      </c>
      <c r="C1807" s="22" t="s">
        <v>342</v>
      </c>
      <c r="D1807" s="21" t="s">
        <v>202</v>
      </c>
      <c r="E1807" s="8" t="s">
        <v>11</v>
      </c>
      <c r="F1807" s="8" t="s">
        <v>12</v>
      </c>
      <c r="G1807" s="8" t="s">
        <v>241</v>
      </c>
      <c r="H1807" s="9" t="s">
        <v>242</v>
      </c>
    </row>
    <row r="1808" spans="1:10" hidden="1" x14ac:dyDescent="0.25">
      <c r="A1808" s="22">
        <v>1807</v>
      </c>
      <c r="B1808" s="22" t="s">
        <v>352</v>
      </c>
      <c r="C1808" s="22" t="s">
        <v>342</v>
      </c>
      <c r="D1808" s="21" t="s">
        <v>202</v>
      </c>
      <c r="E1808" s="8" t="s">
        <v>11</v>
      </c>
      <c r="F1808" s="8" t="s">
        <v>12</v>
      </c>
      <c r="G1808" s="8" t="s">
        <v>243</v>
      </c>
      <c r="H1808" s="9" t="s">
        <v>244</v>
      </c>
    </row>
    <row r="1809" spans="1:10" hidden="1" x14ac:dyDescent="0.25">
      <c r="A1809" s="22">
        <v>1808</v>
      </c>
      <c r="B1809" s="22" t="s">
        <v>352</v>
      </c>
      <c r="C1809" s="22" t="s">
        <v>342</v>
      </c>
      <c r="D1809" s="21" t="s">
        <v>202</v>
      </c>
      <c r="E1809" s="8" t="s">
        <v>11</v>
      </c>
      <c r="F1809" s="8" t="s">
        <v>12</v>
      </c>
      <c r="G1809" s="8" t="s">
        <v>245</v>
      </c>
      <c r="H1809" s="9" t="s">
        <v>246</v>
      </c>
    </row>
    <row r="1810" spans="1:10" hidden="1" x14ac:dyDescent="0.25">
      <c r="A1810" s="22">
        <v>1809</v>
      </c>
      <c r="B1810" s="22" t="s">
        <v>352</v>
      </c>
      <c r="C1810" s="22" t="s">
        <v>342</v>
      </c>
      <c r="D1810" s="21" t="s">
        <v>202</v>
      </c>
      <c r="E1810" s="8" t="s">
        <v>11</v>
      </c>
      <c r="F1810" s="8" t="s">
        <v>12</v>
      </c>
      <c r="G1810" s="8" t="s">
        <v>247</v>
      </c>
      <c r="H1810" s="9" t="s">
        <v>248</v>
      </c>
      <c r="J1810">
        <v>100</v>
      </c>
    </row>
    <row r="1811" spans="1:10" hidden="1" x14ac:dyDescent="0.25">
      <c r="A1811" s="22">
        <v>1810</v>
      </c>
      <c r="B1811" s="22" t="s">
        <v>352</v>
      </c>
      <c r="C1811" s="22" t="s">
        <v>342</v>
      </c>
      <c r="D1811" s="21" t="s">
        <v>202</v>
      </c>
      <c r="E1811" s="8" t="s">
        <v>11</v>
      </c>
      <c r="F1811" s="8" t="s">
        <v>12</v>
      </c>
      <c r="G1811" s="8" t="s">
        <v>249</v>
      </c>
      <c r="H1811" s="9" t="s">
        <v>250</v>
      </c>
    </row>
    <row r="1812" spans="1:10" hidden="1" x14ac:dyDescent="0.25">
      <c r="A1812" s="22">
        <v>1811</v>
      </c>
      <c r="B1812" s="22" t="s">
        <v>352</v>
      </c>
      <c r="C1812" s="22" t="s">
        <v>342</v>
      </c>
      <c r="D1812" s="21" t="s">
        <v>202</v>
      </c>
      <c r="E1812" s="8" t="s">
        <v>11</v>
      </c>
      <c r="F1812" s="8" t="s">
        <v>12</v>
      </c>
      <c r="G1812" s="8" t="s">
        <v>251</v>
      </c>
      <c r="H1812" s="9" t="s">
        <v>252</v>
      </c>
    </row>
    <row r="1813" spans="1:10" hidden="1" x14ac:dyDescent="0.25">
      <c r="A1813" s="22">
        <v>1812</v>
      </c>
      <c r="B1813" s="22" t="s">
        <v>352</v>
      </c>
      <c r="C1813" s="22" t="s">
        <v>342</v>
      </c>
      <c r="D1813" s="21" t="s">
        <v>202</v>
      </c>
      <c r="E1813" s="8" t="s">
        <v>11</v>
      </c>
      <c r="F1813" s="8" t="s">
        <v>12</v>
      </c>
      <c r="G1813" s="8" t="s">
        <v>253</v>
      </c>
      <c r="H1813" s="9" t="s">
        <v>254</v>
      </c>
    </row>
    <row r="1814" spans="1:10" hidden="1" x14ac:dyDescent="0.25">
      <c r="A1814" s="22">
        <v>1813</v>
      </c>
      <c r="B1814" s="22" t="s">
        <v>352</v>
      </c>
      <c r="C1814" s="22" t="s">
        <v>342</v>
      </c>
      <c r="D1814" s="21" t="s">
        <v>202</v>
      </c>
      <c r="E1814" s="8" t="s">
        <v>11</v>
      </c>
      <c r="F1814" s="8" t="s">
        <v>12</v>
      </c>
      <c r="G1814" s="8" t="s">
        <v>255</v>
      </c>
      <c r="H1814" s="9" t="s">
        <v>256</v>
      </c>
    </row>
    <row r="1815" spans="1:10" hidden="1" x14ac:dyDescent="0.25">
      <c r="A1815" s="22">
        <v>1814</v>
      </c>
      <c r="B1815" s="22" t="s">
        <v>352</v>
      </c>
      <c r="C1815" s="22" t="s">
        <v>342</v>
      </c>
      <c r="D1815" s="21" t="s">
        <v>202</v>
      </c>
      <c r="E1815" s="8" t="s">
        <v>11</v>
      </c>
      <c r="F1815" s="8" t="s">
        <v>12</v>
      </c>
      <c r="G1815" s="8" t="s">
        <v>257</v>
      </c>
      <c r="H1815" s="9" t="s">
        <v>258</v>
      </c>
    </row>
    <row r="1816" spans="1:10" hidden="1" x14ac:dyDescent="0.25">
      <c r="A1816" s="22">
        <v>1815</v>
      </c>
      <c r="B1816" s="22" t="s">
        <v>352</v>
      </c>
      <c r="C1816" s="22" t="s">
        <v>342</v>
      </c>
      <c r="D1816" s="21" t="s">
        <v>202</v>
      </c>
      <c r="E1816" s="8" t="s">
        <v>11</v>
      </c>
      <c r="F1816" s="8" t="s">
        <v>12</v>
      </c>
      <c r="G1816" s="8" t="s">
        <v>259</v>
      </c>
      <c r="H1816" s="9" t="s">
        <v>260</v>
      </c>
    </row>
    <row r="1817" spans="1:10" hidden="1" x14ac:dyDescent="0.25">
      <c r="A1817" s="22">
        <v>1816</v>
      </c>
      <c r="B1817" s="22" t="s">
        <v>352</v>
      </c>
      <c r="C1817" s="22" t="s">
        <v>342</v>
      </c>
      <c r="D1817" s="21" t="s">
        <v>202</v>
      </c>
      <c r="E1817" s="8" t="s">
        <v>11</v>
      </c>
      <c r="F1817" s="8" t="s">
        <v>12</v>
      </c>
      <c r="G1817" s="8" t="s">
        <v>261</v>
      </c>
      <c r="H1817" s="9" t="s">
        <v>262</v>
      </c>
    </row>
    <row r="1818" spans="1:10" hidden="1" x14ac:dyDescent="0.25">
      <c r="A1818" s="22">
        <v>1817</v>
      </c>
      <c r="B1818" s="22" t="s">
        <v>352</v>
      </c>
      <c r="C1818" s="22" t="s">
        <v>342</v>
      </c>
      <c r="D1818" s="21" t="s">
        <v>202</v>
      </c>
      <c r="E1818" s="8" t="s">
        <v>11</v>
      </c>
      <c r="F1818" s="8" t="s">
        <v>12</v>
      </c>
      <c r="G1818" s="8" t="s">
        <v>263</v>
      </c>
      <c r="H1818" s="9" t="s">
        <v>264</v>
      </c>
    </row>
    <row r="1819" spans="1:10" hidden="1" x14ac:dyDescent="0.25">
      <c r="A1819" s="22">
        <v>1818</v>
      </c>
      <c r="B1819" s="22" t="s">
        <v>352</v>
      </c>
      <c r="C1819" s="22" t="s">
        <v>342</v>
      </c>
      <c r="D1819" s="21" t="s">
        <v>202</v>
      </c>
      <c r="E1819" s="8" t="s">
        <v>11</v>
      </c>
      <c r="F1819" s="8" t="s">
        <v>12</v>
      </c>
      <c r="G1819" s="8" t="s">
        <v>265</v>
      </c>
      <c r="H1819" s="9" t="s">
        <v>266</v>
      </c>
    </row>
    <row r="1820" spans="1:10" hidden="1" x14ac:dyDescent="0.25">
      <c r="A1820" s="22">
        <v>1819</v>
      </c>
      <c r="B1820" s="22" t="s">
        <v>352</v>
      </c>
      <c r="C1820" s="22" t="s">
        <v>342</v>
      </c>
      <c r="D1820" s="21" t="s">
        <v>202</v>
      </c>
      <c r="E1820" s="8" t="s">
        <v>11</v>
      </c>
      <c r="F1820" s="8" t="s">
        <v>12</v>
      </c>
      <c r="G1820" s="8" t="s">
        <v>267</v>
      </c>
      <c r="H1820" s="9" t="s">
        <v>268</v>
      </c>
      <c r="J1820">
        <v>1500</v>
      </c>
    </row>
    <row r="1821" spans="1:10" hidden="1" x14ac:dyDescent="0.25">
      <c r="A1821" s="22">
        <v>1820</v>
      </c>
      <c r="B1821" s="22" t="s">
        <v>352</v>
      </c>
      <c r="C1821" s="22" t="s">
        <v>342</v>
      </c>
      <c r="D1821" s="21" t="s">
        <v>202</v>
      </c>
      <c r="E1821" s="8" t="s">
        <v>11</v>
      </c>
      <c r="F1821" s="8" t="s">
        <v>12</v>
      </c>
      <c r="G1821" s="8" t="s">
        <v>269</v>
      </c>
      <c r="H1821" s="9" t="s">
        <v>270</v>
      </c>
    </row>
    <row r="1822" spans="1:10" hidden="1" x14ac:dyDescent="0.25">
      <c r="A1822" s="22">
        <v>1821</v>
      </c>
      <c r="B1822" s="22" t="s">
        <v>352</v>
      </c>
      <c r="C1822" s="22" t="s">
        <v>342</v>
      </c>
      <c r="D1822" s="21" t="s">
        <v>202</v>
      </c>
      <c r="E1822" s="8" t="s">
        <v>11</v>
      </c>
      <c r="F1822" s="8" t="s">
        <v>12</v>
      </c>
      <c r="G1822" s="8" t="s">
        <v>271</v>
      </c>
      <c r="H1822" s="9" t="s">
        <v>272</v>
      </c>
    </row>
    <row r="1823" spans="1:10" hidden="1" x14ac:dyDescent="0.25">
      <c r="A1823" s="22">
        <v>1822</v>
      </c>
      <c r="B1823" s="22" t="s">
        <v>352</v>
      </c>
      <c r="C1823" s="22" t="s">
        <v>342</v>
      </c>
      <c r="D1823" s="21" t="s">
        <v>202</v>
      </c>
      <c r="E1823" s="8" t="s">
        <v>19</v>
      </c>
      <c r="F1823" s="8" t="s">
        <v>12</v>
      </c>
      <c r="G1823" s="8" t="s">
        <v>273</v>
      </c>
      <c r="H1823" s="9" t="s">
        <v>274</v>
      </c>
      <c r="J1823">
        <v>1600</v>
      </c>
    </row>
    <row r="1824" spans="1:10" hidden="1" x14ac:dyDescent="0.25">
      <c r="A1824" s="22">
        <v>1823</v>
      </c>
      <c r="B1824" s="22" t="s">
        <v>352</v>
      </c>
      <c r="C1824" s="22" t="s">
        <v>342</v>
      </c>
      <c r="D1824" s="21" t="s">
        <v>202</v>
      </c>
      <c r="E1824" s="8" t="s">
        <v>11</v>
      </c>
      <c r="F1824" s="8" t="s">
        <v>12</v>
      </c>
      <c r="G1824" s="8" t="s">
        <v>275</v>
      </c>
      <c r="H1824" s="9" t="s">
        <v>276</v>
      </c>
      <c r="J1824">
        <v>5279</v>
      </c>
    </row>
    <row r="1825" spans="1:10" hidden="1" x14ac:dyDescent="0.25">
      <c r="A1825" s="22">
        <v>1824</v>
      </c>
      <c r="B1825" s="22" t="s">
        <v>352</v>
      </c>
      <c r="C1825" s="22" t="s">
        <v>342</v>
      </c>
      <c r="D1825" s="21" t="s">
        <v>202</v>
      </c>
      <c r="E1825" s="8" t="s">
        <v>11</v>
      </c>
      <c r="F1825" s="8" t="s">
        <v>12</v>
      </c>
      <c r="G1825" s="8" t="s">
        <v>277</v>
      </c>
      <c r="H1825" s="9" t="s">
        <v>278</v>
      </c>
    </row>
    <row r="1826" spans="1:10" hidden="1" x14ac:dyDescent="0.25">
      <c r="A1826" s="22">
        <v>1825</v>
      </c>
      <c r="B1826" s="22" t="s">
        <v>352</v>
      </c>
      <c r="C1826" s="22" t="s">
        <v>342</v>
      </c>
      <c r="D1826" s="21" t="s">
        <v>202</v>
      </c>
      <c r="E1826" s="8" t="s">
        <v>11</v>
      </c>
      <c r="F1826" s="8" t="s">
        <v>12</v>
      </c>
      <c r="G1826" s="8" t="s">
        <v>279</v>
      </c>
      <c r="H1826" s="9" t="s">
        <v>280</v>
      </c>
    </row>
    <row r="1827" spans="1:10" hidden="1" x14ac:dyDescent="0.25">
      <c r="A1827" s="22">
        <v>1826</v>
      </c>
      <c r="B1827" s="22" t="s">
        <v>352</v>
      </c>
      <c r="C1827" s="22" t="s">
        <v>342</v>
      </c>
      <c r="D1827" s="21" t="s">
        <v>202</v>
      </c>
      <c r="E1827" s="8" t="s">
        <v>11</v>
      </c>
      <c r="F1827" s="8" t="s">
        <v>12</v>
      </c>
      <c r="G1827" s="8" t="s">
        <v>281</v>
      </c>
      <c r="H1827" s="9" t="s">
        <v>282</v>
      </c>
    </row>
    <row r="1828" spans="1:10" hidden="1" x14ac:dyDescent="0.25">
      <c r="A1828" s="22">
        <v>1827</v>
      </c>
      <c r="B1828" s="22" t="s">
        <v>352</v>
      </c>
      <c r="C1828" s="22" t="s">
        <v>342</v>
      </c>
      <c r="D1828" s="21" t="s">
        <v>202</v>
      </c>
      <c r="E1828" s="8" t="s">
        <v>11</v>
      </c>
      <c r="F1828" s="8" t="s">
        <v>12</v>
      </c>
      <c r="G1828" s="8" t="s">
        <v>283</v>
      </c>
      <c r="H1828" s="9" t="s">
        <v>284</v>
      </c>
    </row>
    <row r="1829" spans="1:10" hidden="1" x14ac:dyDescent="0.25">
      <c r="A1829" s="22">
        <v>1828</v>
      </c>
      <c r="B1829" s="22" t="s">
        <v>352</v>
      </c>
      <c r="C1829" s="22" t="s">
        <v>342</v>
      </c>
      <c r="D1829" s="21" t="s">
        <v>202</v>
      </c>
      <c r="E1829" s="8" t="s">
        <v>11</v>
      </c>
      <c r="F1829" s="8" t="s">
        <v>12</v>
      </c>
      <c r="G1829" s="8" t="s">
        <v>285</v>
      </c>
      <c r="H1829" s="9" t="s">
        <v>286</v>
      </c>
    </row>
    <row r="1830" spans="1:10" hidden="1" x14ac:dyDescent="0.25">
      <c r="A1830" s="22">
        <v>1829</v>
      </c>
      <c r="B1830" s="22" t="s">
        <v>352</v>
      </c>
      <c r="C1830" s="22" t="s">
        <v>342</v>
      </c>
      <c r="D1830" s="21" t="s">
        <v>202</v>
      </c>
      <c r="E1830" s="8" t="s">
        <v>19</v>
      </c>
      <c r="F1830" s="8" t="s">
        <v>12</v>
      </c>
      <c r="G1830" s="8" t="s">
        <v>287</v>
      </c>
      <c r="H1830" s="9" t="s">
        <v>288</v>
      </c>
      <c r="J1830">
        <v>5279</v>
      </c>
    </row>
    <row r="1831" spans="1:10" hidden="1" x14ac:dyDescent="0.25">
      <c r="A1831" s="22">
        <v>1830</v>
      </c>
      <c r="B1831" s="22" t="s">
        <v>352</v>
      </c>
      <c r="C1831" s="22" t="s">
        <v>342</v>
      </c>
      <c r="D1831" s="21" t="s">
        <v>202</v>
      </c>
      <c r="E1831" s="8" t="s">
        <v>11</v>
      </c>
      <c r="F1831" s="8" t="s">
        <v>12</v>
      </c>
      <c r="G1831" s="8" t="s">
        <v>289</v>
      </c>
      <c r="H1831" s="9" t="s">
        <v>290</v>
      </c>
      <c r="J1831">
        <v>4453.430104430623</v>
      </c>
    </row>
    <row r="1832" spans="1:10" hidden="1" x14ac:dyDescent="0.25">
      <c r="A1832" s="22">
        <v>1831</v>
      </c>
      <c r="B1832" s="22" t="s">
        <v>352</v>
      </c>
      <c r="C1832" s="22" t="s">
        <v>342</v>
      </c>
      <c r="D1832" s="21" t="s">
        <v>202</v>
      </c>
      <c r="E1832" s="8" t="s">
        <v>19</v>
      </c>
      <c r="F1832" s="8" t="s">
        <v>12</v>
      </c>
      <c r="G1832" s="8" t="s">
        <v>291</v>
      </c>
      <c r="H1832" s="9" t="s">
        <v>292</v>
      </c>
      <c r="J1832">
        <v>38786.430104430619</v>
      </c>
    </row>
    <row r="1833" spans="1:10" hidden="1" x14ac:dyDescent="0.25">
      <c r="A1833" s="22">
        <v>1832</v>
      </c>
      <c r="B1833" s="22" t="s">
        <v>352</v>
      </c>
      <c r="C1833" s="22" t="s">
        <v>342</v>
      </c>
      <c r="D1833" s="21" t="s">
        <v>202</v>
      </c>
      <c r="E1833" s="8" t="s">
        <v>11</v>
      </c>
      <c r="F1833" s="8" t="s">
        <v>12</v>
      </c>
      <c r="G1833" s="8" t="s">
        <v>293</v>
      </c>
      <c r="H1833" s="9" t="s">
        <v>294</v>
      </c>
      <c r="J1833">
        <v>29054</v>
      </c>
    </row>
    <row r="1834" spans="1:10" hidden="1" x14ac:dyDescent="0.25">
      <c r="A1834" s="22">
        <v>1833</v>
      </c>
      <c r="B1834" s="22" t="s">
        <v>352</v>
      </c>
      <c r="C1834" s="22" t="s">
        <v>342</v>
      </c>
      <c r="D1834" s="21" t="s">
        <v>202</v>
      </c>
      <c r="E1834" s="8" t="s">
        <v>11</v>
      </c>
      <c r="F1834" s="8" t="s">
        <v>12</v>
      </c>
      <c r="G1834" s="8" t="s">
        <v>295</v>
      </c>
      <c r="H1834" s="9" t="s">
        <v>296</v>
      </c>
    </row>
    <row r="1835" spans="1:10" hidden="1" x14ac:dyDescent="0.25">
      <c r="A1835" s="22">
        <v>1834</v>
      </c>
      <c r="B1835" s="22" t="s">
        <v>352</v>
      </c>
      <c r="C1835" s="22" t="s">
        <v>342</v>
      </c>
      <c r="D1835" s="21" t="s">
        <v>202</v>
      </c>
      <c r="E1835" s="8" t="s">
        <v>19</v>
      </c>
      <c r="F1835" s="8" t="s">
        <v>12</v>
      </c>
      <c r="G1835" s="8" t="s">
        <v>297</v>
      </c>
      <c r="H1835" s="9" t="s">
        <v>298</v>
      </c>
      <c r="J1835">
        <v>67840.430104430619</v>
      </c>
    </row>
    <row r="1836" spans="1:10" hidden="1" x14ac:dyDescent="0.25">
      <c r="A1836" s="22">
        <v>1835</v>
      </c>
      <c r="B1836" s="22" t="s">
        <v>352</v>
      </c>
      <c r="C1836" s="22" t="s">
        <v>342</v>
      </c>
      <c r="D1836" s="21" t="s">
        <v>202</v>
      </c>
      <c r="E1836" s="8" t="s">
        <v>19</v>
      </c>
      <c r="F1836" s="8" t="s">
        <v>12</v>
      </c>
      <c r="G1836" s="8" t="s">
        <v>299</v>
      </c>
      <c r="H1836" s="9" t="s">
        <v>300</v>
      </c>
      <c r="J1836">
        <v>34353</v>
      </c>
    </row>
    <row r="1837" spans="1:10" hidden="1" x14ac:dyDescent="0.25">
      <c r="A1837" s="22">
        <v>1836</v>
      </c>
      <c r="B1837" s="22" t="s">
        <v>352</v>
      </c>
      <c r="C1837" s="22" t="s">
        <v>342</v>
      </c>
      <c r="D1837" s="21" t="s">
        <v>202</v>
      </c>
      <c r="E1837" s="8" t="s">
        <v>11</v>
      </c>
      <c r="F1837" s="8" t="s">
        <v>12</v>
      </c>
      <c r="G1837" s="8" t="s">
        <v>301</v>
      </c>
      <c r="H1837" s="9" t="s">
        <v>302</v>
      </c>
      <c r="J1837">
        <v>-33487.430104430619</v>
      </c>
    </row>
    <row r="1838" spans="1:10" hidden="1" x14ac:dyDescent="0.25">
      <c r="A1838" s="22">
        <v>1837</v>
      </c>
      <c r="B1838" s="22" t="s">
        <v>352</v>
      </c>
      <c r="C1838" s="22" t="s">
        <v>342</v>
      </c>
      <c r="D1838" s="21" t="s">
        <v>303</v>
      </c>
      <c r="E1838" s="8" t="s">
        <v>11</v>
      </c>
      <c r="F1838" s="8" t="s">
        <v>12</v>
      </c>
      <c r="G1838" s="8" t="s">
        <v>304</v>
      </c>
      <c r="H1838" s="9" t="s">
        <v>305</v>
      </c>
    </row>
    <row r="1839" spans="1:10" hidden="1" x14ac:dyDescent="0.25">
      <c r="A1839" s="22">
        <v>1838</v>
      </c>
      <c r="B1839" s="22" t="s">
        <v>352</v>
      </c>
      <c r="C1839" s="22" t="s">
        <v>342</v>
      </c>
      <c r="D1839" s="21" t="s">
        <v>303</v>
      </c>
      <c r="E1839" s="8" t="s">
        <v>11</v>
      </c>
      <c r="F1839" s="8" t="s">
        <v>12</v>
      </c>
      <c r="G1839" s="8" t="s">
        <v>306</v>
      </c>
      <c r="H1839" s="9" t="s">
        <v>307</v>
      </c>
    </row>
    <row r="1840" spans="1:10" hidden="1" x14ac:dyDescent="0.25">
      <c r="A1840" s="22">
        <v>1839</v>
      </c>
      <c r="B1840" s="22" t="s">
        <v>352</v>
      </c>
      <c r="C1840" s="22" t="s">
        <v>342</v>
      </c>
      <c r="D1840" s="21" t="s">
        <v>303</v>
      </c>
      <c r="E1840" s="8" t="s">
        <v>11</v>
      </c>
      <c r="F1840" s="8" t="s">
        <v>12</v>
      </c>
      <c r="G1840" s="8" t="s">
        <v>308</v>
      </c>
      <c r="H1840" s="9" t="s">
        <v>309</v>
      </c>
    </row>
    <row r="1841" spans="1:10" hidden="1" x14ac:dyDescent="0.25">
      <c r="A1841" s="22">
        <v>1840</v>
      </c>
      <c r="B1841" s="22" t="s">
        <v>352</v>
      </c>
      <c r="C1841" s="22" t="s">
        <v>342</v>
      </c>
      <c r="D1841" s="21" t="s">
        <v>303</v>
      </c>
      <c r="E1841" s="8" t="s">
        <v>11</v>
      </c>
      <c r="F1841" s="8" t="s">
        <v>12</v>
      </c>
      <c r="G1841" s="8" t="s">
        <v>310</v>
      </c>
      <c r="H1841" s="9" t="s">
        <v>311</v>
      </c>
    </row>
    <row r="1842" spans="1:10" hidden="1" x14ac:dyDescent="0.25">
      <c r="A1842" s="22">
        <v>1841</v>
      </c>
      <c r="B1842" s="22" t="s">
        <v>352</v>
      </c>
      <c r="C1842" s="22" t="s">
        <v>342</v>
      </c>
      <c r="D1842" s="21" t="s">
        <v>303</v>
      </c>
      <c r="E1842" s="8" t="s">
        <v>11</v>
      </c>
      <c r="F1842" s="8" t="s">
        <v>12</v>
      </c>
      <c r="G1842" s="8" t="s">
        <v>312</v>
      </c>
      <c r="H1842" s="9" t="s">
        <v>313</v>
      </c>
    </row>
    <row r="1843" spans="1:10" hidden="1" x14ac:dyDescent="0.25">
      <c r="A1843" s="22">
        <v>1842</v>
      </c>
      <c r="B1843" s="22" t="s">
        <v>352</v>
      </c>
      <c r="C1843" s="22" t="s">
        <v>342</v>
      </c>
      <c r="D1843" s="21" t="s">
        <v>303</v>
      </c>
      <c r="E1843" s="8" t="s">
        <v>11</v>
      </c>
      <c r="F1843" s="8" t="s">
        <v>12</v>
      </c>
      <c r="G1843" s="8" t="s">
        <v>314</v>
      </c>
      <c r="H1843" s="9" t="s">
        <v>315</v>
      </c>
    </row>
    <row r="1844" spans="1:10" hidden="1" x14ac:dyDescent="0.25">
      <c r="A1844" s="22">
        <v>1843</v>
      </c>
      <c r="B1844" s="22" t="s">
        <v>352</v>
      </c>
      <c r="C1844" s="22" t="s">
        <v>342</v>
      </c>
      <c r="D1844" s="21" t="s">
        <v>303</v>
      </c>
      <c r="E1844" s="8" t="s">
        <v>11</v>
      </c>
      <c r="F1844" s="8" t="s">
        <v>12</v>
      </c>
      <c r="G1844" s="8" t="s">
        <v>316</v>
      </c>
      <c r="H1844" s="9" t="s">
        <v>317</v>
      </c>
    </row>
    <row r="1845" spans="1:10" hidden="1" x14ac:dyDescent="0.25">
      <c r="A1845" s="22">
        <v>1844</v>
      </c>
      <c r="B1845" s="22" t="s">
        <v>352</v>
      </c>
      <c r="C1845" s="22" t="s">
        <v>342</v>
      </c>
      <c r="D1845" s="21" t="s">
        <v>303</v>
      </c>
      <c r="E1845" s="8" t="s">
        <v>19</v>
      </c>
      <c r="F1845" s="8" t="s">
        <v>12</v>
      </c>
      <c r="G1845" s="8" t="s">
        <v>318</v>
      </c>
      <c r="H1845" s="9" t="s">
        <v>319</v>
      </c>
      <c r="J1845">
        <v>0</v>
      </c>
    </row>
    <row r="1846" spans="1:10" hidden="1" x14ac:dyDescent="0.25">
      <c r="A1846" s="22">
        <v>1845</v>
      </c>
      <c r="B1846" s="22" t="s">
        <v>352</v>
      </c>
      <c r="C1846" s="22" t="s">
        <v>342</v>
      </c>
      <c r="D1846" s="21" t="s">
        <v>303</v>
      </c>
      <c r="E1846" s="8" t="s">
        <v>19</v>
      </c>
      <c r="F1846" s="8" t="s">
        <v>12</v>
      </c>
      <c r="G1846" s="8" t="s">
        <v>320</v>
      </c>
      <c r="H1846" s="9" t="s">
        <v>321</v>
      </c>
      <c r="J1846">
        <v>29054</v>
      </c>
    </row>
    <row r="1847" spans="1:10" hidden="1" x14ac:dyDescent="0.25">
      <c r="A1847" s="22">
        <v>1846</v>
      </c>
      <c r="B1847" s="22" t="s">
        <v>352</v>
      </c>
      <c r="C1847" s="22" t="s">
        <v>342</v>
      </c>
      <c r="D1847" s="21" t="s">
        <v>303</v>
      </c>
      <c r="E1847" s="8" t="s">
        <v>11</v>
      </c>
      <c r="F1847" s="8" t="s">
        <v>12</v>
      </c>
      <c r="G1847" s="8" t="s">
        <v>322</v>
      </c>
      <c r="H1847" s="9" t="s">
        <v>323</v>
      </c>
      <c r="J1847">
        <v>0</v>
      </c>
    </row>
    <row r="1848" spans="1:10" hidden="1" x14ac:dyDescent="0.25">
      <c r="A1848" s="22">
        <v>1847</v>
      </c>
      <c r="B1848" s="22" t="s">
        <v>352</v>
      </c>
      <c r="C1848" s="22" t="s">
        <v>342</v>
      </c>
      <c r="D1848" s="21" t="s">
        <v>303</v>
      </c>
      <c r="E1848" s="8" t="s">
        <v>11</v>
      </c>
      <c r="F1848" s="8" t="s">
        <v>12</v>
      </c>
      <c r="G1848" s="8" t="s">
        <v>324</v>
      </c>
      <c r="H1848" s="9" t="s">
        <v>325</v>
      </c>
    </row>
    <row r="1849" spans="1:10" hidden="1" x14ac:dyDescent="0.25">
      <c r="A1849" s="22">
        <v>1848</v>
      </c>
      <c r="B1849" s="22" t="s">
        <v>352</v>
      </c>
      <c r="C1849" s="22" t="s">
        <v>342</v>
      </c>
      <c r="D1849" s="21" t="s">
        <v>303</v>
      </c>
      <c r="E1849" s="8" t="s">
        <v>11</v>
      </c>
      <c r="F1849" s="8" t="s">
        <v>12</v>
      </c>
      <c r="G1849" s="8" t="s">
        <v>326</v>
      </c>
      <c r="H1849" s="9" t="s">
        <v>327</v>
      </c>
      <c r="J1849">
        <v>29054</v>
      </c>
    </row>
    <row r="1850" spans="1:10" hidden="1" x14ac:dyDescent="0.25">
      <c r="A1850" s="22">
        <v>1849</v>
      </c>
      <c r="B1850" s="22" t="s">
        <v>347</v>
      </c>
      <c r="C1850" s="22" t="s">
        <v>342</v>
      </c>
      <c r="D1850" s="21" t="s">
        <v>10</v>
      </c>
      <c r="E1850" s="8" t="s">
        <v>11</v>
      </c>
      <c r="F1850" s="8" t="s">
        <v>12</v>
      </c>
      <c r="G1850" s="8" t="s">
        <v>13</v>
      </c>
      <c r="H1850" s="9" t="s">
        <v>14</v>
      </c>
    </row>
    <row r="1851" spans="1:10" hidden="1" x14ac:dyDescent="0.25">
      <c r="A1851" s="22">
        <v>1850</v>
      </c>
      <c r="B1851" s="22" t="s">
        <v>347</v>
      </c>
      <c r="C1851" s="22" t="s">
        <v>342</v>
      </c>
      <c r="D1851" s="21" t="s">
        <v>10</v>
      </c>
      <c r="E1851" s="8" t="s">
        <v>11</v>
      </c>
      <c r="F1851" s="8" t="s">
        <v>12</v>
      </c>
      <c r="G1851" s="8" t="s">
        <v>15</v>
      </c>
      <c r="H1851" s="9" t="s">
        <v>16</v>
      </c>
    </row>
    <row r="1852" spans="1:10" hidden="1" x14ac:dyDescent="0.25">
      <c r="A1852" s="22">
        <v>1851</v>
      </c>
      <c r="B1852" s="22" t="s">
        <v>347</v>
      </c>
      <c r="C1852" s="22" t="s">
        <v>342</v>
      </c>
      <c r="D1852" s="21" t="s">
        <v>10</v>
      </c>
      <c r="E1852" s="8" t="s">
        <v>11</v>
      </c>
      <c r="F1852" s="8" t="s">
        <v>12</v>
      </c>
      <c r="G1852" s="8" t="s">
        <v>17</v>
      </c>
      <c r="H1852" s="9" t="s">
        <v>18</v>
      </c>
    </row>
    <row r="1853" spans="1:10" hidden="1" x14ac:dyDescent="0.25">
      <c r="A1853" s="22">
        <v>1852</v>
      </c>
      <c r="B1853" s="22" t="s">
        <v>347</v>
      </c>
      <c r="C1853" s="22" t="s">
        <v>342</v>
      </c>
      <c r="D1853" s="21" t="s">
        <v>10</v>
      </c>
      <c r="E1853" s="8" t="s">
        <v>19</v>
      </c>
      <c r="F1853" s="8" t="s">
        <v>12</v>
      </c>
      <c r="G1853" s="8" t="s">
        <v>20</v>
      </c>
      <c r="H1853" s="9" t="s">
        <v>21</v>
      </c>
      <c r="J1853">
        <v>0</v>
      </c>
    </row>
    <row r="1854" spans="1:10" hidden="1" x14ac:dyDescent="0.25">
      <c r="A1854" s="22">
        <v>1853</v>
      </c>
      <c r="B1854" s="22" t="s">
        <v>347</v>
      </c>
      <c r="C1854" s="22" t="s">
        <v>342</v>
      </c>
      <c r="D1854" s="21" t="s">
        <v>10</v>
      </c>
      <c r="E1854" s="8" t="s">
        <v>11</v>
      </c>
      <c r="F1854" s="8" t="s">
        <v>12</v>
      </c>
      <c r="G1854" s="8" t="s">
        <v>22</v>
      </c>
      <c r="H1854" s="9" t="s">
        <v>23</v>
      </c>
    </row>
    <row r="1855" spans="1:10" hidden="1" x14ac:dyDescent="0.25">
      <c r="A1855" s="22">
        <v>1854</v>
      </c>
      <c r="B1855" s="22" t="s">
        <v>347</v>
      </c>
      <c r="C1855" s="22" t="s">
        <v>342</v>
      </c>
      <c r="D1855" s="21" t="s">
        <v>10</v>
      </c>
      <c r="E1855" s="8" t="s">
        <v>11</v>
      </c>
      <c r="F1855" s="8" t="s">
        <v>12</v>
      </c>
      <c r="G1855" s="8" t="s">
        <v>24</v>
      </c>
      <c r="H1855" s="9" t="s">
        <v>25</v>
      </c>
    </row>
    <row r="1856" spans="1:10" hidden="1" x14ac:dyDescent="0.25">
      <c r="A1856" s="22">
        <v>1855</v>
      </c>
      <c r="B1856" s="22" t="s">
        <v>347</v>
      </c>
      <c r="C1856" s="22" t="s">
        <v>342</v>
      </c>
      <c r="D1856" s="21" t="s">
        <v>10</v>
      </c>
      <c r="E1856" s="8" t="s">
        <v>19</v>
      </c>
      <c r="F1856" s="8" t="s">
        <v>12</v>
      </c>
      <c r="G1856" s="8" t="s">
        <v>26</v>
      </c>
      <c r="H1856" s="9" t="s">
        <v>27</v>
      </c>
      <c r="J1856">
        <v>0</v>
      </c>
    </row>
    <row r="1857" spans="1:10" hidden="1" x14ac:dyDescent="0.25">
      <c r="A1857" s="22">
        <v>1856</v>
      </c>
      <c r="B1857" s="22" t="s">
        <v>347</v>
      </c>
      <c r="C1857" s="22" t="s">
        <v>342</v>
      </c>
      <c r="D1857" s="21" t="s">
        <v>10</v>
      </c>
      <c r="E1857" s="8" t="s">
        <v>11</v>
      </c>
      <c r="F1857" s="8" t="s">
        <v>12</v>
      </c>
      <c r="G1857" s="8" t="s">
        <v>28</v>
      </c>
      <c r="H1857" s="9" t="s">
        <v>29</v>
      </c>
    </row>
    <row r="1858" spans="1:10" hidden="1" x14ac:dyDescent="0.25">
      <c r="A1858" s="22">
        <v>1857</v>
      </c>
      <c r="B1858" s="22" t="s">
        <v>347</v>
      </c>
      <c r="C1858" s="22" t="s">
        <v>342</v>
      </c>
      <c r="D1858" s="21" t="s">
        <v>10</v>
      </c>
      <c r="E1858" s="8" t="s">
        <v>11</v>
      </c>
      <c r="F1858" s="8" t="s">
        <v>12</v>
      </c>
      <c r="G1858" s="8" t="s">
        <v>30</v>
      </c>
      <c r="H1858" s="9" t="s">
        <v>31</v>
      </c>
    </row>
    <row r="1859" spans="1:10" hidden="1" x14ac:dyDescent="0.25">
      <c r="A1859" s="22">
        <v>1858</v>
      </c>
      <c r="B1859" s="22" t="s">
        <v>347</v>
      </c>
      <c r="C1859" s="22" t="s">
        <v>342</v>
      </c>
      <c r="D1859" s="21" t="s">
        <v>10</v>
      </c>
      <c r="E1859" s="8" t="s">
        <v>11</v>
      </c>
      <c r="F1859" s="8" t="s">
        <v>12</v>
      </c>
      <c r="G1859" s="8" t="s">
        <v>32</v>
      </c>
      <c r="H1859" s="9" t="s">
        <v>33</v>
      </c>
      <c r="J1859">
        <v>42068</v>
      </c>
    </row>
    <row r="1860" spans="1:10" hidden="1" x14ac:dyDescent="0.25">
      <c r="A1860" s="22">
        <v>1859</v>
      </c>
      <c r="B1860" s="22" t="s">
        <v>347</v>
      </c>
      <c r="C1860" s="22" t="s">
        <v>342</v>
      </c>
      <c r="D1860" s="21" t="s">
        <v>10</v>
      </c>
      <c r="E1860" s="8" t="s">
        <v>11</v>
      </c>
      <c r="F1860" s="8" t="s">
        <v>12</v>
      </c>
      <c r="G1860" s="8" t="s">
        <v>34</v>
      </c>
      <c r="H1860" s="9" t="s">
        <v>35</v>
      </c>
    </row>
    <row r="1861" spans="1:10" hidden="1" x14ac:dyDescent="0.25">
      <c r="A1861" s="22">
        <v>1860</v>
      </c>
      <c r="B1861" s="22" t="s">
        <v>347</v>
      </c>
      <c r="C1861" s="22" t="s">
        <v>342</v>
      </c>
      <c r="D1861" s="21" t="s">
        <v>10</v>
      </c>
      <c r="E1861" s="8" t="s">
        <v>11</v>
      </c>
      <c r="F1861" s="8" t="s">
        <v>12</v>
      </c>
      <c r="G1861" s="8" t="s">
        <v>36</v>
      </c>
      <c r="H1861" s="9" t="s">
        <v>37</v>
      </c>
    </row>
    <row r="1862" spans="1:10" hidden="1" x14ac:dyDescent="0.25">
      <c r="A1862" s="22">
        <v>1861</v>
      </c>
      <c r="B1862" s="22" t="s">
        <v>347</v>
      </c>
      <c r="C1862" s="22" t="s">
        <v>342</v>
      </c>
      <c r="D1862" s="21" t="s">
        <v>10</v>
      </c>
      <c r="E1862" s="8" t="s">
        <v>11</v>
      </c>
      <c r="F1862" s="8" t="s">
        <v>12</v>
      </c>
      <c r="G1862" s="8" t="s">
        <v>38</v>
      </c>
      <c r="H1862" s="9" t="s">
        <v>39</v>
      </c>
    </row>
    <row r="1863" spans="1:10" hidden="1" x14ac:dyDescent="0.25">
      <c r="A1863" s="22">
        <v>1862</v>
      </c>
      <c r="B1863" s="22" t="s">
        <v>347</v>
      </c>
      <c r="C1863" s="22" t="s">
        <v>342</v>
      </c>
      <c r="D1863" s="21" t="s">
        <v>10</v>
      </c>
      <c r="E1863" s="8" t="s">
        <v>11</v>
      </c>
      <c r="F1863" s="8" t="s">
        <v>12</v>
      </c>
      <c r="G1863" s="8" t="s">
        <v>40</v>
      </c>
      <c r="H1863" s="9" t="s">
        <v>41</v>
      </c>
    </row>
    <row r="1864" spans="1:10" hidden="1" x14ac:dyDescent="0.25">
      <c r="A1864" s="22">
        <v>1863</v>
      </c>
      <c r="B1864" s="22" t="s">
        <v>347</v>
      </c>
      <c r="C1864" s="22" t="s">
        <v>342</v>
      </c>
      <c r="D1864" s="21" t="s">
        <v>10</v>
      </c>
      <c r="E1864" s="8" t="s">
        <v>11</v>
      </c>
      <c r="F1864" s="8" t="s">
        <v>12</v>
      </c>
      <c r="G1864" s="8" t="s">
        <v>42</v>
      </c>
      <c r="H1864" s="9" t="s">
        <v>43</v>
      </c>
    </row>
    <row r="1865" spans="1:10" hidden="1" x14ac:dyDescent="0.25">
      <c r="A1865" s="22">
        <v>1864</v>
      </c>
      <c r="B1865" s="22" t="s">
        <v>347</v>
      </c>
      <c r="C1865" s="22" t="s">
        <v>342</v>
      </c>
      <c r="D1865" s="21" t="s">
        <v>10</v>
      </c>
      <c r="E1865" s="8" t="s">
        <v>11</v>
      </c>
      <c r="F1865" s="8" t="s">
        <v>12</v>
      </c>
      <c r="G1865" s="8" t="s">
        <v>44</v>
      </c>
      <c r="H1865" s="9" t="s">
        <v>45</v>
      </c>
    </row>
    <row r="1866" spans="1:10" hidden="1" x14ac:dyDescent="0.25">
      <c r="A1866" s="22">
        <v>1865</v>
      </c>
      <c r="B1866" s="22" t="s">
        <v>347</v>
      </c>
      <c r="C1866" s="22" t="s">
        <v>342</v>
      </c>
      <c r="D1866" s="21" t="s">
        <v>10</v>
      </c>
      <c r="E1866" s="8" t="s">
        <v>11</v>
      </c>
      <c r="F1866" s="8" t="s">
        <v>12</v>
      </c>
      <c r="G1866" s="8" t="s">
        <v>46</v>
      </c>
      <c r="H1866" s="9" t="s">
        <v>47</v>
      </c>
    </row>
    <row r="1867" spans="1:10" hidden="1" x14ac:dyDescent="0.25">
      <c r="A1867" s="22">
        <v>1866</v>
      </c>
      <c r="B1867" s="22" t="s">
        <v>347</v>
      </c>
      <c r="C1867" s="22" t="s">
        <v>342</v>
      </c>
      <c r="D1867" s="21" t="s">
        <v>10</v>
      </c>
      <c r="E1867" s="8" t="s">
        <v>11</v>
      </c>
      <c r="F1867" s="8" t="s">
        <v>12</v>
      </c>
      <c r="G1867" s="8" t="s">
        <v>48</v>
      </c>
      <c r="H1867" s="9" t="s">
        <v>49</v>
      </c>
    </row>
    <row r="1868" spans="1:10" hidden="1" x14ac:dyDescent="0.25">
      <c r="A1868" s="22">
        <v>1867</v>
      </c>
      <c r="B1868" s="22" t="s">
        <v>347</v>
      </c>
      <c r="C1868" s="22" t="s">
        <v>342</v>
      </c>
      <c r="D1868" s="21" t="s">
        <v>10</v>
      </c>
      <c r="E1868" s="8" t="s">
        <v>11</v>
      </c>
      <c r="F1868" s="8" t="s">
        <v>12</v>
      </c>
      <c r="G1868" s="8" t="s">
        <v>50</v>
      </c>
      <c r="H1868" s="9" t="s">
        <v>51</v>
      </c>
    </row>
    <row r="1869" spans="1:10" hidden="1" x14ac:dyDescent="0.25">
      <c r="A1869" s="22">
        <v>1868</v>
      </c>
      <c r="B1869" s="22" t="s">
        <v>347</v>
      </c>
      <c r="C1869" s="22" t="s">
        <v>342</v>
      </c>
      <c r="D1869" s="21" t="s">
        <v>10</v>
      </c>
      <c r="E1869" s="8" t="s">
        <v>11</v>
      </c>
      <c r="F1869" s="8" t="s">
        <v>12</v>
      </c>
      <c r="G1869" s="8" t="s">
        <v>52</v>
      </c>
      <c r="H1869" s="9" t="s">
        <v>53</v>
      </c>
    </row>
    <row r="1870" spans="1:10" hidden="1" x14ac:dyDescent="0.25">
      <c r="A1870" s="22">
        <v>1869</v>
      </c>
      <c r="B1870" s="22" t="s">
        <v>347</v>
      </c>
      <c r="C1870" s="22" t="s">
        <v>342</v>
      </c>
      <c r="D1870" s="21" t="s">
        <v>10</v>
      </c>
      <c r="E1870" s="8" t="s">
        <v>11</v>
      </c>
      <c r="F1870" s="8" t="s">
        <v>12</v>
      </c>
      <c r="G1870" s="8" t="s">
        <v>54</v>
      </c>
      <c r="H1870" s="9" t="s">
        <v>55</v>
      </c>
    </row>
    <row r="1871" spans="1:10" hidden="1" x14ac:dyDescent="0.25">
      <c r="A1871" s="22">
        <v>1870</v>
      </c>
      <c r="B1871" s="22" t="s">
        <v>347</v>
      </c>
      <c r="C1871" s="22" t="s">
        <v>342</v>
      </c>
      <c r="D1871" s="21" t="s">
        <v>10</v>
      </c>
      <c r="E1871" s="8" t="s">
        <v>11</v>
      </c>
      <c r="F1871" s="8" t="s">
        <v>12</v>
      </c>
      <c r="G1871" s="8" t="s">
        <v>56</v>
      </c>
      <c r="H1871" s="9" t="s">
        <v>57</v>
      </c>
    </row>
    <row r="1872" spans="1:10" hidden="1" x14ac:dyDescent="0.25">
      <c r="A1872" s="22">
        <v>1871</v>
      </c>
      <c r="B1872" s="22" t="s">
        <v>347</v>
      </c>
      <c r="C1872" s="22" t="s">
        <v>342</v>
      </c>
      <c r="D1872" s="21" t="s">
        <v>10</v>
      </c>
      <c r="E1872" s="8" t="s">
        <v>11</v>
      </c>
      <c r="F1872" s="8" t="s">
        <v>12</v>
      </c>
      <c r="G1872" s="8" t="s">
        <v>58</v>
      </c>
      <c r="H1872" s="9" t="s">
        <v>59</v>
      </c>
    </row>
    <row r="1873" spans="1:8" hidden="1" x14ac:dyDescent="0.25">
      <c r="A1873" s="22">
        <v>1872</v>
      </c>
      <c r="B1873" s="22" t="s">
        <v>347</v>
      </c>
      <c r="C1873" s="22" t="s">
        <v>342</v>
      </c>
      <c r="D1873" s="21" t="s">
        <v>10</v>
      </c>
      <c r="E1873" s="8" t="s">
        <v>11</v>
      </c>
      <c r="F1873" s="8" t="s">
        <v>12</v>
      </c>
      <c r="G1873" s="8" t="s">
        <v>60</v>
      </c>
      <c r="H1873" s="9" t="s">
        <v>61</v>
      </c>
    </row>
    <row r="1874" spans="1:8" hidden="1" x14ac:dyDescent="0.25">
      <c r="A1874" s="22">
        <v>1873</v>
      </c>
      <c r="B1874" s="22" t="s">
        <v>347</v>
      </c>
      <c r="C1874" s="22" t="s">
        <v>342</v>
      </c>
      <c r="D1874" s="21" t="s">
        <v>10</v>
      </c>
      <c r="E1874" s="8" t="s">
        <v>11</v>
      </c>
      <c r="F1874" s="8" t="s">
        <v>12</v>
      </c>
      <c r="G1874" s="8" t="s">
        <v>62</v>
      </c>
      <c r="H1874" s="9" t="s">
        <v>63</v>
      </c>
    </row>
    <row r="1875" spans="1:8" hidden="1" x14ac:dyDescent="0.25">
      <c r="A1875" s="22">
        <v>1874</v>
      </c>
      <c r="B1875" s="22" t="s">
        <v>347</v>
      </c>
      <c r="C1875" s="22" t="s">
        <v>342</v>
      </c>
      <c r="D1875" s="21" t="s">
        <v>10</v>
      </c>
      <c r="E1875" s="8" t="s">
        <v>11</v>
      </c>
      <c r="F1875" s="8" t="s">
        <v>12</v>
      </c>
      <c r="G1875" s="8" t="s">
        <v>64</v>
      </c>
      <c r="H1875" s="9" t="s">
        <v>65</v>
      </c>
    </row>
    <row r="1876" spans="1:8" hidden="1" x14ac:dyDescent="0.25">
      <c r="A1876" s="22">
        <v>1875</v>
      </c>
      <c r="B1876" s="22" t="s">
        <v>347</v>
      </c>
      <c r="C1876" s="22" t="s">
        <v>342</v>
      </c>
      <c r="D1876" s="21" t="s">
        <v>10</v>
      </c>
      <c r="E1876" s="8" t="s">
        <v>11</v>
      </c>
      <c r="F1876" s="8" t="s">
        <v>12</v>
      </c>
      <c r="G1876" s="8" t="s">
        <v>66</v>
      </c>
      <c r="H1876" s="9" t="s">
        <v>67</v>
      </c>
    </row>
    <row r="1877" spans="1:8" hidden="1" x14ac:dyDescent="0.25">
      <c r="A1877" s="22">
        <v>1876</v>
      </c>
      <c r="B1877" s="22" t="s">
        <v>347</v>
      </c>
      <c r="C1877" s="22" t="s">
        <v>342</v>
      </c>
      <c r="D1877" s="21" t="s">
        <v>10</v>
      </c>
      <c r="E1877" s="8" t="s">
        <v>11</v>
      </c>
      <c r="F1877" s="8" t="s">
        <v>12</v>
      </c>
      <c r="G1877" s="8" t="s">
        <v>68</v>
      </c>
      <c r="H1877" s="9" t="s">
        <v>69</v>
      </c>
    </row>
    <row r="1878" spans="1:8" hidden="1" x14ac:dyDescent="0.25">
      <c r="A1878" s="22">
        <v>1877</v>
      </c>
      <c r="B1878" s="22" t="s">
        <v>347</v>
      </c>
      <c r="C1878" s="22" t="s">
        <v>342</v>
      </c>
      <c r="D1878" s="21" t="s">
        <v>10</v>
      </c>
      <c r="E1878" s="8" t="s">
        <v>11</v>
      </c>
      <c r="F1878" s="8" t="s">
        <v>12</v>
      </c>
      <c r="G1878" s="8" t="s">
        <v>70</v>
      </c>
      <c r="H1878" s="9" t="s">
        <v>71</v>
      </c>
    </row>
    <row r="1879" spans="1:8" hidden="1" x14ac:dyDescent="0.25">
      <c r="A1879" s="22">
        <v>1878</v>
      </c>
      <c r="B1879" s="22" t="s">
        <v>347</v>
      </c>
      <c r="C1879" s="22" t="s">
        <v>342</v>
      </c>
      <c r="D1879" s="21" t="s">
        <v>10</v>
      </c>
      <c r="E1879" s="8" t="s">
        <v>11</v>
      </c>
      <c r="F1879" s="8" t="s">
        <v>12</v>
      </c>
      <c r="G1879" s="8" t="s">
        <v>72</v>
      </c>
      <c r="H1879" s="9" t="s">
        <v>73</v>
      </c>
    </row>
    <row r="1880" spans="1:8" hidden="1" x14ac:dyDescent="0.25">
      <c r="A1880" s="22">
        <v>1879</v>
      </c>
      <c r="B1880" s="22" t="s">
        <v>347</v>
      </c>
      <c r="C1880" s="22" t="s">
        <v>342</v>
      </c>
      <c r="D1880" s="21" t="s">
        <v>10</v>
      </c>
      <c r="E1880" s="8" t="s">
        <v>11</v>
      </c>
      <c r="F1880" s="8" t="s">
        <v>12</v>
      </c>
      <c r="G1880" s="8" t="s">
        <v>74</v>
      </c>
      <c r="H1880" s="9" t="s">
        <v>75</v>
      </c>
    </row>
    <row r="1881" spans="1:8" hidden="1" x14ac:dyDescent="0.25">
      <c r="A1881" s="22">
        <v>1880</v>
      </c>
      <c r="B1881" s="22" t="s">
        <v>347</v>
      </c>
      <c r="C1881" s="22" t="s">
        <v>342</v>
      </c>
      <c r="D1881" s="21" t="s">
        <v>10</v>
      </c>
      <c r="E1881" s="8" t="s">
        <v>11</v>
      </c>
      <c r="F1881" s="8" t="s">
        <v>12</v>
      </c>
      <c r="G1881" s="8" t="s">
        <v>76</v>
      </c>
      <c r="H1881" s="9" t="s">
        <v>77</v>
      </c>
    </row>
    <row r="1882" spans="1:8" hidden="1" x14ac:dyDescent="0.25">
      <c r="A1882" s="22">
        <v>1881</v>
      </c>
      <c r="B1882" s="22" t="s">
        <v>347</v>
      </c>
      <c r="C1882" s="22" t="s">
        <v>342</v>
      </c>
      <c r="D1882" s="21" t="s">
        <v>10</v>
      </c>
      <c r="E1882" s="8" t="s">
        <v>11</v>
      </c>
      <c r="F1882" s="8" t="s">
        <v>12</v>
      </c>
      <c r="G1882" s="8" t="s">
        <v>78</v>
      </c>
      <c r="H1882" s="9" t="s">
        <v>79</v>
      </c>
    </row>
    <row r="1883" spans="1:8" hidden="1" x14ac:dyDescent="0.25">
      <c r="A1883" s="22">
        <v>1882</v>
      </c>
      <c r="B1883" s="22" t="s">
        <v>347</v>
      </c>
      <c r="C1883" s="22" t="s">
        <v>342</v>
      </c>
      <c r="D1883" s="21" t="s">
        <v>10</v>
      </c>
      <c r="E1883" s="8" t="s">
        <v>11</v>
      </c>
      <c r="F1883" s="8" t="s">
        <v>12</v>
      </c>
      <c r="G1883" s="8" t="s">
        <v>80</v>
      </c>
      <c r="H1883" s="9" t="s">
        <v>81</v>
      </c>
    </row>
    <row r="1884" spans="1:8" hidden="1" x14ac:dyDescent="0.25">
      <c r="A1884" s="22">
        <v>1883</v>
      </c>
      <c r="B1884" s="22" t="s">
        <v>347</v>
      </c>
      <c r="C1884" s="22" t="s">
        <v>342</v>
      </c>
      <c r="D1884" s="21" t="s">
        <v>10</v>
      </c>
      <c r="E1884" s="8" t="s">
        <v>11</v>
      </c>
      <c r="F1884" s="8" t="s">
        <v>12</v>
      </c>
      <c r="G1884" s="8" t="s">
        <v>82</v>
      </c>
      <c r="H1884" s="9" t="s">
        <v>83</v>
      </c>
    </row>
    <row r="1885" spans="1:8" hidden="1" x14ac:dyDescent="0.25">
      <c r="A1885" s="22">
        <v>1884</v>
      </c>
      <c r="B1885" s="22" t="s">
        <v>347</v>
      </c>
      <c r="C1885" s="22" t="s">
        <v>342</v>
      </c>
      <c r="D1885" s="21" t="s">
        <v>10</v>
      </c>
      <c r="E1885" s="8" t="s">
        <v>11</v>
      </c>
      <c r="F1885" s="8" t="s">
        <v>12</v>
      </c>
      <c r="G1885" s="8" t="s">
        <v>84</v>
      </c>
      <c r="H1885" s="9" t="s">
        <v>85</v>
      </c>
    </row>
    <row r="1886" spans="1:8" hidden="1" x14ac:dyDescent="0.25">
      <c r="A1886" s="22">
        <v>1885</v>
      </c>
      <c r="B1886" s="22" t="s">
        <v>347</v>
      </c>
      <c r="C1886" s="22" t="s">
        <v>342</v>
      </c>
      <c r="D1886" s="21" t="s">
        <v>10</v>
      </c>
      <c r="E1886" s="8" t="s">
        <v>11</v>
      </c>
      <c r="F1886" s="8" t="s">
        <v>12</v>
      </c>
      <c r="G1886" s="8" t="s">
        <v>86</v>
      </c>
      <c r="H1886" s="9" t="s">
        <v>87</v>
      </c>
    </row>
    <row r="1887" spans="1:8" hidden="1" x14ac:dyDescent="0.25">
      <c r="A1887" s="22">
        <v>1886</v>
      </c>
      <c r="B1887" s="22" t="s">
        <v>347</v>
      </c>
      <c r="C1887" s="22" t="s">
        <v>342</v>
      </c>
      <c r="D1887" s="21" t="s">
        <v>10</v>
      </c>
      <c r="E1887" s="8" t="s">
        <v>11</v>
      </c>
      <c r="F1887" s="8" t="s">
        <v>12</v>
      </c>
      <c r="G1887" s="8" t="s">
        <v>88</v>
      </c>
      <c r="H1887" s="9" t="s">
        <v>89</v>
      </c>
    </row>
    <row r="1888" spans="1:8" hidden="1" x14ac:dyDescent="0.25">
      <c r="A1888" s="22">
        <v>1887</v>
      </c>
      <c r="B1888" s="22" t="s">
        <v>347</v>
      </c>
      <c r="C1888" s="22" t="s">
        <v>342</v>
      </c>
      <c r="D1888" s="21" t="s">
        <v>10</v>
      </c>
      <c r="E1888" s="8" t="s">
        <v>11</v>
      </c>
      <c r="F1888" s="8" t="s">
        <v>12</v>
      </c>
      <c r="G1888" s="8" t="s">
        <v>90</v>
      </c>
      <c r="H1888" s="9" t="s">
        <v>91</v>
      </c>
    </row>
    <row r="1889" spans="1:11" hidden="1" x14ac:dyDescent="0.25">
      <c r="A1889" s="22">
        <v>1888</v>
      </c>
      <c r="B1889" s="22" t="s">
        <v>347</v>
      </c>
      <c r="C1889" s="22" t="s">
        <v>342</v>
      </c>
      <c r="D1889" s="21" t="s">
        <v>10</v>
      </c>
      <c r="E1889" s="8" t="s">
        <v>11</v>
      </c>
      <c r="F1889" s="8" t="s">
        <v>12</v>
      </c>
      <c r="G1889" s="8" t="s">
        <v>92</v>
      </c>
      <c r="H1889" s="9" t="s">
        <v>93</v>
      </c>
    </row>
    <row r="1890" spans="1:11" hidden="1" x14ac:dyDescent="0.25">
      <c r="A1890" s="22">
        <v>1889</v>
      </c>
      <c r="B1890" s="22" t="s">
        <v>347</v>
      </c>
      <c r="C1890" s="22" t="s">
        <v>342</v>
      </c>
      <c r="D1890" s="21" t="s">
        <v>10</v>
      </c>
      <c r="E1890" s="8" t="s">
        <v>11</v>
      </c>
      <c r="F1890" s="8" t="s">
        <v>12</v>
      </c>
      <c r="G1890" s="8" t="s">
        <v>94</v>
      </c>
      <c r="H1890" s="9" t="s">
        <v>95</v>
      </c>
    </row>
    <row r="1891" spans="1:11" hidden="1" x14ac:dyDescent="0.25">
      <c r="A1891" s="22">
        <v>1890</v>
      </c>
      <c r="B1891" s="22" t="s">
        <v>347</v>
      </c>
      <c r="C1891" s="22" t="s">
        <v>342</v>
      </c>
      <c r="D1891" s="21" t="s">
        <v>10</v>
      </c>
      <c r="E1891" s="8" t="s">
        <v>11</v>
      </c>
      <c r="F1891" s="8" t="s">
        <v>12</v>
      </c>
      <c r="G1891" s="8" t="s">
        <v>96</v>
      </c>
      <c r="H1891" s="9" t="s">
        <v>97</v>
      </c>
    </row>
    <row r="1892" spans="1:11" hidden="1" x14ac:dyDescent="0.25">
      <c r="A1892" s="22">
        <v>1891</v>
      </c>
      <c r="B1892" s="22" t="s">
        <v>347</v>
      </c>
      <c r="C1892" s="22" t="s">
        <v>342</v>
      </c>
      <c r="D1892" s="21" t="s">
        <v>10</v>
      </c>
      <c r="E1892" s="8" t="s">
        <v>19</v>
      </c>
      <c r="F1892" s="8" t="s">
        <v>12</v>
      </c>
      <c r="G1892" s="8" t="s">
        <v>98</v>
      </c>
      <c r="H1892" s="9" t="s">
        <v>99</v>
      </c>
      <c r="J1892">
        <v>42068</v>
      </c>
    </row>
    <row r="1893" spans="1:11" hidden="1" x14ac:dyDescent="0.25">
      <c r="A1893" s="22">
        <v>1892</v>
      </c>
      <c r="B1893" s="22" t="s">
        <v>347</v>
      </c>
      <c r="C1893" s="22" t="s">
        <v>342</v>
      </c>
      <c r="D1893" s="21" t="s">
        <v>10</v>
      </c>
      <c r="E1893" s="8" t="s">
        <v>11</v>
      </c>
      <c r="F1893" s="8" t="s">
        <v>12</v>
      </c>
      <c r="G1893" s="8" t="s">
        <v>100</v>
      </c>
      <c r="H1893" s="9" t="s">
        <v>101</v>
      </c>
    </row>
    <row r="1894" spans="1:11" hidden="1" x14ac:dyDescent="0.25">
      <c r="A1894" s="22">
        <v>1893</v>
      </c>
      <c r="B1894" s="22" t="s">
        <v>347</v>
      </c>
      <c r="C1894" s="22" t="s">
        <v>342</v>
      </c>
      <c r="D1894" s="21" t="s">
        <v>10</v>
      </c>
      <c r="E1894" s="8" t="s">
        <v>11</v>
      </c>
      <c r="F1894" s="8" t="s">
        <v>12</v>
      </c>
      <c r="G1894" s="8" t="s">
        <v>102</v>
      </c>
      <c r="H1894" s="9" t="s">
        <v>103</v>
      </c>
    </row>
    <row r="1895" spans="1:11" hidden="1" x14ac:dyDescent="0.25">
      <c r="A1895" s="22">
        <v>1894</v>
      </c>
      <c r="B1895" s="22" t="s">
        <v>347</v>
      </c>
      <c r="C1895" s="22" t="s">
        <v>342</v>
      </c>
      <c r="D1895" s="21" t="s">
        <v>10</v>
      </c>
      <c r="E1895" s="8" t="s">
        <v>11</v>
      </c>
      <c r="F1895" s="8" t="s">
        <v>12</v>
      </c>
      <c r="G1895" s="8" t="s">
        <v>104</v>
      </c>
      <c r="H1895" s="9" t="s">
        <v>105</v>
      </c>
    </row>
    <row r="1896" spans="1:11" hidden="1" x14ac:dyDescent="0.25">
      <c r="A1896" s="22">
        <v>1895</v>
      </c>
      <c r="B1896" s="22" t="s">
        <v>347</v>
      </c>
      <c r="C1896" s="22" t="s">
        <v>342</v>
      </c>
      <c r="D1896" s="21" t="s">
        <v>10</v>
      </c>
      <c r="E1896" s="8" t="s">
        <v>11</v>
      </c>
      <c r="F1896" s="8" t="s">
        <v>12</v>
      </c>
      <c r="G1896" s="8" t="s">
        <v>106</v>
      </c>
      <c r="H1896" s="9" t="s">
        <v>107</v>
      </c>
    </row>
    <row r="1897" spans="1:11" hidden="1" x14ac:dyDescent="0.25">
      <c r="A1897" s="22">
        <v>1896</v>
      </c>
      <c r="B1897" s="22" t="s">
        <v>347</v>
      </c>
      <c r="C1897" s="22" t="s">
        <v>342</v>
      </c>
      <c r="D1897" s="21" t="s">
        <v>10</v>
      </c>
      <c r="E1897" s="8" t="s">
        <v>11</v>
      </c>
      <c r="F1897" s="8" t="s">
        <v>12</v>
      </c>
      <c r="G1897" s="8" t="s">
        <v>108</v>
      </c>
      <c r="H1897" s="9" t="s">
        <v>109</v>
      </c>
      <c r="J1897">
        <v>22</v>
      </c>
    </row>
    <row r="1898" spans="1:11" hidden="1" x14ac:dyDescent="0.25">
      <c r="A1898" s="22">
        <v>1897</v>
      </c>
      <c r="B1898" s="22" t="s">
        <v>347</v>
      </c>
      <c r="C1898" s="22" t="s">
        <v>342</v>
      </c>
      <c r="D1898" s="21" t="s">
        <v>10</v>
      </c>
      <c r="E1898" s="8" t="s">
        <v>11</v>
      </c>
      <c r="F1898" s="8" t="s">
        <v>12</v>
      </c>
      <c r="G1898" s="8" t="s">
        <v>110</v>
      </c>
      <c r="H1898" s="9" t="s">
        <v>111</v>
      </c>
      <c r="J1898">
        <v>704</v>
      </c>
    </row>
    <row r="1899" spans="1:11" hidden="1" x14ac:dyDescent="0.25">
      <c r="A1899" s="22">
        <v>1898</v>
      </c>
      <c r="B1899" s="22" t="s">
        <v>347</v>
      </c>
      <c r="C1899" s="22" t="s">
        <v>342</v>
      </c>
      <c r="D1899" s="21" t="s">
        <v>10</v>
      </c>
      <c r="E1899" s="8" t="s">
        <v>11</v>
      </c>
      <c r="F1899" s="8" t="s">
        <v>12</v>
      </c>
      <c r="G1899" s="8" t="s">
        <v>112</v>
      </c>
      <c r="H1899" s="9" t="s">
        <v>113</v>
      </c>
    </row>
    <row r="1900" spans="1:11" hidden="1" x14ac:dyDescent="0.25">
      <c r="A1900" s="22">
        <v>1899</v>
      </c>
      <c r="B1900" s="22" t="s">
        <v>347</v>
      </c>
      <c r="C1900" s="22" t="s">
        <v>342</v>
      </c>
      <c r="D1900" s="21" t="s">
        <v>10</v>
      </c>
      <c r="E1900" s="8" t="s">
        <v>11</v>
      </c>
      <c r="F1900" s="8" t="s">
        <v>12</v>
      </c>
      <c r="G1900" s="8" t="s">
        <v>114</v>
      </c>
      <c r="H1900" s="9" t="s">
        <v>115</v>
      </c>
    </row>
    <row r="1901" spans="1:11" hidden="1" x14ac:dyDescent="0.25">
      <c r="A1901" s="22">
        <v>1900</v>
      </c>
      <c r="B1901" s="22" t="s">
        <v>347</v>
      </c>
      <c r="C1901" s="22" t="s">
        <v>342</v>
      </c>
      <c r="D1901" s="21" t="s">
        <v>10</v>
      </c>
      <c r="E1901" s="8" t="s">
        <v>11</v>
      </c>
      <c r="F1901" s="8" t="s">
        <v>12</v>
      </c>
      <c r="G1901" s="8" t="s">
        <v>116</v>
      </c>
      <c r="H1901" s="9" t="s">
        <v>117</v>
      </c>
    </row>
    <row r="1902" spans="1:11" hidden="1" x14ac:dyDescent="0.25">
      <c r="A1902" s="22">
        <v>1901</v>
      </c>
      <c r="B1902" s="22" t="s">
        <v>347</v>
      </c>
      <c r="C1902" s="22" t="s">
        <v>342</v>
      </c>
      <c r="D1902" s="21" t="s">
        <v>10</v>
      </c>
      <c r="E1902" s="8" t="s">
        <v>19</v>
      </c>
      <c r="F1902" s="8" t="s">
        <v>12</v>
      </c>
      <c r="G1902" s="8" t="s">
        <v>118</v>
      </c>
      <c r="H1902" s="9" t="s">
        <v>119</v>
      </c>
      <c r="J1902">
        <v>42794</v>
      </c>
    </row>
    <row r="1903" spans="1:11" hidden="1" x14ac:dyDescent="0.25">
      <c r="A1903" s="22">
        <v>1902</v>
      </c>
      <c r="B1903" s="22" t="s">
        <v>347</v>
      </c>
      <c r="C1903" s="22" t="s">
        <v>342</v>
      </c>
      <c r="D1903" s="21" t="s">
        <v>120</v>
      </c>
      <c r="E1903" s="8" t="s">
        <v>11</v>
      </c>
      <c r="F1903" s="8" t="s">
        <v>121</v>
      </c>
      <c r="G1903" s="8" t="s">
        <v>122</v>
      </c>
      <c r="H1903" s="9" t="s">
        <v>123</v>
      </c>
    </row>
    <row r="1904" spans="1:11" hidden="1" x14ac:dyDescent="0.25">
      <c r="A1904" s="22">
        <v>1903</v>
      </c>
      <c r="B1904" s="22" t="s">
        <v>347</v>
      </c>
      <c r="C1904" s="22" t="s">
        <v>342</v>
      </c>
      <c r="D1904" s="21" t="s">
        <v>120</v>
      </c>
      <c r="E1904" s="8" t="s">
        <v>11</v>
      </c>
      <c r="F1904" s="8" t="s">
        <v>121</v>
      </c>
      <c r="G1904" s="8" t="s">
        <v>124</v>
      </c>
      <c r="H1904" s="9" t="s">
        <v>125</v>
      </c>
      <c r="I1904">
        <v>0.06</v>
      </c>
      <c r="J1904">
        <v>2996</v>
      </c>
      <c r="K1904" s="19">
        <f>J1904/I1904</f>
        <v>49933.333333333336</v>
      </c>
    </row>
    <row r="1905" spans="1:8" hidden="1" x14ac:dyDescent="0.25">
      <c r="A1905" s="22">
        <v>1904</v>
      </c>
      <c r="B1905" s="22" t="s">
        <v>347</v>
      </c>
      <c r="C1905" s="22" t="s">
        <v>342</v>
      </c>
      <c r="D1905" s="21" t="s">
        <v>120</v>
      </c>
      <c r="E1905" s="8" t="s">
        <v>11</v>
      </c>
      <c r="F1905" s="8" t="s">
        <v>121</v>
      </c>
      <c r="G1905" s="8" t="s">
        <v>126</v>
      </c>
      <c r="H1905" s="9" t="s">
        <v>127</v>
      </c>
    </row>
    <row r="1906" spans="1:8" hidden="1" x14ac:dyDescent="0.25">
      <c r="A1906" s="22">
        <v>1905</v>
      </c>
      <c r="B1906" s="22" t="s">
        <v>347</v>
      </c>
      <c r="C1906" s="22" t="s">
        <v>342</v>
      </c>
      <c r="D1906" s="21" t="s">
        <v>120</v>
      </c>
      <c r="E1906" s="8" t="s">
        <v>11</v>
      </c>
      <c r="F1906" s="8" t="s">
        <v>121</v>
      </c>
      <c r="G1906" s="8" t="s">
        <v>128</v>
      </c>
      <c r="H1906" s="9" t="s">
        <v>129</v>
      </c>
    </row>
    <row r="1907" spans="1:8" hidden="1" x14ac:dyDescent="0.25">
      <c r="A1907" s="22">
        <v>1906</v>
      </c>
      <c r="B1907" s="22" t="s">
        <v>347</v>
      </c>
      <c r="C1907" s="22" t="s">
        <v>342</v>
      </c>
      <c r="D1907" s="21" t="s">
        <v>120</v>
      </c>
      <c r="E1907" s="8" t="s">
        <v>11</v>
      </c>
      <c r="F1907" s="8" t="s">
        <v>130</v>
      </c>
      <c r="G1907" s="8" t="s">
        <v>131</v>
      </c>
      <c r="H1907" s="9" t="s">
        <v>132</v>
      </c>
    </row>
    <row r="1908" spans="1:8" hidden="1" x14ac:dyDescent="0.25">
      <c r="A1908" s="22">
        <v>1907</v>
      </c>
      <c r="B1908" s="22" t="s">
        <v>347</v>
      </c>
      <c r="C1908" s="22" t="s">
        <v>342</v>
      </c>
      <c r="D1908" s="21" t="s">
        <v>120</v>
      </c>
      <c r="E1908" s="8" t="s">
        <v>11</v>
      </c>
      <c r="F1908" s="8" t="s">
        <v>130</v>
      </c>
      <c r="G1908" s="8" t="s">
        <v>133</v>
      </c>
      <c r="H1908" s="9" t="s">
        <v>134</v>
      </c>
    </row>
    <row r="1909" spans="1:8" hidden="1" x14ac:dyDescent="0.25">
      <c r="A1909" s="22">
        <v>1908</v>
      </c>
      <c r="B1909" s="22" t="s">
        <v>347</v>
      </c>
      <c r="C1909" s="22" t="s">
        <v>342</v>
      </c>
      <c r="D1909" s="21" t="s">
        <v>120</v>
      </c>
      <c r="E1909" s="8" t="s">
        <v>11</v>
      </c>
      <c r="F1909" s="8" t="s">
        <v>130</v>
      </c>
      <c r="G1909" s="8" t="s">
        <v>135</v>
      </c>
      <c r="H1909" s="9" t="s">
        <v>136</v>
      </c>
    </row>
    <row r="1910" spans="1:8" hidden="1" x14ac:dyDescent="0.25">
      <c r="A1910" s="22">
        <v>1909</v>
      </c>
      <c r="B1910" s="22" t="s">
        <v>347</v>
      </c>
      <c r="C1910" s="22" t="s">
        <v>342</v>
      </c>
      <c r="D1910" s="21" t="s">
        <v>120</v>
      </c>
      <c r="E1910" s="8" t="s">
        <v>11</v>
      </c>
      <c r="F1910" s="8" t="s">
        <v>130</v>
      </c>
      <c r="G1910" s="8" t="s">
        <v>137</v>
      </c>
      <c r="H1910" s="9" t="s">
        <v>138</v>
      </c>
    </row>
    <row r="1911" spans="1:8" hidden="1" x14ac:dyDescent="0.25">
      <c r="A1911" s="22">
        <v>1910</v>
      </c>
      <c r="B1911" s="22" t="s">
        <v>347</v>
      </c>
      <c r="C1911" s="22" t="s">
        <v>342</v>
      </c>
      <c r="D1911" s="21" t="s">
        <v>120</v>
      </c>
      <c r="E1911" s="8" t="s">
        <v>11</v>
      </c>
      <c r="F1911" s="8" t="s">
        <v>130</v>
      </c>
      <c r="G1911" s="8" t="s">
        <v>139</v>
      </c>
      <c r="H1911" s="9" t="s">
        <v>140</v>
      </c>
    </row>
    <row r="1912" spans="1:8" hidden="1" x14ac:dyDescent="0.25">
      <c r="A1912" s="22">
        <v>1911</v>
      </c>
      <c r="B1912" s="22" t="s">
        <v>347</v>
      </c>
      <c r="C1912" s="22" t="s">
        <v>342</v>
      </c>
      <c r="D1912" s="21" t="s">
        <v>120</v>
      </c>
      <c r="E1912" s="8" t="s">
        <v>11</v>
      </c>
      <c r="F1912" s="8" t="s">
        <v>130</v>
      </c>
      <c r="G1912" s="8" t="s">
        <v>141</v>
      </c>
      <c r="H1912" s="9" t="s">
        <v>142</v>
      </c>
    </row>
    <row r="1913" spans="1:8" hidden="1" x14ac:dyDescent="0.25">
      <c r="A1913" s="22">
        <v>1912</v>
      </c>
      <c r="B1913" s="22" t="s">
        <v>347</v>
      </c>
      <c r="C1913" s="22" t="s">
        <v>342</v>
      </c>
      <c r="D1913" s="21" t="s">
        <v>120</v>
      </c>
      <c r="E1913" s="8" t="s">
        <v>11</v>
      </c>
      <c r="F1913" s="8" t="s">
        <v>130</v>
      </c>
      <c r="G1913" s="8" t="s">
        <v>143</v>
      </c>
      <c r="H1913" s="9" t="s">
        <v>144</v>
      </c>
    </row>
    <row r="1914" spans="1:8" hidden="1" x14ac:dyDescent="0.25">
      <c r="A1914" s="22">
        <v>1913</v>
      </c>
      <c r="B1914" s="22" t="s">
        <v>347</v>
      </c>
      <c r="C1914" s="22" t="s">
        <v>342</v>
      </c>
      <c r="D1914" s="21" t="s">
        <v>120</v>
      </c>
      <c r="E1914" s="8" t="s">
        <v>11</v>
      </c>
      <c r="F1914" s="8" t="s">
        <v>130</v>
      </c>
      <c r="G1914" s="8" t="s">
        <v>145</v>
      </c>
      <c r="H1914" s="9" t="s">
        <v>146</v>
      </c>
    </row>
    <row r="1915" spans="1:8" hidden="1" x14ac:dyDescent="0.25">
      <c r="A1915" s="22">
        <v>1914</v>
      </c>
      <c r="B1915" s="22" t="s">
        <v>347</v>
      </c>
      <c r="C1915" s="22" t="s">
        <v>342</v>
      </c>
      <c r="D1915" s="21" t="s">
        <v>120</v>
      </c>
      <c r="E1915" s="8" t="s">
        <v>11</v>
      </c>
      <c r="F1915" s="8" t="s">
        <v>130</v>
      </c>
      <c r="G1915" s="8" t="s">
        <v>147</v>
      </c>
      <c r="H1915" s="9" t="s">
        <v>148</v>
      </c>
    </row>
    <row r="1916" spans="1:8" hidden="1" x14ac:dyDescent="0.25">
      <c r="A1916" s="22">
        <v>1915</v>
      </c>
      <c r="B1916" s="22" t="s">
        <v>347</v>
      </c>
      <c r="C1916" s="22" t="s">
        <v>342</v>
      </c>
      <c r="D1916" s="21" t="s">
        <v>120</v>
      </c>
      <c r="E1916" s="8" t="s">
        <v>11</v>
      </c>
      <c r="F1916" s="8" t="s">
        <v>130</v>
      </c>
      <c r="G1916" s="8" t="s">
        <v>149</v>
      </c>
      <c r="H1916" s="9" t="s">
        <v>150</v>
      </c>
    </row>
    <row r="1917" spans="1:8" hidden="1" x14ac:dyDescent="0.25">
      <c r="A1917" s="22">
        <v>1916</v>
      </c>
      <c r="B1917" s="22" t="s">
        <v>347</v>
      </c>
      <c r="C1917" s="22" t="s">
        <v>342</v>
      </c>
      <c r="D1917" s="21" t="s">
        <v>120</v>
      </c>
      <c r="E1917" s="8" t="s">
        <v>11</v>
      </c>
      <c r="F1917" s="8" t="s">
        <v>130</v>
      </c>
      <c r="G1917" s="8" t="s">
        <v>151</v>
      </c>
      <c r="H1917" s="9" t="s">
        <v>152</v>
      </c>
    </row>
    <row r="1918" spans="1:8" hidden="1" x14ac:dyDescent="0.25">
      <c r="A1918" s="22">
        <v>1917</v>
      </c>
      <c r="B1918" s="22" t="s">
        <v>347</v>
      </c>
      <c r="C1918" s="22" t="s">
        <v>342</v>
      </c>
      <c r="D1918" s="21" t="s">
        <v>120</v>
      </c>
      <c r="E1918" s="8" t="s">
        <v>11</v>
      </c>
      <c r="F1918" s="8" t="s">
        <v>130</v>
      </c>
      <c r="G1918" s="8" t="s">
        <v>153</v>
      </c>
      <c r="H1918" s="9" t="s">
        <v>154</v>
      </c>
    </row>
    <row r="1919" spans="1:8" hidden="1" x14ac:dyDescent="0.25">
      <c r="A1919" s="22">
        <v>1918</v>
      </c>
      <c r="B1919" s="22" t="s">
        <v>347</v>
      </c>
      <c r="C1919" s="22" t="s">
        <v>342</v>
      </c>
      <c r="D1919" s="21" t="s">
        <v>120</v>
      </c>
      <c r="E1919" s="8" t="s">
        <v>11</v>
      </c>
      <c r="F1919" s="8" t="s">
        <v>130</v>
      </c>
      <c r="G1919" s="8" t="s">
        <v>155</v>
      </c>
      <c r="H1919" s="9" t="s">
        <v>156</v>
      </c>
    </row>
    <row r="1920" spans="1:8" hidden="1" x14ac:dyDescent="0.25">
      <c r="A1920" s="22">
        <v>1919</v>
      </c>
      <c r="B1920" s="22" t="s">
        <v>347</v>
      </c>
      <c r="C1920" s="22" t="s">
        <v>342</v>
      </c>
      <c r="D1920" s="21" t="s">
        <v>120</v>
      </c>
      <c r="E1920" s="8" t="s">
        <v>11</v>
      </c>
      <c r="F1920" s="8" t="s">
        <v>130</v>
      </c>
      <c r="G1920" s="8" t="s">
        <v>157</v>
      </c>
      <c r="H1920" s="9" t="s">
        <v>158</v>
      </c>
    </row>
    <row r="1921" spans="1:10" hidden="1" x14ac:dyDescent="0.25">
      <c r="A1921" s="22">
        <v>1920</v>
      </c>
      <c r="B1921" s="22" t="s">
        <v>347</v>
      </c>
      <c r="C1921" s="22" t="s">
        <v>342</v>
      </c>
      <c r="D1921" s="21" t="s">
        <v>120</v>
      </c>
      <c r="E1921" s="8" t="s">
        <v>11</v>
      </c>
      <c r="F1921" s="8" t="s">
        <v>130</v>
      </c>
      <c r="G1921" s="8" t="s">
        <v>159</v>
      </c>
      <c r="H1921" s="9" t="s">
        <v>160</v>
      </c>
    </row>
    <row r="1922" spans="1:10" hidden="1" x14ac:dyDescent="0.25">
      <c r="A1922" s="22">
        <v>1921</v>
      </c>
      <c r="B1922" s="22" t="s">
        <v>347</v>
      </c>
      <c r="C1922" s="22" t="s">
        <v>342</v>
      </c>
      <c r="D1922" s="21" t="s">
        <v>120</v>
      </c>
      <c r="E1922" s="8" t="s">
        <v>11</v>
      </c>
      <c r="F1922" s="8" t="s">
        <v>130</v>
      </c>
      <c r="G1922" s="8" t="s">
        <v>161</v>
      </c>
      <c r="H1922" s="9" t="s">
        <v>162</v>
      </c>
    </row>
    <row r="1923" spans="1:10" hidden="1" x14ac:dyDescent="0.25">
      <c r="A1923" s="22">
        <v>1922</v>
      </c>
      <c r="B1923" s="22" t="s">
        <v>347</v>
      </c>
      <c r="C1923" s="22" t="s">
        <v>342</v>
      </c>
      <c r="D1923" s="21" t="s">
        <v>120</v>
      </c>
      <c r="E1923" s="8" t="s">
        <v>11</v>
      </c>
      <c r="F1923" s="8" t="s">
        <v>130</v>
      </c>
      <c r="G1923" s="8" t="s">
        <v>163</v>
      </c>
      <c r="H1923" s="9" t="s">
        <v>164</v>
      </c>
    </row>
    <row r="1924" spans="1:10" hidden="1" x14ac:dyDescent="0.25">
      <c r="A1924" s="22">
        <v>1923</v>
      </c>
      <c r="B1924" s="22" t="s">
        <v>347</v>
      </c>
      <c r="C1924" s="22" t="s">
        <v>342</v>
      </c>
      <c r="D1924" s="21" t="s">
        <v>120</v>
      </c>
      <c r="E1924" s="8" t="s">
        <v>11</v>
      </c>
      <c r="F1924" s="8" t="s">
        <v>130</v>
      </c>
      <c r="G1924" s="8" t="s">
        <v>165</v>
      </c>
      <c r="H1924" s="9" t="s">
        <v>166</v>
      </c>
    </row>
    <row r="1925" spans="1:10" hidden="1" x14ac:dyDescent="0.25">
      <c r="A1925" s="22">
        <v>1924</v>
      </c>
      <c r="B1925" s="22" t="s">
        <v>347</v>
      </c>
      <c r="C1925" s="22" t="s">
        <v>342</v>
      </c>
      <c r="D1925" s="21" t="s">
        <v>120</v>
      </c>
      <c r="E1925" s="8" t="s">
        <v>11</v>
      </c>
      <c r="F1925" s="8" t="s">
        <v>130</v>
      </c>
      <c r="G1925" s="8" t="s">
        <v>167</v>
      </c>
      <c r="H1925" s="9" t="s">
        <v>168</v>
      </c>
    </row>
    <row r="1926" spans="1:10" hidden="1" x14ac:dyDescent="0.25">
      <c r="A1926" s="22">
        <v>1925</v>
      </c>
      <c r="B1926" s="22" t="s">
        <v>347</v>
      </c>
      <c r="C1926" s="22" t="s">
        <v>342</v>
      </c>
      <c r="D1926" s="21" t="s">
        <v>120</v>
      </c>
      <c r="E1926" s="8" t="s">
        <v>11</v>
      </c>
      <c r="F1926" s="8" t="s">
        <v>130</v>
      </c>
      <c r="G1926" s="8" t="s">
        <v>169</v>
      </c>
      <c r="H1926" s="9" t="s">
        <v>170</v>
      </c>
    </row>
    <row r="1927" spans="1:10" hidden="1" x14ac:dyDescent="0.25">
      <c r="A1927" s="22">
        <v>1926</v>
      </c>
      <c r="B1927" s="22" t="s">
        <v>347</v>
      </c>
      <c r="C1927" s="22" t="s">
        <v>342</v>
      </c>
      <c r="D1927" s="21" t="s">
        <v>120</v>
      </c>
      <c r="E1927" s="8" t="s">
        <v>11</v>
      </c>
      <c r="F1927" s="8" t="s">
        <v>130</v>
      </c>
      <c r="G1927" s="8" t="s">
        <v>171</v>
      </c>
      <c r="H1927" s="9" t="s">
        <v>172</v>
      </c>
    </row>
    <row r="1928" spans="1:10" hidden="1" x14ac:dyDescent="0.25">
      <c r="A1928" s="22">
        <v>1927</v>
      </c>
      <c r="B1928" s="22" t="s">
        <v>347</v>
      </c>
      <c r="C1928" s="22" t="s">
        <v>342</v>
      </c>
      <c r="D1928" s="21" t="s">
        <v>120</v>
      </c>
      <c r="E1928" s="8" t="s">
        <v>11</v>
      </c>
      <c r="F1928" s="8" t="s">
        <v>130</v>
      </c>
      <c r="G1928" s="8" t="s">
        <v>173</v>
      </c>
      <c r="H1928" s="9" t="s">
        <v>174</v>
      </c>
    </row>
    <row r="1929" spans="1:10" hidden="1" x14ac:dyDescent="0.25">
      <c r="A1929" s="22">
        <v>1928</v>
      </c>
      <c r="B1929" s="22" t="s">
        <v>347</v>
      </c>
      <c r="C1929" s="22" t="s">
        <v>342</v>
      </c>
      <c r="D1929" s="21" t="s">
        <v>120</v>
      </c>
      <c r="E1929" s="8" t="s">
        <v>11</v>
      </c>
      <c r="F1929" s="8" t="s">
        <v>130</v>
      </c>
      <c r="G1929" s="8" t="s">
        <v>175</v>
      </c>
      <c r="H1929" s="9" t="s">
        <v>176</v>
      </c>
    </row>
    <row r="1930" spans="1:10" ht="14.45" x14ac:dyDescent="0.3">
      <c r="A1930" s="22">
        <v>1929</v>
      </c>
      <c r="B1930" s="22" t="s">
        <v>347</v>
      </c>
      <c r="C1930" s="22" t="s">
        <v>342</v>
      </c>
      <c r="D1930" s="21" t="s">
        <v>120</v>
      </c>
      <c r="E1930" s="8" t="s">
        <v>11</v>
      </c>
      <c r="F1930" s="8" t="s">
        <v>130</v>
      </c>
      <c r="G1930" s="8" t="s">
        <v>177</v>
      </c>
      <c r="H1930" s="9" t="s">
        <v>178</v>
      </c>
      <c r="I1930">
        <v>1.01</v>
      </c>
      <c r="J1930">
        <v>26819</v>
      </c>
    </row>
    <row r="1931" spans="1:10" hidden="1" x14ac:dyDescent="0.25">
      <c r="A1931" s="22">
        <v>1930</v>
      </c>
      <c r="B1931" s="22" t="s">
        <v>347</v>
      </c>
      <c r="C1931" s="22" t="s">
        <v>342</v>
      </c>
      <c r="D1931" s="21" t="s">
        <v>120</v>
      </c>
      <c r="E1931" s="8" t="s">
        <v>11</v>
      </c>
      <c r="F1931" s="8" t="s">
        <v>130</v>
      </c>
      <c r="G1931" s="8" t="s">
        <v>179</v>
      </c>
      <c r="H1931" s="9" t="s">
        <v>180</v>
      </c>
    </row>
    <row r="1932" spans="1:10" ht="14.45" x14ac:dyDescent="0.3">
      <c r="A1932" s="22">
        <v>1931</v>
      </c>
      <c r="B1932" s="22" t="s">
        <v>347</v>
      </c>
      <c r="C1932" s="22" t="s">
        <v>342</v>
      </c>
      <c r="D1932" s="21" t="s">
        <v>120</v>
      </c>
      <c r="E1932" s="8" t="s">
        <v>11</v>
      </c>
      <c r="F1932" s="8" t="s">
        <v>130</v>
      </c>
      <c r="G1932" s="8" t="s">
        <v>181</v>
      </c>
      <c r="H1932" s="9" t="s">
        <v>182</v>
      </c>
    </row>
    <row r="1933" spans="1:10" ht="14.45" x14ac:dyDescent="0.3">
      <c r="A1933" s="22">
        <v>1932</v>
      </c>
      <c r="B1933" s="22" t="s">
        <v>347</v>
      </c>
      <c r="C1933" s="22" t="s">
        <v>342</v>
      </c>
      <c r="D1933" s="21" t="s">
        <v>120</v>
      </c>
      <c r="E1933" s="8" t="s">
        <v>11</v>
      </c>
      <c r="F1933" s="8" t="s">
        <v>130</v>
      </c>
      <c r="G1933" s="8" t="s">
        <v>183</v>
      </c>
      <c r="H1933" s="9" t="s">
        <v>184</v>
      </c>
    </row>
    <row r="1934" spans="1:10" ht="14.45" x14ac:dyDescent="0.3">
      <c r="A1934" s="22">
        <v>1933</v>
      </c>
      <c r="B1934" s="22" t="s">
        <v>347</v>
      </c>
      <c r="C1934" s="22" t="s">
        <v>342</v>
      </c>
      <c r="D1934" s="21" t="s">
        <v>120</v>
      </c>
      <c r="E1934" s="8" t="s">
        <v>11</v>
      </c>
      <c r="F1934" s="8" t="s">
        <v>130</v>
      </c>
      <c r="G1934" s="8" t="s">
        <v>185</v>
      </c>
      <c r="H1934" s="9" t="s">
        <v>186</v>
      </c>
    </row>
    <row r="1935" spans="1:10" ht="14.45" x14ac:dyDescent="0.3">
      <c r="A1935" s="22">
        <v>1934</v>
      </c>
      <c r="B1935" s="22" t="s">
        <v>347</v>
      </c>
      <c r="C1935" s="22" t="s">
        <v>342</v>
      </c>
      <c r="D1935" s="21" t="s">
        <v>120</v>
      </c>
      <c r="E1935" s="8" t="s">
        <v>11</v>
      </c>
      <c r="F1935" s="8" t="s">
        <v>130</v>
      </c>
      <c r="G1935" s="8" t="s">
        <v>187</v>
      </c>
      <c r="H1935" s="9" t="s">
        <v>188</v>
      </c>
    </row>
    <row r="1936" spans="1:10" ht="14.45" x14ac:dyDescent="0.3">
      <c r="A1936" s="22">
        <v>1935</v>
      </c>
      <c r="B1936" s="22" t="s">
        <v>347</v>
      </c>
      <c r="C1936" s="22" t="s">
        <v>342</v>
      </c>
      <c r="D1936" s="21" t="s">
        <v>120</v>
      </c>
      <c r="E1936" s="8" t="s">
        <v>11</v>
      </c>
      <c r="F1936" s="8" t="s">
        <v>130</v>
      </c>
      <c r="G1936" s="8" t="s">
        <v>189</v>
      </c>
      <c r="H1936" s="9" t="s">
        <v>190</v>
      </c>
    </row>
    <row r="1937" spans="1:10" hidden="1" x14ac:dyDescent="0.25">
      <c r="A1937" s="22">
        <v>1936</v>
      </c>
      <c r="B1937" s="22" t="s">
        <v>347</v>
      </c>
      <c r="C1937" s="22" t="s">
        <v>342</v>
      </c>
      <c r="D1937" s="21" t="s">
        <v>120</v>
      </c>
      <c r="E1937" s="8" t="s">
        <v>11</v>
      </c>
      <c r="F1937" s="8" t="s">
        <v>191</v>
      </c>
      <c r="G1937" s="8" t="s">
        <v>192</v>
      </c>
      <c r="H1937" s="9" t="s">
        <v>193</v>
      </c>
    </row>
    <row r="1938" spans="1:10" hidden="1" x14ac:dyDescent="0.25">
      <c r="A1938" s="22">
        <v>1937</v>
      </c>
      <c r="B1938" s="22" t="s">
        <v>347</v>
      </c>
      <c r="C1938" s="22" t="s">
        <v>342</v>
      </c>
      <c r="D1938" s="21" t="s">
        <v>120</v>
      </c>
      <c r="E1938" s="8" t="s">
        <v>11</v>
      </c>
      <c r="F1938" s="8" t="s">
        <v>191</v>
      </c>
      <c r="G1938" s="8" t="s">
        <v>194</v>
      </c>
      <c r="H1938" s="9" t="s">
        <v>195</v>
      </c>
    </row>
    <row r="1939" spans="1:10" hidden="1" x14ac:dyDescent="0.25">
      <c r="A1939" s="22">
        <v>1938</v>
      </c>
      <c r="B1939" s="22" t="s">
        <v>347</v>
      </c>
      <c r="C1939" s="22" t="s">
        <v>342</v>
      </c>
      <c r="D1939" s="21" t="s">
        <v>120</v>
      </c>
      <c r="E1939" s="8" t="s">
        <v>11</v>
      </c>
      <c r="F1939" s="8" t="s">
        <v>191</v>
      </c>
      <c r="G1939" s="8" t="s">
        <v>196</v>
      </c>
      <c r="H1939" s="9" t="s">
        <v>197</v>
      </c>
    </row>
    <row r="1940" spans="1:10" hidden="1" x14ac:dyDescent="0.25">
      <c r="A1940" s="22">
        <v>1939</v>
      </c>
      <c r="B1940" s="22" t="s">
        <v>347</v>
      </c>
      <c r="C1940" s="22" t="s">
        <v>342</v>
      </c>
      <c r="D1940" s="21" t="s">
        <v>120</v>
      </c>
      <c r="E1940" s="8" t="s">
        <v>11</v>
      </c>
      <c r="F1940" s="8" t="s">
        <v>12</v>
      </c>
      <c r="G1940" s="8" t="s">
        <v>198</v>
      </c>
      <c r="H1940" s="9" t="s">
        <v>199</v>
      </c>
      <c r="I1940" t="s">
        <v>328</v>
      </c>
    </row>
    <row r="1941" spans="1:10" hidden="1" x14ac:dyDescent="0.25">
      <c r="A1941" s="22">
        <v>1940</v>
      </c>
      <c r="B1941" s="22" t="s">
        <v>347</v>
      </c>
      <c r="C1941" s="22" t="s">
        <v>342</v>
      </c>
      <c r="D1941" s="21" t="s">
        <v>120</v>
      </c>
      <c r="E1941" s="8" t="s">
        <v>19</v>
      </c>
      <c r="F1941" s="8" t="s">
        <v>12</v>
      </c>
      <c r="G1941" s="8" t="s">
        <v>200</v>
      </c>
      <c r="H1941" s="9" t="s">
        <v>201</v>
      </c>
      <c r="I1941">
        <v>1.07</v>
      </c>
      <c r="J1941">
        <v>29815</v>
      </c>
    </row>
    <row r="1942" spans="1:10" hidden="1" x14ac:dyDescent="0.25">
      <c r="A1942" s="22">
        <v>1941</v>
      </c>
      <c r="B1942" s="22" t="s">
        <v>347</v>
      </c>
      <c r="C1942" s="22" t="s">
        <v>342</v>
      </c>
      <c r="D1942" s="21" t="s">
        <v>202</v>
      </c>
      <c r="E1942" s="8" t="s">
        <v>19</v>
      </c>
      <c r="F1942" s="8" t="s">
        <v>12</v>
      </c>
      <c r="G1942" s="8" t="s">
        <v>203</v>
      </c>
      <c r="H1942" s="9" t="s">
        <v>204</v>
      </c>
      <c r="J1942">
        <v>29815</v>
      </c>
    </row>
    <row r="1943" spans="1:10" hidden="1" x14ac:dyDescent="0.25">
      <c r="A1943" s="22">
        <v>1942</v>
      </c>
      <c r="B1943" s="22" t="s">
        <v>347</v>
      </c>
      <c r="C1943" s="22" t="s">
        <v>342</v>
      </c>
      <c r="D1943" s="21" t="s">
        <v>202</v>
      </c>
      <c r="E1943" s="8" t="s">
        <v>11</v>
      </c>
      <c r="F1943" s="8" t="s">
        <v>12</v>
      </c>
      <c r="G1943" s="8" t="s">
        <v>205</v>
      </c>
      <c r="H1943" s="9" t="s">
        <v>206</v>
      </c>
    </row>
    <row r="1944" spans="1:10" hidden="1" x14ac:dyDescent="0.25">
      <c r="A1944" s="22">
        <v>1943</v>
      </c>
      <c r="B1944" s="22" t="s">
        <v>347</v>
      </c>
      <c r="C1944" s="22" t="s">
        <v>342</v>
      </c>
      <c r="D1944" s="21" t="s">
        <v>202</v>
      </c>
      <c r="E1944" s="8" t="s">
        <v>11</v>
      </c>
      <c r="F1944" s="8" t="s">
        <v>12</v>
      </c>
      <c r="G1944" s="8" t="s">
        <v>207</v>
      </c>
      <c r="H1944" s="9" t="s">
        <v>208</v>
      </c>
    </row>
    <row r="1945" spans="1:10" hidden="1" x14ac:dyDescent="0.25">
      <c r="A1945" s="22">
        <v>1944</v>
      </c>
      <c r="B1945" s="22" t="s">
        <v>347</v>
      </c>
      <c r="C1945" s="22" t="s">
        <v>342</v>
      </c>
      <c r="D1945" s="21" t="s">
        <v>202</v>
      </c>
      <c r="E1945" s="8" t="s">
        <v>11</v>
      </c>
      <c r="F1945" s="8" t="s">
        <v>12</v>
      </c>
      <c r="G1945" s="8" t="s">
        <v>209</v>
      </c>
      <c r="H1945" s="9" t="s">
        <v>210</v>
      </c>
      <c r="J1945">
        <v>1397</v>
      </c>
    </row>
    <row r="1946" spans="1:10" hidden="1" x14ac:dyDescent="0.25">
      <c r="A1946" s="22">
        <v>1945</v>
      </c>
      <c r="B1946" s="22" t="s">
        <v>347</v>
      </c>
      <c r="C1946" s="22" t="s">
        <v>342</v>
      </c>
      <c r="D1946" s="21" t="s">
        <v>202</v>
      </c>
      <c r="E1946" s="8" t="s">
        <v>11</v>
      </c>
      <c r="F1946" s="8" t="s">
        <v>12</v>
      </c>
      <c r="G1946" s="8" t="s">
        <v>211</v>
      </c>
      <c r="H1946" s="9" t="s">
        <v>212</v>
      </c>
      <c r="J1946">
        <v>126</v>
      </c>
    </row>
    <row r="1947" spans="1:10" hidden="1" x14ac:dyDescent="0.25">
      <c r="A1947" s="22">
        <v>1946</v>
      </c>
      <c r="B1947" s="22" t="s">
        <v>347</v>
      </c>
      <c r="C1947" s="22" t="s">
        <v>342</v>
      </c>
      <c r="D1947" s="21" t="s">
        <v>202</v>
      </c>
      <c r="E1947" s="8" t="s">
        <v>19</v>
      </c>
      <c r="F1947" s="8" t="s">
        <v>12</v>
      </c>
      <c r="G1947" s="8" t="s">
        <v>213</v>
      </c>
      <c r="H1947" s="9" t="s">
        <v>214</v>
      </c>
      <c r="J1947">
        <v>1523</v>
      </c>
    </row>
    <row r="1948" spans="1:10" hidden="1" x14ac:dyDescent="0.25">
      <c r="A1948" s="22">
        <v>1947</v>
      </c>
      <c r="B1948" s="22" t="s">
        <v>347</v>
      </c>
      <c r="C1948" s="22" t="s">
        <v>342</v>
      </c>
      <c r="D1948" s="21" t="s">
        <v>202</v>
      </c>
      <c r="E1948" s="8" t="s">
        <v>11</v>
      </c>
      <c r="F1948" s="8" t="s">
        <v>12</v>
      </c>
      <c r="G1948" s="8" t="s">
        <v>215</v>
      </c>
      <c r="H1948" s="9" t="s">
        <v>216</v>
      </c>
    </row>
    <row r="1949" spans="1:10" hidden="1" x14ac:dyDescent="0.25">
      <c r="A1949" s="22">
        <v>1948</v>
      </c>
      <c r="B1949" s="22" t="s">
        <v>347</v>
      </c>
      <c r="C1949" s="22" t="s">
        <v>342</v>
      </c>
      <c r="D1949" s="21" t="s">
        <v>202</v>
      </c>
      <c r="E1949" s="8" t="s">
        <v>19</v>
      </c>
      <c r="F1949" s="8" t="s">
        <v>12</v>
      </c>
      <c r="G1949" s="8" t="s">
        <v>217</v>
      </c>
      <c r="H1949" s="9" t="s">
        <v>218</v>
      </c>
      <c r="J1949">
        <v>31338</v>
      </c>
    </row>
    <row r="1950" spans="1:10" hidden="1" x14ac:dyDescent="0.25">
      <c r="A1950" s="22">
        <v>1949</v>
      </c>
      <c r="B1950" s="22" t="s">
        <v>347</v>
      </c>
      <c r="C1950" s="22" t="s">
        <v>342</v>
      </c>
      <c r="D1950" s="21" t="s">
        <v>202</v>
      </c>
      <c r="E1950" s="8" t="s">
        <v>11</v>
      </c>
      <c r="F1950" s="8" t="s">
        <v>12</v>
      </c>
      <c r="G1950" s="8" t="s">
        <v>219</v>
      </c>
      <c r="H1950" s="9" t="s">
        <v>220</v>
      </c>
      <c r="J1950">
        <v>2442</v>
      </c>
    </row>
    <row r="1951" spans="1:10" hidden="1" x14ac:dyDescent="0.25">
      <c r="A1951" s="22">
        <v>1950</v>
      </c>
      <c r="B1951" s="22" t="s">
        <v>347</v>
      </c>
      <c r="C1951" s="22" t="s">
        <v>342</v>
      </c>
      <c r="D1951" s="21" t="s">
        <v>202</v>
      </c>
      <c r="E1951" s="8" t="s">
        <v>11</v>
      </c>
      <c r="F1951" s="8" t="s">
        <v>12</v>
      </c>
      <c r="G1951" s="8" t="s">
        <v>221</v>
      </c>
      <c r="H1951" s="9" t="s">
        <v>222</v>
      </c>
      <c r="J1951">
        <v>4341</v>
      </c>
    </row>
    <row r="1952" spans="1:10" hidden="1" x14ac:dyDescent="0.25">
      <c r="A1952" s="22">
        <v>1951</v>
      </c>
      <c r="B1952" s="22" t="s">
        <v>347</v>
      </c>
      <c r="C1952" s="22" t="s">
        <v>342</v>
      </c>
      <c r="D1952" s="21" t="s">
        <v>202</v>
      </c>
      <c r="E1952" s="8" t="s">
        <v>11</v>
      </c>
      <c r="F1952" s="8" t="s">
        <v>12</v>
      </c>
      <c r="G1952" s="8" t="s">
        <v>223</v>
      </c>
      <c r="H1952" s="9" t="s">
        <v>224</v>
      </c>
    </row>
    <row r="1953" spans="1:10" hidden="1" x14ac:dyDescent="0.25">
      <c r="A1953" s="22">
        <v>1952</v>
      </c>
      <c r="B1953" s="22" t="s">
        <v>347</v>
      </c>
      <c r="C1953" s="22" t="s">
        <v>342</v>
      </c>
      <c r="D1953" s="21" t="s">
        <v>202</v>
      </c>
      <c r="E1953" s="8" t="s">
        <v>19</v>
      </c>
      <c r="F1953" s="8" t="s">
        <v>12</v>
      </c>
      <c r="G1953" s="8" t="s">
        <v>225</v>
      </c>
      <c r="H1953" s="9" t="s">
        <v>226</v>
      </c>
      <c r="J1953">
        <v>38121</v>
      </c>
    </row>
    <row r="1954" spans="1:10" hidden="1" x14ac:dyDescent="0.25">
      <c r="A1954" s="22">
        <v>1953</v>
      </c>
      <c r="B1954" s="22" t="s">
        <v>347</v>
      </c>
      <c r="C1954" s="22" t="s">
        <v>342</v>
      </c>
      <c r="D1954" s="21" t="s">
        <v>202</v>
      </c>
      <c r="E1954" s="8" t="s">
        <v>11</v>
      </c>
      <c r="F1954" s="8" t="s">
        <v>12</v>
      </c>
      <c r="G1954" s="8" t="s">
        <v>227</v>
      </c>
      <c r="H1954" s="9" t="s">
        <v>228</v>
      </c>
      <c r="J1954">
        <v>165</v>
      </c>
    </row>
    <row r="1955" spans="1:10" hidden="1" x14ac:dyDescent="0.25">
      <c r="A1955" s="22">
        <v>1954</v>
      </c>
      <c r="B1955" s="22" t="s">
        <v>347</v>
      </c>
      <c r="C1955" s="22" t="s">
        <v>342</v>
      </c>
      <c r="D1955" s="21" t="s">
        <v>202</v>
      </c>
      <c r="E1955" s="8" t="s">
        <v>11</v>
      </c>
      <c r="F1955" s="8" t="s">
        <v>12</v>
      </c>
      <c r="G1955" s="8" t="s">
        <v>229</v>
      </c>
      <c r="H1955" s="9" t="s">
        <v>230</v>
      </c>
      <c r="J1955">
        <v>157</v>
      </c>
    </row>
    <row r="1956" spans="1:10" hidden="1" x14ac:dyDescent="0.25">
      <c r="A1956" s="22">
        <v>1955</v>
      </c>
      <c r="B1956" s="22" t="s">
        <v>347</v>
      </c>
      <c r="C1956" s="22" t="s">
        <v>342</v>
      </c>
      <c r="D1956" s="21" t="s">
        <v>202</v>
      </c>
      <c r="E1956" s="8" t="s">
        <v>11</v>
      </c>
      <c r="F1956" s="8" t="s">
        <v>12</v>
      </c>
      <c r="G1956" s="8" t="s">
        <v>231</v>
      </c>
      <c r="H1956" s="9" t="s">
        <v>232</v>
      </c>
      <c r="J1956">
        <v>1159</v>
      </c>
    </row>
    <row r="1957" spans="1:10" hidden="1" x14ac:dyDescent="0.25">
      <c r="A1957" s="22">
        <v>1956</v>
      </c>
      <c r="B1957" s="22" t="s">
        <v>347</v>
      </c>
      <c r="C1957" s="22" t="s">
        <v>342</v>
      </c>
      <c r="D1957" s="21" t="s">
        <v>202</v>
      </c>
      <c r="E1957" s="8" t="s">
        <v>11</v>
      </c>
      <c r="F1957" s="8" t="s">
        <v>12</v>
      </c>
      <c r="G1957" s="8" t="s">
        <v>233</v>
      </c>
      <c r="H1957" s="9" t="s">
        <v>234</v>
      </c>
      <c r="J1957">
        <v>23</v>
      </c>
    </row>
    <row r="1958" spans="1:10" hidden="1" x14ac:dyDescent="0.25">
      <c r="A1958" s="22">
        <v>1957</v>
      </c>
      <c r="B1958" s="22" t="s">
        <v>347</v>
      </c>
      <c r="C1958" s="22" t="s">
        <v>342</v>
      </c>
      <c r="D1958" s="21" t="s">
        <v>202</v>
      </c>
      <c r="E1958" s="8" t="s">
        <v>19</v>
      </c>
      <c r="F1958" s="8" t="s">
        <v>12</v>
      </c>
      <c r="G1958" s="8" t="s">
        <v>235</v>
      </c>
      <c r="H1958" s="9" t="s">
        <v>236</v>
      </c>
      <c r="J1958">
        <v>1504</v>
      </c>
    </row>
    <row r="1959" spans="1:10" hidden="1" x14ac:dyDescent="0.25">
      <c r="A1959" s="22">
        <v>1958</v>
      </c>
      <c r="B1959" s="22" t="s">
        <v>347</v>
      </c>
      <c r="C1959" s="22" t="s">
        <v>342</v>
      </c>
      <c r="D1959" s="21" t="s">
        <v>202</v>
      </c>
      <c r="E1959" s="8" t="s">
        <v>11</v>
      </c>
      <c r="F1959" s="8" t="s">
        <v>12</v>
      </c>
      <c r="G1959" s="8" t="s">
        <v>237</v>
      </c>
      <c r="H1959" s="9" t="s">
        <v>238</v>
      </c>
    </row>
    <row r="1960" spans="1:10" hidden="1" x14ac:dyDescent="0.25">
      <c r="A1960" s="22">
        <v>1959</v>
      </c>
      <c r="B1960" s="22" t="s">
        <v>347</v>
      </c>
      <c r="C1960" s="22" t="s">
        <v>342</v>
      </c>
      <c r="D1960" s="21" t="s">
        <v>202</v>
      </c>
      <c r="E1960" s="8" t="s">
        <v>11</v>
      </c>
      <c r="F1960" s="8" t="s">
        <v>12</v>
      </c>
      <c r="G1960" s="8" t="s">
        <v>239</v>
      </c>
      <c r="H1960" s="9" t="s">
        <v>240</v>
      </c>
    </row>
    <row r="1961" spans="1:10" hidden="1" x14ac:dyDescent="0.25">
      <c r="A1961" s="22">
        <v>1960</v>
      </c>
      <c r="B1961" s="22" t="s">
        <v>347</v>
      </c>
      <c r="C1961" s="22" t="s">
        <v>342</v>
      </c>
      <c r="D1961" s="21" t="s">
        <v>202</v>
      </c>
      <c r="E1961" s="8" t="s">
        <v>11</v>
      </c>
      <c r="F1961" s="8" t="s">
        <v>12</v>
      </c>
      <c r="G1961" s="8" t="s">
        <v>241</v>
      </c>
      <c r="H1961" s="9" t="s">
        <v>242</v>
      </c>
    </row>
    <row r="1962" spans="1:10" hidden="1" x14ac:dyDescent="0.25">
      <c r="A1962" s="22">
        <v>1961</v>
      </c>
      <c r="B1962" s="22" t="s">
        <v>347</v>
      </c>
      <c r="C1962" s="22" t="s">
        <v>342</v>
      </c>
      <c r="D1962" s="21" t="s">
        <v>202</v>
      </c>
      <c r="E1962" s="8" t="s">
        <v>11</v>
      </c>
      <c r="F1962" s="8" t="s">
        <v>12</v>
      </c>
      <c r="G1962" s="8" t="s">
        <v>243</v>
      </c>
      <c r="H1962" s="9" t="s">
        <v>244</v>
      </c>
    </row>
    <row r="1963" spans="1:10" hidden="1" x14ac:dyDescent="0.25">
      <c r="A1963" s="22">
        <v>1962</v>
      </c>
      <c r="B1963" s="22" t="s">
        <v>347</v>
      </c>
      <c r="C1963" s="22" t="s">
        <v>342</v>
      </c>
      <c r="D1963" s="21" t="s">
        <v>202</v>
      </c>
      <c r="E1963" s="8" t="s">
        <v>11</v>
      </c>
      <c r="F1963" s="8" t="s">
        <v>12</v>
      </c>
      <c r="G1963" s="8" t="s">
        <v>245</v>
      </c>
      <c r="H1963" s="9" t="s">
        <v>246</v>
      </c>
      <c r="J1963">
        <v>1</v>
      </c>
    </row>
    <row r="1964" spans="1:10" hidden="1" x14ac:dyDescent="0.25">
      <c r="A1964" s="22">
        <v>1963</v>
      </c>
      <c r="B1964" s="22" t="s">
        <v>347</v>
      </c>
      <c r="C1964" s="22" t="s">
        <v>342</v>
      </c>
      <c r="D1964" s="21" t="s">
        <v>202</v>
      </c>
      <c r="E1964" s="8" t="s">
        <v>11</v>
      </c>
      <c r="F1964" s="8" t="s">
        <v>12</v>
      </c>
      <c r="G1964" s="8" t="s">
        <v>247</v>
      </c>
      <c r="H1964" s="9" t="s">
        <v>248</v>
      </c>
      <c r="J1964">
        <v>5</v>
      </c>
    </row>
    <row r="1965" spans="1:10" hidden="1" x14ac:dyDescent="0.25">
      <c r="A1965" s="22">
        <v>1964</v>
      </c>
      <c r="B1965" s="22" t="s">
        <v>347</v>
      </c>
      <c r="C1965" s="22" t="s">
        <v>342</v>
      </c>
      <c r="D1965" s="21" t="s">
        <v>202</v>
      </c>
      <c r="E1965" s="8" t="s">
        <v>11</v>
      </c>
      <c r="F1965" s="8" t="s">
        <v>12</v>
      </c>
      <c r="G1965" s="8" t="s">
        <v>249</v>
      </c>
      <c r="H1965" s="9" t="s">
        <v>250</v>
      </c>
      <c r="J1965">
        <v>5</v>
      </c>
    </row>
    <row r="1966" spans="1:10" hidden="1" x14ac:dyDescent="0.25">
      <c r="A1966" s="22">
        <v>1965</v>
      </c>
      <c r="B1966" s="22" t="s">
        <v>347</v>
      </c>
      <c r="C1966" s="22" t="s">
        <v>342</v>
      </c>
      <c r="D1966" s="21" t="s">
        <v>202</v>
      </c>
      <c r="E1966" s="8" t="s">
        <v>11</v>
      </c>
      <c r="F1966" s="8" t="s">
        <v>12</v>
      </c>
      <c r="G1966" s="8" t="s">
        <v>251</v>
      </c>
      <c r="H1966" s="9" t="s">
        <v>252</v>
      </c>
    </row>
    <row r="1967" spans="1:10" hidden="1" x14ac:dyDescent="0.25">
      <c r="A1967" s="22">
        <v>1966</v>
      </c>
      <c r="B1967" s="22" t="s">
        <v>347</v>
      </c>
      <c r="C1967" s="22" t="s">
        <v>342</v>
      </c>
      <c r="D1967" s="21" t="s">
        <v>202</v>
      </c>
      <c r="E1967" s="8" t="s">
        <v>11</v>
      </c>
      <c r="F1967" s="8" t="s">
        <v>12</v>
      </c>
      <c r="G1967" s="8" t="s">
        <v>253</v>
      </c>
      <c r="H1967" s="9" t="s">
        <v>254</v>
      </c>
    </row>
    <row r="1968" spans="1:10" hidden="1" x14ac:dyDescent="0.25">
      <c r="A1968" s="22">
        <v>1967</v>
      </c>
      <c r="B1968" s="22" t="s">
        <v>347</v>
      </c>
      <c r="C1968" s="22" t="s">
        <v>342</v>
      </c>
      <c r="D1968" s="21" t="s">
        <v>202</v>
      </c>
      <c r="E1968" s="8" t="s">
        <v>11</v>
      </c>
      <c r="F1968" s="8" t="s">
        <v>12</v>
      </c>
      <c r="G1968" s="8" t="s">
        <v>255</v>
      </c>
      <c r="H1968" s="9" t="s">
        <v>256</v>
      </c>
    </row>
    <row r="1969" spans="1:10" hidden="1" x14ac:dyDescent="0.25">
      <c r="A1969" s="22">
        <v>1968</v>
      </c>
      <c r="B1969" s="22" t="s">
        <v>347</v>
      </c>
      <c r="C1969" s="22" t="s">
        <v>342</v>
      </c>
      <c r="D1969" s="21" t="s">
        <v>202</v>
      </c>
      <c r="E1969" s="8" t="s">
        <v>11</v>
      </c>
      <c r="F1969" s="8" t="s">
        <v>12</v>
      </c>
      <c r="G1969" s="8" t="s">
        <v>257</v>
      </c>
      <c r="H1969" s="9" t="s">
        <v>258</v>
      </c>
    </row>
    <row r="1970" spans="1:10" hidden="1" x14ac:dyDescent="0.25">
      <c r="A1970" s="22">
        <v>1969</v>
      </c>
      <c r="B1970" s="22" t="s">
        <v>347</v>
      </c>
      <c r="C1970" s="22" t="s">
        <v>342</v>
      </c>
      <c r="D1970" s="21" t="s">
        <v>202</v>
      </c>
      <c r="E1970" s="8" t="s">
        <v>11</v>
      </c>
      <c r="F1970" s="8" t="s">
        <v>12</v>
      </c>
      <c r="G1970" s="8" t="s">
        <v>259</v>
      </c>
      <c r="H1970" s="9" t="s">
        <v>260</v>
      </c>
    </row>
    <row r="1971" spans="1:10" hidden="1" x14ac:dyDescent="0.25">
      <c r="A1971" s="22">
        <v>1970</v>
      </c>
      <c r="B1971" s="22" t="s">
        <v>347</v>
      </c>
      <c r="C1971" s="22" t="s">
        <v>342</v>
      </c>
      <c r="D1971" s="21" t="s">
        <v>202</v>
      </c>
      <c r="E1971" s="8" t="s">
        <v>11</v>
      </c>
      <c r="F1971" s="8" t="s">
        <v>12</v>
      </c>
      <c r="G1971" s="8" t="s">
        <v>261</v>
      </c>
      <c r="H1971" s="9" t="s">
        <v>262</v>
      </c>
    </row>
    <row r="1972" spans="1:10" hidden="1" x14ac:dyDescent="0.25">
      <c r="A1972" s="22">
        <v>1971</v>
      </c>
      <c r="B1972" s="22" t="s">
        <v>347</v>
      </c>
      <c r="C1972" s="22" t="s">
        <v>342</v>
      </c>
      <c r="D1972" s="21" t="s">
        <v>202</v>
      </c>
      <c r="E1972" s="8" t="s">
        <v>11</v>
      </c>
      <c r="F1972" s="8" t="s">
        <v>12</v>
      </c>
      <c r="G1972" s="8" t="s">
        <v>263</v>
      </c>
      <c r="H1972" s="9" t="s">
        <v>264</v>
      </c>
    </row>
    <row r="1973" spans="1:10" hidden="1" x14ac:dyDescent="0.25">
      <c r="A1973" s="22">
        <v>1972</v>
      </c>
      <c r="B1973" s="22" t="s">
        <v>347</v>
      </c>
      <c r="C1973" s="22" t="s">
        <v>342</v>
      </c>
      <c r="D1973" s="21" t="s">
        <v>202</v>
      </c>
      <c r="E1973" s="8" t="s">
        <v>11</v>
      </c>
      <c r="F1973" s="8" t="s">
        <v>12</v>
      </c>
      <c r="G1973" s="8" t="s">
        <v>265</v>
      </c>
      <c r="H1973" s="9" t="s">
        <v>266</v>
      </c>
    </row>
    <row r="1974" spans="1:10" hidden="1" x14ac:dyDescent="0.25">
      <c r="A1974" s="22">
        <v>1973</v>
      </c>
      <c r="B1974" s="22" t="s">
        <v>347</v>
      </c>
      <c r="C1974" s="22" t="s">
        <v>342</v>
      </c>
      <c r="D1974" s="21" t="s">
        <v>202</v>
      </c>
      <c r="E1974" s="8" t="s">
        <v>11</v>
      </c>
      <c r="F1974" s="8" t="s">
        <v>12</v>
      </c>
      <c r="G1974" s="8" t="s">
        <v>267</v>
      </c>
      <c r="H1974" s="9" t="s">
        <v>268</v>
      </c>
      <c r="J1974">
        <v>99</v>
      </c>
    </row>
    <row r="1975" spans="1:10" hidden="1" x14ac:dyDescent="0.25">
      <c r="A1975" s="22">
        <v>1974</v>
      </c>
      <c r="B1975" s="22" t="s">
        <v>347</v>
      </c>
      <c r="C1975" s="22" t="s">
        <v>342</v>
      </c>
      <c r="D1975" s="21" t="s">
        <v>202</v>
      </c>
      <c r="E1975" s="8" t="s">
        <v>11</v>
      </c>
      <c r="F1975" s="8" t="s">
        <v>12</v>
      </c>
      <c r="G1975" s="8" t="s">
        <v>269</v>
      </c>
      <c r="H1975" s="9" t="s">
        <v>270</v>
      </c>
    </row>
    <row r="1976" spans="1:10" hidden="1" x14ac:dyDescent="0.25">
      <c r="A1976" s="22">
        <v>1975</v>
      </c>
      <c r="B1976" s="22" t="s">
        <v>347</v>
      </c>
      <c r="C1976" s="22" t="s">
        <v>342</v>
      </c>
      <c r="D1976" s="21" t="s">
        <v>202</v>
      </c>
      <c r="E1976" s="8" t="s">
        <v>11</v>
      </c>
      <c r="F1976" s="8" t="s">
        <v>12</v>
      </c>
      <c r="G1976" s="8" t="s">
        <v>271</v>
      </c>
      <c r="H1976" s="9" t="s">
        <v>272</v>
      </c>
    </row>
    <row r="1977" spans="1:10" hidden="1" x14ac:dyDescent="0.25">
      <c r="A1977" s="22">
        <v>1976</v>
      </c>
      <c r="B1977" s="22" t="s">
        <v>347</v>
      </c>
      <c r="C1977" s="22" t="s">
        <v>342</v>
      </c>
      <c r="D1977" s="21" t="s">
        <v>202</v>
      </c>
      <c r="E1977" s="8" t="s">
        <v>19</v>
      </c>
      <c r="F1977" s="8" t="s">
        <v>12</v>
      </c>
      <c r="G1977" s="8" t="s">
        <v>273</v>
      </c>
      <c r="H1977" s="9" t="s">
        <v>274</v>
      </c>
      <c r="J1977">
        <v>110</v>
      </c>
    </row>
    <row r="1978" spans="1:10" hidden="1" x14ac:dyDescent="0.25">
      <c r="A1978" s="22">
        <v>1977</v>
      </c>
      <c r="B1978" s="22" t="s">
        <v>347</v>
      </c>
      <c r="C1978" s="22" t="s">
        <v>342</v>
      </c>
      <c r="D1978" s="21" t="s">
        <v>202</v>
      </c>
      <c r="E1978" s="8" t="s">
        <v>11</v>
      </c>
      <c r="F1978" s="8" t="s">
        <v>12</v>
      </c>
      <c r="G1978" s="8" t="s">
        <v>275</v>
      </c>
      <c r="H1978" s="9" t="s">
        <v>276</v>
      </c>
      <c r="J1978">
        <v>7</v>
      </c>
    </row>
    <row r="1979" spans="1:10" hidden="1" x14ac:dyDescent="0.25">
      <c r="A1979" s="22">
        <v>1978</v>
      </c>
      <c r="B1979" s="22" t="s">
        <v>347</v>
      </c>
      <c r="C1979" s="22" t="s">
        <v>342</v>
      </c>
      <c r="D1979" s="21" t="s">
        <v>202</v>
      </c>
      <c r="E1979" s="8" t="s">
        <v>11</v>
      </c>
      <c r="F1979" s="8" t="s">
        <v>12</v>
      </c>
      <c r="G1979" s="8" t="s">
        <v>277</v>
      </c>
      <c r="H1979" s="9" t="s">
        <v>278</v>
      </c>
    </row>
    <row r="1980" spans="1:10" hidden="1" x14ac:dyDescent="0.25">
      <c r="A1980" s="22">
        <v>1979</v>
      </c>
      <c r="B1980" s="22" t="s">
        <v>347</v>
      </c>
      <c r="C1980" s="22" t="s">
        <v>342</v>
      </c>
      <c r="D1980" s="21" t="s">
        <v>202</v>
      </c>
      <c r="E1980" s="8" t="s">
        <v>11</v>
      </c>
      <c r="F1980" s="8" t="s">
        <v>12</v>
      </c>
      <c r="G1980" s="8" t="s">
        <v>279</v>
      </c>
      <c r="H1980" s="9" t="s">
        <v>280</v>
      </c>
    </row>
    <row r="1981" spans="1:10" hidden="1" x14ac:dyDescent="0.25">
      <c r="A1981" s="22">
        <v>1980</v>
      </c>
      <c r="B1981" s="22" t="s">
        <v>347</v>
      </c>
      <c r="C1981" s="22" t="s">
        <v>342</v>
      </c>
      <c r="D1981" s="21" t="s">
        <v>202</v>
      </c>
      <c r="E1981" s="8" t="s">
        <v>11</v>
      </c>
      <c r="F1981" s="8" t="s">
        <v>12</v>
      </c>
      <c r="G1981" s="8" t="s">
        <v>281</v>
      </c>
      <c r="H1981" s="9" t="s">
        <v>282</v>
      </c>
      <c r="J1981">
        <v>542</v>
      </c>
    </row>
    <row r="1982" spans="1:10" hidden="1" x14ac:dyDescent="0.25">
      <c r="A1982" s="22">
        <v>1981</v>
      </c>
      <c r="B1982" s="22" t="s">
        <v>347</v>
      </c>
      <c r="C1982" s="22" t="s">
        <v>342</v>
      </c>
      <c r="D1982" s="21" t="s">
        <v>202</v>
      </c>
      <c r="E1982" s="8" t="s">
        <v>11</v>
      </c>
      <c r="F1982" s="8" t="s">
        <v>12</v>
      </c>
      <c r="G1982" s="8" t="s">
        <v>283</v>
      </c>
      <c r="H1982" s="9" t="s">
        <v>284</v>
      </c>
    </row>
    <row r="1983" spans="1:10" hidden="1" x14ac:dyDescent="0.25">
      <c r="A1983" s="22">
        <v>1982</v>
      </c>
      <c r="B1983" s="22" t="s">
        <v>347</v>
      </c>
      <c r="C1983" s="22" t="s">
        <v>342</v>
      </c>
      <c r="D1983" s="21" t="s">
        <v>202</v>
      </c>
      <c r="E1983" s="8" t="s">
        <v>11</v>
      </c>
      <c r="F1983" s="8" t="s">
        <v>12</v>
      </c>
      <c r="G1983" s="8" t="s">
        <v>285</v>
      </c>
      <c r="H1983" s="9" t="s">
        <v>286</v>
      </c>
    </row>
    <row r="1984" spans="1:10" hidden="1" x14ac:dyDescent="0.25">
      <c r="A1984" s="22">
        <v>1983</v>
      </c>
      <c r="B1984" s="22" t="s">
        <v>347</v>
      </c>
      <c r="C1984" s="22" t="s">
        <v>342</v>
      </c>
      <c r="D1984" s="21" t="s">
        <v>202</v>
      </c>
      <c r="E1984" s="8" t="s">
        <v>19</v>
      </c>
      <c r="F1984" s="8" t="s">
        <v>12</v>
      </c>
      <c r="G1984" s="8" t="s">
        <v>287</v>
      </c>
      <c r="H1984" s="9" t="s">
        <v>288</v>
      </c>
      <c r="J1984">
        <v>549</v>
      </c>
    </row>
    <row r="1985" spans="1:10" hidden="1" x14ac:dyDescent="0.25">
      <c r="A1985" s="22">
        <v>1984</v>
      </c>
      <c r="B1985" s="22" t="s">
        <v>347</v>
      </c>
      <c r="C1985" s="22" t="s">
        <v>342</v>
      </c>
      <c r="D1985" s="21" t="s">
        <v>202</v>
      </c>
      <c r="E1985" s="8" t="s">
        <v>11</v>
      </c>
      <c r="F1985" s="8" t="s">
        <v>12</v>
      </c>
      <c r="G1985" s="8" t="s">
        <v>289</v>
      </c>
      <c r="H1985" s="9" t="s">
        <v>290</v>
      </c>
      <c r="J1985">
        <v>6368.8694812530302</v>
      </c>
    </row>
    <row r="1986" spans="1:10" hidden="1" x14ac:dyDescent="0.25">
      <c r="A1986" s="22">
        <v>1985</v>
      </c>
      <c r="B1986" s="22" t="s">
        <v>347</v>
      </c>
      <c r="C1986" s="22" t="s">
        <v>342</v>
      </c>
      <c r="D1986" s="21" t="s">
        <v>202</v>
      </c>
      <c r="E1986" s="8" t="s">
        <v>19</v>
      </c>
      <c r="F1986" s="8" t="s">
        <v>12</v>
      </c>
      <c r="G1986" s="8" t="s">
        <v>291</v>
      </c>
      <c r="H1986" s="9" t="s">
        <v>292</v>
      </c>
      <c r="J1986">
        <v>46652.86948125303</v>
      </c>
    </row>
    <row r="1987" spans="1:10" hidden="1" x14ac:dyDescent="0.25">
      <c r="A1987" s="22">
        <v>1986</v>
      </c>
      <c r="B1987" s="22" t="s">
        <v>347</v>
      </c>
      <c r="C1987" s="22" t="s">
        <v>342</v>
      </c>
      <c r="D1987" s="21" t="s">
        <v>202</v>
      </c>
      <c r="E1987" s="8" t="s">
        <v>11</v>
      </c>
      <c r="F1987" s="8" t="s">
        <v>12</v>
      </c>
      <c r="G1987" s="8" t="s">
        <v>293</v>
      </c>
      <c r="H1987" s="9" t="s">
        <v>294</v>
      </c>
    </row>
    <row r="1988" spans="1:10" hidden="1" x14ac:dyDescent="0.25">
      <c r="A1988" s="22">
        <v>1987</v>
      </c>
      <c r="B1988" s="22" t="s">
        <v>347</v>
      </c>
      <c r="C1988" s="22" t="s">
        <v>342</v>
      </c>
      <c r="D1988" s="21" t="s">
        <v>202</v>
      </c>
      <c r="E1988" s="8" t="s">
        <v>11</v>
      </c>
      <c r="F1988" s="8" t="s">
        <v>12</v>
      </c>
      <c r="G1988" s="8" t="s">
        <v>295</v>
      </c>
      <c r="H1988" s="9" t="s">
        <v>296</v>
      </c>
    </row>
    <row r="1989" spans="1:10" hidden="1" x14ac:dyDescent="0.25">
      <c r="A1989" s="22">
        <v>1988</v>
      </c>
      <c r="B1989" s="22" t="s">
        <v>347</v>
      </c>
      <c r="C1989" s="22" t="s">
        <v>342</v>
      </c>
      <c r="D1989" s="21" t="s">
        <v>202</v>
      </c>
      <c r="E1989" s="8" t="s">
        <v>19</v>
      </c>
      <c r="F1989" s="8" t="s">
        <v>12</v>
      </c>
      <c r="G1989" s="8" t="s">
        <v>297</v>
      </c>
      <c r="H1989" s="9" t="s">
        <v>298</v>
      </c>
      <c r="J1989">
        <v>46652.86948125303</v>
      </c>
    </row>
    <row r="1990" spans="1:10" hidden="1" x14ac:dyDescent="0.25">
      <c r="A1990" s="22">
        <v>1989</v>
      </c>
      <c r="B1990" s="22" t="s">
        <v>347</v>
      </c>
      <c r="C1990" s="22" t="s">
        <v>342</v>
      </c>
      <c r="D1990" s="21" t="s">
        <v>202</v>
      </c>
      <c r="E1990" s="8" t="s">
        <v>19</v>
      </c>
      <c r="F1990" s="8" t="s">
        <v>12</v>
      </c>
      <c r="G1990" s="8" t="s">
        <v>299</v>
      </c>
      <c r="H1990" s="9" t="s">
        <v>300</v>
      </c>
      <c r="J1990">
        <v>42794</v>
      </c>
    </row>
    <row r="1991" spans="1:10" hidden="1" x14ac:dyDescent="0.25">
      <c r="A1991" s="22">
        <v>1990</v>
      </c>
      <c r="B1991" s="22" t="s">
        <v>347</v>
      </c>
      <c r="C1991" s="22" t="s">
        <v>342</v>
      </c>
      <c r="D1991" s="21" t="s">
        <v>202</v>
      </c>
      <c r="E1991" s="8" t="s">
        <v>11</v>
      </c>
      <c r="F1991" s="8" t="s">
        <v>12</v>
      </c>
      <c r="G1991" s="8" t="s">
        <v>301</v>
      </c>
      <c r="H1991" s="9" t="s">
        <v>302</v>
      </c>
      <c r="J1991">
        <v>-3858.8694812530302</v>
      </c>
    </row>
    <row r="1992" spans="1:10" hidden="1" x14ac:dyDescent="0.25">
      <c r="A1992" s="22">
        <v>1991</v>
      </c>
      <c r="B1992" s="22" t="s">
        <v>347</v>
      </c>
      <c r="C1992" s="22" t="s">
        <v>342</v>
      </c>
      <c r="D1992" s="21" t="s">
        <v>303</v>
      </c>
      <c r="E1992" s="8" t="s">
        <v>11</v>
      </c>
      <c r="F1992" s="8" t="s">
        <v>12</v>
      </c>
      <c r="G1992" s="8" t="s">
        <v>304</v>
      </c>
      <c r="H1992" s="9" t="s">
        <v>305</v>
      </c>
      <c r="J1992">
        <v>0</v>
      </c>
    </row>
    <row r="1993" spans="1:10" hidden="1" x14ac:dyDescent="0.25">
      <c r="A1993" s="22">
        <v>1992</v>
      </c>
      <c r="B1993" s="22" t="s">
        <v>347</v>
      </c>
      <c r="C1993" s="22" t="s">
        <v>342</v>
      </c>
      <c r="D1993" s="21" t="s">
        <v>303</v>
      </c>
      <c r="E1993" s="8" t="s">
        <v>11</v>
      </c>
      <c r="F1993" s="8" t="s">
        <v>12</v>
      </c>
      <c r="G1993" s="8" t="s">
        <v>306</v>
      </c>
      <c r="H1993" s="9" t="s">
        <v>307</v>
      </c>
    </row>
    <row r="1994" spans="1:10" hidden="1" x14ac:dyDescent="0.25">
      <c r="A1994" s="22">
        <v>1993</v>
      </c>
      <c r="B1994" s="22" t="s">
        <v>347</v>
      </c>
      <c r="C1994" s="22" t="s">
        <v>342</v>
      </c>
      <c r="D1994" s="21" t="s">
        <v>303</v>
      </c>
      <c r="E1994" s="8" t="s">
        <v>11</v>
      </c>
      <c r="F1994" s="8" t="s">
        <v>12</v>
      </c>
      <c r="G1994" s="8" t="s">
        <v>308</v>
      </c>
      <c r="H1994" s="9" t="s">
        <v>309</v>
      </c>
    </row>
    <row r="1995" spans="1:10" hidden="1" x14ac:dyDescent="0.25">
      <c r="A1995" s="22">
        <v>1994</v>
      </c>
      <c r="B1995" s="22" t="s">
        <v>347</v>
      </c>
      <c r="C1995" s="22" t="s">
        <v>342</v>
      </c>
      <c r="D1995" s="21" t="s">
        <v>303</v>
      </c>
      <c r="E1995" s="8" t="s">
        <v>11</v>
      </c>
      <c r="F1995" s="8" t="s">
        <v>12</v>
      </c>
      <c r="G1995" s="8" t="s">
        <v>310</v>
      </c>
      <c r="H1995" s="9" t="s">
        <v>311</v>
      </c>
    </row>
    <row r="1996" spans="1:10" hidden="1" x14ac:dyDescent="0.25">
      <c r="A1996" s="22">
        <v>1995</v>
      </c>
      <c r="B1996" s="22" t="s">
        <v>347</v>
      </c>
      <c r="C1996" s="22" t="s">
        <v>342</v>
      </c>
      <c r="D1996" s="21" t="s">
        <v>303</v>
      </c>
      <c r="E1996" s="8" t="s">
        <v>11</v>
      </c>
      <c r="F1996" s="8" t="s">
        <v>12</v>
      </c>
      <c r="G1996" s="8" t="s">
        <v>312</v>
      </c>
      <c r="H1996" s="9" t="s">
        <v>313</v>
      </c>
    </row>
    <row r="1997" spans="1:10" hidden="1" x14ac:dyDescent="0.25">
      <c r="A1997" s="22">
        <v>1996</v>
      </c>
      <c r="B1997" s="22" t="s">
        <v>347</v>
      </c>
      <c r="C1997" s="22" t="s">
        <v>342</v>
      </c>
      <c r="D1997" s="21" t="s">
        <v>303</v>
      </c>
      <c r="E1997" s="8" t="s">
        <v>11</v>
      </c>
      <c r="F1997" s="8" t="s">
        <v>12</v>
      </c>
      <c r="G1997" s="8" t="s">
        <v>314</v>
      </c>
      <c r="H1997" s="9" t="s">
        <v>315</v>
      </c>
    </row>
    <row r="1998" spans="1:10" hidden="1" x14ac:dyDescent="0.25">
      <c r="A1998" s="22">
        <v>1997</v>
      </c>
      <c r="B1998" s="22" t="s">
        <v>347</v>
      </c>
      <c r="C1998" s="22" t="s">
        <v>342</v>
      </c>
      <c r="D1998" s="21" t="s">
        <v>303</v>
      </c>
      <c r="E1998" s="8" t="s">
        <v>11</v>
      </c>
      <c r="F1998" s="8" t="s">
        <v>12</v>
      </c>
      <c r="G1998" s="8" t="s">
        <v>316</v>
      </c>
      <c r="H1998" s="9" t="s">
        <v>317</v>
      </c>
    </row>
    <row r="1999" spans="1:10" hidden="1" x14ac:dyDescent="0.25">
      <c r="A1999" s="22">
        <v>1998</v>
      </c>
      <c r="B1999" s="22" t="s">
        <v>347</v>
      </c>
      <c r="C1999" s="22" t="s">
        <v>342</v>
      </c>
      <c r="D1999" s="21" t="s">
        <v>303</v>
      </c>
      <c r="E1999" s="8" t="s">
        <v>19</v>
      </c>
      <c r="F1999" s="8" t="s">
        <v>12</v>
      </c>
      <c r="G1999" s="8" t="s">
        <v>318</v>
      </c>
      <c r="H1999" s="9" t="s">
        <v>319</v>
      </c>
    </row>
    <row r="2000" spans="1:10" hidden="1" x14ac:dyDescent="0.25">
      <c r="A2000" s="22">
        <v>1999</v>
      </c>
      <c r="B2000" s="22" t="s">
        <v>347</v>
      </c>
      <c r="C2000" s="22" t="s">
        <v>342</v>
      </c>
      <c r="D2000" s="21" t="s">
        <v>303</v>
      </c>
      <c r="E2000" s="8" t="s">
        <v>19</v>
      </c>
      <c r="F2000" s="8" t="s">
        <v>12</v>
      </c>
      <c r="G2000" s="8" t="s">
        <v>320</v>
      </c>
      <c r="H2000" s="9" t="s">
        <v>321</v>
      </c>
    </row>
    <row r="2001" spans="1:10" hidden="1" x14ac:dyDescent="0.25">
      <c r="A2001" s="22">
        <v>2000</v>
      </c>
      <c r="B2001" s="22" t="s">
        <v>347</v>
      </c>
      <c r="C2001" s="22" t="s">
        <v>342</v>
      </c>
      <c r="D2001" s="21" t="s">
        <v>303</v>
      </c>
      <c r="E2001" s="8" t="s">
        <v>11</v>
      </c>
      <c r="F2001" s="8" t="s">
        <v>12</v>
      </c>
      <c r="G2001" s="8" t="s">
        <v>322</v>
      </c>
      <c r="H2001" s="9" t="s">
        <v>323</v>
      </c>
    </row>
    <row r="2002" spans="1:10" hidden="1" x14ac:dyDescent="0.25">
      <c r="A2002" s="22">
        <v>2001</v>
      </c>
      <c r="B2002" s="22" t="s">
        <v>347</v>
      </c>
      <c r="C2002" s="22" t="s">
        <v>342</v>
      </c>
      <c r="D2002" s="21" t="s">
        <v>303</v>
      </c>
      <c r="E2002" s="8" t="s">
        <v>11</v>
      </c>
      <c r="F2002" s="8" t="s">
        <v>12</v>
      </c>
      <c r="G2002" s="8" t="s">
        <v>324</v>
      </c>
      <c r="H2002" s="9" t="s">
        <v>325</v>
      </c>
    </row>
    <row r="2003" spans="1:10" hidden="1" x14ac:dyDescent="0.25">
      <c r="A2003" s="22">
        <v>2002</v>
      </c>
      <c r="B2003" s="22" t="s">
        <v>347</v>
      </c>
      <c r="C2003" s="22" t="s">
        <v>342</v>
      </c>
      <c r="D2003" s="21" t="s">
        <v>303</v>
      </c>
      <c r="E2003" s="8" t="s">
        <v>11</v>
      </c>
      <c r="F2003" s="8" t="s">
        <v>12</v>
      </c>
      <c r="G2003" s="8" t="s">
        <v>326</v>
      </c>
      <c r="H2003" s="9" t="s">
        <v>327</v>
      </c>
    </row>
    <row r="2005" spans="1:10" ht="14.45" x14ac:dyDescent="0.3">
      <c r="J2005" s="19"/>
    </row>
    <row r="2021" spans="10:10" x14ac:dyDescent="0.25">
      <c r="J2021" s="19"/>
    </row>
    <row r="2022" spans="10:10" x14ac:dyDescent="0.25">
      <c r="J2022" s="18"/>
    </row>
  </sheetData>
  <autoFilter ref="A1:K2003">
    <filterColumn colId="6">
      <filters>
        <filter val="28S"/>
        <filter val="30S"/>
        <filter val="31S"/>
        <filter val="32S"/>
        <filter val="33S"/>
        <filter val="34S"/>
      </filters>
    </filterColumn>
  </autoFilter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1"/>
  <sheetViews>
    <sheetView workbookViewId="0">
      <selection activeCell="S15" sqref="S15"/>
    </sheetView>
  </sheetViews>
  <sheetFormatPr defaultColWidth="9.140625" defaultRowHeight="12" customHeight="1" x14ac:dyDescent="0.2"/>
  <cols>
    <col min="1" max="1" width="10.85546875" style="302" customWidth="1"/>
    <col min="2" max="2" width="30.5703125" style="296" customWidth="1"/>
    <col min="3" max="3" width="9.140625" style="301"/>
    <col min="4" max="5" width="9.85546875" style="296" bestFit="1" customWidth="1"/>
    <col min="6" max="6" width="12.28515625" style="296" customWidth="1"/>
    <col min="7" max="7" width="10" style="296" customWidth="1"/>
    <col min="8" max="8" width="9.85546875" style="296" bestFit="1" customWidth="1"/>
    <col min="9" max="9" width="17" style="296" customWidth="1"/>
    <col min="10" max="10" width="6.85546875" style="296" customWidth="1"/>
    <col min="11" max="11" width="6.5703125" style="296" customWidth="1"/>
    <col min="12" max="12" width="9.140625" style="296"/>
    <col min="13" max="13" width="16.28515625" style="296" customWidth="1"/>
    <col min="14" max="14" width="9.140625" style="296"/>
    <col min="15" max="15" width="13.140625" style="296" customWidth="1"/>
    <col min="16" max="17" width="9.140625" style="296"/>
    <col min="18" max="18" width="9.85546875" style="296" bestFit="1" customWidth="1"/>
    <col min="19" max="16384" width="9.140625" style="296"/>
  </cols>
  <sheetData>
    <row r="1" spans="1:16" s="298" customFormat="1" ht="12" customHeight="1" x14ac:dyDescent="0.2">
      <c r="A1" s="384" t="s">
        <v>547</v>
      </c>
      <c r="B1" s="298" t="s">
        <v>1</v>
      </c>
      <c r="C1" s="299" t="s">
        <v>548</v>
      </c>
      <c r="D1" s="298" t="s">
        <v>549</v>
      </c>
      <c r="E1" s="298" t="s">
        <v>550</v>
      </c>
      <c r="F1" s="298" t="s">
        <v>628</v>
      </c>
    </row>
    <row r="2" spans="1:16" ht="12" customHeight="1" thickBot="1" x14ac:dyDescent="0.25">
      <c r="A2" s="362" t="s">
        <v>620</v>
      </c>
      <c r="B2" s="363" t="s">
        <v>618</v>
      </c>
      <c r="C2" s="364">
        <v>0.04</v>
      </c>
      <c r="D2" s="365">
        <v>640</v>
      </c>
      <c r="E2" s="366">
        <f t="shared" ref="E2:E49" si="0">D2/C2</f>
        <v>16000</v>
      </c>
      <c r="F2" s="336">
        <f>11*2080</f>
        <v>22880</v>
      </c>
    </row>
    <row r="3" spans="1:16" ht="12" customHeight="1" x14ac:dyDescent="0.2">
      <c r="A3" s="362" t="s">
        <v>619</v>
      </c>
      <c r="B3" s="363" t="s">
        <v>618</v>
      </c>
      <c r="C3" s="364">
        <v>7.0000000000000007E-2</v>
      </c>
      <c r="D3" s="365">
        <v>1337</v>
      </c>
      <c r="E3" s="366">
        <f t="shared" si="0"/>
        <v>19100</v>
      </c>
      <c r="F3" s="336">
        <f>F2</f>
        <v>22880</v>
      </c>
      <c r="H3" s="383">
        <f>AVERAGE(F2:F142)</f>
        <v>36465.601319613896</v>
      </c>
      <c r="I3" s="297" t="s">
        <v>634</v>
      </c>
      <c r="J3" s="382" t="s">
        <v>639</v>
      </c>
      <c r="K3" s="385" t="s">
        <v>640</v>
      </c>
      <c r="L3" s="385"/>
      <c r="M3" s="385"/>
      <c r="N3" s="385"/>
      <c r="O3" s="385"/>
      <c r="P3" s="386"/>
    </row>
    <row r="4" spans="1:16" ht="12" customHeight="1" x14ac:dyDescent="0.2">
      <c r="A4" s="362" t="s">
        <v>615</v>
      </c>
      <c r="B4" s="363" t="s">
        <v>597</v>
      </c>
      <c r="C4" s="364">
        <v>2.7494666505655521</v>
      </c>
      <c r="D4" s="365">
        <v>54644</v>
      </c>
      <c r="E4" s="366">
        <f t="shared" si="0"/>
        <v>19874.399999999998</v>
      </c>
      <c r="F4" s="336">
        <f t="shared" ref="F4:F13" si="1">F3</f>
        <v>22880</v>
      </c>
      <c r="H4" s="383">
        <f>D143/C143</f>
        <v>35481.8694752335</v>
      </c>
      <c r="I4" s="297" t="s">
        <v>635</v>
      </c>
      <c r="J4" s="387"/>
      <c r="K4" s="388"/>
      <c r="L4" s="389" t="s">
        <v>615</v>
      </c>
      <c r="M4" s="388" t="s">
        <v>565</v>
      </c>
      <c r="N4" s="388"/>
      <c r="O4" s="388"/>
      <c r="P4" s="390"/>
    </row>
    <row r="5" spans="1:16" ht="12" customHeight="1" x14ac:dyDescent="0.2">
      <c r="A5" s="362" t="s">
        <v>615</v>
      </c>
      <c r="B5" s="363" t="s">
        <v>598</v>
      </c>
      <c r="C5" s="364">
        <v>2.8136698466368797</v>
      </c>
      <c r="D5" s="365">
        <v>55920</v>
      </c>
      <c r="E5" s="366">
        <f t="shared" si="0"/>
        <v>19874.399999999998</v>
      </c>
      <c r="F5" s="336">
        <f t="shared" si="1"/>
        <v>22880</v>
      </c>
      <c r="H5" s="383">
        <f>MEDIAN(F2:F142)</f>
        <v>35301.564102564102</v>
      </c>
      <c r="I5" s="297" t="s">
        <v>344</v>
      </c>
      <c r="J5" s="387"/>
      <c r="K5" s="388"/>
      <c r="L5" s="389" t="s">
        <v>619</v>
      </c>
      <c r="M5" s="388" t="str">
        <f>M4</f>
        <v>FY14</v>
      </c>
      <c r="N5" s="388"/>
      <c r="O5" s="388"/>
      <c r="P5" s="390"/>
    </row>
    <row r="6" spans="1:16" ht="12" customHeight="1" x14ac:dyDescent="0.2">
      <c r="A6" s="362" t="s">
        <v>564</v>
      </c>
      <c r="B6" s="363" t="s">
        <v>559</v>
      </c>
      <c r="C6" s="364">
        <v>0.5</v>
      </c>
      <c r="D6" s="365">
        <v>10249</v>
      </c>
      <c r="E6" s="365">
        <f t="shared" si="0"/>
        <v>20498</v>
      </c>
      <c r="F6" s="336">
        <f t="shared" si="1"/>
        <v>22880</v>
      </c>
      <c r="H6" s="383">
        <f>_xlfn.PERCENTILE.INC($F$2:$F$142,0.55)</f>
        <v>35926.806342568394</v>
      </c>
      <c r="I6" s="297" t="s">
        <v>636</v>
      </c>
      <c r="J6" s="387"/>
      <c r="K6" s="388"/>
      <c r="L6" s="389" t="s">
        <v>620</v>
      </c>
      <c r="M6" s="388" t="str">
        <f>M5</f>
        <v>FY14</v>
      </c>
      <c r="N6" s="388"/>
      <c r="O6" s="388"/>
      <c r="P6" s="390"/>
    </row>
    <row r="7" spans="1:16" ht="12" customHeight="1" x14ac:dyDescent="0.2">
      <c r="A7" s="362" t="s">
        <v>580</v>
      </c>
      <c r="B7" s="363" t="s">
        <v>579</v>
      </c>
      <c r="C7" s="364">
        <v>1.6907967032967033</v>
      </c>
      <c r="D7" s="365">
        <v>35108.44</v>
      </c>
      <c r="E7" s="366">
        <f t="shared" si="0"/>
        <v>20764.436038670894</v>
      </c>
      <c r="F7" s="336">
        <f t="shared" si="1"/>
        <v>22880</v>
      </c>
      <c r="H7" s="383">
        <f>_xlfn.PERCENTILE.INC($F$2:$F$142,0.6)</f>
        <v>36812.720000000001</v>
      </c>
      <c r="I7" s="297" t="s">
        <v>637</v>
      </c>
      <c r="J7" s="387"/>
      <c r="K7" s="388"/>
      <c r="L7" s="389" t="s">
        <v>580</v>
      </c>
      <c r="M7" s="388" t="str">
        <f>M6</f>
        <v>FY14</v>
      </c>
      <c r="N7" s="388"/>
      <c r="O7" s="388"/>
      <c r="P7" s="390"/>
    </row>
    <row r="8" spans="1:16" ht="12" customHeight="1" x14ac:dyDescent="0.2">
      <c r="A8" s="362" t="s">
        <v>619</v>
      </c>
      <c r="B8" s="363" t="s">
        <v>617</v>
      </c>
      <c r="C8" s="364">
        <v>2.5</v>
      </c>
      <c r="D8" s="365">
        <v>52405.06</v>
      </c>
      <c r="E8" s="366">
        <f t="shared" si="0"/>
        <v>20962.023999999998</v>
      </c>
      <c r="F8" s="336">
        <f t="shared" si="1"/>
        <v>22880</v>
      </c>
      <c r="H8" s="383">
        <f>_xlfn.PERCENTILE.INC($F$2:$F$142,0.65)</f>
        <v>38196.875</v>
      </c>
      <c r="I8" s="297" t="s">
        <v>638</v>
      </c>
      <c r="J8" s="387"/>
      <c r="K8" s="388"/>
      <c r="L8" s="389" t="s">
        <v>564</v>
      </c>
      <c r="M8" s="388" t="s">
        <v>385</v>
      </c>
      <c r="N8" s="388"/>
      <c r="O8" s="388"/>
      <c r="P8" s="390"/>
    </row>
    <row r="9" spans="1:16" ht="12" customHeight="1" x14ac:dyDescent="0.2">
      <c r="A9" s="362" t="s">
        <v>620</v>
      </c>
      <c r="B9" s="363" t="s">
        <v>618</v>
      </c>
      <c r="C9" s="364">
        <v>0.23</v>
      </c>
      <c r="D9" s="365">
        <v>4825</v>
      </c>
      <c r="E9" s="366">
        <f t="shared" si="0"/>
        <v>20978.260869565216</v>
      </c>
      <c r="F9" s="336">
        <f t="shared" si="1"/>
        <v>22880</v>
      </c>
      <c r="J9" s="387"/>
      <c r="K9" s="388"/>
      <c r="L9" s="389" t="s">
        <v>551</v>
      </c>
      <c r="M9" s="388" t="s">
        <v>385</v>
      </c>
      <c r="N9" s="388"/>
      <c r="O9" s="388"/>
      <c r="P9" s="390"/>
    </row>
    <row r="10" spans="1:16" ht="12" customHeight="1" x14ac:dyDescent="0.2">
      <c r="A10" s="362" t="s">
        <v>580</v>
      </c>
      <c r="B10" s="363" t="s">
        <v>574</v>
      </c>
      <c r="C10" s="364">
        <v>0.02</v>
      </c>
      <c r="D10" s="365">
        <v>422</v>
      </c>
      <c r="E10" s="366">
        <f t="shared" si="0"/>
        <v>21100</v>
      </c>
      <c r="F10" s="336">
        <f t="shared" si="1"/>
        <v>22880</v>
      </c>
      <c r="J10" s="387"/>
      <c r="K10" s="388" t="s">
        <v>647</v>
      </c>
      <c r="L10" s="388"/>
      <c r="M10" s="388"/>
      <c r="N10" s="388"/>
      <c r="O10" s="388"/>
      <c r="P10" s="390"/>
    </row>
    <row r="11" spans="1:16" ht="12" customHeight="1" x14ac:dyDescent="0.2">
      <c r="A11" s="362" t="s">
        <v>615</v>
      </c>
      <c r="B11" s="363" t="s">
        <v>600</v>
      </c>
      <c r="C11" s="364">
        <v>3.5</v>
      </c>
      <c r="D11" s="365">
        <v>75220.72</v>
      </c>
      <c r="E11" s="366">
        <f t="shared" si="0"/>
        <v>21491.634285714284</v>
      </c>
      <c r="F11" s="336">
        <f t="shared" si="1"/>
        <v>22880</v>
      </c>
      <c r="J11" s="387"/>
      <c r="K11" s="388"/>
      <c r="L11" s="389" t="s">
        <v>177</v>
      </c>
      <c r="M11" s="388" t="s">
        <v>642</v>
      </c>
      <c r="N11" s="389">
        <v>130</v>
      </c>
      <c r="O11" s="388"/>
      <c r="P11" s="390"/>
    </row>
    <row r="12" spans="1:16" ht="12" customHeight="1" x14ac:dyDescent="0.2">
      <c r="A12" s="362" t="s">
        <v>580</v>
      </c>
      <c r="B12" s="363" t="s">
        <v>333</v>
      </c>
      <c r="C12" s="364">
        <v>0.2</v>
      </c>
      <c r="D12" s="365">
        <v>4342</v>
      </c>
      <c r="E12" s="366">
        <f t="shared" si="0"/>
        <v>21710</v>
      </c>
      <c r="F12" s="336">
        <f t="shared" si="1"/>
        <v>22880</v>
      </c>
      <c r="J12" s="387"/>
      <c r="K12" s="388"/>
      <c r="L12" s="389" t="s">
        <v>181</v>
      </c>
      <c r="M12" s="388" t="s">
        <v>641</v>
      </c>
      <c r="N12" s="389">
        <v>132</v>
      </c>
      <c r="O12" s="388"/>
      <c r="P12" s="390"/>
    </row>
    <row r="13" spans="1:16" ht="12" customHeight="1" x14ac:dyDescent="0.2">
      <c r="A13" s="362" t="s">
        <v>615</v>
      </c>
      <c r="B13" s="363" t="s">
        <v>594</v>
      </c>
      <c r="C13" s="364">
        <v>1.45</v>
      </c>
      <c r="D13" s="365">
        <v>33157</v>
      </c>
      <c r="E13" s="366">
        <f t="shared" si="0"/>
        <v>22866.896551724138</v>
      </c>
      <c r="F13" s="336">
        <f t="shared" si="1"/>
        <v>22880</v>
      </c>
      <c r="J13" s="387"/>
      <c r="K13" s="388"/>
      <c r="L13" s="389" t="s">
        <v>183</v>
      </c>
      <c r="M13" s="388" t="s">
        <v>643</v>
      </c>
      <c r="N13" s="389">
        <v>133</v>
      </c>
      <c r="O13" s="388"/>
      <c r="P13" s="390"/>
    </row>
    <row r="14" spans="1:16" ht="12" customHeight="1" x14ac:dyDescent="0.2">
      <c r="A14" s="302" t="s">
        <v>620</v>
      </c>
      <c r="B14" s="294" t="s">
        <v>626</v>
      </c>
      <c r="C14" s="300">
        <v>1.31</v>
      </c>
      <c r="D14" s="295">
        <v>30761.82</v>
      </c>
      <c r="E14" s="336">
        <f t="shared" si="0"/>
        <v>23482.305343511449</v>
      </c>
      <c r="F14" s="336">
        <f>E14</f>
        <v>23482.305343511449</v>
      </c>
      <c r="J14" s="387"/>
      <c r="K14" s="388"/>
      <c r="L14" s="389" t="s">
        <v>185</v>
      </c>
      <c r="M14" s="388" t="s">
        <v>644</v>
      </c>
      <c r="N14" s="389">
        <v>134</v>
      </c>
      <c r="O14" s="388"/>
      <c r="P14" s="390"/>
    </row>
    <row r="15" spans="1:16" ht="12" customHeight="1" x14ac:dyDescent="0.2">
      <c r="A15" s="302" t="s">
        <v>615</v>
      </c>
      <c r="B15" s="294" t="s">
        <v>611</v>
      </c>
      <c r="C15" s="300">
        <v>0.28000000000000003</v>
      </c>
      <c r="D15" s="295">
        <v>6670</v>
      </c>
      <c r="E15" s="336">
        <f t="shared" si="0"/>
        <v>23821.428571428569</v>
      </c>
      <c r="F15" s="336">
        <f t="shared" ref="F15:F78" si="2">E15</f>
        <v>23821.428571428569</v>
      </c>
      <c r="J15" s="387"/>
      <c r="K15" s="388"/>
      <c r="L15" s="389" t="s">
        <v>187</v>
      </c>
      <c r="M15" s="388" t="s">
        <v>645</v>
      </c>
      <c r="N15" s="389">
        <v>135</v>
      </c>
      <c r="O15" s="388"/>
      <c r="P15" s="390"/>
    </row>
    <row r="16" spans="1:16" ht="12" customHeight="1" thickBot="1" x14ac:dyDescent="0.25">
      <c r="A16" s="302" t="s">
        <v>564</v>
      </c>
      <c r="B16" s="294" t="s">
        <v>557</v>
      </c>
      <c r="C16" s="300">
        <v>0.23</v>
      </c>
      <c r="D16" s="295">
        <v>5693</v>
      </c>
      <c r="E16" s="295">
        <f t="shared" si="0"/>
        <v>24752.173913043476</v>
      </c>
      <c r="F16" s="336">
        <f t="shared" si="2"/>
        <v>24752.173913043476</v>
      </c>
      <c r="J16" s="391"/>
      <c r="K16" s="392"/>
      <c r="L16" s="393" t="s">
        <v>189</v>
      </c>
      <c r="M16" s="392" t="s">
        <v>646</v>
      </c>
      <c r="N16" s="393">
        <v>136</v>
      </c>
      <c r="O16" s="392"/>
      <c r="P16" s="394"/>
    </row>
    <row r="17" spans="1:9" ht="12" customHeight="1" x14ac:dyDescent="0.2">
      <c r="A17" s="302" t="s">
        <v>615</v>
      </c>
      <c r="B17" s="294" t="s">
        <v>608</v>
      </c>
      <c r="C17" s="300">
        <v>1.98</v>
      </c>
      <c r="D17" s="295">
        <v>49578</v>
      </c>
      <c r="E17" s="336">
        <f t="shared" si="0"/>
        <v>25039.39393939394</v>
      </c>
      <c r="F17" s="336">
        <f t="shared" si="2"/>
        <v>25039.39393939394</v>
      </c>
    </row>
    <row r="18" spans="1:9" ht="12" customHeight="1" x14ac:dyDescent="0.2">
      <c r="A18" s="302" t="s">
        <v>615</v>
      </c>
      <c r="B18" s="294" t="s">
        <v>601</v>
      </c>
      <c r="C18" s="300">
        <v>1.77</v>
      </c>
      <c r="D18" s="295">
        <v>44597</v>
      </c>
      <c r="E18" s="336">
        <f t="shared" si="0"/>
        <v>25196.045197740114</v>
      </c>
      <c r="F18" s="336">
        <f t="shared" si="2"/>
        <v>25196.045197740114</v>
      </c>
    </row>
    <row r="19" spans="1:9" ht="12" customHeight="1" x14ac:dyDescent="0.2">
      <c r="A19" s="302" t="s">
        <v>615</v>
      </c>
      <c r="B19" s="294" t="s">
        <v>601</v>
      </c>
      <c r="C19" s="300">
        <v>4.2</v>
      </c>
      <c r="D19" s="295">
        <v>108360</v>
      </c>
      <c r="E19" s="336">
        <f t="shared" si="0"/>
        <v>25800</v>
      </c>
      <c r="F19" s="336">
        <f t="shared" si="2"/>
        <v>25800</v>
      </c>
    </row>
    <row r="20" spans="1:9" ht="12" customHeight="1" x14ac:dyDescent="0.2">
      <c r="A20" s="302" t="s">
        <v>580</v>
      </c>
      <c r="B20" s="294" t="s">
        <v>574</v>
      </c>
      <c r="C20" s="300">
        <v>0.2</v>
      </c>
      <c r="D20" s="295">
        <v>5167</v>
      </c>
      <c r="E20" s="336">
        <f t="shared" si="0"/>
        <v>25835</v>
      </c>
      <c r="F20" s="336">
        <f t="shared" si="2"/>
        <v>25835</v>
      </c>
    </row>
    <row r="21" spans="1:9" ht="12" customHeight="1" x14ac:dyDescent="0.2">
      <c r="A21" s="302" t="s">
        <v>580</v>
      </c>
      <c r="B21" s="294" t="s">
        <v>577</v>
      </c>
      <c r="C21" s="300">
        <v>3.67</v>
      </c>
      <c r="D21" s="295">
        <v>95994</v>
      </c>
      <c r="E21" s="336">
        <f t="shared" si="0"/>
        <v>26156.40326975477</v>
      </c>
      <c r="F21" s="336">
        <f t="shared" si="2"/>
        <v>26156.40326975477</v>
      </c>
    </row>
    <row r="22" spans="1:9" ht="12" customHeight="1" x14ac:dyDescent="0.2">
      <c r="A22" s="302" t="s">
        <v>551</v>
      </c>
      <c r="B22" s="294" t="s">
        <v>347</v>
      </c>
      <c r="C22" s="300">
        <v>1.01</v>
      </c>
      <c r="D22" s="295">
        <v>26819</v>
      </c>
      <c r="E22" s="295">
        <f t="shared" si="0"/>
        <v>26553.465346534653</v>
      </c>
      <c r="F22" s="336">
        <f t="shared" si="2"/>
        <v>26553.465346534653</v>
      </c>
    </row>
    <row r="23" spans="1:9" ht="12" customHeight="1" x14ac:dyDescent="0.2">
      <c r="A23" s="302" t="s">
        <v>620</v>
      </c>
      <c r="B23" s="294" t="s">
        <v>621</v>
      </c>
      <c r="C23" s="300">
        <v>0.62</v>
      </c>
      <c r="D23" s="295">
        <v>16578</v>
      </c>
      <c r="E23" s="336">
        <f t="shared" si="0"/>
        <v>26738.709677419356</v>
      </c>
      <c r="F23" s="336">
        <f t="shared" si="2"/>
        <v>26738.709677419356</v>
      </c>
    </row>
    <row r="24" spans="1:9" ht="12" customHeight="1" x14ac:dyDescent="0.2">
      <c r="A24" s="302" t="s">
        <v>564</v>
      </c>
      <c r="B24" s="294" t="s">
        <v>554</v>
      </c>
      <c r="C24" s="300">
        <v>1.41</v>
      </c>
      <c r="D24" s="295">
        <v>37762</v>
      </c>
      <c r="E24" s="295">
        <f t="shared" si="0"/>
        <v>26781.560283687944</v>
      </c>
      <c r="F24" s="336">
        <f t="shared" si="2"/>
        <v>26781.560283687944</v>
      </c>
    </row>
    <row r="25" spans="1:9" ht="12" customHeight="1" x14ac:dyDescent="0.2">
      <c r="A25" s="302" t="s">
        <v>615</v>
      </c>
      <c r="B25" s="294" t="s">
        <v>597</v>
      </c>
      <c r="C25" s="300">
        <v>3.15</v>
      </c>
      <c r="D25" s="295">
        <v>85599</v>
      </c>
      <c r="E25" s="336">
        <f t="shared" si="0"/>
        <v>27174.285714285714</v>
      </c>
      <c r="F25" s="336">
        <f t="shared" si="2"/>
        <v>27174.285714285714</v>
      </c>
    </row>
    <row r="26" spans="1:9" ht="12" customHeight="1" x14ac:dyDescent="0.2">
      <c r="A26" s="302" t="s">
        <v>580</v>
      </c>
      <c r="B26" s="294" t="s">
        <v>572</v>
      </c>
      <c r="C26" s="300">
        <v>0.98201465201465199</v>
      </c>
      <c r="D26" s="295">
        <v>26809</v>
      </c>
      <c r="E26" s="336">
        <f t="shared" si="0"/>
        <v>27300</v>
      </c>
      <c r="F26" s="336">
        <f t="shared" si="2"/>
        <v>27300</v>
      </c>
    </row>
    <row r="27" spans="1:9" ht="12" customHeight="1" x14ac:dyDescent="0.25">
      <c r="A27" s="302" t="s">
        <v>615</v>
      </c>
      <c r="B27" s="294" t="s">
        <v>597</v>
      </c>
      <c r="C27" s="300">
        <v>0.65926788443344742</v>
      </c>
      <c r="D27" s="295">
        <v>18118</v>
      </c>
      <c r="E27" s="336">
        <f t="shared" si="0"/>
        <v>27481.999999999996</v>
      </c>
      <c r="F27" s="336">
        <f t="shared" si="2"/>
        <v>27481.999999999996</v>
      </c>
    </row>
    <row r="28" spans="1:9" ht="12" customHeight="1" x14ac:dyDescent="0.25">
      <c r="A28" s="302" t="s">
        <v>615</v>
      </c>
      <c r="B28" s="294" t="s">
        <v>598</v>
      </c>
      <c r="C28" s="300">
        <v>0.60261261916891051</v>
      </c>
      <c r="D28" s="295">
        <v>16561</v>
      </c>
      <c r="E28" s="336">
        <f t="shared" si="0"/>
        <v>27482.000000000004</v>
      </c>
      <c r="F28" s="336">
        <f t="shared" si="2"/>
        <v>27482.000000000004</v>
      </c>
    </row>
    <row r="29" spans="1:9" ht="12" customHeight="1" x14ac:dyDescent="0.25">
      <c r="A29" s="302" t="s">
        <v>615</v>
      </c>
      <c r="B29" s="294" t="s">
        <v>598</v>
      </c>
      <c r="C29" s="300">
        <v>2.0299999999999998</v>
      </c>
      <c r="D29" s="295">
        <v>57453</v>
      </c>
      <c r="E29" s="336">
        <f t="shared" si="0"/>
        <v>28301.970443349757</v>
      </c>
      <c r="F29" s="336">
        <f t="shared" si="2"/>
        <v>28301.970443349757</v>
      </c>
      <c r="I29" s="367"/>
    </row>
    <row r="30" spans="1:9" ht="12" customHeight="1" x14ac:dyDescent="0.25">
      <c r="A30" s="302" t="s">
        <v>615</v>
      </c>
      <c r="B30" s="294" t="s">
        <v>608</v>
      </c>
      <c r="C30" s="300">
        <v>2.0499999999999998</v>
      </c>
      <c r="D30" s="295">
        <v>58891</v>
      </c>
      <c r="E30" s="336">
        <f t="shared" si="0"/>
        <v>28727.317073170736</v>
      </c>
      <c r="F30" s="336">
        <f t="shared" si="2"/>
        <v>28727.317073170736</v>
      </c>
      <c r="G30" s="367"/>
    </row>
    <row r="31" spans="1:9" ht="12" customHeight="1" x14ac:dyDescent="0.25">
      <c r="A31" s="302" t="s">
        <v>580</v>
      </c>
      <c r="B31" s="294" t="s">
        <v>574</v>
      </c>
      <c r="C31" s="300">
        <v>1.46</v>
      </c>
      <c r="D31" s="295">
        <v>41987</v>
      </c>
      <c r="E31" s="336">
        <f t="shared" si="0"/>
        <v>28758.219178082192</v>
      </c>
      <c r="F31" s="336">
        <f t="shared" si="2"/>
        <v>28758.219178082192</v>
      </c>
      <c r="G31" s="367"/>
    </row>
    <row r="32" spans="1:9" ht="12" customHeight="1" x14ac:dyDescent="0.25">
      <c r="A32" s="302" t="s">
        <v>619</v>
      </c>
      <c r="B32" s="294" t="s">
        <v>616</v>
      </c>
      <c r="C32" s="300">
        <v>0.2</v>
      </c>
      <c r="D32" s="295">
        <v>5785</v>
      </c>
      <c r="E32" s="336">
        <f t="shared" si="0"/>
        <v>28925</v>
      </c>
      <c r="F32" s="336">
        <f t="shared" si="2"/>
        <v>28925</v>
      </c>
      <c r="G32" s="367"/>
    </row>
    <row r="33" spans="1:6" ht="12" customHeight="1" x14ac:dyDescent="0.25">
      <c r="A33" s="302" t="s">
        <v>615</v>
      </c>
      <c r="B33" s="294" t="s">
        <v>614</v>
      </c>
      <c r="C33" s="300">
        <v>2.8</v>
      </c>
      <c r="D33" s="295">
        <v>81338</v>
      </c>
      <c r="E33" s="336">
        <f t="shared" si="0"/>
        <v>29049.285714285717</v>
      </c>
      <c r="F33" s="336">
        <f t="shared" si="2"/>
        <v>29049.285714285717</v>
      </c>
    </row>
    <row r="34" spans="1:6" ht="12" customHeight="1" x14ac:dyDescent="0.25">
      <c r="A34" s="302" t="s">
        <v>615</v>
      </c>
      <c r="B34" s="294" t="s">
        <v>593</v>
      </c>
      <c r="C34" s="300">
        <v>0.05</v>
      </c>
      <c r="D34" s="295">
        <v>1484</v>
      </c>
      <c r="E34" s="336">
        <f t="shared" si="0"/>
        <v>29680</v>
      </c>
      <c r="F34" s="336">
        <f t="shared" si="2"/>
        <v>29680</v>
      </c>
    </row>
    <row r="35" spans="1:6" ht="12.75" customHeight="1" x14ac:dyDescent="0.25">
      <c r="A35" s="302" t="s">
        <v>580</v>
      </c>
      <c r="B35" s="294" t="s">
        <v>572</v>
      </c>
      <c r="C35" s="300">
        <v>0.85</v>
      </c>
      <c r="D35" s="295">
        <v>25290</v>
      </c>
      <c r="E35" s="336">
        <f t="shared" si="0"/>
        <v>29752.941176470587</v>
      </c>
      <c r="F35" s="336">
        <f t="shared" si="2"/>
        <v>29752.941176470587</v>
      </c>
    </row>
    <row r="36" spans="1:6" ht="12" customHeight="1" x14ac:dyDescent="0.25">
      <c r="A36" s="302" t="s">
        <v>620</v>
      </c>
      <c r="B36" s="294" t="s">
        <v>623</v>
      </c>
      <c r="C36" s="300">
        <v>0.39</v>
      </c>
      <c r="D36" s="295">
        <v>11606</v>
      </c>
      <c r="E36" s="336">
        <f t="shared" si="0"/>
        <v>29758.974358974359</v>
      </c>
      <c r="F36" s="336">
        <f t="shared" si="2"/>
        <v>29758.974358974359</v>
      </c>
    </row>
    <row r="37" spans="1:6" ht="12" customHeight="1" x14ac:dyDescent="0.25">
      <c r="A37" s="302" t="s">
        <v>615</v>
      </c>
      <c r="B37" s="294" t="s">
        <v>608</v>
      </c>
      <c r="C37" s="300">
        <v>0.05</v>
      </c>
      <c r="D37" s="295">
        <v>1490</v>
      </c>
      <c r="E37" s="336">
        <f t="shared" si="0"/>
        <v>29800</v>
      </c>
      <c r="F37" s="336">
        <f t="shared" si="2"/>
        <v>29800</v>
      </c>
    </row>
    <row r="38" spans="1:6" ht="12" customHeight="1" x14ac:dyDescent="0.25">
      <c r="A38" s="302" t="s">
        <v>615</v>
      </c>
      <c r="B38" s="294" t="s">
        <v>600</v>
      </c>
      <c r="C38" s="300">
        <v>2.7</v>
      </c>
      <c r="D38" s="295">
        <v>81594</v>
      </c>
      <c r="E38" s="336">
        <f t="shared" si="0"/>
        <v>30219.999999999996</v>
      </c>
      <c r="F38" s="336">
        <f t="shared" si="2"/>
        <v>30219.999999999996</v>
      </c>
    </row>
    <row r="39" spans="1:6" ht="12" customHeight="1" x14ac:dyDescent="0.25">
      <c r="A39" s="302" t="s">
        <v>620</v>
      </c>
      <c r="B39" s="294" t="s">
        <v>621</v>
      </c>
      <c r="C39" s="300">
        <v>0.96</v>
      </c>
      <c r="D39" s="295">
        <v>29040</v>
      </c>
      <c r="E39" s="336">
        <f t="shared" si="0"/>
        <v>30250</v>
      </c>
      <c r="F39" s="336">
        <f t="shared" si="2"/>
        <v>30250</v>
      </c>
    </row>
    <row r="40" spans="1:6" ht="12" customHeight="1" x14ac:dyDescent="0.25">
      <c r="A40" s="302" t="s">
        <v>580</v>
      </c>
      <c r="B40" s="294" t="s">
        <v>571</v>
      </c>
      <c r="C40" s="300">
        <v>2.5</v>
      </c>
      <c r="D40" s="295">
        <v>76166</v>
      </c>
      <c r="E40" s="336">
        <f t="shared" si="0"/>
        <v>30466.400000000001</v>
      </c>
      <c r="F40" s="336">
        <f t="shared" si="2"/>
        <v>30466.400000000001</v>
      </c>
    </row>
    <row r="41" spans="1:6" ht="12" customHeight="1" x14ac:dyDescent="0.25">
      <c r="A41" s="302" t="s">
        <v>620</v>
      </c>
      <c r="B41" s="294" t="s">
        <v>625</v>
      </c>
      <c r="C41" s="300">
        <v>0.14000000000000001</v>
      </c>
      <c r="D41" s="295">
        <v>4268</v>
      </c>
      <c r="E41" s="336">
        <f t="shared" si="0"/>
        <v>30485.714285714283</v>
      </c>
      <c r="F41" s="336">
        <f t="shared" si="2"/>
        <v>30485.714285714283</v>
      </c>
    </row>
    <row r="42" spans="1:6" ht="12" customHeight="1" x14ac:dyDescent="0.25">
      <c r="A42" s="302" t="s">
        <v>580</v>
      </c>
      <c r="B42" s="294" t="s">
        <v>576</v>
      </c>
      <c r="C42" s="300">
        <v>0.96</v>
      </c>
      <c r="D42" s="295">
        <v>30010</v>
      </c>
      <c r="E42" s="336">
        <f t="shared" si="0"/>
        <v>31260.416666666668</v>
      </c>
      <c r="F42" s="336">
        <f t="shared" si="2"/>
        <v>31260.416666666668</v>
      </c>
    </row>
    <row r="43" spans="1:6" ht="12" customHeight="1" x14ac:dyDescent="0.25">
      <c r="A43" s="302" t="s">
        <v>615</v>
      </c>
      <c r="B43" s="294" t="s">
        <v>589</v>
      </c>
      <c r="C43" s="300">
        <v>2.06</v>
      </c>
      <c r="D43" s="295">
        <v>64436</v>
      </c>
      <c r="E43" s="336">
        <f t="shared" si="0"/>
        <v>31279.611650485436</v>
      </c>
      <c r="F43" s="336">
        <f t="shared" si="2"/>
        <v>31279.611650485436</v>
      </c>
    </row>
    <row r="44" spans="1:6" ht="12" customHeight="1" x14ac:dyDescent="0.25">
      <c r="A44" s="302" t="s">
        <v>564</v>
      </c>
      <c r="B44" s="294" t="s">
        <v>561</v>
      </c>
      <c r="C44" s="300">
        <v>1.82</v>
      </c>
      <c r="D44" s="295">
        <v>57899</v>
      </c>
      <c r="E44" s="295">
        <f t="shared" si="0"/>
        <v>31812.637362637361</v>
      </c>
      <c r="F44" s="336">
        <f t="shared" si="2"/>
        <v>31812.637362637361</v>
      </c>
    </row>
    <row r="45" spans="1:6" ht="12" customHeight="1" x14ac:dyDescent="0.25">
      <c r="A45" s="302" t="s">
        <v>580</v>
      </c>
      <c r="B45" s="294" t="s">
        <v>579</v>
      </c>
      <c r="C45" s="300">
        <v>1.2819230769230769</v>
      </c>
      <c r="D45" s="295">
        <v>40842.39</v>
      </c>
      <c r="E45" s="336">
        <f t="shared" si="0"/>
        <v>31860.250225022501</v>
      </c>
      <c r="F45" s="336">
        <f t="shared" si="2"/>
        <v>31860.250225022501</v>
      </c>
    </row>
    <row r="46" spans="1:6" ht="12" customHeight="1" x14ac:dyDescent="0.25">
      <c r="A46" s="302" t="s">
        <v>580</v>
      </c>
      <c r="B46" s="294" t="s">
        <v>575</v>
      </c>
      <c r="C46" s="300">
        <v>0.52</v>
      </c>
      <c r="D46" s="295">
        <v>16643</v>
      </c>
      <c r="E46" s="336">
        <f t="shared" si="0"/>
        <v>32005.76923076923</v>
      </c>
      <c r="F46" s="336">
        <f t="shared" si="2"/>
        <v>32005.76923076923</v>
      </c>
    </row>
    <row r="47" spans="1:6" ht="12" customHeight="1" x14ac:dyDescent="0.25">
      <c r="A47" s="302" t="s">
        <v>580</v>
      </c>
      <c r="B47" s="294" t="s">
        <v>572</v>
      </c>
      <c r="C47" s="300">
        <v>1.2975462387556453</v>
      </c>
      <c r="D47" s="295">
        <v>42177</v>
      </c>
      <c r="E47" s="336">
        <f t="shared" si="0"/>
        <v>32505.199999999997</v>
      </c>
      <c r="F47" s="336">
        <f t="shared" si="2"/>
        <v>32505.199999999997</v>
      </c>
    </row>
    <row r="48" spans="1:6" ht="12" customHeight="1" x14ac:dyDescent="0.25">
      <c r="A48" s="302" t="s">
        <v>615</v>
      </c>
      <c r="B48" s="294" t="s">
        <v>597</v>
      </c>
      <c r="C48" s="300">
        <v>1.0458019024648364</v>
      </c>
      <c r="D48" s="295">
        <v>33994</v>
      </c>
      <c r="E48" s="336">
        <f t="shared" si="0"/>
        <v>32505.200000000001</v>
      </c>
      <c r="F48" s="336">
        <f t="shared" si="2"/>
        <v>32505.200000000001</v>
      </c>
    </row>
    <row r="49" spans="1:6" ht="12" customHeight="1" x14ac:dyDescent="0.25">
      <c r="A49" s="302" t="s">
        <v>615</v>
      </c>
      <c r="B49" s="294" t="s">
        <v>598</v>
      </c>
      <c r="C49" s="300">
        <v>1.3619359364040216</v>
      </c>
      <c r="D49" s="295">
        <v>44270</v>
      </c>
      <c r="E49" s="336">
        <f t="shared" si="0"/>
        <v>32505.200000000001</v>
      </c>
      <c r="F49" s="336">
        <f t="shared" si="2"/>
        <v>32505.200000000001</v>
      </c>
    </row>
    <row r="50" spans="1:6" ht="12" customHeight="1" x14ac:dyDescent="0.25">
      <c r="A50" s="302" t="s">
        <v>551</v>
      </c>
      <c r="B50" s="294" t="s">
        <v>330</v>
      </c>
      <c r="C50" s="300">
        <v>0.77621200000000001</v>
      </c>
      <c r="D50" s="295">
        <v>25237</v>
      </c>
      <c r="E50" s="295">
        <v>32513.024792195945</v>
      </c>
      <c r="F50" s="336">
        <f t="shared" si="2"/>
        <v>32513.024792195945</v>
      </c>
    </row>
    <row r="51" spans="1:6" ht="12" customHeight="1" x14ac:dyDescent="0.25">
      <c r="A51" s="302" t="s">
        <v>551</v>
      </c>
      <c r="B51" s="294" t="s">
        <v>9</v>
      </c>
      <c r="C51" s="300">
        <v>0.88</v>
      </c>
      <c r="D51" s="295">
        <v>29322</v>
      </c>
      <c r="E51" s="295">
        <v>33320.454545454544</v>
      </c>
      <c r="F51" s="336">
        <f t="shared" si="2"/>
        <v>33320.454545454544</v>
      </c>
    </row>
    <row r="52" spans="1:6" ht="12" customHeight="1" x14ac:dyDescent="0.25">
      <c r="A52" s="302" t="s">
        <v>615</v>
      </c>
      <c r="B52" s="294" t="s">
        <v>591</v>
      </c>
      <c r="C52" s="300">
        <v>2.25</v>
      </c>
      <c r="D52" s="295">
        <v>75122</v>
      </c>
      <c r="E52" s="336">
        <f>D52/C52</f>
        <v>33387.555555555555</v>
      </c>
      <c r="F52" s="336">
        <f t="shared" si="2"/>
        <v>33387.555555555555</v>
      </c>
    </row>
    <row r="53" spans="1:6" ht="12" customHeight="1" x14ac:dyDescent="0.25">
      <c r="A53" s="302" t="s">
        <v>551</v>
      </c>
      <c r="B53" s="294" t="s">
        <v>352</v>
      </c>
      <c r="C53" s="300">
        <v>0.5</v>
      </c>
      <c r="D53" s="295">
        <v>16789</v>
      </c>
      <c r="E53" s="295">
        <v>33578</v>
      </c>
      <c r="F53" s="336">
        <f t="shared" si="2"/>
        <v>33578</v>
      </c>
    </row>
    <row r="54" spans="1:6" ht="12" customHeight="1" x14ac:dyDescent="0.25">
      <c r="A54" s="302" t="s">
        <v>580</v>
      </c>
      <c r="B54" s="294" t="s">
        <v>573</v>
      </c>
      <c r="C54" s="300">
        <v>5.4</v>
      </c>
      <c r="D54" s="295">
        <v>182162</v>
      </c>
      <c r="E54" s="336">
        <f t="shared" ref="E54:E68" si="3">D54/C54</f>
        <v>33733.703703703701</v>
      </c>
      <c r="F54" s="336">
        <f t="shared" si="2"/>
        <v>33733.703703703701</v>
      </c>
    </row>
    <row r="55" spans="1:6" ht="12" customHeight="1" x14ac:dyDescent="0.25">
      <c r="A55" s="302" t="s">
        <v>580</v>
      </c>
      <c r="B55" s="294" t="s">
        <v>579</v>
      </c>
      <c r="C55" s="300">
        <v>1.7292747252747254</v>
      </c>
      <c r="D55" s="295">
        <v>58521.94</v>
      </c>
      <c r="E55" s="336">
        <f t="shared" si="3"/>
        <v>33841.898655346842</v>
      </c>
      <c r="F55" s="336">
        <f t="shared" si="2"/>
        <v>33841.898655346842</v>
      </c>
    </row>
    <row r="56" spans="1:6" ht="12" customHeight="1" x14ac:dyDescent="0.25">
      <c r="A56" s="302" t="s">
        <v>580</v>
      </c>
      <c r="B56" s="294" t="s">
        <v>568</v>
      </c>
      <c r="C56" s="300">
        <v>0.08</v>
      </c>
      <c r="D56" s="295">
        <v>2715</v>
      </c>
      <c r="E56" s="336">
        <f t="shared" si="3"/>
        <v>33937.5</v>
      </c>
      <c r="F56" s="336">
        <f t="shared" si="2"/>
        <v>33937.5</v>
      </c>
    </row>
    <row r="57" spans="1:6" ht="12" customHeight="1" x14ac:dyDescent="0.25">
      <c r="A57" s="302" t="s">
        <v>580</v>
      </c>
      <c r="B57" s="294" t="s">
        <v>570</v>
      </c>
      <c r="C57" s="300">
        <v>1.9</v>
      </c>
      <c r="D57" s="295">
        <v>64535</v>
      </c>
      <c r="E57" s="336">
        <f t="shared" si="3"/>
        <v>33965.789473684214</v>
      </c>
      <c r="F57" s="336">
        <f t="shared" si="2"/>
        <v>33965.789473684214</v>
      </c>
    </row>
    <row r="58" spans="1:6" ht="12" customHeight="1" x14ac:dyDescent="0.25">
      <c r="A58" s="302" t="s">
        <v>615</v>
      </c>
      <c r="B58" s="294" t="s">
        <v>596</v>
      </c>
      <c r="C58" s="300">
        <v>1</v>
      </c>
      <c r="D58" s="295">
        <v>34125</v>
      </c>
      <c r="E58" s="336">
        <f t="shared" si="3"/>
        <v>34125</v>
      </c>
      <c r="F58" s="336">
        <f t="shared" si="2"/>
        <v>34125</v>
      </c>
    </row>
    <row r="59" spans="1:6" ht="12" customHeight="1" x14ac:dyDescent="0.2">
      <c r="A59" s="302" t="s">
        <v>615</v>
      </c>
      <c r="B59" s="294" t="s">
        <v>593</v>
      </c>
      <c r="C59" s="300">
        <v>2.56</v>
      </c>
      <c r="D59" s="295">
        <v>87646</v>
      </c>
      <c r="E59" s="336">
        <f t="shared" si="3"/>
        <v>34236.71875</v>
      </c>
      <c r="F59" s="336">
        <f t="shared" si="2"/>
        <v>34236.71875</v>
      </c>
    </row>
    <row r="60" spans="1:6" ht="12" customHeight="1" x14ac:dyDescent="0.2">
      <c r="A60" s="302" t="s">
        <v>620</v>
      </c>
      <c r="B60" s="294" t="s">
        <v>625</v>
      </c>
      <c r="C60" s="300">
        <v>2.23</v>
      </c>
      <c r="D60" s="295">
        <v>76446</v>
      </c>
      <c r="E60" s="336">
        <f t="shared" si="3"/>
        <v>34280.71748878924</v>
      </c>
      <c r="F60" s="336">
        <f t="shared" si="2"/>
        <v>34280.71748878924</v>
      </c>
    </row>
    <row r="61" spans="1:6" ht="12" customHeight="1" x14ac:dyDescent="0.2">
      <c r="A61" s="302" t="s">
        <v>615</v>
      </c>
      <c r="B61" s="294" t="s">
        <v>603</v>
      </c>
      <c r="C61" s="300">
        <v>2.15</v>
      </c>
      <c r="D61" s="295">
        <v>73877</v>
      </c>
      <c r="E61" s="336">
        <f t="shared" si="3"/>
        <v>34361.395348837214</v>
      </c>
      <c r="F61" s="336">
        <f t="shared" si="2"/>
        <v>34361.395348837214</v>
      </c>
    </row>
    <row r="62" spans="1:6" ht="12" customHeight="1" x14ac:dyDescent="0.2">
      <c r="A62" s="302" t="s">
        <v>580</v>
      </c>
      <c r="B62" s="294" t="s">
        <v>574</v>
      </c>
      <c r="C62" s="300">
        <v>0.35</v>
      </c>
      <c r="D62" s="295">
        <v>12048</v>
      </c>
      <c r="E62" s="336">
        <f t="shared" si="3"/>
        <v>34422.857142857145</v>
      </c>
      <c r="F62" s="336">
        <f t="shared" si="2"/>
        <v>34422.857142857145</v>
      </c>
    </row>
    <row r="63" spans="1:6" ht="12" customHeight="1" x14ac:dyDescent="0.2">
      <c r="A63" s="302" t="s">
        <v>580</v>
      </c>
      <c r="B63" s="294" t="s">
        <v>577</v>
      </c>
      <c r="C63" s="300">
        <v>0.78</v>
      </c>
      <c r="D63" s="295">
        <v>26907.119999999999</v>
      </c>
      <c r="E63" s="336">
        <f t="shared" si="3"/>
        <v>34496.307692307688</v>
      </c>
      <c r="F63" s="336">
        <f t="shared" si="2"/>
        <v>34496.307692307688</v>
      </c>
    </row>
    <row r="64" spans="1:6" ht="12" customHeight="1" x14ac:dyDescent="0.2">
      <c r="A64" s="302" t="s">
        <v>620</v>
      </c>
      <c r="B64" s="294" t="s">
        <v>613</v>
      </c>
      <c r="C64" s="300">
        <v>0.2</v>
      </c>
      <c r="D64" s="295">
        <v>6907</v>
      </c>
      <c r="E64" s="336">
        <f t="shared" si="3"/>
        <v>34535</v>
      </c>
      <c r="F64" s="336">
        <f t="shared" si="2"/>
        <v>34535</v>
      </c>
    </row>
    <row r="65" spans="1:6" ht="12" customHeight="1" x14ac:dyDescent="0.2">
      <c r="A65" s="302" t="s">
        <v>620</v>
      </c>
      <c r="B65" s="294" t="s">
        <v>622</v>
      </c>
      <c r="C65" s="300">
        <v>0.6</v>
      </c>
      <c r="D65" s="295">
        <v>20785</v>
      </c>
      <c r="E65" s="336">
        <f t="shared" si="3"/>
        <v>34641.666666666672</v>
      </c>
      <c r="F65" s="336">
        <f t="shared" si="2"/>
        <v>34641.666666666672</v>
      </c>
    </row>
    <row r="66" spans="1:6" ht="12" customHeight="1" x14ac:dyDescent="0.2">
      <c r="A66" s="302" t="s">
        <v>615</v>
      </c>
      <c r="B66" s="294" t="s">
        <v>614</v>
      </c>
      <c r="C66" s="300">
        <v>0.2</v>
      </c>
      <c r="D66" s="295">
        <v>6959</v>
      </c>
      <c r="E66" s="336">
        <f t="shared" si="3"/>
        <v>34795</v>
      </c>
      <c r="F66" s="336">
        <f t="shared" si="2"/>
        <v>34795</v>
      </c>
    </row>
    <row r="67" spans="1:6" ht="12" customHeight="1" x14ac:dyDescent="0.2">
      <c r="A67" s="302" t="s">
        <v>615</v>
      </c>
      <c r="B67" s="294" t="s">
        <v>588</v>
      </c>
      <c r="C67" s="300">
        <v>1.74</v>
      </c>
      <c r="D67" s="295">
        <v>60594</v>
      </c>
      <c r="E67" s="336">
        <f t="shared" si="3"/>
        <v>34824.137931034486</v>
      </c>
      <c r="F67" s="336">
        <f t="shared" si="2"/>
        <v>34824.137931034486</v>
      </c>
    </row>
    <row r="68" spans="1:6" ht="12" customHeight="1" x14ac:dyDescent="0.2">
      <c r="A68" s="302" t="s">
        <v>615</v>
      </c>
      <c r="B68" s="294" t="s">
        <v>595</v>
      </c>
      <c r="C68" s="300">
        <v>2.0875879120879115</v>
      </c>
      <c r="D68" s="295">
        <v>72764.7</v>
      </c>
      <c r="E68" s="336">
        <f t="shared" si="3"/>
        <v>34855.873411924491</v>
      </c>
      <c r="F68" s="336">
        <f t="shared" si="2"/>
        <v>34855.873411924491</v>
      </c>
    </row>
    <row r="69" spans="1:6" ht="12" customHeight="1" x14ac:dyDescent="0.2">
      <c r="A69" s="302" t="s">
        <v>551</v>
      </c>
      <c r="B69" s="294" t="s">
        <v>335</v>
      </c>
      <c r="C69" s="300">
        <v>0.1</v>
      </c>
      <c r="D69" s="295">
        <v>3486</v>
      </c>
      <c r="E69" s="295">
        <v>34860</v>
      </c>
      <c r="F69" s="336">
        <f t="shared" si="2"/>
        <v>34860</v>
      </c>
    </row>
    <row r="70" spans="1:6" ht="12" customHeight="1" x14ac:dyDescent="0.2">
      <c r="A70" s="302" t="s">
        <v>615</v>
      </c>
      <c r="B70" s="294" t="s">
        <v>597</v>
      </c>
      <c r="C70" s="300">
        <v>1.69</v>
      </c>
      <c r="D70" s="295">
        <v>59362</v>
      </c>
      <c r="E70" s="336">
        <f t="shared" ref="E70:E92" si="4">D70/C70</f>
        <v>35125.44378698225</v>
      </c>
      <c r="F70" s="336">
        <f t="shared" si="2"/>
        <v>35125.44378698225</v>
      </c>
    </row>
    <row r="71" spans="1:6" ht="12" customHeight="1" x14ac:dyDescent="0.2">
      <c r="A71" s="302" t="s">
        <v>620</v>
      </c>
      <c r="B71" s="294" t="s">
        <v>618</v>
      </c>
      <c r="C71" s="300">
        <v>0.61</v>
      </c>
      <c r="D71" s="295">
        <v>21531</v>
      </c>
      <c r="E71" s="336">
        <f t="shared" si="4"/>
        <v>35296.721311475412</v>
      </c>
      <c r="F71" s="336">
        <f t="shared" si="2"/>
        <v>35296.721311475412</v>
      </c>
    </row>
    <row r="72" spans="1:6" ht="12" customHeight="1" x14ac:dyDescent="0.2">
      <c r="A72" s="302" t="s">
        <v>620</v>
      </c>
      <c r="B72" s="294" t="s">
        <v>626</v>
      </c>
      <c r="C72" s="300">
        <v>0.78</v>
      </c>
      <c r="D72" s="295">
        <v>27535.22</v>
      </c>
      <c r="E72" s="336">
        <f t="shared" si="4"/>
        <v>35301.564102564102</v>
      </c>
      <c r="F72" s="336">
        <f t="shared" si="2"/>
        <v>35301.564102564102</v>
      </c>
    </row>
    <row r="73" spans="1:6" ht="12" customHeight="1" x14ac:dyDescent="0.2">
      <c r="A73" s="302" t="s">
        <v>615</v>
      </c>
      <c r="B73" s="294" t="s">
        <v>604</v>
      </c>
      <c r="C73" s="300">
        <v>0.56999999999999995</v>
      </c>
      <c r="D73" s="295">
        <v>20169</v>
      </c>
      <c r="E73" s="336">
        <f t="shared" si="4"/>
        <v>35384.210526315794</v>
      </c>
      <c r="F73" s="336">
        <f t="shared" si="2"/>
        <v>35384.210526315794</v>
      </c>
    </row>
    <row r="74" spans="1:6" ht="12" customHeight="1" x14ac:dyDescent="0.2">
      <c r="A74" s="302" t="s">
        <v>615</v>
      </c>
      <c r="B74" s="294" t="s">
        <v>606</v>
      </c>
      <c r="C74" s="300">
        <v>3.24</v>
      </c>
      <c r="D74" s="295">
        <v>114679</v>
      </c>
      <c r="E74" s="336">
        <f t="shared" si="4"/>
        <v>35394.753086419754</v>
      </c>
      <c r="F74" s="336">
        <f t="shared" si="2"/>
        <v>35394.753086419754</v>
      </c>
    </row>
    <row r="75" spans="1:6" ht="12" customHeight="1" x14ac:dyDescent="0.2">
      <c r="A75" s="302" t="s">
        <v>615</v>
      </c>
      <c r="B75" s="294" t="s">
        <v>607</v>
      </c>
      <c r="C75" s="300">
        <v>3.24</v>
      </c>
      <c r="D75" s="295">
        <v>114679</v>
      </c>
      <c r="E75" s="336">
        <f t="shared" si="4"/>
        <v>35394.753086419754</v>
      </c>
      <c r="F75" s="336">
        <f t="shared" si="2"/>
        <v>35394.753086419754</v>
      </c>
    </row>
    <row r="76" spans="1:6" ht="12" customHeight="1" x14ac:dyDescent="0.2">
      <c r="A76" s="302" t="s">
        <v>615</v>
      </c>
      <c r="B76" s="294" t="s">
        <v>590</v>
      </c>
      <c r="C76" s="300">
        <v>2.67</v>
      </c>
      <c r="D76" s="295">
        <v>94764</v>
      </c>
      <c r="E76" s="336">
        <f t="shared" si="4"/>
        <v>35492.134831460673</v>
      </c>
      <c r="F76" s="336">
        <f t="shared" si="2"/>
        <v>35492.134831460673</v>
      </c>
    </row>
    <row r="77" spans="1:6" ht="12" customHeight="1" x14ac:dyDescent="0.2">
      <c r="A77" s="302" t="s">
        <v>615</v>
      </c>
      <c r="B77" s="294" t="s">
        <v>594</v>
      </c>
      <c r="C77" s="300">
        <v>13.42</v>
      </c>
      <c r="D77" s="295">
        <v>477407</v>
      </c>
      <c r="E77" s="336">
        <f t="shared" si="4"/>
        <v>35574.292101341285</v>
      </c>
      <c r="F77" s="336">
        <f t="shared" si="2"/>
        <v>35574.292101341285</v>
      </c>
    </row>
    <row r="78" spans="1:6" ht="12" customHeight="1" x14ac:dyDescent="0.2">
      <c r="A78" s="302" t="s">
        <v>564</v>
      </c>
      <c r="B78" s="294" t="s">
        <v>555</v>
      </c>
      <c r="C78" s="300">
        <v>0.25</v>
      </c>
      <c r="D78" s="295">
        <v>8963</v>
      </c>
      <c r="E78" s="295">
        <f t="shared" si="4"/>
        <v>35852</v>
      </c>
      <c r="F78" s="336">
        <f t="shared" si="2"/>
        <v>35852</v>
      </c>
    </row>
    <row r="79" spans="1:6" ht="12" customHeight="1" x14ac:dyDescent="0.2">
      <c r="A79" s="302" t="s">
        <v>615</v>
      </c>
      <c r="B79" s="294" t="s">
        <v>595</v>
      </c>
      <c r="C79" s="300">
        <v>0.7883241758241758</v>
      </c>
      <c r="D79" s="295">
        <v>28321.97</v>
      </c>
      <c r="E79" s="336">
        <f t="shared" si="4"/>
        <v>35926.806342568394</v>
      </c>
      <c r="F79" s="336">
        <f t="shared" ref="F79:F142" si="5">E79</f>
        <v>35926.806342568394</v>
      </c>
    </row>
    <row r="80" spans="1:6" ht="12" customHeight="1" x14ac:dyDescent="0.2">
      <c r="A80" s="302" t="s">
        <v>615</v>
      </c>
      <c r="B80" s="294" t="s">
        <v>598</v>
      </c>
      <c r="C80" s="300">
        <v>0.88134537527250079</v>
      </c>
      <c r="D80" s="295">
        <v>31696</v>
      </c>
      <c r="E80" s="336">
        <f t="shared" si="4"/>
        <v>35963.199999999997</v>
      </c>
      <c r="F80" s="336">
        <f t="shared" si="5"/>
        <v>35963.199999999997</v>
      </c>
    </row>
    <row r="81" spans="1:6" ht="12" customHeight="1" x14ac:dyDescent="0.2">
      <c r="A81" s="302" t="s">
        <v>615</v>
      </c>
      <c r="B81" s="294" t="s">
        <v>609</v>
      </c>
      <c r="C81" s="300">
        <v>3.77</v>
      </c>
      <c r="D81" s="295">
        <v>135967</v>
      </c>
      <c r="E81" s="336">
        <f t="shared" si="4"/>
        <v>36065.517241379312</v>
      </c>
      <c r="F81" s="336">
        <f t="shared" si="5"/>
        <v>36065.517241379312</v>
      </c>
    </row>
    <row r="82" spans="1:6" ht="12" customHeight="1" x14ac:dyDescent="0.2">
      <c r="A82" s="302" t="s">
        <v>620</v>
      </c>
      <c r="B82" s="294" t="s">
        <v>624</v>
      </c>
      <c r="C82" s="300">
        <v>0.1</v>
      </c>
      <c r="D82" s="295">
        <v>3609.5999999999995</v>
      </c>
      <c r="E82" s="336">
        <f t="shared" si="4"/>
        <v>36095.999999999993</v>
      </c>
      <c r="F82" s="336">
        <f t="shared" si="5"/>
        <v>36095.999999999993</v>
      </c>
    </row>
    <row r="83" spans="1:6" ht="12" customHeight="1" x14ac:dyDescent="0.2">
      <c r="A83" s="302" t="s">
        <v>615</v>
      </c>
      <c r="B83" s="294" t="s">
        <v>602</v>
      </c>
      <c r="C83" s="300">
        <v>0.9</v>
      </c>
      <c r="D83" s="295">
        <v>32486.850000000002</v>
      </c>
      <c r="E83" s="336">
        <f t="shared" si="4"/>
        <v>36096.5</v>
      </c>
      <c r="F83" s="336">
        <f t="shared" si="5"/>
        <v>36096.5</v>
      </c>
    </row>
    <row r="84" spans="1:6" ht="12" customHeight="1" x14ac:dyDescent="0.2">
      <c r="A84" s="302" t="s">
        <v>615</v>
      </c>
      <c r="B84" s="294" t="s">
        <v>612</v>
      </c>
      <c r="C84" s="300">
        <v>1.17</v>
      </c>
      <c r="D84" s="295">
        <v>42308</v>
      </c>
      <c r="E84" s="336">
        <f t="shared" si="4"/>
        <v>36160.683760683765</v>
      </c>
      <c r="F84" s="336">
        <f t="shared" si="5"/>
        <v>36160.683760683765</v>
      </c>
    </row>
    <row r="85" spans="1:6" ht="12" customHeight="1" x14ac:dyDescent="0.2">
      <c r="A85" s="302" t="s">
        <v>580</v>
      </c>
      <c r="B85" s="294" t="s">
        <v>329</v>
      </c>
      <c r="C85" s="300">
        <v>3.11</v>
      </c>
      <c r="D85" s="295">
        <v>114458</v>
      </c>
      <c r="E85" s="336">
        <f t="shared" si="4"/>
        <v>36803.215434083606</v>
      </c>
      <c r="F85" s="336">
        <f t="shared" si="5"/>
        <v>36803.215434083606</v>
      </c>
    </row>
    <row r="86" spans="1:6" ht="12" customHeight="1" x14ac:dyDescent="0.2">
      <c r="A86" s="302" t="s">
        <v>620</v>
      </c>
      <c r="B86" s="294" t="s">
        <v>622</v>
      </c>
      <c r="C86" s="300">
        <v>0.5</v>
      </c>
      <c r="D86" s="295">
        <v>18406.36</v>
      </c>
      <c r="E86" s="336">
        <f t="shared" si="4"/>
        <v>36812.720000000001</v>
      </c>
      <c r="F86" s="336">
        <f t="shared" si="5"/>
        <v>36812.720000000001</v>
      </c>
    </row>
    <row r="87" spans="1:6" ht="12" customHeight="1" x14ac:dyDescent="0.2">
      <c r="A87" s="302" t="s">
        <v>564</v>
      </c>
      <c r="B87" s="294" t="s">
        <v>553</v>
      </c>
      <c r="C87" s="300">
        <v>1.3</v>
      </c>
      <c r="D87" s="295">
        <v>47863</v>
      </c>
      <c r="E87" s="295">
        <f t="shared" si="4"/>
        <v>36817.692307692305</v>
      </c>
      <c r="F87" s="336">
        <f t="shared" si="5"/>
        <v>36817.692307692305</v>
      </c>
    </row>
    <row r="88" spans="1:6" ht="12" customHeight="1" x14ac:dyDescent="0.2">
      <c r="A88" s="302" t="s">
        <v>580</v>
      </c>
      <c r="B88" s="294" t="s">
        <v>576</v>
      </c>
      <c r="C88" s="300">
        <v>3.12</v>
      </c>
      <c r="D88" s="295">
        <v>115093</v>
      </c>
      <c r="E88" s="336">
        <f t="shared" si="4"/>
        <v>36888.782051282047</v>
      </c>
      <c r="F88" s="336">
        <f t="shared" si="5"/>
        <v>36888.782051282047</v>
      </c>
    </row>
    <row r="89" spans="1:6" ht="12" customHeight="1" x14ac:dyDescent="0.2">
      <c r="A89" s="302" t="s">
        <v>615</v>
      </c>
      <c r="B89" s="294" t="s">
        <v>604</v>
      </c>
      <c r="C89" s="300">
        <v>1.82</v>
      </c>
      <c r="D89" s="295">
        <v>67562</v>
      </c>
      <c r="E89" s="336">
        <f t="shared" si="4"/>
        <v>37121.978021978022</v>
      </c>
      <c r="F89" s="336">
        <f t="shared" si="5"/>
        <v>37121.978021978022</v>
      </c>
    </row>
    <row r="90" spans="1:6" ht="12" customHeight="1" x14ac:dyDescent="0.2">
      <c r="A90" s="302" t="s">
        <v>615</v>
      </c>
      <c r="B90" s="294" t="s">
        <v>608</v>
      </c>
      <c r="C90" s="300">
        <v>0.27</v>
      </c>
      <c r="D90" s="295">
        <v>10032</v>
      </c>
      <c r="E90" s="336">
        <f t="shared" si="4"/>
        <v>37155.555555555555</v>
      </c>
      <c r="F90" s="336">
        <f t="shared" si="5"/>
        <v>37155.555555555555</v>
      </c>
    </row>
    <row r="91" spans="1:6" ht="12" customHeight="1" x14ac:dyDescent="0.2">
      <c r="A91" s="302" t="s">
        <v>615</v>
      </c>
      <c r="B91" s="294" t="s">
        <v>613</v>
      </c>
      <c r="C91" s="300">
        <v>1.28</v>
      </c>
      <c r="D91" s="295">
        <v>47816</v>
      </c>
      <c r="E91" s="336">
        <f t="shared" si="4"/>
        <v>37356.25</v>
      </c>
      <c r="F91" s="336">
        <f t="shared" si="5"/>
        <v>37356.25</v>
      </c>
    </row>
    <row r="92" spans="1:6" ht="12" customHeight="1" x14ac:dyDescent="0.2">
      <c r="A92" s="302" t="s">
        <v>615</v>
      </c>
      <c r="B92" s="294" t="s">
        <v>586</v>
      </c>
      <c r="C92" s="300">
        <v>0.56000000000000005</v>
      </c>
      <c r="D92" s="295">
        <v>21005</v>
      </c>
      <c r="E92" s="336">
        <f t="shared" si="4"/>
        <v>37508.928571428565</v>
      </c>
      <c r="F92" s="336">
        <f t="shared" si="5"/>
        <v>37508.928571428565</v>
      </c>
    </row>
    <row r="93" spans="1:6" ht="12" customHeight="1" x14ac:dyDescent="0.2">
      <c r="A93" s="302" t="s">
        <v>551</v>
      </c>
      <c r="B93" s="294" t="s">
        <v>349</v>
      </c>
      <c r="C93" s="300">
        <v>0.32</v>
      </c>
      <c r="D93" s="295">
        <v>12223</v>
      </c>
      <c r="E93" s="295">
        <v>38196.875</v>
      </c>
      <c r="F93" s="336">
        <f t="shared" si="5"/>
        <v>38196.875</v>
      </c>
    </row>
    <row r="94" spans="1:6" ht="12" customHeight="1" x14ac:dyDescent="0.2">
      <c r="A94" s="302" t="s">
        <v>620</v>
      </c>
      <c r="B94" s="294" t="s">
        <v>623</v>
      </c>
      <c r="C94" s="300">
        <v>1</v>
      </c>
      <c r="D94" s="295">
        <v>38396</v>
      </c>
      <c r="E94" s="336">
        <f t="shared" ref="E94:E104" si="6">D94/C94</f>
        <v>38396</v>
      </c>
      <c r="F94" s="336">
        <f t="shared" si="5"/>
        <v>38396</v>
      </c>
    </row>
    <row r="95" spans="1:6" ht="12" customHeight="1" x14ac:dyDescent="0.2">
      <c r="A95" s="302" t="s">
        <v>615</v>
      </c>
      <c r="B95" s="294" t="s">
        <v>609</v>
      </c>
      <c r="C95" s="300">
        <v>0.42</v>
      </c>
      <c r="D95" s="295">
        <v>16184</v>
      </c>
      <c r="E95" s="336">
        <f t="shared" si="6"/>
        <v>38533.333333333336</v>
      </c>
      <c r="F95" s="336">
        <f t="shared" si="5"/>
        <v>38533.333333333336</v>
      </c>
    </row>
    <row r="96" spans="1:6" ht="12" customHeight="1" x14ac:dyDescent="0.2">
      <c r="A96" s="302" t="s">
        <v>580</v>
      </c>
      <c r="B96" s="294" t="s">
        <v>576</v>
      </c>
      <c r="C96" s="300">
        <v>0.02</v>
      </c>
      <c r="D96" s="295">
        <v>780</v>
      </c>
      <c r="E96" s="336">
        <f t="shared" si="6"/>
        <v>39000</v>
      </c>
      <c r="F96" s="336">
        <f t="shared" si="5"/>
        <v>39000</v>
      </c>
    </row>
    <row r="97" spans="1:6" ht="12" customHeight="1" x14ac:dyDescent="0.2">
      <c r="A97" s="302" t="s">
        <v>580</v>
      </c>
      <c r="B97" s="294" t="s">
        <v>330</v>
      </c>
      <c r="C97" s="300">
        <v>2.76</v>
      </c>
      <c r="D97" s="295">
        <v>107697</v>
      </c>
      <c r="E97" s="336">
        <f t="shared" si="6"/>
        <v>39020.652173913048</v>
      </c>
      <c r="F97" s="336">
        <f t="shared" si="5"/>
        <v>39020.652173913048</v>
      </c>
    </row>
    <row r="98" spans="1:6" ht="12" customHeight="1" x14ac:dyDescent="0.2">
      <c r="A98" s="302" t="s">
        <v>615</v>
      </c>
      <c r="B98" s="294" t="s">
        <v>605</v>
      </c>
      <c r="C98" s="300">
        <v>1.46</v>
      </c>
      <c r="D98" s="295">
        <v>57094</v>
      </c>
      <c r="E98" s="336">
        <f t="shared" si="6"/>
        <v>39105.479452054795</v>
      </c>
      <c r="F98" s="336">
        <f t="shared" si="5"/>
        <v>39105.479452054795</v>
      </c>
    </row>
    <row r="99" spans="1:6" ht="12" customHeight="1" x14ac:dyDescent="0.2">
      <c r="A99" s="302" t="s">
        <v>620</v>
      </c>
      <c r="B99" s="294" t="s">
        <v>627</v>
      </c>
      <c r="C99" s="300">
        <v>0.04</v>
      </c>
      <c r="D99" s="295">
        <v>1600</v>
      </c>
      <c r="E99" s="336">
        <f t="shared" si="6"/>
        <v>40000</v>
      </c>
      <c r="F99" s="336">
        <f t="shared" si="5"/>
        <v>40000</v>
      </c>
    </row>
    <row r="100" spans="1:6" ht="12" customHeight="1" x14ac:dyDescent="0.2">
      <c r="A100" s="302" t="s">
        <v>620</v>
      </c>
      <c r="B100" s="294" t="s">
        <v>613</v>
      </c>
      <c r="C100" s="300">
        <v>0.5</v>
      </c>
      <c r="D100" s="295">
        <v>20138</v>
      </c>
      <c r="E100" s="336">
        <f t="shared" si="6"/>
        <v>40276</v>
      </c>
      <c r="F100" s="336">
        <f t="shared" si="5"/>
        <v>40276</v>
      </c>
    </row>
    <row r="101" spans="1:6" ht="12" customHeight="1" x14ac:dyDescent="0.2">
      <c r="A101" s="302" t="s">
        <v>615</v>
      </c>
      <c r="B101" s="294" t="s">
        <v>587</v>
      </c>
      <c r="C101" s="300">
        <v>1.47</v>
      </c>
      <c r="D101" s="295">
        <v>59232.81</v>
      </c>
      <c r="E101" s="336">
        <f t="shared" si="6"/>
        <v>40294.428571428572</v>
      </c>
      <c r="F101" s="336">
        <f t="shared" si="5"/>
        <v>40294.428571428572</v>
      </c>
    </row>
    <row r="102" spans="1:6" ht="12" customHeight="1" x14ac:dyDescent="0.2">
      <c r="A102" s="302" t="s">
        <v>564</v>
      </c>
      <c r="B102" s="294" t="s">
        <v>560</v>
      </c>
      <c r="C102" s="300">
        <v>1.4870721044828228</v>
      </c>
      <c r="D102" s="295">
        <v>59963</v>
      </c>
      <c r="E102" s="295">
        <f t="shared" si="6"/>
        <v>40322.85981240571</v>
      </c>
      <c r="F102" s="336">
        <f t="shared" si="5"/>
        <v>40322.85981240571</v>
      </c>
    </row>
    <row r="103" spans="1:6" ht="12" customHeight="1" x14ac:dyDescent="0.2">
      <c r="A103" s="302" t="s">
        <v>615</v>
      </c>
      <c r="B103" s="294" t="s">
        <v>592</v>
      </c>
      <c r="C103" s="300">
        <v>2.52</v>
      </c>
      <c r="D103" s="295">
        <v>102051</v>
      </c>
      <c r="E103" s="336">
        <f t="shared" si="6"/>
        <v>40496.428571428572</v>
      </c>
      <c r="F103" s="336">
        <f t="shared" si="5"/>
        <v>40496.428571428572</v>
      </c>
    </row>
    <row r="104" spans="1:6" ht="12" customHeight="1" x14ac:dyDescent="0.2">
      <c r="A104" s="302" t="s">
        <v>615</v>
      </c>
      <c r="B104" s="294" t="s">
        <v>611</v>
      </c>
      <c r="C104" s="300">
        <v>0.95</v>
      </c>
      <c r="D104" s="295">
        <v>38499</v>
      </c>
      <c r="E104" s="336">
        <f t="shared" si="6"/>
        <v>40525.26315789474</v>
      </c>
      <c r="F104" s="336">
        <f t="shared" si="5"/>
        <v>40525.26315789474</v>
      </c>
    </row>
    <row r="105" spans="1:6" ht="12" customHeight="1" x14ac:dyDescent="0.2">
      <c r="A105" s="302" t="s">
        <v>551</v>
      </c>
      <c r="B105" s="294" t="s">
        <v>350</v>
      </c>
      <c r="C105" s="300">
        <v>0.48</v>
      </c>
      <c r="D105" s="295">
        <v>19480</v>
      </c>
      <c r="E105" s="295">
        <v>40583.333333333336</v>
      </c>
      <c r="F105" s="336">
        <f t="shared" si="5"/>
        <v>40583.333333333336</v>
      </c>
    </row>
    <row r="106" spans="1:6" ht="12" customHeight="1" x14ac:dyDescent="0.2">
      <c r="A106" s="302" t="s">
        <v>615</v>
      </c>
      <c r="B106" s="294" t="s">
        <v>599</v>
      </c>
      <c r="C106" s="300">
        <v>0.95</v>
      </c>
      <c r="D106" s="295">
        <v>38582</v>
      </c>
      <c r="E106" s="336">
        <f>D106/C106</f>
        <v>40612.631578947374</v>
      </c>
      <c r="F106" s="336">
        <f t="shared" si="5"/>
        <v>40612.631578947374</v>
      </c>
    </row>
    <row r="107" spans="1:6" ht="12" customHeight="1" x14ac:dyDescent="0.2">
      <c r="A107" s="302" t="s">
        <v>551</v>
      </c>
      <c r="B107" s="294" t="s">
        <v>333</v>
      </c>
      <c r="C107" s="300">
        <v>0.53</v>
      </c>
      <c r="D107" s="295">
        <v>21549</v>
      </c>
      <c r="E107" s="295">
        <v>40658.490566037734</v>
      </c>
      <c r="F107" s="336">
        <f t="shared" si="5"/>
        <v>40658.490566037734</v>
      </c>
    </row>
    <row r="108" spans="1:6" ht="12" customHeight="1" x14ac:dyDescent="0.2">
      <c r="A108" s="302" t="s">
        <v>580</v>
      </c>
      <c r="B108" s="294" t="s">
        <v>333</v>
      </c>
      <c r="C108" s="300">
        <v>0.82</v>
      </c>
      <c r="D108" s="295">
        <v>33412</v>
      </c>
      <c r="E108" s="336">
        <f>D108/C108</f>
        <v>40746.341463414639</v>
      </c>
      <c r="F108" s="336">
        <f t="shared" si="5"/>
        <v>40746.341463414639</v>
      </c>
    </row>
    <row r="109" spans="1:6" ht="12" customHeight="1" x14ac:dyDescent="0.2">
      <c r="A109" s="302" t="s">
        <v>615</v>
      </c>
      <c r="B109" s="294" t="s">
        <v>609</v>
      </c>
      <c r="C109" s="300">
        <v>0.1</v>
      </c>
      <c r="D109" s="295">
        <v>4123</v>
      </c>
      <c r="E109" s="336">
        <f>D109/C109</f>
        <v>41230</v>
      </c>
      <c r="F109" s="336">
        <f t="shared" si="5"/>
        <v>41230</v>
      </c>
    </row>
    <row r="110" spans="1:6" ht="12" customHeight="1" x14ac:dyDescent="0.2">
      <c r="A110" s="302" t="s">
        <v>580</v>
      </c>
      <c r="B110" s="294" t="s">
        <v>579</v>
      </c>
      <c r="C110" s="300">
        <v>0.45728021978021977</v>
      </c>
      <c r="D110" s="295">
        <v>18855.080000000002</v>
      </c>
      <c r="E110" s="336">
        <f>D110/C110</f>
        <v>41233.097747071195</v>
      </c>
      <c r="F110" s="336">
        <f t="shared" si="5"/>
        <v>41233.097747071195</v>
      </c>
    </row>
    <row r="111" spans="1:6" ht="12" customHeight="1" x14ac:dyDescent="0.2">
      <c r="A111" s="302" t="s">
        <v>580</v>
      </c>
      <c r="B111" s="294" t="s">
        <v>330</v>
      </c>
      <c r="C111" s="300">
        <v>0.5</v>
      </c>
      <c r="D111" s="295">
        <v>21028</v>
      </c>
      <c r="E111" s="336">
        <f>D111/C111</f>
        <v>42056</v>
      </c>
      <c r="F111" s="336">
        <f t="shared" si="5"/>
        <v>42056</v>
      </c>
    </row>
    <row r="112" spans="1:6" ht="12" customHeight="1" x14ac:dyDescent="0.2">
      <c r="A112" s="302" t="s">
        <v>615</v>
      </c>
      <c r="B112" s="294" t="s">
        <v>601</v>
      </c>
      <c r="C112" s="300">
        <v>0.9</v>
      </c>
      <c r="D112" s="295">
        <v>37978</v>
      </c>
      <c r="E112" s="336">
        <f>D112/C112</f>
        <v>42197.777777777774</v>
      </c>
      <c r="F112" s="336">
        <f t="shared" si="5"/>
        <v>42197.777777777774</v>
      </c>
    </row>
    <row r="113" spans="1:6" ht="12" customHeight="1" x14ac:dyDescent="0.2">
      <c r="A113" s="302" t="s">
        <v>551</v>
      </c>
      <c r="B113" s="294" t="s">
        <v>335</v>
      </c>
      <c r="C113" s="300">
        <v>0.31</v>
      </c>
      <c r="D113" s="295">
        <v>13267</v>
      </c>
      <c r="E113" s="295">
        <v>42796.774193548386</v>
      </c>
      <c r="F113" s="336">
        <f t="shared" si="5"/>
        <v>42796.774193548386</v>
      </c>
    </row>
    <row r="114" spans="1:6" ht="12" customHeight="1" x14ac:dyDescent="0.2">
      <c r="A114" s="302" t="s">
        <v>615</v>
      </c>
      <c r="B114" s="294" t="s">
        <v>602</v>
      </c>
      <c r="C114" s="300">
        <v>1</v>
      </c>
      <c r="D114" s="295">
        <v>42839.94</v>
      </c>
      <c r="E114" s="336">
        <f t="shared" ref="E114:E119" si="7">D114/C114</f>
        <v>42839.94</v>
      </c>
      <c r="F114" s="336">
        <f t="shared" si="5"/>
        <v>42839.94</v>
      </c>
    </row>
    <row r="115" spans="1:6" ht="12" customHeight="1" x14ac:dyDescent="0.2">
      <c r="A115" s="302" t="s">
        <v>580</v>
      </c>
      <c r="B115" s="294" t="s">
        <v>329</v>
      </c>
      <c r="C115" s="300">
        <v>1.73</v>
      </c>
      <c r="D115" s="295">
        <v>74955</v>
      </c>
      <c r="E115" s="336">
        <f t="shared" si="7"/>
        <v>43326.589595375721</v>
      </c>
      <c r="F115" s="336">
        <f t="shared" si="5"/>
        <v>43326.589595375721</v>
      </c>
    </row>
    <row r="116" spans="1:6" ht="12" customHeight="1" x14ac:dyDescent="0.2">
      <c r="A116" s="302" t="s">
        <v>619</v>
      </c>
      <c r="B116" s="294" t="s">
        <v>616</v>
      </c>
      <c r="C116" s="300">
        <v>1.17</v>
      </c>
      <c r="D116" s="295">
        <v>51246</v>
      </c>
      <c r="E116" s="336">
        <f t="shared" si="7"/>
        <v>43800</v>
      </c>
      <c r="F116" s="336">
        <f t="shared" si="5"/>
        <v>43800</v>
      </c>
    </row>
    <row r="117" spans="1:6" ht="12" customHeight="1" x14ac:dyDescent="0.2">
      <c r="A117" s="302" t="s">
        <v>580</v>
      </c>
      <c r="B117" s="294" t="s">
        <v>575</v>
      </c>
      <c r="C117" s="300">
        <v>0.61</v>
      </c>
      <c r="D117" s="295">
        <v>26808</v>
      </c>
      <c r="E117" s="336">
        <f t="shared" si="7"/>
        <v>43947.540983606559</v>
      </c>
      <c r="F117" s="336">
        <f t="shared" si="5"/>
        <v>43947.540983606559</v>
      </c>
    </row>
    <row r="118" spans="1:6" ht="12" customHeight="1" x14ac:dyDescent="0.2">
      <c r="A118" s="302" t="s">
        <v>580</v>
      </c>
      <c r="B118" s="294" t="s">
        <v>576</v>
      </c>
      <c r="C118" s="300">
        <v>0.32</v>
      </c>
      <c r="D118" s="295">
        <v>14424</v>
      </c>
      <c r="E118" s="336">
        <f t="shared" si="7"/>
        <v>45075</v>
      </c>
      <c r="F118" s="336">
        <f t="shared" si="5"/>
        <v>45075</v>
      </c>
    </row>
    <row r="119" spans="1:6" ht="12" customHeight="1" x14ac:dyDescent="0.2">
      <c r="A119" s="302" t="s">
        <v>580</v>
      </c>
      <c r="B119" s="294" t="s">
        <v>574</v>
      </c>
      <c r="C119" s="300">
        <v>0.5</v>
      </c>
      <c r="D119" s="295">
        <v>22769</v>
      </c>
      <c r="E119" s="336">
        <f t="shared" si="7"/>
        <v>45538</v>
      </c>
      <c r="F119" s="336">
        <f t="shared" si="5"/>
        <v>45538</v>
      </c>
    </row>
    <row r="120" spans="1:6" ht="12" customHeight="1" x14ac:dyDescent="0.2">
      <c r="A120" s="302" t="s">
        <v>551</v>
      </c>
      <c r="B120" s="294" t="s">
        <v>334</v>
      </c>
      <c r="C120" s="300">
        <v>0.56999999999999995</v>
      </c>
      <c r="D120" s="295">
        <v>25959</v>
      </c>
      <c r="E120" s="295">
        <v>45542.1052631579</v>
      </c>
      <c r="F120" s="336">
        <f t="shared" si="5"/>
        <v>45542.1052631579</v>
      </c>
    </row>
    <row r="121" spans="1:6" ht="12" customHeight="1" x14ac:dyDescent="0.2">
      <c r="A121" s="302" t="s">
        <v>551</v>
      </c>
      <c r="B121" s="294" t="s">
        <v>350</v>
      </c>
      <c r="C121" s="300">
        <v>0.03</v>
      </c>
      <c r="D121" s="295">
        <v>1378</v>
      </c>
      <c r="E121" s="295">
        <v>45933.333333333336</v>
      </c>
      <c r="F121" s="336">
        <f t="shared" si="5"/>
        <v>45933.333333333336</v>
      </c>
    </row>
    <row r="122" spans="1:6" ht="12" customHeight="1" x14ac:dyDescent="0.2">
      <c r="A122" s="302" t="s">
        <v>615</v>
      </c>
      <c r="B122" s="294" t="s">
        <v>610</v>
      </c>
      <c r="C122" s="300">
        <v>0.72</v>
      </c>
      <c r="D122" s="295">
        <v>33200</v>
      </c>
      <c r="E122" s="336">
        <f>D122/C122</f>
        <v>46111.111111111109</v>
      </c>
      <c r="F122" s="336">
        <f t="shared" si="5"/>
        <v>46111.111111111109</v>
      </c>
    </row>
    <row r="123" spans="1:6" ht="12" customHeight="1" x14ac:dyDescent="0.2">
      <c r="A123" s="302" t="s">
        <v>620</v>
      </c>
      <c r="B123" s="294" t="s">
        <v>624</v>
      </c>
      <c r="C123" s="300">
        <v>0.5</v>
      </c>
      <c r="D123" s="295">
        <v>23337.599999999995</v>
      </c>
      <c r="E123" s="336">
        <f>D123/C123</f>
        <v>46675.19999999999</v>
      </c>
      <c r="F123" s="336">
        <f t="shared" si="5"/>
        <v>46675.19999999999</v>
      </c>
    </row>
    <row r="124" spans="1:6" ht="12" customHeight="1" x14ac:dyDescent="0.2">
      <c r="A124" s="302" t="s">
        <v>615</v>
      </c>
      <c r="B124" s="294" t="s">
        <v>603</v>
      </c>
      <c r="C124" s="300">
        <v>0.56999999999999995</v>
      </c>
      <c r="D124" s="295">
        <v>27305</v>
      </c>
      <c r="E124" s="336">
        <f>D124/C124</f>
        <v>47903.508771929832</v>
      </c>
      <c r="F124" s="336">
        <f t="shared" si="5"/>
        <v>47903.508771929832</v>
      </c>
    </row>
    <row r="125" spans="1:6" ht="12" customHeight="1" x14ac:dyDescent="0.2">
      <c r="A125" s="302" t="s">
        <v>551</v>
      </c>
      <c r="B125" s="294" t="s">
        <v>351</v>
      </c>
      <c r="C125" s="300">
        <v>0.12</v>
      </c>
      <c r="D125" s="295">
        <v>5795</v>
      </c>
      <c r="E125" s="295">
        <v>48291.666666666672</v>
      </c>
      <c r="F125" s="336">
        <f t="shared" si="5"/>
        <v>48291.666666666672</v>
      </c>
    </row>
    <row r="126" spans="1:6" ht="12" customHeight="1" x14ac:dyDescent="0.2">
      <c r="A126" s="302" t="s">
        <v>619</v>
      </c>
      <c r="B126" s="294" t="s">
        <v>617</v>
      </c>
      <c r="C126" s="300">
        <v>1.56</v>
      </c>
      <c r="D126" s="295">
        <v>76224</v>
      </c>
      <c r="E126" s="336">
        <f t="shared" ref="E126:E134" si="8">D126/C126</f>
        <v>48861.538461538461</v>
      </c>
      <c r="F126" s="336">
        <f t="shared" si="5"/>
        <v>48861.538461538461</v>
      </c>
    </row>
    <row r="127" spans="1:6" ht="12" customHeight="1" x14ac:dyDescent="0.2">
      <c r="A127" s="302" t="s">
        <v>615</v>
      </c>
      <c r="B127" s="294" t="s">
        <v>593</v>
      </c>
      <c r="C127" s="300">
        <v>1.07</v>
      </c>
      <c r="D127" s="295">
        <v>53350</v>
      </c>
      <c r="E127" s="336">
        <f t="shared" si="8"/>
        <v>49859.813084112146</v>
      </c>
      <c r="F127" s="336">
        <f t="shared" si="5"/>
        <v>49859.813084112146</v>
      </c>
    </row>
    <row r="128" spans="1:6" ht="12" customHeight="1" x14ac:dyDescent="0.2">
      <c r="A128" s="302" t="s">
        <v>580</v>
      </c>
      <c r="B128" s="294" t="s">
        <v>573</v>
      </c>
      <c r="C128" s="300">
        <v>0.4</v>
      </c>
      <c r="D128" s="295">
        <v>19964</v>
      </c>
      <c r="E128" s="336">
        <f t="shared" si="8"/>
        <v>49910</v>
      </c>
      <c r="F128" s="336">
        <f t="shared" si="5"/>
        <v>49910</v>
      </c>
    </row>
    <row r="129" spans="1:9" ht="12" customHeight="1" x14ac:dyDescent="0.2">
      <c r="A129" s="302" t="s">
        <v>580</v>
      </c>
      <c r="B129" s="294" t="s">
        <v>578</v>
      </c>
      <c r="C129" s="300">
        <v>1.47</v>
      </c>
      <c r="D129" s="295">
        <v>73835</v>
      </c>
      <c r="E129" s="336">
        <f t="shared" si="8"/>
        <v>50227.891156462589</v>
      </c>
      <c r="F129" s="336">
        <f t="shared" si="5"/>
        <v>50227.891156462589</v>
      </c>
    </row>
    <row r="130" spans="1:9" ht="12" customHeight="1" x14ac:dyDescent="0.2">
      <c r="A130" s="302" t="s">
        <v>564</v>
      </c>
      <c r="B130" s="294" t="s">
        <v>552</v>
      </c>
      <c r="C130" s="300">
        <v>0.55000000000000004</v>
      </c>
      <c r="D130" s="295">
        <v>27855</v>
      </c>
      <c r="E130" s="295">
        <f t="shared" si="8"/>
        <v>50645.454545454544</v>
      </c>
      <c r="F130" s="336">
        <f t="shared" si="5"/>
        <v>50645.454545454544</v>
      </c>
    </row>
    <row r="131" spans="1:9" ht="12" customHeight="1" x14ac:dyDescent="0.2">
      <c r="A131" s="302" t="s">
        <v>615</v>
      </c>
      <c r="B131" s="294" t="s">
        <v>602</v>
      </c>
      <c r="C131" s="300">
        <v>0.26</v>
      </c>
      <c r="D131" s="295">
        <v>13577.960000000006</v>
      </c>
      <c r="E131" s="336">
        <f t="shared" si="8"/>
        <v>52222.9230769231</v>
      </c>
      <c r="F131" s="336">
        <f t="shared" si="5"/>
        <v>52222.9230769231</v>
      </c>
    </row>
    <row r="132" spans="1:9" ht="12" customHeight="1" x14ac:dyDescent="0.2">
      <c r="A132" s="302" t="s">
        <v>615</v>
      </c>
      <c r="B132" s="294" t="s">
        <v>603</v>
      </c>
      <c r="C132" s="300">
        <v>0.35000000000000003</v>
      </c>
      <c r="D132" s="295">
        <v>18775</v>
      </c>
      <c r="E132" s="336">
        <f t="shared" si="8"/>
        <v>53642.857142857138</v>
      </c>
      <c r="F132" s="336">
        <f t="shared" si="5"/>
        <v>53642.857142857138</v>
      </c>
    </row>
    <row r="133" spans="1:9" ht="12" customHeight="1" x14ac:dyDescent="0.2">
      <c r="A133" s="302" t="s">
        <v>620</v>
      </c>
      <c r="B133" s="294" t="s">
        <v>627</v>
      </c>
      <c r="C133" s="300">
        <v>0.51</v>
      </c>
      <c r="D133" s="295">
        <v>27802</v>
      </c>
      <c r="E133" s="336">
        <f t="shared" si="8"/>
        <v>54513.725490196077</v>
      </c>
      <c r="F133" s="336">
        <f t="shared" si="5"/>
        <v>54513.725490196077</v>
      </c>
    </row>
    <row r="134" spans="1:9" ht="12" customHeight="1" x14ac:dyDescent="0.2">
      <c r="A134" s="302" t="s">
        <v>580</v>
      </c>
      <c r="B134" s="294" t="s">
        <v>569</v>
      </c>
      <c r="C134" s="300">
        <v>1.5</v>
      </c>
      <c r="D134" s="295">
        <v>81816</v>
      </c>
      <c r="E134" s="336">
        <f t="shared" si="8"/>
        <v>54544</v>
      </c>
      <c r="F134" s="336">
        <f t="shared" si="5"/>
        <v>54544</v>
      </c>
    </row>
    <row r="135" spans="1:9" ht="12" customHeight="1" x14ac:dyDescent="0.2">
      <c r="A135" s="302" t="s">
        <v>551</v>
      </c>
      <c r="B135" s="294" t="s">
        <v>329</v>
      </c>
      <c r="C135" s="300">
        <v>0.28000000000000003</v>
      </c>
      <c r="D135" s="295">
        <v>15400</v>
      </c>
      <c r="E135" s="295">
        <v>54999.999999999993</v>
      </c>
      <c r="F135" s="336">
        <f t="shared" si="5"/>
        <v>54999.999999999993</v>
      </c>
    </row>
    <row r="136" spans="1:9" ht="12" customHeight="1" x14ac:dyDescent="0.2">
      <c r="A136" s="302" t="s">
        <v>564</v>
      </c>
      <c r="B136" s="294" t="s">
        <v>558</v>
      </c>
      <c r="C136" s="300">
        <v>0.96</v>
      </c>
      <c r="D136" s="295">
        <v>53650</v>
      </c>
      <c r="E136" s="295">
        <f>D136/C136</f>
        <v>55885.416666666672</v>
      </c>
      <c r="F136" s="336">
        <f t="shared" si="5"/>
        <v>55885.416666666672</v>
      </c>
    </row>
    <row r="137" spans="1:9" ht="12" customHeight="1" x14ac:dyDescent="0.2">
      <c r="A137" s="302" t="s">
        <v>615</v>
      </c>
      <c r="B137" s="294" t="s">
        <v>586</v>
      </c>
      <c r="C137" s="300">
        <v>1.02</v>
      </c>
      <c r="D137" s="295">
        <v>57263</v>
      </c>
      <c r="E137" s="336">
        <f>D137/C137</f>
        <v>56140.196078431371</v>
      </c>
      <c r="F137" s="336">
        <f t="shared" si="5"/>
        <v>56140.196078431371</v>
      </c>
      <c r="H137" s="336">
        <f>AVERAGE(F2:F151)</f>
        <v>38488.854653941657</v>
      </c>
      <c r="I137" s="381" t="s">
        <v>345</v>
      </c>
    </row>
    <row r="138" spans="1:9" ht="12" customHeight="1" x14ac:dyDescent="0.2">
      <c r="A138" s="302" t="s">
        <v>580</v>
      </c>
      <c r="B138" s="294" t="s">
        <v>333</v>
      </c>
      <c r="C138" s="300">
        <v>0.47</v>
      </c>
      <c r="D138" s="295">
        <v>26899</v>
      </c>
      <c r="E138" s="336">
        <f>D138/C138</f>
        <v>57231.914893617024</v>
      </c>
      <c r="F138" s="336">
        <f t="shared" si="5"/>
        <v>57231.914893617024</v>
      </c>
      <c r="H138" s="336">
        <f>_xlfn.STDEV.P(F2:F151)*2</f>
        <v>34721.803317672784</v>
      </c>
      <c r="I138" s="381" t="s">
        <v>629</v>
      </c>
    </row>
    <row r="139" spans="1:9" ht="12" customHeight="1" x14ac:dyDescent="0.2">
      <c r="A139" s="302" t="s">
        <v>564</v>
      </c>
      <c r="B139" s="294" t="s">
        <v>562</v>
      </c>
      <c r="C139" s="300">
        <v>0.4</v>
      </c>
      <c r="D139" s="295">
        <v>22961</v>
      </c>
      <c r="E139" s="295">
        <f>D139/C139</f>
        <v>57402.5</v>
      </c>
      <c r="F139" s="336">
        <f t="shared" si="5"/>
        <v>57402.5</v>
      </c>
      <c r="H139" s="336">
        <f>H137+H138</f>
        <v>73210.657971614448</v>
      </c>
      <c r="I139" s="381" t="s">
        <v>630</v>
      </c>
    </row>
    <row r="140" spans="1:9" ht="12" customHeight="1" x14ac:dyDescent="0.2">
      <c r="A140" s="302" t="s">
        <v>551</v>
      </c>
      <c r="B140" s="294" t="s">
        <v>332</v>
      </c>
      <c r="C140" s="300">
        <v>0.05</v>
      </c>
      <c r="D140" s="295">
        <v>2884</v>
      </c>
      <c r="E140" s="295">
        <v>57680</v>
      </c>
      <c r="F140" s="336">
        <f t="shared" si="5"/>
        <v>57680</v>
      </c>
      <c r="H140" s="336">
        <f>H137-H138</f>
        <v>3767.0513362688725</v>
      </c>
      <c r="I140" s="381" t="s">
        <v>631</v>
      </c>
    </row>
    <row r="141" spans="1:9" ht="12" customHeight="1" x14ac:dyDescent="0.2">
      <c r="A141" s="302" t="s">
        <v>564</v>
      </c>
      <c r="B141" s="294" t="s">
        <v>556</v>
      </c>
      <c r="C141" s="300">
        <v>0.36</v>
      </c>
      <c r="D141" s="295">
        <v>22765</v>
      </c>
      <c r="E141" s="295">
        <f>D141/C141</f>
        <v>63236.111111111117</v>
      </c>
      <c r="F141" s="336">
        <f t="shared" si="5"/>
        <v>63236.111111111117</v>
      </c>
    </row>
    <row r="142" spans="1:9" ht="12" customHeight="1" thickBot="1" x14ac:dyDescent="0.25">
      <c r="A142" s="368" t="s">
        <v>615</v>
      </c>
      <c r="B142" s="369" t="s">
        <v>593</v>
      </c>
      <c r="C142" s="370">
        <v>0.24</v>
      </c>
      <c r="D142" s="371">
        <v>15603</v>
      </c>
      <c r="E142" s="372">
        <f>D142/C142</f>
        <v>65012.5</v>
      </c>
      <c r="F142" s="372">
        <f t="shared" si="5"/>
        <v>65012.5</v>
      </c>
    </row>
    <row r="143" spans="1:9" ht="12" customHeight="1" x14ac:dyDescent="0.2">
      <c r="B143" s="373" t="s">
        <v>632</v>
      </c>
      <c r="C143" s="374">
        <f>SUM(C14:C142)</f>
        <v>159.4381988228869</v>
      </c>
      <c r="D143" s="375">
        <f>SUM(D14:D142)</f>
        <v>5657165.3600000003</v>
      </c>
      <c r="E143" s="336"/>
      <c r="F143" s="336"/>
    </row>
    <row r="144" spans="1:9" ht="12" customHeight="1" x14ac:dyDescent="0.2">
      <c r="B144" s="294"/>
      <c r="C144" s="300"/>
      <c r="D144" s="295"/>
      <c r="E144" s="336"/>
      <c r="F144" s="336"/>
    </row>
    <row r="145" spans="1:7" ht="12" customHeight="1" x14ac:dyDescent="0.2">
      <c r="B145" s="294"/>
      <c r="C145" s="300"/>
      <c r="D145" s="295"/>
      <c r="E145" s="336"/>
      <c r="F145" s="336"/>
    </row>
    <row r="146" spans="1:7" ht="12" customHeight="1" x14ac:dyDescent="0.2">
      <c r="B146" s="294"/>
      <c r="C146" s="300"/>
      <c r="D146" s="295"/>
      <c r="E146" s="336"/>
      <c r="F146" s="336"/>
    </row>
    <row r="147" spans="1:7" ht="12" customHeight="1" x14ac:dyDescent="0.2">
      <c r="B147" s="294"/>
      <c r="C147" s="300"/>
      <c r="D147" s="295"/>
      <c r="E147" s="336"/>
      <c r="F147" s="336"/>
    </row>
    <row r="148" spans="1:7" ht="12" customHeight="1" x14ac:dyDescent="0.2">
      <c r="A148" s="376" t="s">
        <v>564</v>
      </c>
      <c r="B148" s="377" t="s">
        <v>563</v>
      </c>
      <c r="C148" s="378">
        <v>0.3</v>
      </c>
      <c r="D148" s="379">
        <v>22547</v>
      </c>
      <c r="E148" s="379">
        <f>D148/C148</f>
        <v>75156.666666666672</v>
      </c>
      <c r="F148" s="380">
        <f t="shared" ref="F148:F151" si="9">E148</f>
        <v>75156.666666666672</v>
      </c>
      <c r="G148" s="296" t="s">
        <v>633</v>
      </c>
    </row>
    <row r="149" spans="1:7" ht="12" customHeight="1" x14ac:dyDescent="0.2">
      <c r="A149" s="376" t="s">
        <v>551</v>
      </c>
      <c r="B149" s="377" t="s">
        <v>332</v>
      </c>
      <c r="C149" s="378">
        <v>0.88</v>
      </c>
      <c r="D149" s="379">
        <v>68042</v>
      </c>
      <c r="E149" s="379">
        <v>77320.454545454544</v>
      </c>
      <c r="F149" s="380">
        <f t="shared" si="9"/>
        <v>77320.454545454544</v>
      </c>
      <c r="G149" s="296" t="s">
        <v>633</v>
      </c>
    </row>
    <row r="150" spans="1:7" ht="12" customHeight="1" x14ac:dyDescent="0.2">
      <c r="A150" s="376" t="s">
        <v>620</v>
      </c>
      <c r="B150" s="377" t="s">
        <v>627</v>
      </c>
      <c r="C150" s="378">
        <v>0.56999999999999995</v>
      </c>
      <c r="D150" s="379">
        <v>50335</v>
      </c>
      <c r="E150" s="380">
        <f>D150/C150</f>
        <v>88307.017543859663</v>
      </c>
      <c r="F150" s="380">
        <f t="shared" si="9"/>
        <v>88307.017543859663</v>
      </c>
      <c r="G150" s="296" t="s">
        <v>633</v>
      </c>
    </row>
    <row r="151" spans="1:7" ht="12" customHeight="1" x14ac:dyDescent="0.2">
      <c r="A151" s="376" t="s">
        <v>580</v>
      </c>
      <c r="B151" s="377" t="s">
        <v>568</v>
      </c>
      <c r="C151" s="378">
        <v>0.04</v>
      </c>
      <c r="D151" s="379">
        <v>7938</v>
      </c>
      <c r="E151" s="380">
        <f>D151/C151</f>
        <v>198450</v>
      </c>
      <c r="F151" s="380">
        <f t="shared" si="9"/>
        <v>198450</v>
      </c>
      <c r="G151" s="296" t="s">
        <v>633</v>
      </c>
    </row>
  </sheetData>
  <sortState ref="A2:E256">
    <sortCondition ref="E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68"/>
  <sheetViews>
    <sheetView topLeftCell="AN16" zoomScale="85" zoomScaleNormal="85" workbookViewId="0">
      <selection activeCell="BI37" sqref="BI37"/>
    </sheetView>
  </sheetViews>
  <sheetFormatPr defaultRowHeight="12.75" x14ac:dyDescent="0.2"/>
  <cols>
    <col min="1" max="1" width="38.42578125" style="303" customWidth="1"/>
    <col min="2" max="2" width="12.85546875" style="304" customWidth="1"/>
    <col min="3" max="44" width="9.7109375" style="303" customWidth="1"/>
    <col min="45" max="58" width="10.7109375" style="303" customWidth="1"/>
    <col min="59" max="74" width="9.7109375" style="303" customWidth="1"/>
    <col min="75" max="256" width="9.140625" style="303"/>
    <col min="257" max="257" width="38.42578125" style="303" customWidth="1"/>
    <col min="258" max="258" width="12.85546875" style="303" customWidth="1"/>
    <col min="259" max="300" width="9.7109375" style="303" customWidth="1"/>
    <col min="301" max="301" width="12.7109375" style="303" customWidth="1"/>
    <col min="302" max="330" width="9.7109375" style="303" customWidth="1"/>
    <col min="331" max="512" width="9.140625" style="303"/>
    <col min="513" max="513" width="38.42578125" style="303" customWidth="1"/>
    <col min="514" max="514" width="12.85546875" style="303" customWidth="1"/>
    <col min="515" max="556" width="9.7109375" style="303" customWidth="1"/>
    <col min="557" max="557" width="12.7109375" style="303" customWidth="1"/>
    <col min="558" max="586" width="9.7109375" style="303" customWidth="1"/>
    <col min="587" max="768" width="9.140625" style="303"/>
    <col min="769" max="769" width="38.42578125" style="303" customWidth="1"/>
    <col min="770" max="770" width="12.85546875" style="303" customWidth="1"/>
    <col min="771" max="812" width="9.7109375" style="303" customWidth="1"/>
    <col min="813" max="813" width="12.7109375" style="303" customWidth="1"/>
    <col min="814" max="842" width="9.7109375" style="303" customWidth="1"/>
    <col min="843" max="1024" width="9.140625" style="303"/>
    <col min="1025" max="1025" width="38.42578125" style="303" customWidth="1"/>
    <col min="1026" max="1026" width="12.85546875" style="303" customWidth="1"/>
    <col min="1027" max="1068" width="9.7109375" style="303" customWidth="1"/>
    <col min="1069" max="1069" width="12.7109375" style="303" customWidth="1"/>
    <col min="1070" max="1098" width="9.7109375" style="303" customWidth="1"/>
    <col min="1099" max="1280" width="9.140625" style="303"/>
    <col min="1281" max="1281" width="38.42578125" style="303" customWidth="1"/>
    <col min="1282" max="1282" width="12.85546875" style="303" customWidth="1"/>
    <col min="1283" max="1324" width="9.7109375" style="303" customWidth="1"/>
    <col min="1325" max="1325" width="12.7109375" style="303" customWidth="1"/>
    <col min="1326" max="1354" width="9.7109375" style="303" customWidth="1"/>
    <col min="1355" max="1536" width="9.140625" style="303"/>
    <col min="1537" max="1537" width="38.42578125" style="303" customWidth="1"/>
    <col min="1538" max="1538" width="12.85546875" style="303" customWidth="1"/>
    <col min="1539" max="1580" width="9.7109375" style="303" customWidth="1"/>
    <col min="1581" max="1581" width="12.7109375" style="303" customWidth="1"/>
    <col min="1582" max="1610" width="9.7109375" style="303" customWidth="1"/>
    <col min="1611" max="1792" width="9.140625" style="303"/>
    <col min="1793" max="1793" width="38.42578125" style="303" customWidth="1"/>
    <col min="1794" max="1794" width="12.85546875" style="303" customWidth="1"/>
    <col min="1795" max="1836" width="9.7109375" style="303" customWidth="1"/>
    <col min="1837" max="1837" width="12.7109375" style="303" customWidth="1"/>
    <col min="1838" max="1866" width="9.7109375" style="303" customWidth="1"/>
    <col min="1867" max="2048" width="9.140625" style="303"/>
    <col min="2049" max="2049" width="38.42578125" style="303" customWidth="1"/>
    <col min="2050" max="2050" width="12.85546875" style="303" customWidth="1"/>
    <col min="2051" max="2092" width="9.7109375" style="303" customWidth="1"/>
    <col min="2093" max="2093" width="12.7109375" style="303" customWidth="1"/>
    <col min="2094" max="2122" width="9.7109375" style="303" customWidth="1"/>
    <col min="2123" max="2304" width="9.140625" style="303"/>
    <col min="2305" max="2305" width="38.42578125" style="303" customWidth="1"/>
    <col min="2306" max="2306" width="12.85546875" style="303" customWidth="1"/>
    <col min="2307" max="2348" width="9.7109375" style="303" customWidth="1"/>
    <col min="2349" max="2349" width="12.7109375" style="303" customWidth="1"/>
    <col min="2350" max="2378" width="9.7109375" style="303" customWidth="1"/>
    <col min="2379" max="2560" width="9.140625" style="303"/>
    <col min="2561" max="2561" width="38.42578125" style="303" customWidth="1"/>
    <col min="2562" max="2562" width="12.85546875" style="303" customWidth="1"/>
    <col min="2563" max="2604" width="9.7109375" style="303" customWidth="1"/>
    <col min="2605" max="2605" width="12.7109375" style="303" customWidth="1"/>
    <col min="2606" max="2634" width="9.7109375" style="303" customWidth="1"/>
    <col min="2635" max="2816" width="9.140625" style="303"/>
    <col min="2817" max="2817" width="38.42578125" style="303" customWidth="1"/>
    <col min="2818" max="2818" width="12.85546875" style="303" customWidth="1"/>
    <col min="2819" max="2860" width="9.7109375" style="303" customWidth="1"/>
    <col min="2861" max="2861" width="12.7109375" style="303" customWidth="1"/>
    <col min="2862" max="2890" width="9.7109375" style="303" customWidth="1"/>
    <col min="2891" max="3072" width="9.140625" style="303"/>
    <col min="3073" max="3073" width="38.42578125" style="303" customWidth="1"/>
    <col min="3074" max="3074" width="12.85546875" style="303" customWidth="1"/>
    <col min="3075" max="3116" width="9.7109375" style="303" customWidth="1"/>
    <col min="3117" max="3117" width="12.7109375" style="303" customWidth="1"/>
    <col min="3118" max="3146" width="9.7109375" style="303" customWidth="1"/>
    <col min="3147" max="3328" width="9.140625" style="303"/>
    <col min="3329" max="3329" width="38.42578125" style="303" customWidth="1"/>
    <col min="3330" max="3330" width="12.85546875" style="303" customWidth="1"/>
    <col min="3331" max="3372" width="9.7109375" style="303" customWidth="1"/>
    <col min="3373" max="3373" width="12.7109375" style="303" customWidth="1"/>
    <col min="3374" max="3402" width="9.7109375" style="303" customWidth="1"/>
    <col min="3403" max="3584" width="9.140625" style="303"/>
    <col min="3585" max="3585" width="38.42578125" style="303" customWidth="1"/>
    <col min="3586" max="3586" width="12.85546875" style="303" customWidth="1"/>
    <col min="3587" max="3628" width="9.7109375" style="303" customWidth="1"/>
    <col min="3629" max="3629" width="12.7109375" style="303" customWidth="1"/>
    <col min="3630" max="3658" width="9.7109375" style="303" customWidth="1"/>
    <col min="3659" max="3840" width="9.140625" style="303"/>
    <col min="3841" max="3841" width="38.42578125" style="303" customWidth="1"/>
    <col min="3842" max="3842" width="12.85546875" style="303" customWidth="1"/>
    <col min="3843" max="3884" width="9.7109375" style="303" customWidth="1"/>
    <col min="3885" max="3885" width="12.7109375" style="303" customWidth="1"/>
    <col min="3886" max="3914" width="9.7109375" style="303" customWidth="1"/>
    <col min="3915" max="4096" width="9.140625" style="303"/>
    <col min="4097" max="4097" width="38.42578125" style="303" customWidth="1"/>
    <col min="4098" max="4098" width="12.85546875" style="303" customWidth="1"/>
    <col min="4099" max="4140" width="9.7109375" style="303" customWidth="1"/>
    <col min="4141" max="4141" width="12.7109375" style="303" customWidth="1"/>
    <col min="4142" max="4170" width="9.7109375" style="303" customWidth="1"/>
    <col min="4171" max="4352" width="9.140625" style="303"/>
    <col min="4353" max="4353" width="38.42578125" style="303" customWidth="1"/>
    <col min="4354" max="4354" width="12.85546875" style="303" customWidth="1"/>
    <col min="4355" max="4396" width="9.7109375" style="303" customWidth="1"/>
    <col min="4397" max="4397" width="12.7109375" style="303" customWidth="1"/>
    <col min="4398" max="4426" width="9.7109375" style="303" customWidth="1"/>
    <col min="4427" max="4608" width="9.140625" style="303"/>
    <col min="4609" max="4609" width="38.42578125" style="303" customWidth="1"/>
    <col min="4610" max="4610" width="12.85546875" style="303" customWidth="1"/>
    <col min="4611" max="4652" width="9.7109375" style="303" customWidth="1"/>
    <col min="4653" max="4653" width="12.7109375" style="303" customWidth="1"/>
    <col min="4654" max="4682" width="9.7109375" style="303" customWidth="1"/>
    <col min="4683" max="4864" width="9.140625" style="303"/>
    <col min="4865" max="4865" width="38.42578125" style="303" customWidth="1"/>
    <col min="4866" max="4866" width="12.85546875" style="303" customWidth="1"/>
    <col min="4867" max="4908" width="9.7109375" style="303" customWidth="1"/>
    <col min="4909" max="4909" width="12.7109375" style="303" customWidth="1"/>
    <col min="4910" max="4938" width="9.7109375" style="303" customWidth="1"/>
    <col min="4939" max="5120" width="9.140625" style="303"/>
    <col min="5121" max="5121" width="38.42578125" style="303" customWidth="1"/>
    <col min="5122" max="5122" width="12.85546875" style="303" customWidth="1"/>
    <col min="5123" max="5164" width="9.7109375" style="303" customWidth="1"/>
    <col min="5165" max="5165" width="12.7109375" style="303" customWidth="1"/>
    <col min="5166" max="5194" width="9.7109375" style="303" customWidth="1"/>
    <col min="5195" max="5376" width="9.140625" style="303"/>
    <col min="5377" max="5377" width="38.42578125" style="303" customWidth="1"/>
    <col min="5378" max="5378" width="12.85546875" style="303" customWidth="1"/>
    <col min="5379" max="5420" width="9.7109375" style="303" customWidth="1"/>
    <col min="5421" max="5421" width="12.7109375" style="303" customWidth="1"/>
    <col min="5422" max="5450" width="9.7109375" style="303" customWidth="1"/>
    <col min="5451" max="5632" width="9.140625" style="303"/>
    <col min="5633" max="5633" width="38.42578125" style="303" customWidth="1"/>
    <col min="5634" max="5634" width="12.85546875" style="303" customWidth="1"/>
    <col min="5635" max="5676" width="9.7109375" style="303" customWidth="1"/>
    <col min="5677" max="5677" width="12.7109375" style="303" customWidth="1"/>
    <col min="5678" max="5706" width="9.7109375" style="303" customWidth="1"/>
    <col min="5707" max="5888" width="9.140625" style="303"/>
    <col min="5889" max="5889" width="38.42578125" style="303" customWidth="1"/>
    <col min="5890" max="5890" width="12.85546875" style="303" customWidth="1"/>
    <col min="5891" max="5932" width="9.7109375" style="303" customWidth="1"/>
    <col min="5933" max="5933" width="12.7109375" style="303" customWidth="1"/>
    <col min="5934" max="5962" width="9.7109375" style="303" customWidth="1"/>
    <col min="5963" max="6144" width="9.140625" style="303"/>
    <col min="6145" max="6145" width="38.42578125" style="303" customWidth="1"/>
    <col min="6146" max="6146" width="12.85546875" style="303" customWidth="1"/>
    <col min="6147" max="6188" width="9.7109375" style="303" customWidth="1"/>
    <col min="6189" max="6189" width="12.7109375" style="303" customWidth="1"/>
    <col min="6190" max="6218" width="9.7109375" style="303" customWidth="1"/>
    <col min="6219" max="6400" width="9.140625" style="303"/>
    <col min="6401" max="6401" width="38.42578125" style="303" customWidth="1"/>
    <col min="6402" max="6402" width="12.85546875" style="303" customWidth="1"/>
    <col min="6403" max="6444" width="9.7109375" style="303" customWidth="1"/>
    <col min="6445" max="6445" width="12.7109375" style="303" customWidth="1"/>
    <col min="6446" max="6474" width="9.7109375" style="303" customWidth="1"/>
    <col min="6475" max="6656" width="9.140625" style="303"/>
    <col min="6657" max="6657" width="38.42578125" style="303" customWidth="1"/>
    <col min="6658" max="6658" width="12.85546875" style="303" customWidth="1"/>
    <col min="6659" max="6700" width="9.7109375" style="303" customWidth="1"/>
    <col min="6701" max="6701" width="12.7109375" style="303" customWidth="1"/>
    <col min="6702" max="6730" width="9.7109375" style="303" customWidth="1"/>
    <col min="6731" max="6912" width="9.140625" style="303"/>
    <col min="6913" max="6913" width="38.42578125" style="303" customWidth="1"/>
    <col min="6914" max="6914" width="12.85546875" style="303" customWidth="1"/>
    <col min="6915" max="6956" width="9.7109375" style="303" customWidth="1"/>
    <col min="6957" max="6957" width="12.7109375" style="303" customWidth="1"/>
    <col min="6958" max="6986" width="9.7109375" style="303" customWidth="1"/>
    <col min="6987" max="7168" width="9.140625" style="303"/>
    <col min="7169" max="7169" width="38.42578125" style="303" customWidth="1"/>
    <col min="7170" max="7170" width="12.85546875" style="303" customWidth="1"/>
    <col min="7171" max="7212" width="9.7109375" style="303" customWidth="1"/>
    <col min="7213" max="7213" width="12.7109375" style="303" customWidth="1"/>
    <col min="7214" max="7242" width="9.7109375" style="303" customWidth="1"/>
    <col min="7243" max="7424" width="9.140625" style="303"/>
    <col min="7425" max="7425" width="38.42578125" style="303" customWidth="1"/>
    <col min="7426" max="7426" width="12.85546875" style="303" customWidth="1"/>
    <col min="7427" max="7468" width="9.7109375" style="303" customWidth="1"/>
    <col min="7469" max="7469" width="12.7109375" style="303" customWidth="1"/>
    <col min="7470" max="7498" width="9.7109375" style="303" customWidth="1"/>
    <col min="7499" max="7680" width="9.140625" style="303"/>
    <col min="7681" max="7681" width="38.42578125" style="303" customWidth="1"/>
    <col min="7682" max="7682" width="12.85546875" style="303" customWidth="1"/>
    <col min="7683" max="7724" width="9.7109375" style="303" customWidth="1"/>
    <col min="7725" max="7725" width="12.7109375" style="303" customWidth="1"/>
    <col min="7726" max="7754" width="9.7109375" style="303" customWidth="1"/>
    <col min="7755" max="7936" width="9.140625" style="303"/>
    <col min="7937" max="7937" width="38.42578125" style="303" customWidth="1"/>
    <col min="7938" max="7938" width="12.85546875" style="303" customWidth="1"/>
    <col min="7939" max="7980" width="9.7109375" style="303" customWidth="1"/>
    <col min="7981" max="7981" width="12.7109375" style="303" customWidth="1"/>
    <col min="7982" max="8010" width="9.7109375" style="303" customWidth="1"/>
    <col min="8011" max="8192" width="9.140625" style="303"/>
    <col min="8193" max="8193" width="38.42578125" style="303" customWidth="1"/>
    <col min="8194" max="8194" width="12.85546875" style="303" customWidth="1"/>
    <col min="8195" max="8236" width="9.7109375" style="303" customWidth="1"/>
    <col min="8237" max="8237" width="12.7109375" style="303" customWidth="1"/>
    <col min="8238" max="8266" width="9.7109375" style="303" customWidth="1"/>
    <col min="8267" max="8448" width="9.140625" style="303"/>
    <col min="8449" max="8449" width="38.42578125" style="303" customWidth="1"/>
    <col min="8450" max="8450" width="12.85546875" style="303" customWidth="1"/>
    <col min="8451" max="8492" width="9.7109375" style="303" customWidth="1"/>
    <col min="8493" max="8493" width="12.7109375" style="303" customWidth="1"/>
    <col min="8494" max="8522" width="9.7109375" style="303" customWidth="1"/>
    <col min="8523" max="8704" width="9.140625" style="303"/>
    <col min="8705" max="8705" width="38.42578125" style="303" customWidth="1"/>
    <col min="8706" max="8706" width="12.85546875" style="303" customWidth="1"/>
    <col min="8707" max="8748" width="9.7109375" style="303" customWidth="1"/>
    <col min="8749" max="8749" width="12.7109375" style="303" customWidth="1"/>
    <col min="8750" max="8778" width="9.7109375" style="303" customWidth="1"/>
    <col min="8779" max="8960" width="9.140625" style="303"/>
    <col min="8961" max="8961" width="38.42578125" style="303" customWidth="1"/>
    <col min="8962" max="8962" width="12.85546875" style="303" customWidth="1"/>
    <col min="8963" max="9004" width="9.7109375" style="303" customWidth="1"/>
    <col min="9005" max="9005" width="12.7109375" style="303" customWidth="1"/>
    <col min="9006" max="9034" width="9.7109375" style="303" customWidth="1"/>
    <col min="9035" max="9216" width="9.140625" style="303"/>
    <col min="9217" max="9217" width="38.42578125" style="303" customWidth="1"/>
    <col min="9218" max="9218" width="12.85546875" style="303" customWidth="1"/>
    <col min="9219" max="9260" width="9.7109375" style="303" customWidth="1"/>
    <col min="9261" max="9261" width="12.7109375" style="303" customWidth="1"/>
    <col min="9262" max="9290" width="9.7109375" style="303" customWidth="1"/>
    <col min="9291" max="9472" width="9.140625" style="303"/>
    <col min="9473" max="9473" width="38.42578125" style="303" customWidth="1"/>
    <col min="9474" max="9474" width="12.85546875" style="303" customWidth="1"/>
    <col min="9475" max="9516" width="9.7109375" style="303" customWidth="1"/>
    <col min="9517" max="9517" width="12.7109375" style="303" customWidth="1"/>
    <col min="9518" max="9546" width="9.7109375" style="303" customWidth="1"/>
    <col min="9547" max="9728" width="9.140625" style="303"/>
    <col min="9729" max="9729" width="38.42578125" style="303" customWidth="1"/>
    <col min="9730" max="9730" width="12.85546875" style="303" customWidth="1"/>
    <col min="9731" max="9772" width="9.7109375" style="303" customWidth="1"/>
    <col min="9773" max="9773" width="12.7109375" style="303" customWidth="1"/>
    <col min="9774" max="9802" width="9.7109375" style="303" customWidth="1"/>
    <col min="9803" max="9984" width="9.140625" style="303"/>
    <col min="9985" max="9985" width="38.42578125" style="303" customWidth="1"/>
    <col min="9986" max="9986" width="12.85546875" style="303" customWidth="1"/>
    <col min="9987" max="10028" width="9.7109375" style="303" customWidth="1"/>
    <col min="10029" max="10029" width="12.7109375" style="303" customWidth="1"/>
    <col min="10030" max="10058" width="9.7109375" style="303" customWidth="1"/>
    <col min="10059" max="10240" width="9.140625" style="303"/>
    <col min="10241" max="10241" width="38.42578125" style="303" customWidth="1"/>
    <col min="10242" max="10242" width="12.85546875" style="303" customWidth="1"/>
    <col min="10243" max="10284" width="9.7109375" style="303" customWidth="1"/>
    <col min="10285" max="10285" width="12.7109375" style="303" customWidth="1"/>
    <col min="10286" max="10314" width="9.7109375" style="303" customWidth="1"/>
    <col min="10315" max="10496" width="9.140625" style="303"/>
    <col min="10497" max="10497" width="38.42578125" style="303" customWidth="1"/>
    <col min="10498" max="10498" width="12.85546875" style="303" customWidth="1"/>
    <col min="10499" max="10540" width="9.7109375" style="303" customWidth="1"/>
    <col min="10541" max="10541" width="12.7109375" style="303" customWidth="1"/>
    <col min="10542" max="10570" width="9.7109375" style="303" customWidth="1"/>
    <col min="10571" max="10752" width="9.140625" style="303"/>
    <col min="10753" max="10753" width="38.42578125" style="303" customWidth="1"/>
    <col min="10754" max="10754" width="12.85546875" style="303" customWidth="1"/>
    <col min="10755" max="10796" width="9.7109375" style="303" customWidth="1"/>
    <col min="10797" max="10797" width="12.7109375" style="303" customWidth="1"/>
    <col min="10798" max="10826" width="9.7109375" style="303" customWidth="1"/>
    <col min="10827" max="11008" width="9.140625" style="303"/>
    <col min="11009" max="11009" width="38.42578125" style="303" customWidth="1"/>
    <col min="11010" max="11010" width="12.85546875" style="303" customWidth="1"/>
    <col min="11011" max="11052" width="9.7109375" style="303" customWidth="1"/>
    <col min="11053" max="11053" width="12.7109375" style="303" customWidth="1"/>
    <col min="11054" max="11082" width="9.7109375" style="303" customWidth="1"/>
    <col min="11083" max="11264" width="9.140625" style="303"/>
    <col min="11265" max="11265" width="38.42578125" style="303" customWidth="1"/>
    <col min="11266" max="11266" width="12.85546875" style="303" customWidth="1"/>
    <col min="11267" max="11308" width="9.7109375" style="303" customWidth="1"/>
    <col min="11309" max="11309" width="12.7109375" style="303" customWidth="1"/>
    <col min="11310" max="11338" width="9.7109375" style="303" customWidth="1"/>
    <col min="11339" max="11520" width="9.140625" style="303"/>
    <col min="11521" max="11521" width="38.42578125" style="303" customWidth="1"/>
    <col min="11522" max="11522" width="12.85546875" style="303" customWidth="1"/>
    <col min="11523" max="11564" width="9.7109375" style="303" customWidth="1"/>
    <col min="11565" max="11565" width="12.7109375" style="303" customWidth="1"/>
    <col min="11566" max="11594" width="9.7109375" style="303" customWidth="1"/>
    <col min="11595" max="11776" width="9.140625" style="303"/>
    <col min="11777" max="11777" width="38.42578125" style="303" customWidth="1"/>
    <col min="11778" max="11778" width="12.85546875" style="303" customWidth="1"/>
    <col min="11779" max="11820" width="9.7109375" style="303" customWidth="1"/>
    <col min="11821" max="11821" width="12.7109375" style="303" customWidth="1"/>
    <col min="11822" max="11850" width="9.7109375" style="303" customWidth="1"/>
    <col min="11851" max="12032" width="9.140625" style="303"/>
    <col min="12033" max="12033" width="38.42578125" style="303" customWidth="1"/>
    <col min="12034" max="12034" width="12.85546875" style="303" customWidth="1"/>
    <col min="12035" max="12076" width="9.7109375" style="303" customWidth="1"/>
    <col min="12077" max="12077" width="12.7109375" style="303" customWidth="1"/>
    <col min="12078" max="12106" width="9.7109375" style="303" customWidth="1"/>
    <col min="12107" max="12288" width="9.140625" style="303"/>
    <col min="12289" max="12289" width="38.42578125" style="303" customWidth="1"/>
    <col min="12290" max="12290" width="12.85546875" style="303" customWidth="1"/>
    <col min="12291" max="12332" width="9.7109375" style="303" customWidth="1"/>
    <col min="12333" max="12333" width="12.7109375" style="303" customWidth="1"/>
    <col min="12334" max="12362" width="9.7109375" style="303" customWidth="1"/>
    <col min="12363" max="12544" width="9.140625" style="303"/>
    <col min="12545" max="12545" width="38.42578125" style="303" customWidth="1"/>
    <col min="12546" max="12546" width="12.85546875" style="303" customWidth="1"/>
    <col min="12547" max="12588" width="9.7109375" style="303" customWidth="1"/>
    <col min="12589" max="12589" width="12.7109375" style="303" customWidth="1"/>
    <col min="12590" max="12618" width="9.7109375" style="303" customWidth="1"/>
    <col min="12619" max="12800" width="9.140625" style="303"/>
    <col min="12801" max="12801" width="38.42578125" style="303" customWidth="1"/>
    <col min="12802" max="12802" width="12.85546875" style="303" customWidth="1"/>
    <col min="12803" max="12844" width="9.7109375" style="303" customWidth="1"/>
    <col min="12845" max="12845" width="12.7109375" style="303" customWidth="1"/>
    <col min="12846" max="12874" width="9.7109375" style="303" customWidth="1"/>
    <col min="12875" max="13056" width="9.140625" style="303"/>
    <col min="13057" max="13057" width="38.42578125" style="303" customWidth="1"/>
    <col min="13058" max="13058" width="12.85546875" style="303" customWidth="1"/>
    <col min="13059" max="13100" width="9.7109375" style="303" customWidth="1"/>
    <col min="13101" max="13101" width="12.7109375" style="303" customWidth="1"/>
    <col min="13102" max="13130" width="9.7109375" style="303" customWidth="1"/>
    <col min="13131" max="13312" width="9.140625" style="303"/>
    <col min="13313" max="13313" width="38.42578125" style="303" customWidth="1"/>
    <col min="13314" max="13314" width="12.85546875" style="303" customWidth="1"/>
    <col min="13315" max="13356" width="9.7109375" style="303" customWidth="1"/>
    <col min="13357" max="13357" width="12.7109375" style="303" customWidth="1"/>
    <col min="13358" max="13386" width="9.7109375" style="303" customWidth="1"/>
    <col min="13387" max="13568" width="9.140625" style="303"/>
    <col min="13569" max="13569" width="38.42578125" style="303" customWidth="1"/>
    <col min="13570" max="13570" width="12.85546875" style="303" customWidth="1"/>
    <col min="13571" max="13612" width="9.7109375" style="303" customWidth="1"/>
    <col min="13613" max="13613" width="12.7109375" style="303" customWidth="1"/>
    <col min="13614" max="13642" width="9.7109375" style="303" customWidth="1"/>
    <col min="13643" max="13824" width="9.140625" style="303"/>
    <col min="13825" max="13825" width="38.42578125" style="303" customWidth="1"/>
    <col min="13826" max="13826" width="12.85546875" style="303" customWidth="1"/>
    <col min="13827" max="13868" width="9.7109375" style="303" customWidth="1"/>
    <col min="13869" max="13869" width="12.7109375" style="303" customWidth="1"/>
    <col min="13870" max="13898" width="9.7109375" style="303" customWidth="1"/>
    <col min="13899" max="14080" width="9.140625" style="303"/>
    <col min="14081" max="14081" width="38.42578125" style="303" customWidth="1"/>
    <col min="14082" max="14082" width="12.85546875" style="303" customWidth="1"/>
    <col min="14083" max="14124" width="9.7109375" style="303" customWidth="1"/>
    <col min="14125" max="14125" width="12.7109375" style="303" customWidth="1"/>
    <col min="14126" max="14154" width="9.7109375" style="303" customWidth="1"/>
    <col min="14155" max="14336" width="9.140625" style="303"/>
    <col min="14337" max="14337" width="38.42578125" style="303" customWidth="1"/>
    <col min="14338" max="14338" width="12.85546875" style="303" customWidth="1"/>
    <col min="14339" max="14380" width="9.7109375" style="303" customWidth="1"/>
    <col min="14381" max="14381" width="12.7109375" style="303" customWidth="1"/>
    <col min="14382" max="14410" width="9.7109375" style="303" customWidth="1"/>
    <col min="14411" max="14592" width="9.140625" style="303"/>
    <col min="14593" max="14593" width="38.42578125" style="303" customWidth="1"/>
    <col min="14594" max="14594" width="12.85546875" style="303" customWidth="1"/>
    <col min="14595" max="14636" width="9.7109375" style="303" customWidth="1"/>
    <col min="14637" max="14637" width="12.7109375" style="303" customWidth="1"/>
    <col min="14638" max="14666" width="9.7109375" style="303" customWidth="1"/>
    <col min="14667" max="14848" width="9.140625" style="303"/>
    <col min="14849" max="14849" width="38.42578125" style="303" customWidth="1"/>
    <col min="14850" max="14850" width="12.85546875" style="303" customWidth="1"/>
    <col min="14851" max="14892" width="9.7109375" style="303" customWidth="1"/>
    <col min="14893" max="14893" width="12.7109375" style="303" customWidth="1"/>
    <col min="14894" max="14922" width="9.7109375" style="303" customWidth="1"/>
    <col min="14923" max="15104" width="9.140625" style="303"/>
    <col min="15105" max="15105" width="38.42578125" style="303" customWidth="1"/>
    <col min="15106" max="15106" width="12.85546875" style="303" customWidth="1"/>
    <col min="15107" max="15148" width="9.7109375" style="303" customWidth="1"/>
    <col min="15149" max="15149" width="12.7109375" style="303" customWidth="1"/>
    <col min="15150" max="15178" width="9.7109375" style="303" customWidth="1"/>
    <col min="15179" max="15360" width="9.140625" style="303"/>
    <col min="15361" max="15361" width="38.42578125" style="303" customWidth="1"/>
    <col min="15362" max="15362" width="12.85546875" style="303" customWidth="1"/>
    <col min="15363" max="15404" width="9.7109375" style="303" customWidth="1"/>
    <col min="15405" max="15405" width="12.7109375" style="303" customWidth="1"/>
    <col min="15406" max="15434" width="9.7109375" style="303" customWidth="1"/>
    <col min="15435" max="15616" width="9.140625" style="303"/>
    <col min="15617" max="15617" width="38.42578125" style="303" customWidth="1"/>
    <col min="15618" max="15618" width="12.85546875" style="303" customWidth="1"/>
    <col min="15619" max="15660" width="9.7109375" style="303" customWidth="1"/>
    <col min="15661" max="15661" width="12.7109375" style="303" customWidth="1"/>
    <col min="15662" max="15690" width="9.7109375" style="303" customWidth="1"/>
    <col min="15691" max="15872" width="9.140625" style="303"/>
    <col min="15873" max="15873" width="38.42578125" style="303" customWidth="1"/>
    <col min="15874" max="15874" width="12.85546875" style="303" customWidth="1"/>
    <col min="15875" max="15916" width="9.7109375" style="303" customWidth="1"/>
    <col min="15917" max="15917" width="12.7109375" style="303" customWidth="1"/>
    <col min="15918" max="15946" width="9.7109375" style="303" customWidth="1"/>
    <col min="15947" max="16128" width="9.140625" style="303"/>
    <col min="16129" max="16129" width="38.42578125" style="303" customWidth="1"/>
    <col min="16130" max="16130" width="12.85546875" style="303" customWidth="1"/>
    <col min="16131" max="16172" width="9.7109375" style="303" customWidth="1"/>
    <col min="16173" max="16173" width="12.7109375" style="303" customWidth="1"/>
    <col min="16174" max="16202" width="9.7109375" style="303" customWidth="1"/>
    <col min="16203" max="16384" width="9.140625" style="303"/>
  </cols>
  <sheetData>
    <row r="1" spans="1:75" ht="18" x14ac:dyDescent="0.25">
      <c r="A1" s="494" t="s">
        <v>383</v>
      </c>
      <c r="B1" s="495"/>
    </row>
    <row r="2" spans="1:75" ht="15.75" x14ac:dyDescent="0.25">
      <c r="A2" s="496" t="s">
        <v>487</v>
      </c>
      <c r="B2" s="497"/>
    </row>
    <row r="3" spans="1:75" ht="15.75" thickBot="1" x14ac:dyDescent="0.3">
      <c r="A3" s="498" t="s">
        <v>384</v>
      </c>
      <c r="B3" s="499"/>
    </row>
    <row r="6" spans="1:75" x14ac:dyDescent="0.2">
      <c r="AO6" s="305" t="s">
        <v>565</v>
      </c>
      <c r="AP6" s="305" t="s">
        <v>565</v>
      </c>
      <c r="AQ6" s="305" t="s">
        <v>565</v>
      </c>
      <c r="AR6" s="305" t="s">
        <v>565</v>
      </c>
      <c r="AS6" s="306" t="s">
        <v>385</v>
      </c>
      <c r="AT6" s="307" t="s">
        <v>385</v>
      </c>
      <c r="AU6" s="307" t="s">
        <v>385</v>
      </c>
      <c r="AV6" s="306" t="s">
        <v>385</v>
      </c>
      <c r="AW6" s="308" t="s">
        <v>386</v>
      </c>
      <c r="AX6" s="309" t="s">
        <v>386</v>
      </c>
      <c r="AY6" s="309" t="s">
        <v>386</v>
      </c>
      <c r="AZ6" s="309" t="s">
        <v>386</v>
      </c>
      <c r="BA6" s="310" t="s">
        <v>387</v>
      </c>
      <c r="BB6" s="310" t="s">
        <v>387</v>
      </c>
      <c r="BC6" s="310" t="s">
        <v>387</v>
      </c>
      <c r="BD6" s="310" t="s">
        <v>387</v>
      </c>
      <c r="BE6" s="311" t="s">
        <v>388</v>
      </c>
      <c r="BF6" s="311" t="s">
        <v>388</v>
      </c>
      <c r="BG6" s="311" t="s">
        <v>388</v>
      </c>
      <c r="BH6" s="311" t="s">
        <v>388</v>
      </c>
      <c r="BI6" s="312" t="s">
        <v>389</v>
      </c>
      <c r="BJ6" s="312" t="s">
        <v>389</v>
      </c>
      <c r="BK6" s="312" t="s">
        <v>389</v>
      </c>
      <c r="BL6" s="312" t="s">
        <v>389</v>
      </c>
    </row>
    <row r="7" spans="1:75" s="304" customFormat="1" x14ac:dyDescent="0.2">
      <c r="B7" s="304" t="s">
        <v>390</v>
      </c>
      <c r="C7" s="313" t="s">
        <v>391</v>
      </c>
      <c r="D7" s="313" t="s">
        <v>392</v>
      </c>
      <c r="E7" s="313" t="s">
        <v>393</v>
      </c>
      <c r="F7" s="313" t="s">
        <v>394</v>
      </c>
      <c r="G7" s="313" t="s">
        <v>395</v>
      </c>
      <c r="H7" s="313" t="s">
        <v>396</v>
      </c>
      <c r="I7" s="313" t="s">
        <v>397</v>
      </c>
      <c r="J7" s="313" t="s">
        <v>398</v>
      </c>
      <c r="K7" s="313" t="s">
        <v>399</v>
      </c>
      <c r="L7" s="313" t="s">
        <v>400</v>
      </c>
      <c r="M7" s="313" t="s">
        <v>401</v>
      </c>
      <c r="N7" s="313" t="s">
        <v>402</v>
      </c>
      <c r="O7" s="313" t="s">
        <v>403</v>
      </c>
      <c r="P7" s="313" t="s">
        <v>404</v>
      </c>
      <c r="Q7" s="313" t="s">
        <v>405</v>
      </c>
      <c r="R7" s="313" t="s">
        <v>406</v>
      </c>
      <c r="S7" s="313" t="s">
        <v>407</v>
      </c>
      <c r="T7" s="313" t="s">
        <v>408</v>
      </c>
      <c r="U7" s="313" t="s">
        <v>409</v>
      </c>
      <c r="V7" s="313" t="s">
        <v>410</v>
      </c>
      <c r="W7" s="313" t="s">
        <v>411</v>
      </c>
      <c r="X7" s="313" t="s">
        <v>412</v>
      </c>
      <c r="Y7" s="313" t="s">
        <v>413</v>
      </c>
      <c r="Z7" s="313" t="s">
        <v>414</v>
      </c>
      <c r="AA7" s="313" t="s">
        <v>415</v>
      </c>
      <c r="AB7" s="313" t="s">
        <v>416</v>
      </c>
      <c r="AC7" s="313" t="s">
        <v>417</v>
      </c>
      <c r="AD7" s="313" t="s">
        <v>418</v>
      </c>
      <c r="AE7" s="313" t="s">
        <v>419</v>
      </c>
      <c r="AF7" s="313" t="s">
        <v>420</v>
      </c>
      <c r="AG7" s="313" t="s">
        <v>421</v>
      </c>
      <c r="AH7" s="313" t="s">
        <v>422</v>
      </c>
      <c r="AI7" s="313" t="s">
        <v>423</v>
      </c>
      <c r="AJ7" s="313" t="s">
        <v>424</v>
      </c>
      <c r="AK7" s="313" t="s">
        <v>425</v>
      </c>
      <c r="AL7" s="313" t="s">
        <v>426</v>
      </c>
      <c r="AM7" s="313" t="s">
        <v>427</v>
      </c>
      <c r="AN7" s="313" t="s">
        <v>428</v>
      </c>
      <c r="AO7" s="313" t="s">
        <v>429</v>
      </c>
      <c r="AP7" s="313" t="s">
        <v>430</v>
      </c>
      <c r="AQ7" s="313" t="s">
        <v>431</v>
      </c>
      <c r="AR7" s="313" t="s">
        <v>432</v>
      </c>
      <c r="AS7" s="313" t="s">
        <v>433</v>
      </c>
      <c r="AT7" s="313" t="s">
        <v>434</v>
      </c>
      <c r="AU7" s="304" t="s">
        <v>435</v>
      </c>
      <c r="AV7" s="304" t="s">
        <v>436</v>
      </c>
      <c r="AW7" s="304" t="s">
        <v>437</v>
      </c>
      <c r="AX7" s="304" t="s">
        <v>438</v>
      </c>
      <c r="AY7" s="304" t="s">
        <v>439</v>
      </c>
      <c r="AZ7" s="304" t="s">
        <v>440</v>
      </c>
      <c r="BA7" s="304" t="s">
        <v>441</v>
      </c>
      <c r="BB7" s="304" t="s">
        <v>442</v>
      </c>
      <c r="BC7" s="304" t="s">
        <v>443</v>
      </c>
      <c r="BD7" s="304" t="s">
        <v>444</v>
      </c>
      <c r="BE7" s="304" t="s">
        <v>445</v>
      </c>
      <c r="BF7" s="304" t="s">
        <v>446</v>
      </c>
      <c r="BG7" s="304" t="s">
        <v>447</v>
      </c>
      <c r="BH7" s="304" t="s">
        <v>448</v>
      </c>
      <c r="BI7" s="304" t="s">
        <v>449</v>
      </c>
      <c r="BJ7" s="304" t="s">
        <v>450</v>
      </c>
      <c r="BK7" s="304" t="s">
        <v>451</v>
      </c>
      <c r="BL7" s="304" t="s">
        <v>452</v>
      </c>
      <c r="BM7" s="304" t="s">
        <v>453</v>
      </c>
      <c r="BN7" s="304" t="s">
        <v>454</v>
      </c>
      <c r="BO7" s="304" t="s">
        <v>455</v>
      </c>
      <c r="BP7" s="304" t="s">
        <v>456</v>
      </c>
      <c r="BQ7" s="304" t="s">
        <v>457</v>
      </c>
      <c r="BR7" s="304" t="s">
        <v>458</v>
      </c>
      <c r="BS7" s="304" t="s">
        <v>459</v>
      </c>
      <c r="BT7" s="304" t="s">
        <v>460</v>
      </c>
      <c r="BU7" s="304" t="s">
        <v>461</v>
      </c>
      <c r="BV7" s="304" t="s">
        <v>462</v>
      </c>
      <c r="BW7" s="304" t="s">
        <v>463</v>
      </c>
    </row>
    <row r="8" spans="1:75" x14ac:dyDescent="0.2">
      <c r="A8" s="304" t="s">
        <v>464</v>
      </c>
      <c r="B8" s="304" t="s">
        <v>465</v>
      </c>
      <c r="C8" s="314">
        <v>2.036</v>
      </c>
      <c r="D8" s="314">
        <v>2.0609999999999999</v>
      </c>
      <c r="E8" s="314">
        <v>2.0659999999999998</v>
      </c>
      <c r="F8" s="314">
        <v>2.0880000000000001</v>
      </c>
      <c r="G8" s="314">
        <v>2.105</v>
      </c>
      <c r="H8" s="314">
        <v>2.1160000000000001</v>
      </c>
      <c r="I8" s="314">
        <v>2.15</v>
      </c>
      <c r="J8" s="314">
        <v>2.17</v>
      </c>
      <c r="K8" s="314">
        <v>2.1880000000000002</v>
      </c>
      <c r="L8" s="314">
        <v>2.2149999999999999</v>
      </c>
      <c r="M8" s="314">
        <v>2.2349999999999999</v>
      </c>
      <c r="N8" s="314">
        <v>2.222</v>
      </c>
      <c r="O8" s="314">
        <v>2.2349999999999999</v>
      </c>
      <c r="P8" s="314">
        <v>2.262</v>
      </c>
      <c r="Q8" s="314">
        <v>2.2749999999999999</v>
      </c>
      <c r="R8" s="314">
        <v>2.3029999999999999</v>
      </c>
      <c r="S8" s="314">
        <v>2.3220000000000001</v>
      </c>
      <c r="T8" s="314">
        <v>2.363</v>
      </c>
      <c r="U8" s="314">
        <v>2.403</v>
      </c>
      <c r="V8" s="314">
        <v>2.3519999999999999</v>
      </c>
      <c r="W8" s="314">
        <v>2.3460000000000001</v>
      </c>
      <c r="X8" s="314">
        <v>2.351</v>
      </c>
      <c r="Y8" s="314">
        <v>2.371</v>
      </c>
      <c r="Z8" s="314">
        <v>2.3849999999999998</v>
      </c>
      <c r="AA8" s="314">
        <v>2.3849999999999998</v>
      </c>
      <c r="AB8" s="314">
        <v>2.3860000000000001</v>
      </c>
      <c r="AC8" s="314">
        <v>2.4009999999999998</v>
      </c>
      <c r="AD8" s="314">
        <v>2.4239999999999999</v>
      </c>
      <c r="AE8" s="314">
        <v>2.4369999999999998</v>
      </c>
      <c r="AF8" s="314">
        <v>2.4809999999999999</v>
      </c>
      <c r="AG8" s="314">
        <v>2.492</v>
      </c>
      <c r="AH8" s="314">
        <v>2.4990000000000001</v>
      </c>
      <c r="AI8" s="314">
        <v>2.52</v>
      </c>
      <c r="AJ8" s="314">
        <v>2.524</v>
      </c>
      <c r="AK8" s="314">
        <v>2.5329999999999999</v>
      </c>
      <c r="AL8" s="314">
        <v>2.5499999999999998</v>
      </c>
      <c r="AM8" s="314">
        <v>2.5630000000000002</v>
      </c>
      <c r="AN8" s="314">
        <v>2.5590000000000002</v>
      </c>
      <c r="AO8" s="314">
        <v>2.5750000000000002</v>
      </c>
      <c r="AP8" s="314">
        <v>2.589</v>
      </c>
      <c r="AQ8" s="314">
        <v>2.6059999999999999</v>
      </c>
      <c r="AR8" s="314">
        <v>2.6139999999999999</v>
      </c>
      <c r="AS8" s="314">
        <v>2.6160000000000001</v>
      </c>
      <c r="AT8" s="314">
        <v>2.6190000000000002</v>
      </c>
      <c r="AU8" s="303">
        <v>2.6219999999999999</v>
      </c>
      <c r="AV8" s="303">
        <v>2.63</v>
      </c>
      <c r="AW8" s="303">
        <v>2.6240000000000001</v>
      </c>
      <c r="AX8" s="303">
        <v>2.6259999999999999</v>
      </c>
      <c r="AY8" s="303">
        <v>2.6240000000000001</v>
      </c>
      <c r="AZ8" s="303">
        <v>2.6269999999999998</v>
      </c>
      <c r="BA8" s="303">
        <v>2.6429999999999998</v>
      </c>
      <c r="BB8" s="303">
        <v>2.6669999999999998</v>
      </c>
      <c r="BC8" s="303">
        <v>2.6749999999999998</v>
      </c>
      <c r="BD8" s="303">
        <v>2.6920000000000002</v>
      </c>
      <c r="BE8" s="303">
        <v>2.7130000000000001</v>
      </c>
      <c r="BF8" s="303">
        <v>2.7250000000000001</v>
      </c>
      <c r="BG8" s="303">
        <v>2.7440000000000002</v>
      </c>
      <c r="BH8" s="303">
        <v>2.7639999999999998</v>
      </c>
      <c r="BI8" s="303">
        <v>2.7829999999999999</v>
      </c>
      <c r="BJ8" s="303">
        <v>2.802</v>
      </c>
      <c r="BK8" s="303">
        <v>2.82</v>
      </c>
      <c r="BL8" s="303">
        <v>2.8380000000000001</v>
      </c>
      <c r="BM8" s="303">
        <v>2.8559999999999999</v>
      </c>
      <c r="BN8" s="303">
        <v>2.875</v>
      </c>
      <c r="BO8" s="303">
        <v>2.8940000000000001</v>
      </c>
      <c r="BP8" s="303">
        <v>2.9129999999999998</v>
      </c>
      <c r="BQ8" s="303">
        <v>2.9329999999999998</v>
      </c>
      <c r="BR8" s="303">
        <v>2.9529999999999998</v>
      </c>
      <c r="BS8" s="303">
        <v>2.972</v>
      </c>
      <c r="BT8" s="303">
        <v>2.9929999999999999</v>
      </c>
      <c r="BU8" s="303">
        <v>3.0150000000000001</v>
      </c>
      <c r="BV8" s="303">
        <v>3.0339999999999998</v>
      </c>
    </row>
    <row r="9" spans="1:75" x14ac:dyDescent="0.2">
      <c r="A9" s="304" t="s">
        <v>466</v>
      </c>
      <c r="B9" s="304" t="s">
        <v>467</v>
      </c>
      <c r="C9" s="314">
        <v>2.036</v>
      </c>
      <c r="D9" s="314">
        <v>2.0609999999999999</v>
      </c>
      <c r="E9" s="314">
        <v>2.0659999999999998</v>
      </c>
      <c r="F9" s="314">
        <v>2.0880000000000001</v>
      </c>
      <c r="G9" s="314">
        <v>2.105</v>
      </c>
      <c r="H9" s="314">
        <v>2.1160000000000001</v>
      </c>
      <c r="I9" s="314">
        <v>2.15</v>
      </c>
      <c r="J9" s="314">
        <v>2.17</v>
      </c>
      <c r="K9" s="314">
        <v>2.1880000000000002</v>
      </c>
      <c r="L9" s="314">
        <v>2.2149999999999999</v>
      </c>
      <c r="M9" s="314">
        <v>2.2349999999999999</v>
      </c>
      <c r="N9" s="314">
        <v>2.222</v>
      </c>
      <c r="O9" s="314">
        <v>2.2349999999999999</v>
      </c>
      <c r="P9" s="314">
        <v>2.262</v>
      </c>
      <c r="Q9" s="314">
        <v>2.2749999999999999</v>
      </c>
      <c r="R9" s="314">
        <v>2.3029999999999999</v>
      </c>
      <c r="S9" s="314">
        <v>2.3220000000000001</v>
      </c>
      <c r="T9" s="314">
        <v>2.363</v>
      </c>
      <c r="U9" s="314">
        <v>2.403</v>
      </c>
      <c r="V9" s="314">
        <v>2.3519999999999999</v>
      </c>
      <c r="W9" s="314">
        <v>2.3460000000000001</v>
      </c>
      <c r="X9" s="314">
        <v>2.351</v>
      </c>
      <c r="Y9" s="314">
        <v>2.371</v>
      </c>
      <c r="Z9" s="314">
        <v>2.3849999999999998</v>
      </c>
      <c r="AA9" s="314">
        <v>2.3849999999999998</v>
      </c>
      <c r="AB9" s="314">
        <v>2.3860000000000001</v>
      </c>
      <c r="AC9" s="314">
        <v>2.4009999999999998</v>
      </c>
      <c r="AD9" s="314">
        <v>2.4239999999999999</v>
      </c>
      <c r="AE9" s="314">
        <v>2.4369999999999998</v>
      </c>
      <c r="AF9" s="314">
        <v>2.4809999999999999</v>
      </c>
      <c r="AG9" s="314">
        <v>2.492</v>
      </c>
      <c r="AH9" s="314">
        <v>2.4990000000000001</v>
      </c>
      <c r="AI9" s="314">
        <v>2.52</v>
      </c>
      <c r="AJ9" s="314">
        <v>2.524</v>
      </c>
      <c r="AK9" s="314">
        <v>2.5329999999999999</v>
      </c>
      <c r="AL9" s="314">
        <v>2.5499999999999998</v>
      </c>
      <c r="AM9" s="314">
        <v>2.5630000000000002</v>
      </c>
      <c r="AN9" s="314">
        <v>2.5590000000000002</v>
      </c>
      <c r="AO9" s="314">
        <v>2.5750000000000002</v>
      </c>
      <c r="AP9" s="314">
        <v>2.589</v>
      </c>
      <c r="AQ9" s="314">
        <v>2.6059999999999999</v>
      </c>
      <c r="AR9" s="314">
        <v>2.6139999999999999</v>
      </c>
      <c r="AS9" s="314">
        <v>2.6160000000000001</v>
      </c>
      <c r="AT9" s="314">
        <v>2.6190000000000002</v>
      </c>
      <c r="AU9" s="303">
        <v>2.6219999999999999</v>
      </c>
      <c r="AV9" s="303">
        <v>2.63</v>
      </c>
      <c r="AW9" s="303">
        <v>2.6240000000000001</v>
      </c>
      <c r="AX9" s="303">
        <v>2.6259999999999999</v>
      </c>
      <c r="AY9" s="303">
        <v>2.6240000000000001</v>
      </c>
      <c r="AZ9" s="303">
        <v>2.6230000000000002</v>
      </c>
      <c r="BA9" s="303">
        <v>2.6339999999999999</v>
      </c>
      <c r="BB9" s="303">
        <v>2.6520000000000001</v>
      </c>
      <c r="BC9" s="303">
        <v>2.6589999999999998</v>
      </c>
      <c r="BD9" s="303">
        <v>2.6709999999999998</v>
      </c>
      <c r="BE9" s="303">
        <v>2.6869999999999998</v>
      </c>
      <c r="BF9" s="303">
        <v>2.6960000000000002</v>
      </c>
      <c r="BG9" s="303">
        <v>2.7120000000000002</v>
      </c>
      <c r="BH9" s="303">
        <v>2.7269999999999999</v>
      </c>
      <c r="BI9" s="303">
        <v>2.7429999999999999</v>
      </c>
      <c r="BJ9" s="303">
        <v>2.7589999999999999</v>
      </c>
      <c r="BK9" s="303">
        <v>2.7759999999999998</v>
      </c>
      <c r="BL9" s="303">
        <v>2.7919999999999998</v>
      </c>
      <c r="BM9" s="303">
        <v>2.8090000000000002</v>
      </c>
      <c r="BN9" s="303">
        <v>2.827</v>
      </c>
      <c r="BO9" s="303">
        <v>2.8450000000000002</v>
      </c>
      <c r="BP9" s="303">
        <v>2.863</v>
      </c>
      <c r="BQ9" s="303">
        <v>2.8809999999999998</v>
      </c>
      <c r="BR9" s="303">
        <v>2.9</v>
      </c>
      <c r="BS9" s="303">
        <v>2.92</v>
      </c>
      <c r="BT9" s="303">
        <v>2.9390000000000001</v>
      </c>
      <c r="BU9" s="303">
        <v>2.96</v>
      </c>
      <c r="BV9" s="303">
        <v>2.9790000000000001</v>
      </c>
    </row>
    <row r="10" spans="1:75" x14ac:dyDescent="0.2">
      <c r="A10" s="304" t="s">
        <v>468</v>
      </c>
      <c r="B10" s="304" t="s">
        <v>469</v>
      </c>
      <c r="C10" s="314">
        <v>2.036</v>
      </c>
      <c r="D10" s="314">
        <v>2.0609999999999999</v>
      </c>
      <c r="E10" s="314">
        <v>2.0659999999999998</v>
      </c>
      <c r="F10" s="314">
        <v>2.0880000000000001</v>
      </c>
      <c r="G10" s="314">
        <v>2.105</v>
      </c>
      <c r="H10" s="314">
        <v>2.1160000000000001</v>
      </c>
      <c r="I10" s="314">
        <v>2.15</v>
      </c>
      <c r="J10" s="314">
        <v>2.17</v>
      </c>
      <c r="K10" s="314">
        <v>2.1880000000000002</v>
      </c>
      <c r="L10" s="314">
        <v>2.2149999999999999</v>
      </c>
      <c r="M10" s="314">
        <v>2.2349999999999999</v>
      </c>
      <c r="N10" s="314">
        <v>2.222</v>
      </c>
      <c r="O10" s="314">
        <v>2.2349999999999999</v>
      </c>
      <c r="P10" s="314">
        <v>2.262</v>
      </c>
      <c r="Q10" s="314">
        <v>2.2749999999999999</v>
      </c>
      <c r="R10" s="314">
        <v>2.3029999999999999</v>
      </c>
      <c r="S10" s="314">
        <v>2.3220000000000001</v>
      </c>
      <c r="T10" s="314">
        <v>2.363</v>
      </c>
      <c r="U10" s="314">
        <v>2.403</v>
      </c>
      <c r="V10" s="314">
        <v>2.3519999999999999</v>
      </c>
      <c r="W10" s="314">
        <v>2.3460000000000001</v>
      </c>
      <c r="X10" s="314">
        <v>2.351</v>
      </c>
      <c r="Y10" s="314">
        <v>2.371</v>
      </c>
      <c r="Z10" s="314">
        <v>2.3849999999999998</v>
      </c>
      <c r="AA10" s="314">
        <v>2.3849999999999998</v>
      </c>
      <c r="AB10" s="314">
        <v>2.3860000000000001</v>
      </c>
      <c r="AC10" s="314">
        <v>2.4009999999999998</v>
      </c>
      <c r="AD10" s="314">
        <v>2.4239999999999999</v>
      </c>
      <c r="AE10" s="314">
        <v>2.4369999999999998</v>
      </c>
      <c r="AF10" s="314">
        <v>2.4809999999999999</v>
      </c>
      <c r="AG10" s="314">
        <v>2.492</v>
      </c>
      <c r="AH10" s="314">
        <v>2.4990000000000001</v>
      </c>
      <c r="AI10" s="314">
        <v>2.52</v>
      </c>
      <c r="AJ10" s="314">
        <v>2.524</v>
      </c>
      <c r="AK10" s="314">
        <v>2.5329999999999999</v>
      </c>
      <c r="AL10" s="314">
        <v>2.5499999999999998</v>
      </c>
      <c r="AM10" s="314">
        <v>2.5630000000000002</v>
      </c>
      <c r="AN10" s="314">
        <v>2.5590000000000002</v>
      </c>
      <c r="AO10" s="314">
        <v>2.5750000000000002</v>
      </c>
      <c r="AP10" s="314">
        <v>2.589</v>
      </c>
      <c r="AQ10" s="314">
        <v>2.6059999999999999</v>
      </c>
      <c r="AR10" s="314">
        <v>2.6139999999999999</v>
      </c>
      <c r="AS10" s="314">
        <v>2.6160000000000001</v>
      </c>
      <c r="AT10" s="314">
        <v>2.6190000000000002</v>
      </c>
      <c r="AU10" s="303">
        <v>2.6219999999999999</v>
      </c>
      <c r="AV10" s="303">
        <v>2.63</v>
      </c>
      <c r="AW10" s="303">
        <v>2.6240000000000001</v>
      </c>
      <c r="AX10" s="303">
        <v>2.6259999999999999</v>
      </c>
      <c r="AY10" s="303">
        <v>2.6240000000000001</v>
      </c>
      <c r="AZ10" s="303">
        <v>2.629</v>
      </c>
      <c r="BA10" s="303">
        <v>2.6469999999999998</v>
      </c>
      <c r="BB10" s="303">
        <v>2.6749999999999998</v>
      </c>
      <c r="BC10" s="303">
        <v>2.6850000000000001</v>
      </c>
      <c r="BD10" s="303">
        <v>2.7069999999999999</v>
      </c>
      <c r="BE10" s="303">
        <v>2.734</v>
      </c>
      <c r="BF10" s="303">
        <v>2.75</v>
      </c>
      <c r="BG10" s="303">
        <v>2.774</v>
      </c>
      <c r="BH10" s="303">
        <v>2.8</v>
      </c>
      <c r="BI10" s="303">
        <v>2.8239999999999998</v>
      </c>
      <c r="BJ10" s="303">
        <v>2.8490000000000002</v>
      </c>
      <c r="BK10" s="303">
        <v>2.8730000000000002</v>
      </c>
      <c r="BL10" s="303">
        <v>2.8980000000000001</v>
      </c>
      <c r="BM10" s="303">
        <v>2.923</v>
      </c>
      <c r="BN10" s="303">
        <v>2.9489999999999998</v>
      </c>
      <c r="BO10" s="303">
        <v>2.9750000000000001</v>
      </c>
      <c r="BP10" s="303">
        <v>3.0030000000000001</v>
      </c>
      <c r="BQ10" s="303">
        <v>3.0310000000000001</v>
      </c>
      <c r="BR10" s="303">
        <v>3.0590000000000002</v>
      </c>
      <c r="BS10" s="303">
        <v>3.0880000000000001</v>
      </c>
      <c r="BT10" s="303">
        <v>3.1179999999999999</v>
      </c>
      <c r="BU10" s="303">
        <v>3.149</v>
      </c>
      <c r="BV10" s="303">
        <v>3.1779999999999999</v>
      </c>
    </row>
    <row r="12" spans="1:75" x14ac:dyDescent="0.2"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5"/>
      <c r="AJ12" s="315"/>
      <c r="AK12" s="315"/>
      <c r="AL12" s="315"/>
      <c r="AM12" s="315"/>
      <c r="AN12" s="315"/>
      <c r="AO12" s="315"/>
      <c r="AP12" s="315"/>
      <c r="AQ12" s="315"/>
      <c r="AR12" s="315"/>
      <c r="AS12" s="315"/>
      <c r="AT12" s="315"/>
    </row>
    <row r="13" spans="1:75" x14ac:dyDescent="0.2"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</row>
    <row r="14" spans="1:75" x14ac:dyDescent="0.2">
      <c r="C14" s="314"/>
      <c r="D14" s="314"/>
      <c r="E14" s="314"/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314"/>
      <c r="AC14" s="314"/>
      <c r="AD14" s="314"/>
      <c r="AE14" s="314"/>
      <c r="AF14" s="314"/>
      <c r="AG14" s="314"/>
      <c r="AH14" s="314"/>
      <c r="AI14" s="314"/>
      <c r="AJ14" s="314"/>
      <c r="AK14" s="314"/>
      <c r="AL14" s="314"/>
      <c r="AM14" s="314"/>
      <c r="AN14" s="314"/>
      <c r="AO14" s="314"/>
      <c r="AP14" s="314"/>
      <c r="AQ14" s="314"/>
      <c r="AR14" s="314"/>
      <c r="AS14" s="314"/>
      <c r="AT14" s="314"/>
    </row>
    <row r="15" spans="1:75" x14ac:dyDescent="0.2">
      <c r="C15" s="314"/>
      <c r="D15" s="314"/>
      <c r="E15" s="314"/>
      <c r="F15" s="314"/>
      <c r="G15" s="314"/>
      <c r="H15" s="314"/>
      <c r="I15" s="314"/>
      <c r="J15" s="314"/>
      <c r="K15" s="314"/>
      <c r="L15" s="314"/>
      <c r="M15" s="314"/>
      <c r="N15" s="314"/>
      <c r="O15" s="314"/>
      <c r="P15" s="314"/>
      <c r="Q15" s="314"/>
      <c r="R15" s="314"/>
      <c r="S15" s="314"/>
      <c r="T15" s="314"/>
      <c r="U15" s="314"/>
      <c r="V15" s="314"/>
      <c r="W15" s="314"/>
      <c r="X15" s="314"/>
      <c r="Y15" s="314"/>
      <c r="Z15" s="314"/>
      <c r="AA15" s="314"/>
      <c r="AB15" s="314"/>
      <c r="AC15" s="314"/>
      <c r="AD15" s="314"/>
      <c r="AE15" s="314"/>
      <c r="AF15" s="314"/>
      <c r="AG15" s="314"/>
      <c r="AH15" s="314"/>
      <c r="AI15" s="314"/>
      <c r="AJ15" s="314"/>
      <c r="AK15" s="314"/>
      <c r="AL15" s="314"/>
      <c r="AM15" s="314"/>
      <c r="AN15" s="314"/>
      <c r="AO15" s="314"/>
      <c r="AP15" s="314"/>
      <c r="AQ15" s="314"/>
      <c r="AR15" s="314"/>
      <c r="AS15" s="314"/>
      <c r="AT15" s="314"/>
    </row>
    <row r="16" spans="1:75" x14ac:dyDescent="0.2">
      <c r="AS16" s="316" t="s">
        <v>566</v>
      </c>
      <c r="AT16" s="317"/>
      <c r="AU16" s="317"/>
      <c r="AV16" s="318" t="s">
        <v>564</v>
      </c>
      <c r="AW16" s="319"/>
      <c r="AX16" s="319"/>
      <c r="AY16" s="319"/>
      <c r="AZ16" s="319"/>
      <c r="BA16" s="319"/>
      <c r="BB16" s="317"/>
      <c r="BC16" s="317"/>
      <c r="BD16" s="317"/>
    </row>
    <row r="17" spans="45:56" x14ac:dyDescent="0.2">
      <c r="AS17" s="320"/>
      <c r="AT17" s="321"/>
      <c r="AU17" s="321"/>
      <c r="AV17" s="321"/>
      <c r="AW17" s="321"/>
      <c r="AX17" s="321"/>
      <c r="AY17" s="321"/>
      <c r="AZ17" s="321"/>
      <c r="BA17" s="321"/>
      <c r="BB17" s="321"/>
      <c r="BC17" s="321"/>
      <c r="BD17" s="322"/>
    </row>
    <row r="18" spans="45:56" x14ac:dyDescent="0.2">
      <c r="AS18" s="323"/>
      <c r="AT18" s="324" t="s">
        <v>471</v>
      </c>
      <c r="AU18" s="325" t="s">
        <v>385</v>
      </c>
      <c r="AV18" s="325"/>
      <c r="AW18" s="325"/>
      <c r="AX18" s="325"/>
      <c r="AY18" s="325"/>
      <c r="AZ18" s="325"/>
      <c r="BA18" s="325"/>
      <c r="BB18" s="325"/>
      <c r="BC18" s="325"/>
      <c r="BD18" s="326"/>
    </row>
    <row r="19" spans="45:56" x14ac:dyDescent="0.2">
      <c r="AS19" s="323"/>
      <c r="AT19" s="325"/>
      <c r="AU19" s="313" t="s">
        <v>433</v>
      </c>
      <c r="AV19" s="313" t="s">
        <v>434</v>
      </c>
      <c r="AW19" s="304" t="s">
        <v>435</v>
      </c>
      <c r="AX19" s="304" t="s">
        <v>436</v>
      </c>
      <c r="AY19" s="325"/>
      <c r="AZ19" s="325"/>
      <c r="BA19" s="325"/>
      <c r="BB19" s="325"/>
      <c r="BC19" s="325"/>
      <c r="BD19" s="327" t="s">
        <v>472</v>
      </c>
    </row>
    <row r="20" spans="45:56" x14ac:dyDescent="0.2">
      <c r="AS20" s="323"/>
      <c r="AT20" s="325"/>
      <c r="AU20" s="328">
        <f>AS9</f>
        <v>2.6160000000000001</v>
      </c>
      <c r="AV20" s="328">
        <f t="shared" ref="AV20:AX20" si="0">AT9</f>
        <v>2.6190000000000002</v>
      </c>
      <c r="AW20" s="328">
        <f t="shared" si="0"/>
        <v>2.6219999999999999</v>
      </c>
      <c r="AX20" s="328">
        <f t="shared" si="0"/>
        <v>2.63</v>
      </c>
      <c r="AY20" s="325"/>
      <c r="AZ20" s="325"/>
      <c r="BA20" s="325"/>
      <c r="BB20" s="325"/>
      <c r="BC20" s="325"/>
      <c r="BD20" s="329">
        <f>AVERAGE(AU20:AX20)</f>
        <v>2.62175</v>
      </c>
    </row>
    <row r="21" spans="45:56" x14ac:dyDescent="0.2">
      <c r="AS21" s="323"/>
      <c r="AT21" s="325"/>
      <c r="AU21" s="325"/>
      <c r="AV21" s="325"/>
      <c r="AW21" s="325"/>
      <c r="AX21" s="325"/>
      <c r="AY21" s="325"/>
      <c r="AZ21" s="325"/>
      <c r="BA21" s="325"/>
      <c r="BB21" s="325"/>
      <c r="BC21" s="325"/>
      <c r="BD21" s="330"/>
    </row>
    <row r="22" spans="45:56" x14ac:dyDescent="0.2">
      <c r="AS22" s="323"/>
      <c r="AT22" s="324" t="s">
        <v>473</v>
      </c>
      <c r="AU22" s="325" t="s">
        <v>567</v>
      </c>
      <c r="AV22" s="325"/>
      <c r="AW22" s="325"/>
      <c r="AX22" s="325"/>
      <c r="AY22" s="325"/>
      <c r="AZ22" s="325"/>
      <c r="BA22" s="325"/>
      <c r="BB22" s="325"/>
      <c r="BC22" s="325"/>
      <c r="BD22" s="330"/>
    </row>
    <row r="23" spans="45:56" x14ac:dyDescent="0.2">
      <c r="AS23" s="323"/>
      <c r="AT23" s="325"/>
      <c r="AU23" s="304" t="s">
        <v>445</v>
      </c>
      <c r="AV23" s="304" t="s">
        <v>446</v>
      </c>
      <c r="AW23" s="304" t="s">
        <v>447</v>
      </c>
      <c r="AX23" s="304" t="s">
        <v>448</v>
      </c>
      <c r="AY23" s="304" t="s">
        <v>449</v>
      </c>
      <c r="AZ23" s="304" t="s">
        <v>450</v>
      </c>
      <c r="BA23" s="304" t="s">
        <v>451</v>
      </c>
      <c r="BB23" s="304" t="s">
        <v>452</v>
      </c>
      <c r="BC23" s="325"/>
      <c r="BD23" s="330"/>
    </row>
    <row r="24" spans="45:56" x14ac:dyDescent="0.2">
      <c r="AS24" s="323"/>
      <c r="AT24" s="325"/>
      <c r="AU24" s="328">
        <f>BE9</f>
        <v>2.6869999999999998</v>
      </c>
      <c r="AV24" s="328">
        <f t="shared" ref="AV24:BB24" si="1">BF9</f>
        <v>2.6960000000000002</v>
      </c>
      <c r="AW24" s="328">
        <f t="shared" si="1"/>
        <v>2.7120000000000002</v>
      </c>
      <c r="AX24" s="328">
        <f t="shared" si="1"/>
        <v>2.7269999999999999</v>
      </c>
      <c r="AY24" s="328">
        <f t="shared" si="1"/>
        <v>2.7429999999999999</v>
      </c>
      <c r="AZ24" s="328">
        <f t="shared" si="1"/>
        <v>2.7589999999999999</v>
      </c>
      <c r="BA24" s="328">
        <f t="shared" si="1"/>
        <v>2.7759999999999998</v>
      </c>
      <c r="BB24" s="328">
        <f t="shared" si="1"/>
        <v>2.7919999999999998</v>
      </c>
      <c r="BC24" s="325"/>
      <c r="BD24" s="329">
        <f>AVERAGE(AU24:BB24)</f>
        <v>2.7365000000000004</v>
      </c>
    </row>
    <row r="25" spans="45:56" x14ac:dyDescent="0.2">
      <c r="AS25" s="323"/>
      <c r="AT25" s="325"/>
      <c r="AU25" s="325"/>
      <c r="AV25" s="325"/>
      <c r="AW25" s="325"/>
      <c r="AX25" s="325"/>
      <c r="AY25" s="325"/>
      <c r="AZ25" s="325"/>
      <c r="BA25" s="325"/>
      <c r="BB25" s="325"/>
      <c r="BC25" s="325"/>
      <c r="BD25" s="330"/>
    </row>
    <row r="26" spans="45:56" x14ac:dyDescent="0.2">
      <c r="AS26" s="323"/>
      <c r="AT26" s="325"/>
      <c r="AU26" s="325"/>
      <c r="AV26" s="325"/>
      <c r="AW26" s="325"/>
      <c r="AX26" s="325"/>
      <c r="AY26" s="325"/>
      <c r="AZ26" s="325"/>
      <c r="BA26" s="325"/>
      <c r="BB26" s="325"/>
      <c r="BC26" s="331" t="s">
        <v>474</v>
      </c>
      <c r="BD26" s="332">
        <f>(BD24-BD20)/BD20</f>
        <v>4.3768475255077849E-2</v>
      </c>
    </row>
    <row r="27" spans="45:56" x14ac:dyDescent="0.2">
      <c r="AS27" s="333"/>
      <c r="AT27" s="334"/>
      <c r="AU27" s="334"/>
      <c r="AV27" s="334"/>
      <c r="AW27" s="334"/>
      <c r="AX27" s="334"/>
      <c r="AY27" s="334"/>
      <c r="AZ27" s="334"/>
      <c r="BA27" s="334"/>
      <c r="BB27" s="334"/>
      <c r="BC27" s="334"/>
      <c r="BD27" s="335"/>
    </row>
    <row r="30" spans="45:56" x14ac:dyDescent="0.2">
      <c r="AV30" s="344" t="s">
        <v>580</v>
      </c>
    </row>
    <row r="31" spans="45:56" x14ac:dyDescent="0.2">
      <c r="AS31" s="320"/>
      <c r="AT31" s="321"/>
      <c r="AU31" s="321"/>
      <c r="AV31" s="321"/>
      <c r="AW31" s="321"/>
      <c r="AX31" s="321"/>
      <c r="AY31" s="321"/>
      <c r="AZ31" s="321"/>
      <c r="BA31" s="321"/>
      <c r="BB31" s="321"/>
      <c r="BC31" s="321"/>
      <c r="BD31" s="322"/>
    </row>
    <row r="32" spans="45:56" x14ac:dyDescent="0.2">
      <c r="AS32" s="323"/>
      <c r="AT32" s="324" t="s">
        <v>471</v>
      </c>
      <c r="AU32" s="337" t="s">
        <v>565</v>
      </c>
      <c r="AV32" s="337" t="s">
        <v>565</v>
      </c>
      <c r="AW32" s="337" t="s">
        <v>565</v>
      </c>
      <c r="AX32" s="337" t="s">
        <v>565</v>
      </c>
      <c r="AY32" s="325"/>
      <c r="AZ32" s="325"/>
      <c r="BA32" s="325"/>
      <c r="BB32" s="325"/>
      <c r="BC32" s="325"/>
      <c r="BD32" s="326"/>
    </row>
    <row r="33" spans="45:58" x14ac:dyDescent="0.2">
      <c r="AS33" s="323"/>
      <c r="AT33" s="325"/>
      <c r="AU33" s="338" t="s">
        <v>429</v>
      </c>
      <c r="AV33" s="338" t="s">
        <v>430</v>
      </c>
      <c r="AW33" s="338" t="s">
        <v>431</v>
      </c>
      <c r="AX33" s="338" t="s">
        <v>432</v>
      </c>
      <c r="AY33" s="325"/>
      <c r="AZ33" s="325"/>
      <c r="BA33" s="325"/>
      <c r="BB33" s="325"/>
      <c r="BC33" s="325"/>
      <c r="BD33" s="327" t="s">
        <v>472</v>
      </c>
    </row>
    <row r="34" spans="45:58" x14ac:dyDescent="0.2">
      <c r="AS34" s="323"/>
      <c r="AT34" s="325"/>
      <c r="AU34" s="339">
        <v>2.5750000000000002</v>
      </c>
      <c r="AV34" s="339">
        <v>2.589</v>
      </c>
      <c r="AW34" s="339">
        <v>2.6059999999999999</v>
      </c>
      <c r="AX34" s="339">
        <v>2.6139999999999999</v>
      </c>
      <c r="AY34" s="325"/>
      <c r="AZ34" s="325"/>
      <c r="BA34" s="325"/>
      <c r="BB34" s="325"/>
      <c r="BC34" s="325"/>
      <c r="BD34" s="329">
        <v>2.5960000000000001</v>
      </c>
    </row>
    <row r="35" spans="45:58" x14ac:dyDescent="0.2">
      <c r="AS35" s="323"/>
      <c r="AT35" s="325"/>
      <c r="AU35" s="325"/>
      <c r="AV35" s="325"/>
      <c r="AW35" s="325"/>
      <c r="AX35" s="325"/>
      <c r="AY35" s="325"/>
      <c r="AZ35" s="325"/>
      <c r="BA35" s="325"/>
      <c r="BB35" s="325"/>
      <c r="BC35" s="325"/>
      <c r="BD35" s="330"/>
    </row>
    <row r="36" spans="45:58" x14ac:dyDescent="0.2">
      <c r="AS36" s="323"/>
      <c r="AT36" s="324" t="s">
        <v>473</v>
      </c>
      <c r="AU36" s="325" t="s">
        <v>581</v>
      </c>
      <c r="AV36" s="325"/>
      <c r="AW36" s="325"/>
      <c r="AX36" s="325"/>
      <c r="AY36" s="325"/>
      <c r="AZ36" s="325"/>
      <c r="BA36" s="325"/>
      <c r="BB36" s="325"/>
      <c r="BC36" s="325"/>
      <c r="BD36" s="330"/>
    </row>
    <row r="37" spans="45:58" x14ac:dyDescent="0.2">
      <c r="AS37" s="323"/>
      <c r="AT37" s="324"/>
      <c r="AU37" s="340" t="s">
        <v>387</v>
      </c>
      <c r="AV37" s="340" t="s">
        <v>387</v>
      </c>
      <c r="AW37" s="341" t="s">
        <v>388</v>
      </c>
      <c r="AX37" s="341" t="s">
        <v>388</v>
      </c>
      <c r="AY37" s="341" t="s">
        <v>388</v>
      </c>
      <c r="AZ37" s="341" t="s">
        <v>388</v>
      </c>
      <c r="BA37" s="361" t="s">
        <v>389</v>
      </c>
      <c r="BB37" s="361" t="s">
        <v>389</v>
      </c>
      <c r="BC37" s="325"/>
      <c r="BD37" s="330"/>
    </row>
    <row r="38" spans="45:58" x14ac:dyDescent="0.2">
      <c r="AS38" s="323"/>
      <c r="AT38" s="325"/>
      <c r="AU38" s="342" t="s">
        <v>439</v>
      </c>
      <c r="AV38" s="342" t="s">
        <v>440</v>
      </c>
      <c r="AW38" s="342" t="s">
        <v>441</v>
      </c>
      <c r="AX38" s="342" t="s">
        <v>442</v>
      </c>
      <c r="AY38" s="342" t="s">
        <v>443</v>
      </c>
      <c r="AZ38" s="342" t="s">
        <v>444</v>
      </c>
      <c r="BA38" s="342" t="s">
        <v>445</v>
      </c>
      <c r="BB38" s="342" t="s">
        <v>446</v>
      </c>
      <c r="BC38" s="325"/>
      <c r="BD38" s="330"/>
    </row>
    <row r="39" spans="45:58" x14ac:dyDescent="0.2">
      <c r="AS39" s="323"/>
      <c r="AT39" s="325"/>
      <c r="AU39" s="339">
        <v>2.6589999999999998</v>
      </c>
      <c r="AV39" s="339">
        <v>2.6709999999999998</v>
      </c>
      <c r="AW39" s="339">
        <v>2.6869999999999998</v>
      </c>
      <c r="AX39" s="339">
        <v>2.6960000000000002</v>
      </c>
      <c r="AY39" s="339">
        <v>2.7120000000000002</v>
      </c>
      <c r="AZ39" s="339">
        <v>2.7269999999999999</v>
      </c>
      <c r="BA39" s="339">
        <v>2.7429999999999999</v>
      </c>
      <c r="BB39" s="339">
        <v>2.7589999999999999</v>
      </c>
      <c r="BC39" s="325"/>
      <c r="BD39" s="329">
        <v>2.7067499999999995</v>
      </c>
    </row>
    <row r="40" spans="45:58" x14ac:dyDescent="0.2">
      <c r="AS40" s="323"/>
      <c r="AT40" s="325"/>
      <c r="AU40" s="325"/>
      <c r="AV40" s="325"/>
      <c r="AW40" s="325"/>
      <c r="AX40" s="325"/>
      <c r="AY40" s="325"/>
      <c r="AZ40" s="325"/>
      <c r="BA40" s="325"/>
      <c r="BB40" s="325"/>
      <c r="BC40" s="325"/>
      <c r="BD40" s="330"/>
    </row>
    <row r="41" spans="45:58" x14ac:dyDescent="0.2">
      <c r="AS41" s="323"/>
      <c r="AT41" s="325"/>
      <c r="AU41" s="325"/>
      <c r="AV41" s="325"/>
      <c r="AW41" s="325"/>
      <c r="AX41" s="325"/>
      <c r="AY41" s="325"/>
      <c r="AZ41" s="325"/>
      <c r="BA41" s="325"/>
      <c r="BB41" s="325"/>
      <c r="BC41" s="331" t="s">
        <v>474</v>
      </c>
      <c r="BD41" s="343">
        <v>4.2661787365176985E-2</v>
      </c>
    </row>
    <row r="42" spans="45:58" x14ac:dyDescent="0.2">
      <c r="AS42" s="333"/>
      <c r="AT42" s="334"/>
      <c r="AU42" s="334"/>
      <c r="AV42" s="334"/>
      <c r="AW42" s="334"/>
      <c r="AX42" s="334"/>
      <c r="AY42" s="334"/>
      <c r="AZ42" s="334"/>
      <c r="BA42" s="334"/>
      <c r="BB42" s="334"/>
      <c r="BC42" s="334"/>
      <c r="BD42" s="335"/>
    </row>
    <row r="45" spans="45:58" ht="13.15" x14ac:dyDescent="0.25">
      <c r="AS45" s="316"/>
      <c r="AT45" s="317"/>
      <c r="AU45" s="317"/>
      <c r="AV45" s="318" t="s">
        <v>585</v>
      </c>
      <c r="AW45" s="319"/>
      <c r="AX45" s="319"/>
      <c r="AY45" s="319"/>
      <c r="AZ45" s="319"/>
      <c r="BA45" s="319"/>
      <c r="BB45" s="317"/>
      <c r="BC45" s="317"/>
      <c r="BD45" s="317"/>
      <c r="BE45" s="317"/>
      <c r="BF45" s="317"/>
    </row>
    <row r="46" spans="45:58" ht="13.15" x14ac:dyDescent="0.25">
      <c r="AS46" s="320"/>
      <c r="AT46" s="321" t="s">
        <v>471</v>
      </c>
      <c r="AU46" s="321" t="s">
        <v>582</v>
      </c>
      <c r="AV46" s="321"/>
      <c r="AW46" s="321"/>
      <c r="AX46" s="321"/>
      <c r="AY46" s="321"/>
      <c r="AZ46" s="321"/>
      <c r="BA46" s="321"/>
      <c r="BB46" s="321"/>
      <c r="BC46" s="321"/>
      <c r="BD46" s="322"/>
      <c r="BE46" s="317"/>
      <c r="BF46" s="317"/>
    </row>
    <row r="47" spans="45:58" ht="13.15" x14ac:dyDescent="0.25">
      <c r="AS47" s="323"/>
      <c r="AT47" s="324"/>
      <c r="AU47" s="351" t="s">
        <v>565</v>
      </c>
      <c r="AV47" s="351" t="s">
        <v>565</v>
      </c>
      <c r="AW47" s="351" t="s">
        <v>565</v>
      </c>
      <c r="AX47" s="351" t="s">
        <v>565</v>
      </c>
      <c r="AY47" s="325"/>
      <c r="AZ47" s="325"/>
      <c r="BA47" s="325"/>
      <c r="BB47" s="325"/>
      <c r="BC47" s="325"/>
      <c r="BD47" s="326"/>
      <c r="BE47" s="317"/>
      <c r="BF47" s="317"/>
    </row>
    <row r="48" spans="45:58" ht="13.15" x14ac:dyDescent="0.25">
      <c r="AS48" s="323"/>
      <c r="AT48" s="325"/>
      <c r="AU48" s="342" t="s">
        <v>429</v>
      </c>
      <c r="AV48" s="342" t="s">
        <v>430</v>
      </c>
      <c r="AW48" s="342" t="s">
        <v>431</v>
      </c>
      <c r="AX48" s="345" t="s">
        <v>432</v>
      </c>
      <c r="AY48" s="325"/>
      <c r="AZ48" s="325"/>
      <c r="BA48" s="325"/>
      <c r="BB48" s="325"/>
      <c r="BC48" s="325"/>
      <c r="BD48" s="327" t="s">
        <v>472</v>
      </c>
      <c r="BE48" s="317"/>
      <c r="BF48" s="317"/>
    </row>
    <row r="49" spans="45:58" ht="13.15" x14ac:dyDescent="0.25">
      <c r="AS49" s="323"/>
      <c r="AT49" s="325"/>
      <c r="AU49" s="328">
        <v>2.5750000000000002</v>
      </c>
      <c r="AV49" s="328">
        <v>2.589</v>
      </c>
      <c r="AW49" s="328">
        <v>2.6059999999999999</v>
      </c>
      <c r="AX49" s="328">
        <v>2.6139999999999999</v>
      </c>
      <c r="AY49" s="325"/>
      <c r="AZ49" s="325"/>
      <c r="BA49" s="325"/>
      <c r="BB49" s="325"/>
      <c r="BC49" s="325"/>
      <c r="BD49" s="346">
        <v>2.5960000000000001</v>
      </c>
      <c r="BE49" s="317"/>
      <c r="BF49" s="317"/>
    </row>
    <row r="50" spans="45:58" ht="13.15" x14ac:dyDescent="0.25">
      <c r="AS50" s="323"/>
      <c r="AT50" s="325"/>
      <c r="AU50" s="325"/>
      <c r="AV50" s="325"/>
      <c r="AW50" s="325"/>
      <c r="AX50" s="325"/>
      <c r="AY50" s="325"/>
      <c r="AZ50" s="325"/>
      <c r="BA50" s="325"/>
      <c r="BB50" s="325"/>
      <c r="BC50" s="325"/>
      <c r="BD50" s="346"/>
      <c r="BE50" s="317"/>
      <c r="BF50" s="317"/>
    </row>
    <row r="51" spans="45:58" ht="13.15" x14ac:dyDescent="0.25">
      <c r="AS51" s="323"/>
      <c r="AT51" s="324" t="s">
        <v>473</v>
      </c>
      <c r="AU51" s="325" t="s">
        <v>583</v>
      </c>
      <c r="AV51" s="325"/>
      <c r="AW51" s="325"/>
      <c r="AX51" s="325"/>
      <c r="AY51" s="325"/>
      <c r="AZ51" s="325"/>
      <c r="BA51" s="325"/>
      <c r="BB51" s="325"/>
      <c r="BC51" s="325"/>
      <c r="BD51" s="346"/>
      <c r="BE51" s="321"/>
      <c r="BF51" s="322"/>
    </row>
    <row r="52" spans="45:58" ht="13.15" x14ac:dyDescent="0.25">
      <c r="AS52" s="323"/>
      <c r="AT52" s="325"/>
      <c r="AU52" s="352" t="s">
        <v>388</v>
      </c>
      <c r="AV52" s="352" t="s">
        <v>388</v>
      </c>
      <c r="AW52" s="352" t="s">
        <v>388</v>
      </c>
      <c r="AX52" s="352" t="s">
        <v>388</v>
      </c>
      <c r="AY52" s="360" t="s">
        <v>389</v>
      </c>
      <c r="AZ52" s="360" t="s">
        <v>389</v>
      </c>
      <c r="BA52" s="360" t="s">
        <v>389</v>
      </c>
      <c r="BB52" s="360" t="s">
        <v>389</v>
      </c>
      <c r="BC52" s="325"/>
      <c r="BD52" s="346"/>
      <c r="BE52" s="325"/>
      <c r="BF52" s="326"/>
    </row>
    <row r="53" spans="45:58" ht="13.15" x14ac:dyDescent="0.25">
      <c r="AS53" s="323"/>
      <c r="AT53" s="325"/>
      <c r="AU53" s="353" t="s">
        <v>445</v>
      </c>
      <c r="AV53" s="353" t="s">
        <v>446</v>
      </c>
      <c r="AW53" s="353" t="s">
        <v>447</v>
      </c>
      <c r="AX53" s="353" t="s">
        <v>448</v>
      </c>
      <c r="AY53" s="353" t="s">
        <v>449</v>
      </c>
      <c r="AZ53" s="353" t="s">
        <v>450</v>
      </c>
      <c r="BA53" s="353" t="s">
        <v>451</v>
      </c>
      <c r="BB53" s="353" t="s">
        <v>452</v>
      </c>
      <c r="BC53" s="325"/>
      <c r="BD53" s="346"/>
      <c r="BE53" s="347"/>
      <c r="BF53" s="138"/>
    </row>
    <row r="54" spans="45:58" ht="13.15" x14ac:dyDescent="0.25">
      <c r="AS54" s="323"/>
      <c r="AT54" s="325"/>
      <c r="AU54" s="354">
        <v>2.6869999999999998</v>
      </c>
      <c r="AV54" s="354">
        <v>2.6960000000000002</v>
      </c>
      <c r="AW54" s="354">
        <v>2.7120000000000002</v>
      </c>
      <c r="AX54" s="354">
        <v>2.7269999999999999</v>
      </c>
      <c r="AY54" s="354">
        <v>2.7429999999999999</v>
      </c>
      <c r="AZ54" s="354">
        <v>2.7589999999999999</v>
      </c>
      <c r="BA54" s="354">
        <v>2.7759999999999998</v>
      </c>
      <c r="BB54" s="354">
        <v>2.7919999999999998</v>
      </c>
      <c r="BC54" s="325"/>
      <c r="BD54" s="346">
        <v>2.7365000000000004</v>
      </c>
      <c r="BE54" s="331" t="s">
        <v>474</v>
      </c>
      <c r="BF54" s="140">
        <v>5.4121725731895332E-2</v>
      </c>
    </row>
    <row r="55" spans="45:58" ht="13.15" x14ac:dyDescent="0.25">
      <c r="AS55" s="333"/>
      <c r="AT55" s="334"/>
      <c r="AU55" s="334"/>
      <c r="AV55" s="334"/>
      <c r="AW55" s="334"/>
      <c r="AX55" s="334"/>
      <c r="AY55" s="334"/>
      <c r="AZ55" s="334"/>
      <c r="BA55" s="334"/>
      <c r="BB55" s="334"/>
      <c r="BC55" s="334"/>
      <c r="BD55" s="348"/>
      <c r="BE55" s="334"/>
      <c r="BF55" s="335"/>
    </row>
    <row r="58" spans="45:58" ht="13.15" x14ac:dyDescent="0.25">
      <c r="AV58" s="344" t="s">
        <v>584</v>
      </c>
    </row>
    <row r="59" spans="45:58" ht="13.15" x14ac:dyDescent="0.25">
      <c r="AS59" s="320"/>
      <c r="AT59" s="321" t="s">
        <v>471</v>
      </c>
      <c r="AU59" s="349" t="s">
        <v>476</v>
      </c>
      <c r="AV59" s="321"/>
      <c r="AW59" s="321"/>
      <c r="AX59" s="321"/>
      <c r="AY59" s="321"/>
      <c r="AZ59" s="321"/>
      <c r="BA59" s="321"/>
      <c r="BB59" s="321"/>
      <c r="BC59" s="321"/>
      <c r="BD59" s="322"/>
      <c r="BE59" s="317"/>
      <c r="BF59" s="317"/>
    </row>
    <row r="60" spans="45:58" ht="13.15" x14ac:dyDescent="0.25">
      <c r="AS60" s="323"/>
      <c r="AT60" s="324"/>
      <c r="AU60" s="358" t="s">
        <v>385</v>
      </c>
      <c r="AV60" s="358" t="s">
        <v>385</v>
      </c>
      <c r="AW60" s="358" t="s">
        <v>385</v>
      </c>
      <c r="AX60" s="358" t="s">
        <v>385</v>
      </c>
      <c r="AY60" s="325"/>
      <c r="AZ60" s="325"/>
      <c r="BA60" s="325"/>
      <c r="BB60" s="325"/>
      <c r="BC60" s="325"/>
      <c r="BD60" s="326"/>
      <c r="BE60" s="317"/>
      <c r="BF60" s="317"/>
    </row>
    <row r="61" spans="45:58" ht="13.15" x14ac:dyDescent="0.25">
      <c r="AS61" s="323"/>
      <c r="AT61" s="325"/>
      <c r="AU61" s="355" t="s">
        <v>433</v>
      </c>
      <c r="AV61" s="355" t="s">
        <v>434</v>
      </c>
      <c r="AW61" s="353" t="s">
        <v>435</v>
      </c>
      <c r="AX61" s="353" t="s">
        <v>436</v>
      </c>
      <c r="AY61" s="325"/>
      <c r="AZ61" s="325"/>
      <c r="BA61" s="325"/>
      <c r="BB61" s="325"/>
      <c r="BC61" s="325"/>
      <c r="BD61" s="327" t="s">
        <v>472</v>
      </c>
      <c r="BE61" s="317"/>
      <c r="BF61" s="317"/>
    </row>
    <row r="62" spans="45:58" ht="13.15" x14ac:dyDescent="0.25">
      <c r="AS62" s="323"/>
      <c r="AT62" s="325"/>
      <c r="AU62" s="328">
        <v>2.6160000000000001</v>
      </c>
      <c r="AV62" s="328">
        <v>2.6190000000000002</v>
      </c>
      <c r="AW62" s="328">
        <v>2.6219999999999999</v>
      </c>
      <c r="AX62" s="328">
        <v>2.63</v>
      </c>
      <c r="AY62" s="325"/>
      <c r="AZ62" s="325"/>
      <c r="BA62" s="325"/>
      <c r="BB62" s="325"/>
      <c r="BC62" s="325"/>
      <c r="BD62" s="346">
        <v>2.62175</v>
      </c>
      <c r="BE62" s="317"/>
      <c r="BF62" s="317"/>
    </row>
    <row r="63" spans="45:58" ht="13.15" x14ac:dyDescent="0.25">
      <c r="AS63" s="323"/>
      <c r="AT63" s="325"/>
      <c r="AU63" s="325"/>
      <c r="AV63" s="325"/>
      <c r="AW63" s="325"/>
      <c r="AX63" s="325"/>
      <c r="AY63" s="325"/>
      <c r="AZ63" s="325"/>
      <c r="BA63" s="325"/>
      <c r="BB63" s="325"/>
      <c r="BC63" s="325"/>
      <c r="BD63" s="346"/>
      <c r="BE63" s="317"/>
      <c r="BF63" s="317"/>
    </row>
    <row r="64" spans="45:58" ht="13.15" x14ac:dyDescent="0.25">
      <c r="AS64" s="323"/>
      <c r="AT64" s="324" t="s">
        <v>473</v>
      </c>
      <c r="AU64" s="350" t="s">
        <v>518</v>
      </c>
      <c r="AV64" s="325"/>
      <c r="AW64" s="325"/>
      <c r="AX64" s="325"/>
      <c r="AY64" s="325"/>
      <c r="AZ64" s="325"/>
      <c r="BA64" s="325"/>
      <c r="BB64" s="325"/>
      <c r="BC64" s="325"/>
      <c r="BD64" s="346"/>
      <c r="BE64" s="321"/>
      <c r="BF64" s="322"/>
    </row>
    <row r="65" spans="45:58" ht="13.15" x14ac:dyDescent="0.25">
      <c r="AS65" s="323"/>
      <c r="AT65" s="325"/>
      <c r="AU65" s="356" t="s">
        <v>388</v>
      </c>
      <c r="AV65" s="356" t="s">
        <v>388</v>
      </c>
      <c r="AW65" s="356" t="s">
        <v>388</v>
      </c>
      <c r="AX65" s="356" t="s">
        <v>388</v>
      </c>
      <c r="AY65" s="359" t="s">
        <v>389</v>
      </c>
      <c r="AZ65" s="359" t="s">
        <v>389</v>
      </c>
      <c r="BA65" s="359" t="s">
        <v>389</v>
      </c>
      <c r="BB65" s="359" t="s">
        <v>389</v>
      </c>
      <c r="BC65" s="353"/>
      <c r="BD65" s="357"/>
      <c r="BE65" s="325"/>
      <c r="BF65" s="326"/>
    </row>
    <row r="66" spans="45:58" ht="13.15" x14ac:dyDescent="0.25">
      <c r="AS66" s="323"/>
      <c r="AT66" s="325"/>
      <c r="AU66" s="353" t="s">
        <v>445</v>
      </c>
      <c r="AV66" s="353" t="s">
        <v>446</v>
      </c>
      <c r="AW66" s="353" t="s">
        <v>447</v>
      </c>
      <c r="AX66" s="353" t="s">
        <v>448</v>
      </c>
      <c r="AY66" s="353" t="s">
        <v>449</v>
      </c>
      <c r="AZ66" s="353" t="s">
        <v>450</v>
      </c>
      <c r="BA66" s="353" t="s">
        <v>451</v>
      </c>
      <c r="BB66" s="353" t="s">
        <v>452</v>
      </c>
      <c r="BC66" s="325"/>
      <c r="BD66" s="346"/>
      <c r="BE66" s="347"/>
      <c r="BF66" s="138"/>
    </row>
    <row r="67" spans="45:58" ht="14.45" x14ac:dyDescent="0.3">
      <c r="AS67" s="323"/>
      <c r="AT67" s="325"/>
      <c r="AU67" s="97">
        <v>2.6869999999999998</v>
      </c>
      <c r="AV67" s="97">
        <v>2.6960000000000002</v>
      </c>
      <c r="AW67" s="97">
        <v>2.7120000000000002</v>
      </c>
      <c r="AX67" s="97">
        <v>2.7269999999999999</v>
      </c>
      <c r="AY67" s="97">
        <v>2.7429999999999999</v>
      </c>
      <c r="AZ67" s="97">
        <v>2.7589999999999999</v>
      </c>
      <c r="BA67" s="97">
        <v>2.7759999999999998</v>
      </c>
      <c r="BB67" s="97">
        <v>2.7919999999999998</v>
      </c>
      <c r="BC67" s="325"/>
      <c r="BD67" s="346">
        <v>2.7365000000000004</v>
      </c>
      <c r="BE67" s="331" t="s">
        <v>474</v>
      </c>
      <c r="BF67" s="140">
        <v>4.3768475255077849E-2</v>
      </c>
    </row>
    <row r="68" spans="45:58" ht="13.15" x14ac:dyDescent="0.25">
      <c r="AS68" s="333"/>
      <c r="AT68" s="334"/>
      <c r="AU68" s="334"/>
      <c r="AV68" s="334"/>
      <c r="AW68" s="334"/>
      <c r="AX68" s="334"/>
      <c r="AY68" s="334"/>
      <c r="AZ68" s="334"/>
      <c r="BA68" s="334"/>
      <c r="BB68" s="334"/>
      <c r="BC68" s="334"/>
      <c r="BD68" s="348"/>
      <c r="BE68" s="334"/>
      <c r="BF68" s="335"/>
    </row>
  </sheetData>
  <mergeCells count="3">
    <mergeCell ref="A1:B1"/>
    <mergeCell ref="A2:B2"/>
    <mergeCell ref="A3:B3"/>
  </mergeCells>
  <pageMargins left="0.25" right="0.25" top="1" bottom="1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35"/>
  <sheetViews>
    <sheetView zoomScaleNormal="100" zoomScaleSheetLayoutView="100" workbookViewId="0">
      <selection activeCell="J24" sqref="J24"/>
    </sheetView>
  </sheetViews>
  <sheetFormatPr defaultColWidth="9.140625" defaultRowHeight="15" x14ac:dyDescent="0.25"/>
  <cols>
    <col min="1" max="1" width="39" style="41" bestFit="1" customWidth="1"/>
    <col min="2" max="2" width="14.28515625" style="41" customWidth="1"/>
    <col min="3" max="3" width="16.140625" style="41" customWidth="1"/>
    <col min="4" max="4" width="15.28515625" style="41" customWidth="1"/>
    <col min="5" max="5" width="16.85546875" style="41" customWidth="1"/>
    <col min="6" max="6" width="16.5703125" style="41" bestFit="1" customWidth="1"/>
    <col min="7" max="7" width="9.140625" style="430" customWidth="1"/>
    <col min="8" max="8" width="12.28515625" style="41" hidden="1" customWidth="1"/>
    <col min="9" max="9" width="21.85546875" style="41" customWidth="1"/>
    <col min="10" max="16384" width="9.140625" style="41"/>
  </cols>
  <sheetData>
    <row r="1" spans="1:9" ht="14.45" x14ac:dyDescent="0.3">
      <c r="A1" s="395" t="s">
        <v>1</v>
      </c>
      <c r="B1" s="396" t="s">
        <v>648</v>
      </c>
      <c r="C1" s="397" t="s">
        <v>649</v>
      </c>
      <c r="D1" s="398" t="s">
        <v>650</v>
      </c>
      <c r="E1" s="396" t="s">
        <v>651</v>
      </c>
      <c r="F1" s="399" t="s">
        <v>652</v>
      </c>
      <c r="G1" s="400" t="s">
        <v>653</v>
      </c>
      <c r="H1" s="401" t="s">
        <v>654</v>
      </c>
      <c r="I1" s="41" t="s">
        <v>676</v>
      </c>
    </row>
    <row r="2" spans="1:9" ht="14.45" x14ac:dyDescent="0.3">
      <c r="A2" s="402" t="s">
        <v>655</v>
      </c>
      <c r="B2" s="403">
        <v>1.1200000000000001</v>
      </c>
      <c r="C2" s="403">
        <v>1</v>
      </c>
      <c r="D2" s="403">
        <f>VLOOKUP(C2,'[2]Rate Calculation - Advocacy'!$I$4:$J$7,2,FALSE)</f>
        <v>1.1100000000000001</v>
      </c>
      <c r="E2" s="404">
        <v>56263.65</v>
      </c>
      <c r="F2" s="405">
        <f>VLOOKUP(C2,'[2]Rate Calculation - Advocacy'!$I$4:$K$7,3,FALSE)</f>
        <v>69609.030089006206</v>
      </c>
      <c r="G2" s="406">
        <f t="shared" ref="G2:G21" si="0">(F2-E2)/E2</f>
        <v>0.23719364259173026</v>
      </c>
      <c r="H2" s="401">
        <f>F2-E2</f>
        <v>13345.380089006205</v>
      </c>
      <c r="I2" s="438" t="e">
        <f>'Advocacy-4630'!#REF!</f>
        <v>#REF!</v>
      </c>
    </row>
    <row r="3" spans="1:9" ht="14.45" x14ac:dyDescent="0.3">
      <c r="A3" s="402" t="s">
        <v>656</v>
      </c>
      <c r="B3" s="403">
        <v>1</v>
      </c>
      <c r="C3" s="403">
        <v>1</v>
      </c>
      <c r="D3" s="403">
        <f>VLOOKUP(C3,'[2]Rate Calculation - Advocacy'!$I$4:$J$7,2,FALSE)</f>
        <v>1.1100000000000001</v>
      </c>
      <c r="E3" s="404">
        <v>53039.4</v>
      </c>
      <c r="F3" s="405">
        <f>VLOOKUP(C3,'[2]Rate Calculation - Advocacy'!$I$4:$K$7,3,FALSE)</f>
        <v>69609.030089006206</v>
      </c>
      <c r="G3" s="406">
        <f t="shared" si="0"/>
        <v>0.31240229129677571</v>
      </c>
      <c r="H3" s="401">
        <f t="shared" ref="H3:H21" si="1">F3-E3</f>
        <v>16569.630089006205</v>
      </c>
      <c r="I3" s="438" t="e">
        <f>'Advocacy-4630'!#REF!</f>
        <v>#REF!</v>
      </c>
    </row>
    <row r="4" spans="1:9" ht="14.45" x14ac:dyDescent="0.3">
      <c r="A4" s="402" t="s">
        <v>657</v>
      </c>
      <c r="B4" s="403">
        <v>0.35</v>
      </c>
      <c r="C4" s="403">
        <v>0.25</v>
      </c>
      <c r="D4" s="403">
        <f>VLOOKUP(C4,'[2]Rate Calculation - Advocacy'!$I$4:$J$7,2,FALSE)</f>
        <v>0.3</v>
      </c>
      <c r="E4" s="404">
        <v>25176.35</v>
      </c>
      <c r="F4" s="405">
        <f>VLOOKUP(C4,'[2]Rate Calculation - Advocacy'!$I$4:$K$7,3,FALSE)</f>
        <v>19490.364541680217</v>
      </c>
      <c r="G4" s="407">
        <f t="shared" si="0"/>
        <v>-0.22584629854286986</v>
      </c>
      <c r="H4" s="401">
        <f t="shared" si="1"/>
        <v>-5685.9854583197812</v>
      </c>
      <c r="I4" s="438">
        <f>'Advocacy-4630'!F21</f>
        <v>17712.447843701462</v>
      </c>
    </row>
    <row r="5" spans="1:9" ht="14.45" x14ac:dyDescent="0.3">
      <c r="A5" s="402" t="s">
        <v>658</v>
      </c>
      <c r="B5" s="403">
        <v>0.84</v>
      </c>
      <c r="C5" s="403">
        <v>0.75</v>
      </c>
      <c r="D5" s="403">
        <f>VLOOKUP(C5,'[2]Rate Calculation - Advocacy'!$I$4:$J$7,2,FALSE)</f>
        <v>0.83</v>
      </c>
      <c r="E5" s="404">
        <v>46930.05</v>
      </c>
      <c r="F5" s="405">
        <f>VLOOKUP(C5,'[2]Rate Calculation - Advocacy'!$I$4:$K$7,3,FALSE)</f>
        <v>51974.760675707039</v>
      </c>
      <c r="G5" s="406">
        <f t="shared" si="0"/>
        <v>0.10749425316416743</v>
      </c>
      <c r="H5" s="401">
        <f t="shared" si="1"/>
        <v>5044.710675707036</v>
      </c>
      <c r="I5" s="438" t="e">
        <f>'Advocacy-4630'!#REF!</f>
        <v>#REF!</v>
      </c>
    </row>
    <row r="6" spans="1:9" ht="14.45" x14ac:dyDescent="0.3">
      <c r="A6" s="402" t="s">
        <v>659</v>
      </c>
      <c r="B6" s="403">
        <v>0.75</v>
      </c>
      <c r="C6" s="403">
        <v>0.75</v>
      </c>
      <c r="D6" s="403">
        <f>VLOOKUP(C6,'[2]Rate Calculation - Advocacy'!$I$4:$J$7,2,FALSE)</f>
        <v>0.83</v>
      </c>
      <c r="E6" s="404">
        <v>43442.37</v>
      </c>
      <c r="F6" s="405">
        <f>VLOOKUP(C6,'[2]Rate Calculation - Advocacy'!$I$4:$K$7,3,FALSE)</f>
        <v>51974.760675707039</v>
      </c>
      <c r="G6" s="406">
        <f t="shared" si="0"/>
        <v>0.19640711765281305</v>
      </c>
      <c r="H6" s="401">
        <f t="shared" si="1"/>
        <v>8532.3906757070363</v>
      </c>
      <c r="I6" s="438" t="e">
        <f>'Advocacy-4630'!#REF!</f>
        <v>#REF!</v>
      </c>
    </row>
    <row r="7" spans="1:9" ht="14.45" x14ac:dyDescent="0.3">
      <c r="A7" s="402" t="s">
        <v>660</v>
      </c>
      <c r="B7" s="403">
        <v>0.8</v>
      </c>
      <c r="C7" s="403">
        <v>0.75</v>
      </c>
      <c r="D7" s="403">
        <f>VLOOKUP(C7,'[2]Rate Calculation - Advocacy'!$I$4:$J$7,2,FALSE)</f>
        <v>0.83</v>
      </c>
      <c r="E7" s="404">
        <v>45737.9</v>
      </c>
      <c r="F7" s="405">
        <f>VLOOKUP(C7,'[2]Rate Calculation - Advocacy'!$I$4:$K$7,3,FALSE)</f>
        <v>51974.760675707039</v>
      </c>
      <c r="G7" s="406">
        <f t="shared" si="0"/>
        <v>0.13636088835969815</v>
      </c>
      <c r="H7" s="401">
        <f t="shared" si="1"/>
        <v>6236.8606757070374</v>
      </c>
      <c r="I7" s="438" t="e">
        <f>'Advocacy-4630'!#REF!</f>
        <v>#REF!</v>
      </c>
    </row>
    <row r="8" spans="1:9" ht="14.45" x14ac:dyDescent="0.3">
      <c r="A8" s="402" t="s">
        <v>661</v>
      </c>
      <c r="B8" s="403">
        <v>0.66700000000000004</v>
      </c>
      <c r="C8" s="403">
        <v>0.75</v>
      </c>
      <c r="D8" s="403">
        <f>VLOOKUP(C8,'[2]Rate Calculation - Advocacy'!$I$4:$J$7,2,FALSE)</f>
        <v>0.83</v>
      </c>
      <c r="E8" s="404">
        <v>43442.37</v>
      </c>
      <c r="F8" s="405">
        <f>VLOOKUP(C8,'[2]Rate Calculation - Advocacy'!$I$4:$K$7,3,FALSE)</f>
        <v>51974.760675707039</v>
      </c>
      <c r="G8" s="406">
        <f t="shared" si="0"/>
        <v>0.19640711765281305</v>
      </c>
      <c r="H8" s="401">
        <f t="shared" si="1"/>
        <v>8532.3906757070363</v>
      </c>
      <c r="I8" s="438" t="e">
        <f>'Advocacy-4630'!#REF!</f>
        <v>#REF!</v>
      </c>
    </row>
    <row r="9" spans="1:9" ht="14.45" x14ac:dyDescent="0.3">
      <c r="A9" s="402" t="s">
        <v>662</v>
      </c>
      <c r="B9" s="403">
        <v>0.43</v>
      </c>
      <c r="C9" s="403">
        <v>0.5</v>
      </c>
      <c r="D9" s="403">
        <f>VLOOKUP(C9,'[2]Rate Calculation - Advocacy'!$I$4:$J$7,2,FALSE)</f>
        <v>0.57000000000000006</v>
      </c>
      <c r="E9" s="404">
        <v>29284.98</v>
      </c>
      <c r="F9" s="405">
        <f>VLOOKUP(C9,'[2]Rate Calculation - Advocacy'!$I$4:$K$7,3,FALSE)</f>
        <v>36196.586390788885</v>
      </c>
      <c r="G9" s="406">
        <f t="shared" si="0"/>
        <v>0.2360119894495023</v>
      </c>
      <c r="H9" s="401">
        <f t="shared" si="1"/>
        <v>6911.6063907888856</v>
      </c>
      <c r="I9" s="438" t="e">
        <f>'Advocacy-4630'!#REF!</f>
        <v>#REF!</v>
      </c>
    </row>
    <row r="10" spans="1:9" ht="14.45" x14ac:dyDescent="0.3">
      <c r="A10" s="402" t="s">
        <v>663</v>
      </c>
      <c r="B10" s="403">
        <v>0.56999999999999995</v>
      </c>
      <c r="C10" s="403">
        <v>0.5</v>
      </c>
      <c r="D10" s="403">
        <f>VLOOKUP(C10,'[2]Rate Calculation - Advocacy'!$I$4:$J$7,2,FALSE)</f>
        <v>0.57000000000000006</v>
      </c>
      <c r="E10" s="404">
        <v>37350.730000000003</v>
      </c>
      <c r="F10" s="405">
        <f>VLOOKUP(C10,'[2]Rate Calculation - Advocacy'!$I$4:$K$7,3,FALSE)</f>
        <v>36196.586390788885</v>
      </c>
      <c r="G10" s="407">
        <f t="shared" si="0"/>
        <v>-3.0900162037291318E-2</v>
      </c>
      <c r="H10" s="401">
        <f t="shared" si="1"/>
        <v>-1154.143609211118</v>
      </c>
      <c r="I10" s="438" t="e">
        <f>'Advocacy-4630'!#REF!</f>
        <v>#REF!</v>
      </c>
    </row>
    <row r="11" spans="1:9" ht="14.45" x14ac:dyDescent="0.3">
      <c r="A11" s="402" t="s">
        <v>664</v>
      </c>
      <c r="B11" s="403">
        <v>0.43</v>
      </c>
      <c r="C11" s="403">
        <v>0.5</v>
      </c>
      <c r="D11" s="403">
        <f>VLOOKUP(C11,'[2]Rate Calculation - Advocacy'!$I$4:$J$7,2,FALSE)</f>
        <v>0.57000000000000006</v>
      </c>
      <c r="E11" s="404">
        <v>79879.48</v>
      </c>
      <c r="F11" s="405">
        <f>VLOOKUP(C11,'[2]Rate Calculation - Advocacy'!$I$4:$K$7,3,FALSE)</f>
        <v>36196.586390788885</v>
      </c>
      <c r="G11" s="407">
        <f t="shared" si="0"/>
        <v>-0.54686001472732559</v>
      </c>
      <c r="H11" s="401">
        <f t="shared" si="1"/>
        <v>-43682.893609211111</v>
      </c>
      <c r="I11" s="438" t="e">
        <f>'Advocacy-4630'!#REF!</f>
        <v>#REF!</v>
      </c>
    </row>
    <row r="12" spans="1:9" ht="14.45" x14ac:dyDescent="0.3">
      <c r="A12" s="402" t="s">
        <v>665</v>
      </c>
      <c r="B12" s="403">
        <v>0.37</v>
      </c>
      <c r="C12" s="403">
        <v>0.5</v>
      </c>
      <c r="D12" s="403">
        <f>VLOOKUP(C12,'[2]Rate Calculation - Advocacy'!$I$4:$J$7,2,FALSE)</f>
        <v>0.57000000000000006</v>
      </c>
      <c r="E12" s="404">
        <v>43442.37</v>
      </c>
      <c r="F12" s="405">
        <f>VLOOKUP(C12,'[2]Rate Calculation - Advocacy'!$I$4:$K$7,3,FALSE)</f>
        <v>36196.586390788885</v>
      </c>
      <c r="G12" s="407">
        <f t="shared" si="0"/>
        <v>-0.16679070707263707</v>
      </c>
      <c r="H12" s="401">
        <f t="shared" si="1"/>
        <v>-7245.7836092111174</v>
      </c>
      <c r="I12" s="438" t="e">
        <f>'Advocacy-4630'!#REF!</f>
        <v>#REF!</v>
      </c>
    </row>
    <row r="13" spans="1:9" ht="14.45" x14ac:dyDescent="0.3">
      <c r="A13" s="402" t="s">
        <v>666</v>
      </c>
      <c r="B13" s="403">
        <v>0.53</v>
      </c>
      <c r="C13" s="403">
        <v>0.5</v>
      </c>
      <c r="D13" s="403">
        <f>VLOOKUP(C13,'[2]Rate Calculation - Advocacy'!$I$4:$J$7,2,FALSE)</f>
        <v>0.57000000000000006</v>
      </c>
      <c r="E13" s="404">
        <v>34032.660000000003</v>
      </c>
      <c r="F13" s="405">
        <f>VLOOKUP(C13,'[2]Rate Calculation - Advocacy'!$I$4:$K$7,3,FALSE)</f>
        <v>36196.586390788885</v>
      </c>
      <c r="G13" s="406">
        <f t="shared" si="0"/>
        <v>6.3583815981145209E-2</v>
      </c>
      <c r="H13" s="401">
        <f t="shared" si="1"/>
        <v>2163.9263907888817</v>
      </c>
      <c r="I13" s="438" t="e">
        <f>'Advocacy-4630'!#REF!</f>
        <v>#REF!</v>
      </c>
    </row>
    <row r="14" spans="1:9" ht="14.45" x14ac:dyDescent="0.3">
      <c r="A14" s="402" t="s">
        <v>667</v>
      </c>
      <c r="B14" s="403">
        <v>0.79</v>
      </c>
      <c r="C14" s="403">
        <v>0.75</v>
      </c>
      <c r="D14" s="403">
        <f>VLOOKUP(C14,'[2]Rate Calculation - Advocacy'!$I$4:$J$7,2,FALSE)</f>
        <v>0.83</v>
      </c>
      <c r="E14" s="404">
        <v>44128.09</v>
      </c>
      <c r="F14" s="405">
        <f>VLOOKUP(C14,'[2]Rate Calculation - Advocacy'!$I$4:$K$7,3,FALSE)</f>
        <v>51974.760675707039</v>
      </c>
      <c r="G14" s="406">
        <f t="shared" si="0"/>
        <v>0.17781577846915747</v>
      </c>
      <c r="H14" s="401">
        <f t="shared" si="1"/>
        <v>7846.6706757070424</v>
      </c>
      <c r="I14" s="438" t="e">
        <f>'Advocacy-4630'!#REF!</f>
        <v>#REF!</v>
      </c>
    </row>
    <row r="15" spans="1:9" ht="14.45" x14ac:dyDescent="0.3">
      <c r="A15" s="402" t="s">
        <v>668</v>
      </c>
      <c r="B15" s="403">
        <v>0.5</v>
      </c>
      <c r="C15" s="403">
        <v>0.5</v>
      </c>
      <c r="D15" s="403">
        <f>VLOOKUP(C15,'[2]Rate Calculation - Advocacy'!$I$4:$J$7,2,FALSE)</f>
        <v>0.57000000000000006</v>
      </c>
      <c r="E15" s="404">
        <v>40428.300000000003</v>
      </c>
      <c r="F15" s="405">
        <f>VLOOKUP(C15,'[2]Rate Calculation - Advocacy'!$I$4:$K$7,3,FALSE)</f>
        <v>36196.586390788885</v>
      </c>
      <c r="G15" s="407">
        <f t="shared" si="0"/>
        <v>-0.10467206410388558</v>
      </c>
      <c r="H15" s="401">
        <f t="shared" si="1"/>
        <v>-4231.7136092111177</v>
      </c>
      <c r="I15" s="438" t="e">
        <f>'Advocacy-4630'!#REF!</f>
        <v>#REF!</v>
      </c>
    </row>
    <row r="16" spans="1:9" ht="14.45" x14ac:dyDescent="0.3">
      <c r="A16" s="402" t="s">
        <v>669</v>
      </c>
      <c r="B16" s="403">
        <v>1.0249999999999999</v>
      </c>
      <c r="C16" s="403">
        <v>1</v>
      </c>
      <c r="D16" s="403">
        <f>VLOOKUP(C16,'[2]Rate Calculation - Advocacy'!$I$4:$J$7,2,FALSE)</f>
        <v>1.1100000000000001</v>
      </c>
      <c r="E16" s="404">
        <v>45375.58</v>
      </c>
      <c r="F16" s="405">
        <f>VLOOKUP(C16,'[2]Rate Calculation - Advocacy'!$I$4:$K$7,3,FALSE)</f>
        <v>69609.030089006206</v>
      </c>
      <c r="G16" s="406">
        <f t="shared" si="0"/>
        <v>0.53406369877820192</v>
      </c>
      <c r="H16" s="401">
        <f t="shared" si="1"/>
        <v>24233.450089006205</v>
      </c>
      <c r="I16" s="438" t="e">
        <f>'Advocacy-4630'!#REF!</f>
        <v>#REF!</v>
      </c>
    </row>
    <row r="17" spans="1:9" thickBot="1" x14ac:dyDescent="0.35">
      <c r="A17" s="408" t="s">
        <v>576</v>
      </c>
      <c r="B17" s="409">
        <v>0.82</v>
      </c>
      <c r="C17" s="409">
        <v>0.75</v>
      </c>
      <c r="D17" s="409">
        <f>VLOOKUP(C17,'[2]Rate Calculation - Advocacy'!$I$4:$J$7,2,FALSE)</f>
        <v>0.83</v>
      </c>
      <c r="E17" s="410">
        <v>45468.15</v>
      </c>
      <c r="F17" s="411">
        <f>VLOOKUP(C17,'[2]Rate Calculation - Advocacy'!$I$4:$K$7,3,FALSE)</f>
        <v>51974.760675707039</v>
      </c>
      <c r="G17" s="412">
        <f t="shared" si="0"/>
        <v>0.14310260425610097</v>
      </c>
      <c r="H17" s="401">
        <f t="shared" si="1"/>
        <v>6506.6106757070374</v>
      </c>
      <c r="I17" s="438" t="e">
        <f>'Advocacy-4630'!#REF!</f>
        <v>#REF!</v>
      </c>
    </row>
    <row r="18" spans="1:9" ht="14.45" x14ac:dyDescent="0.3">
      <c r="A18" s="413" t="s">
        <v>670</v>
      </c>
      <c r="B18" s="414">
        <f>'[2]Legal Salaries'!B37+'[2]Legal Salaries'!B45</f>
        <v>0.94</v>
      </c>
      <c r="C18" s="414">
        <v>1</v>
      </c>
      <c r="D18" s="414">
        <f>VLOOKUP(C18,'[2]Rate Calculation - Advocacy'!$I$4:$J$7,2,FALSE)</f>
        <v>1.1100000000000001</v>
      </c>
      <c r="E18" s="415">
        <v>81553</v>
      </c>
      <c r="F18" s="416">
        <f>VLOOKUP(C18,'[2]Rate Calculation - Legal'!$I$4:$K$7,3,FALSE)</f>
        <v>107685.93298634046</v>
      </c>
      <c r="G18" s="417">
        <f t="shared" si="0"/>
        <v>0.32044109948549354</v>
      </c>
      <c r="H18" s="401">
        <f t="shared" si="1"/>
        <v>26132.932986340456</v>
      </c>
      <c r="I18" s="438" t="e">
        <f>'Legal '!#REF!</f>
        <v>#REF!</v>
      </c>
    </row>
    <row r="19" spans="1:9" ht="14.45" x14ac:dyDescent="0.3">
      <c r="A19" s="418" t="s">
        <v>671</v>
      </c>
      <c r="B19" s="419">
        <f>'[2]Legal Salaries'!B23+'[2]Legal Salaries'!B17</f>
        <v>0.67800000000000005</v>
      </c>
      <c r="C19" s="419">
        <v>0.75</v>
      </c>
      <c r="D19" s="419">
        <f>VLOOKUP(C19,'[2]Rate Calculation - Advocacy'!$I$4:$J$7,2,FALSE)</f>
        <v>0.83</v>
      </c>
      <c r="E19" s="420">
        <v>70941</v>
      </c>
      <c r="F19" s="421">
        <f>VLOOKUP(C19,'[2]Rate Calculation - Legal'!$I$4:$K$7,3,FALSE)</f>
        <v>80532.437848707705</v>
      </c>
      <c r="G19" s="422">
        <f t="shared" si="0"/>
        <v>0.13520302573557894</v>
      </c>
      <c r="H19" s="401">
        <f t="shared" si="1"/>
        <v>9591.4378487077047</v>
      </c>
      <c r="I19" s="438" t="e">
        <f>'Legal '!#REF!</f>
        <v>#REF!</v>
      </c>
    </row>
    <row r="20" spans="1:9" ht="14.45" x14ac:dyDescent="0.3">
      <c r="A20" s="418" t="s">
        <v>672</v>
      </c>
      <c r="B20" s="419">
        <f>'[2]Legal Salaries'!B10</f>
        <v>1.1600000000000001</v>
      </c>
      <c r="C20" s="419">
        <v>1</v>
      </c>
      <c r="D20" s="419">
        <f>VLOOKUP(C20,'[2]Rate Calculation - Advocacy'!$I$4:$J$7,2,FALSE)</f>
        <v>1.1100000000000001</v>
      </c>
      <c r="E20" s="420">
        <v>103056.93</v>
      </c>
      <c r="F20" s="421">
        <f>VLOOKUP(C20,'[2]Rate Calculation - Legal'!$I$4:$K$7,3,FALSE)</f>
        <v>107685.93298634046</v>
      </c>
      <c r="G20" s="422">
        <f t="shared" si="0"/>
        <v>4.4916950139505064E-2</v>
      </c>
      <c r="H20" s="401">
        <f t="shared" si="1"/>
        <v>4629.0029863404634</v>
      </c>
      <c r="I20" s="438" t="e">
        <f>'Legal '!#REF!</f>
        <v>#REF!</v>
      </c>
    </row>
    <row r="21" spans="1:9" thickBot="1" x14ac:dyDescent="0.35">
      <c r="A21" s="423" t="s">
        <v>673</v>
      </c>
      <c r="B21" s="424">
        <v>0.75</v>
      </c>
      <c r="C21" s="424">
        <v>0.75</v>
      </c>
      <c r="D21" s="424">
        <f>VLOOKUP(C21,'[2]Rate Calculation - Advocacy'!$I$4:$J$7,2,FALSE)</f>
        <v>0.83</v>
      </c>
      <c r="E21" s="425">
        <v>71771</v>
      </c>
      <c r="F21" s="426">
        <f>VLOOKUP(C21,'[2]Rate Calculation - Legal'!$I$4:$K$7,3,FALSE)</f>
        <v>80532.437848707705</v>
      </c>
      <c r="G21" s="427">
        <f t="shared" si="0"/>
        <v>0.12207490279789476</v>
      </c>
      <c r="H21" s="401">
        <f t="shared" si="1"/>
        <v>8761.4378487077047</v>
      </c>
      <c r="I21" s="438" t="e">
        <f>'Legal '!#REF!</f>
        <v>#REF!</v>
      </c>
    </row>
    <row r="22" spans="1:9" ht="14.45" x14ac:dyDescent="0.3">
      <c r="B22" s="428">
        <f>SUM(B2:B21)</f>
        <v>14.520000000000001</v>
      </c>
      <c r="C22" s="428">
        <f>SUM(C2:C21)</f>
        <v>14.25</v>
      </c>
      <c r="D22" s="428">
        <f>SUM(D2:D21)</f>
        <v>15.91</v>
      </c>
      <c r="E22" s="429">
        <f>SUM(E2:E21)</f>
        <v>1040744.3599999999</v>
      </c>
      <c r="F22" s="429">
        <f>SUM(F2:F21)</f>
        <v>1133782.2788777705</v>
      </c>
    </row>
    <row r="24" spans="1:9" ht="14.45" x14ac:dyDescent="0.3">
      <c r="A24" s="431" t="s">
        <v>674</v>
      </c>
      <c r="B24" s="432">
        <f>E22</f>
        <v>1040744.3599999999</v>
      </c>
      <c r="C24" s="433"/>
      <c r="D24" s="433"/>
    </row>
    <row r="25" spans="1:9" ht="14.45" x14ac:dyDescent="0.3">
      <c r="A25" s="431" t="s">
        <v>675</v>
      </c>
      <c r="B25" s="432">
        <f>F22</f>
        <v>1133782.2788777705</v>
      </c>
      <c r="C25" s="433"/>
      <c r="D25" s="433"/>
    </row>
    <row r="26" spans="1:9" ht="14.45" x14ac:dyDescent="0.3">
      <c r="A26" s="431" t="s">
        <v>653</v>
      </c>
      <c r="B26" s="434">
        <f>(F22-E22)/E22</f>
        <v>8.9395554233674318E-2</v>
      </c>
      <c r="C26" s="435"/>
      <c r="D26" s="435"/>
    </row>
    <row r="27" spans="1:9" ht="14.45" x14ac:dyDescent="0.3">
      <c r="A27" s="436"/>
      <c r="B27" s="437"/>
      <c r="C27" s="437"/>
      <c r="D27" s="437"/>
    </row>
    <row r="28" spans="1:9" ht="14.45" x14ac:dyDescent="0.3">
      <c r="A28" s="436"/>
      <c r="B28" s="437"/>
      <c r="C28" s="437"/>
      <c r="D28" s="437"/>
    </row>
    <row r="29" spans="1:9" ht="14.45" x14ac:dyDescent="0.3">
      <c r="A29" s="436"/>
      <c r="B29" s="437"/>
      <c r="C29" s="437"/>
      <c r="D29" s="437"/>
    </row>
    <row r="30" spans="1:9" ht="14.45" x14ac:dyDescent="0.3">
      <c r="A30" s="436"/>
      <c r="B30" s="437"/>
      <c r="C30" s="437"/>
      <c r="D30" s="437"/>
    </row>
    <row r="31" spans="1:9" ht="14.45" x14ac:dyDescent="0.3">
      <c r="A31" s="436"/>
      <c r="B31" s="437"/>
      <c r="C31" s="437"/>
      <c r="D31" s="437"/>
    </row>
    <row r="32" spans="1:9" ht="14.45" x14ac:dyDescent="0.3">
      <c r="A32" s="436"/>
      <c r="B32" s="437"/>
      <c r="C32" s="437"/>
      <c r="D32" s="437"/>
    </row>
    <row r="33" spans="1:4" ht="14.45" x14ac:dyDescent="0.3">
      <c r="A33" s="436"/>
      <c r="B33" s="437"/>
      <c r="C33" s="437"/>
      <c r="D33" s="437"/>
    </row>
    <row r="34" spans="1:4" ht="14.45" x14ac:dyDescent="0.3">
      <c r="A34" s="436"/>
      <c r="B34" s="437"/>
      <c r="C34" s="437"/>
      <c r="D34" s="437"/>
    </row>
    <row r="35" spans="1:4" ht="14.45" x14ac:dyDescent="0.3">
      <c r="A35" s="436"/>
      <c r="B35" s="437"/>
      <c r="C35" s="437"/>
      <c r="D35" s="437"/>
    </row>
  </sheetData>
  <pageMargins left="0.7" right="0.7" top="0.75" bottom="0.75" header="0.3" footer="0.3"/>
  <pageSetup scale="71" orientation="portrait" r:id="rId1"/>
  <headerFooter>
    <oddHeader>&amp;LWednesday, May 25, 2016&amp;RDRAFT RISE Rates</oddHeader>
    <oddFooter>&amp;LPublic Consulting Group, Inc.&amp;R&amp;P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35"/>
  <sheetViews>
    <sheetView workbookViewId="0">
      <selection activeCell="D5" sqref="D5"/>
    </sheetView>
  </sheetViews>
  <sheetFormatPr defaultRowHeight="15" x14ac:dyDescent="0.25"/>
  <cols>
    <col min="2" max="2" width="43.42578125" customWidth="1"/>
    <col min="3" max="3" width="22.28515625" customWidth="1"/>
    <col min="4" max="4" width="8" customWidth="1"/>
    <col min="5" max="5" width="10.5703125" customWidth="1"/>
  </cols>
  <sheetData>
    <row r="4" spans="2:5" thickBot="1" x14ac:dyDescent="0.35">
      <c r="B4" s="24" t="s">
        <v>547</v>
      </c>
      <c r="C4" s="24" t="s">
        <v>690</v>
      </c>
      <c r="D4" s="24" t="s">
        <v>691</v>
      </c>
      <c r="E4" s="24" t="s">
        <v>719</v>
      </c>
    </row>
    <row r="5" spans="2:5" thickBot="1" x14ac:dyDescent="0.35">
      <c r="B5" s="456" t="s">
        <v>689</v>
      </c>
      <c r="C5" s="457" t="s">
        <v>697</v>
      </c>
      <c r="D5" s="458">
        <v>1615</v>
      </c>
      <c r="E5" s="459" t="s">
        <v>686</v>
      </c>
    </row>
    <row r="6" spans="2:5" thickBot="1" x14ac:dyDescent="0.35">
      <c r="B6" s="456" t="s">
        <v>692</v>
      </c>
      <c r="C6" s="457" t="s">
        <v>697</v>
      </c>
      <c r="D6" s="458">
        <v>1626</v>
      </c>
      <c r="E6" s="455" t="s">
        <v>686</v>
      </c>
    </row>
    <row r="7" spans="2:5" thickBot="1" x14ac:dyDescent="0.35">
      <c r="B7" s="456" t="s">
        <v>693</v>
      </c>
      <c r="C7" s="457" t="s">
        <v>697</v>
      </c>
      <c r="D7" s="458">
        <v>1490</v>
      </c>
      <c r="E7" s="455" t="s">
        <v>686</v>
      </c>
    </row>
    <row r="8" spans="2:5" thickBot="1" x14ac:dyDescent="0.35">
      <c r="B8" s="456" t="s">
        <v>694</v>
      </c>
      <c r="C8" s="457" t="s">
        <v>697</v>
      </c>
      <c r="D8" s="458">
        <v>1487</v>
      </c>
      <c r="E8" s="455" t="s">
        <v>686</v>
      </c>
    </row>
    <row r="9" spans="2:5" thickBot="1" x14ac:dyDescent="0.35">
      <c r="B9" s="456" t="s">
        <v>695</v>
      </c>
      <c r="C9" s="457" t="s">
        <v>697</v>
      </c>
      <c r="D9" s="458">
        <v>2307</v>
      </c>
      <c r="E9" s="455" t="s">
        <v>686</v>
      </c>
    </row>
    <row r="10" spans="2:5" thickBot="1" x14ac:dyDescent="0.35">
      <c r="B10" s="456" t="s">
        <v>696</v>
      </c>
      <c r="C10" s="457" t="s">
        <v>698</v>
      </c>
      <c r="D10" s="458">
        <v>739</v>
      </c>
      <c r="E10" s="455" t="s">
        <v>686</v>
      </c>
    </row>
    <row r="11" spans="2:5" thickBot="1" x14ac:dyDescent="0.35">
      <c r="B11" s="456" t="s">
        <v>696</v>
      </c>
      <c r="C11" s="457" t="s">
        <v>699</v>
      </c>
      <c r="D11" s="458">
        <v>368</v>
      </c>
      <c r="E11" s="455" t="s">
        <v>686</v>
      </c>
    </row>
    <row r="12" spans="2:5" ht="15.75" thickBot="1" x14ac:dyDescent="0.3">
      <c r="B12" s="502" t="s">
        <v>700</v>
      </c>
      <c r="C12" s="455" t="s">
        <v>701</v>
      </c>
      <c r="D12" s="454">
        <v>52859</v>
      </c>
      <c r="E12" s="455" t="s">
        <v>686</v>
      </c>
    </row>
    <row r="13" spans="2:5" ht="15.75" thickBot="1" x14ac:dyDescent="0.3">
      <c r="B13" s="502"/>
      <c r="C13" s="455" t="s">
        <v>702</v>
      </c>
      <c r="D13" s="454">
        <v>46434</v>
      </c>
      <c r="E13" s="455" t="s">
        <v>686</v>
      </c>
    </row>
    <row r="14" spans="2:5" ht="15.75" thickBot="1" x14ac:dyDescent="0.3">
      <c r="B14" s="502"/>
      <c r="C14" s="455" t="s">
        <v>703</v>
      </c>
      <c r="D14" s="454">
        <v>40010</v>
      </c>
      <c r="E14" s="455" t="s">
        <v>686</v>
      </c>
    </row>
    <row r="15" spans="2:5" ht="15.75" thickBot="1" x14ac:dyDescent="0.3">
      <c r="B15" s="502"/>
      <c r="C15" s="455" t="s">
        <v>704</v>
      </c>
      <c r="D15" s="454">
        <v>33585</v>
      </c>
      <c r="E15" s="455" t="s">
        <v>686</v>
      </c>
    </row>
    <row r="16" spans="2:5" ht="15.75" thickBot="1" x14ac:dyDescent="0.3">
      <c r="B16" s="502"/>
      <c r="C16" s="455" t="s">
        <v>705</v>
      </c>
      <c r="D16" s="454">
        <v>27161</v>
      </c>
      <c r="E16" s="455" t="s">
        <v>686</v>
      </c>
    </row>
    <row r="17" spans="2:5" ht="15.75" thickBot="1" x14ac:dyDescent="0.3">
      <c r="B17" s="502"/>
      <c r="C17" s="455" t="s">
        <v>706</v>
      </c>
      <c r="D17" s="454">
        <v>20736</v>
      </c>
      <c r="E17" s="455" t="s">
        <v>686</v>
      </c>
    </row>
    <row r="18" spans="2:5" ht="15.75" thickBot="1" x14ac:dyDescent="0.3">
      <c r="B18" s="502"/>
      <c r="C18" s="455" t="s">
        <v>707</v>
      </c>
      <c r="D18" s="454">
        <v>14312</v>
      </c>
      <c r="E18" s="455" t="s">
        <v>686</v>
      </c>
    </row>
    <row r="19" spans="2:5" ht="15.75" thickBot="1" x14ac:dyDescent="0.3">
      <c r="B19" s="503"/>
      <c r="C19" s="455" t="s">
        <v>708</v>
      </c>
      <c r="D19" s="454">
        <v>7887</v>
      </c>
      <c r="E19" s="455" t="s">
        <v>686</v>
      </c>
    </row>
    <row r="20" spans="2:5" ht="15.75" thickBot="1" x14ac:dyDescent="0.3">
      <c r="B20" s="504" t="s">
        <v>709</v>
      </c>
      <c r="C20" s="455" t="s">
        <v>701</v>
      </c>
      <c r="D20" s="454">
        <v>56600</v>
      </c>
      <c r="E20" s="455" t="s">
        <v>686</v>
      </c>
    </row>
    <row r="21" spans="2:5" ht="15.75" thickBot="1" x14ac:dyDescent="0.3">
      <c r="B21" s="502"/>
      <c r="C21" s="455" t="s">
        <v>702</v>
      </c>
      <c r="D21" s="454">
        <v>49718</v>
      </c>
      <c r="E21" s="455" t="s">
        <v>686</v>
      </c>
    </row>
    <row r="22" spans="2:5" ht="15.75" thickBot="1" x14ac:dyDescent="0.3">
      <c r="B22" s="502"/>
      <c r="C22" s="455" t="s">
        <v>703</v>
      </c>
      <c r="D22" s="454">
        <v>42836</v>
      </c>
      <c r="E22" s="455" t="s">
        <v>686</v>
      </c>
    </row>
    <row r="23" spans="2:5" ht="15.75" thickBot="1" x14ac:dyDescent="0.3">
      <c r="B23" s="502"/>
      <c r="C23" s="455" t="s">
        <v>704</v>
      </c>
      <c r="D23" s="454">
        <v>35953</v>
      </c>
      <c r="E23" s="455" t="s">
        <v>686</v>
      </c>
    </row>
    <row r="24" spans="2:5" ht="15.75" thickBot="1" x14ac:dyDescent="0.3">
      <c r="B24" s="502"/>
      <c r="C24" s="455" t="s">
        <v>705</v>
      </c>
      <c r="D24" s="454">
        <v>29071</v>
      </c>
      <c r="E24" s="455" t="s">
        <v>686</v>
      </c>
    </row>
    <row r="25" spans="2:5" ht="15.75" thickBot="1" x14ac:dyDescent="0.3">
      <c r="B25" s="502"/>
      <c r="C25" s="455" t="s">
        <v>706</v>
      </c>
      <c r="D25" s="454">
        <v>22189</v>
      </c>
      <c r="E25" s="455" t="s">
        <v>686</v>
      </c>
    </row>
    <row r="26" spans="2:5" ht="15.75" thickBot="1" x14ac:dyDescent="0.3">
      <c r="B26" s="502"/>
      <c r="C26" s="455" t="s">
        <v>707</v>
      </c>
      <c r="D26" s="454">
        <v>15307</v>
      </c>
      <c r="E26" s="455" t="s">
        <v>686</v>
      </c>
    </row>
    <row r="27" spans="2:5" ht="15.75" thickBot="1" x14ac:dyDescent="0.3">
      <c r="B27" s="503"/>
      <c r="C27" s="455" t="s">
        <v>708</v>
      </c>
      <c r="D27" s="454">
        <v>8425</v>
      </c>
      <c r="E27" s="455" t="s">
        <v>686</v>
      </c>
    </row>
    <row r="29" spans="2:5" thickBot="1" x14ac:dyDescent="0.35">
      <c r="B29" s="505" t="s">
        <v>710</v>
      </c>
      <c r="C29" s="505"/>
      <c r="D29" s="505"/>
    </row>
    <row r="30" spans="2:5" thickBot="1" x14ac:dyDescent="0.35">
      <c r="B30" s="500" t="s">
        <v>711</v>
      </c>
      <c r="C30" s="501"/>
      <c r="D30" s="460">
        <v>29.85</v>
      </c>
      <c r="E30" s="459" t="s">
        <v>720</v>
      </c>
    </row>
    <row r="31" spans="2:5" thickBot="1" x14ac:dyDescent="0.35">
      <c r="B31" s="500" t="s">
        <v>712</v>
      </c>
      <c r="C31" s="501"/>
      <c r="D31" s="454">
        <v>1712</v>
      </c>
      <c r="E31" s="455" t="s">
        <v>686</v>
      </c>
    </row>
    <row r="32" spans="2:5" thickBot="1" x14ac:dyDescent="0.35">
      <c r="B32" s="500" t="s">
        <v>713</v>
      </c>
      <c r="C32" s="501"/>
      <c r="D32" s="455" t="s">
        <v>714</v>
      </c>
      <c r="E32" s="455" t="s">
        <v>12</v>
      </c>
    </row>
    <row r="33" spans="2:5" thickBot="1" x14ac:dyDescent="0.35">
      <c r="B33" s="500" t="s">
        <v>715</v>
      </c>
      <c r="C33" s="501"/>
      <c r="D33" s="455" t="s">
        <v>714</v>
      </c>
      <c r="E33" s="455" t="s">
        <v>12</v>
      </c>
    </row>
    <row r="34" spans="2:5" thickBot="1" x14ac:dyDescent="0.35">
      <c r="B34" s="500" t="s">
        <v>716</v>
      </c>
      <c r="C34" s="501"/>
      <c r="D34" s="455" t="s">
        <v>714</v>
      </c>
      <c r="E34" s="455" t="s">
        <v>12</v>
      </c>
    </row>
    <row r="35" spans="2:5" thickBot="1" x14ac:dyDescent="0.35">
      <c r="B35" s="500" t="s">
        <v>717</v>
      </c>
      <c r="C35" s="501"/>
      <c r="D35" s="454">
        <v>2567</v>
      </c>
      <c r="E35" s="455" t="s">
        <v>718</v>
      </c>
    </row>
  </sheetData>
  <mergeCells count="9">
    <mergeCell ref="B33:C33"/>
    <mergeCell ref="B34:C34"/>
    <mergeCell ref="B35:C35"/>
    <mergeCell ref="B12:B19"/>
    <mergeCell ref="B20:B27"/>
    <mergeCell ref="B29:D29"/>
    <mergeCell ref="B30:C30"/>
    <mergeCell ref="B31:C31"/>
    <mergeCell ref="B32:C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N139"/>
  <sheetViews>
    <sheetView topLeftCell="A50" zoomScale="80" zoomScaleNormal="80" workbookViewId="0">
      <selection activeCell="E6" sqref="E6"/>
    </sheetView>
  </sheetViews>
  <sheetFormatPr defaultRowHeight="15" x14ac:dyDescent="0.25"/>
  <cols>
    <col min="1" max="1" width="47.5703125" customWidth="1"/>
    <col min="2" max="4" width="17.7109375" customWidth="1"/>
    <col min="5" max="5" width="16.42578125" style="26" customWidth="1"/>
    <col min="6" max="6" width="19" customWidth="1"/>
    <col min="7" max="9" width="17.7109375" customWidth="1"/>
    <col min="10" max="40" width="9.140625" style="26"/>
  </cols>
  <sheetData>
    <row r="1" spans="1:9" x14ac:dyDescent="0.25">
      <c r="A1" s="189" t="s">
        <v>371</v>
      </c>
      <c r="B1" s="165"/>
      <c r="C1" s="165"/>
      <c r="D1" s="165"/>
      <c r="F1" s="289"/>
      <c r="G1" s="289"/>
      <c r="H1" s="289"/>
      <c r="I1" s="289"/>
    </row>
    <row r="2" spans="1:9" x14ac:dyDescent="0.25">
      <c r="A2" s="167" t="s">
        <v>121</v>
      </c>
      <c r="B2" s="94"/>
      <c r="C2" s="94"/>
      <c r="D2" s="94"/>
      <c r="F2" s="289"/>
      <c r="G2" s="289"/>
      <c r="H2" s="289"/>
      <c r="I2" s="289"/>
    </row>
    <row r="3" spans="1:9" x14ac:dyDescent="0.25">
      <c r="A3" s="98" t="s">
        <v>372</v>
      </c>
      <c r="B3" s="166">
        <v>61004.738504381865</v>
      </c>
      <c r="C3" s="23"/>
      <c r="D3" s="23"/>
      <c r="F3" s="289"/>
      <c r="G3" s="289"/>
      <c r="H3" s="289"/>
      <c r="I3" s="289"/>
    </row>
    <row r="4" spans="1:9" x14ac:dyDescent="0.25">
      <c r="A4" s="23"/>
      <c r="B4" s="168" t="s">
        <v>338</v>
      </c>
      <c r="C4" s="168" t="s">
        <v>346</v>
      </c>
      <c r="D4" s="168" t="s">
        <v>19</v>
      </c>
      <c r="F4" s="289"/>
      <c r="G4" s="289"/>
      <c r="H4" s="289"/>
      <c r="I4" s="289"/>
    </row>
    <row r="5" spans="1:9" x14ac:dyDescent="0.25">
      <c r="A5" s="169" t="s">
        <v>127</v>
      </c>
      <c r="B5" s="181">
        <v>0.89000000000000012</v>
      </c>
      <c r="C5" s="172">
        <v>42019.101123595501</v>
      </c>
      <c r="D5" s="188">
        <v>37397</v>
      </c>
      <c r="E5" s="148"/>
      <c r="F5" s="289"/>
      <c r="G5" s="289"/>
      <c r="H5" s="289"/>
      <c r="I5" s="289"/>
    </row>
    <row r="6" spans="1:9" x14ac:dyDescent="0.25">
      <c r="A6" s="169" t="s">
        <v>123</v>
      </c>
      <c r="B6" s="181">
        <v>1.4000000000000001</v>
      </c>
      <c r="C6" s="172">
        <v>73639.28571428571</v>
      </c>
      <c r="D6" s="182">
        <v>103095</v>
      </c>
      <c r="F6" s="289"/>
      <c r="G6" s="289"/>
      <c r="H6" s="289"/>
      <c r="I6" s="289"/>
    </row>
    <row r="7" spans="1:9" x14ac:dyDescent="0.25">
      <c r="A7" s="169" t="s">
        <v>125</v>
      </c>
      <c r="B7" s="181">
        <v>0.14500000000000002</v>
      </c>
      <c r="C7" s="172">
        <v>57620.689655172406</v>
      </c>
      <c r="D7" s="182">
        <v>8355</v>
      </c>
      <c r="F7" s="289"/>
      <c r="G7" s="289"/>
      <c r="H7" s="289"/>
      <c r="I7" s="289"/>
    </row>
    <row r="8" spans="1:9" x14ac:dyDescent="0.25">
      <c r="A8" s="169" t="s">
        <v>129</v>
      </c>
      <c r="B8" s="181">
        <v>2.5481E-2</v>
      </c>
      <c r="C8" s="172">
        <v>49213.139201758175</v>
      </c>
      <c r="D8" s="182">
        <v>1254</v>
      </c>
      <c r="F8" s="289"/>
      <c r="G8" s="289"/>
      <c r="H8" s="289"/>
      <c r="I8" s="289"/>
    </row>
    <row r="9" spans="1:9" x14ac:dyDescent="0.25">
      <c r="A9" s="173" t="s">
        <v>19</v>
      </c>
      <c r="B9" s="174">
        <v>2.4604810000000001</v>
      </c>
      <c r="C9" s="186" t="s">
        <v>373</v>
      </c>
      <c r="D9" s="175">
        <v>150101</v>
      </c>
      <c r="F9" s="289"/>
      <c r="G9" s="289"/>
      <c r="H9" s="289"/>
      <c r="I9" s="289"/>
    </row>
    <row r="10" spans="1:9" x14ac:dyDescent="0.25">
      <c r="A10" s="177" t="s">
        <v>345</v>
      </c>
      <c r="B10" s="174">
        <v>0.61512025000000004</v>
      </c>
      <c r="C10" s="176">
        <v>55623.053923702944</v>
      </c>
      <c r="D10" s="175">
        <v>37525.25</v>
      </c>
      <c r="F10" s="289"/>
      <c r="G10" s="289"/>
      <c r="H10" s="289"/>
      <c r="I10" s="289"/>
    </row>
    <row r="11" spans="1:9" x14ac:dyDescent="0.25">
      <c r="A11" s="177" t="s">
        <v>344</v>
      </c>
      <c r="B11" s="183">
        <v>0.51750000000000007</v>
      </c>
      <c r="C11" s="187">
        <v>53416.914428465287</v>
      </c>
      <c r="D11" s="178">
        <v>22876</v>
      </c>
      <c r="F11" s="289"/>
      <c r="G11" s="289"/>
      <c r="H11" s="289"/>
      <c r="I11" s="289"/>
    </row>
    <row r="12" spans="1:9" x14ac:dyDescent="0.25">
      <c r="A12" s="177" t="s">
        <v>374</v>
      </c>
      <c r="B12" s="183">
        <v>0.18926776923076924</v>
      </c>
      <c r="C12" s="179"/>
      <c r="D12" s="192">
        <v>11546.23076923077</v>
      </c>
      <c r="F12" s="289"/>
      <c r="G12" s="289"/>
      <c r="H12" s="289"/>
      <c r="I12" s="289"/>
    </row>
    <row r="13" spans="1:9" x14ac:dyDescent="0.25">
      <c r="A13" s="23"/>
      <c r="B13" s="23"/>
      <c r="C13" s="23"/>
      <c r="D13" s="23"/>
      <c r="F13" s="289"/>
      <c r="G13" s="289"/>
      <c r="H13" s="289"/>
      <c r="I13" s="289"/>
    </row>
    <row r="14" spans="1:9" x14ac:dyDescent="0.25">
      <c r="A14" s="93" t="s">
        <v>130</v>
      </c>
      <c r="B14" s="94"/>
      <c r="C14" s="94"/>
      <c r="D14" s="94"/>
      <c r="F14" s="289"/>
      <c r="G14" s="289"/>
      <c r="H14" s="289"/>
      <c r="I14" s="289"/>
    </row>
    <row r="15" spans="1:9" x14ac:dyDescent="0.25">
      <c r="A15" s="98" t="s">
        <v>372</v>
      </c>
      <c r="B15" s="166">
        <v>38036.507265316737</v>
      </c>
      <c r="C15" s="269" t="s">
        <v>531</v>
      </c>
      <c r="D15" s="23"/>
      <c r="F15" s="289"/>
      <c r="G15" s="289"/>
      <c r="H15" s="289"/>
      <c r="I15" s="289"/>
    </row>
    <row r="16" spans="1:9" x14ac:dyDescent="0.25">
      <c r="A16" s="98"/>
      <c r="B16" s="184" t="s">
        <v>338</v>
      </c>
      <c r="C16" s="168" t="s">
        <v>346</v>
      </c>
      <c r="D16" s="184" t="s">
        <v>19</v>
      </c>
      <c r="F16" s="289"/>
      <c r="G16" s="289"/>
      <c r="H16" s="289"/>
      <c r="I16" s="289"/>
    </row>
    <row r="17" spans="1:9" x14ac:dyDescent="0.25">
      <c r="A17" s="169" t="s">
        <v>180</v>
      </c>
      <c r="B17" s="200"/>
      <c r="C17" s="202" t="s">
        <v>483</v>
      </c>
      <c r="D17" s="201"/>
      <c r="F17" s="289"/>
      <c r="G17" s="289"/>
      <c r="H17" s="289"/>
      <c r="I17" s="289"/>
    </row>
    <row r="18" spans="1:9" x14ac:dyDescent="0.25">
      <c r="A18" s="169" t="s">
        <v>182</v>
      </c>
      <c r="B18" s="170">
        <v>1.1299999999999999</v>
      </c>
      <c r="C18" s="172">
        <v>35381.41592920354</v>
      </c>
      <c r="D18" s="171">
        <v>39981</v>
      </c>
      <c r="F18" s="289"/>
      <c r="G18" s="289"/>
      <c r="H18" s="289"/>
      <c r="I18" s="289"/>
    </row>
    <row r="19" spans="1:9" x14ac:dyDescent="0.25">
      <c r="A19" s="169" t="s">
        <v>190</v>
      </c>
      <c r="B19" s="170">
        <v>0.5</v>
      </c>
      <c r="C19" s="172">
        <v>33578</v>
      </c>
      <c r="D19" s="171">
        <v>16789</v>
      </c>
      <c r="F19" s="289"/>
      <c r="G19" s="289"/>
      <c r="H19" s="289"/>
      <c r="I19" s="289"/>
    </row>
    <row r="20" spans="1:9" x14ac:dyDescent="0.25">
      <c r="A20" s="169" t="s">
        <v>188</v>
      </c>
      <c r="B20" s="170">
        <v>2.1462120000000002</v>
      </c>
      <c r="C20" s="172">
        <v>38625.727560930602</v>
      </c>
      <c r="D20" s="171">
        <v>82899</v>
      </c>
      <c r="F20" s="289"/>
      <c r="G20" s="289"/>
      <c r="H20" s="289"/>
      <c r="I20" s="289"/>
    </row>
    <row r="21" spans="1:9" x14ac:dyDescent="0.25">
      <c r="A21" s="169" t="s">
        <v>186</v>
      </c>
      <c r="B21" s="170">
        <v>1.1200000000000001</v>
      </c>
      <c r="C21" s="172">
        <v>44835.714285714283</v>
      </c>
      <c r="D21" s="171">
        <v>50216</v>
      </c>
      <c r="F21" s="289"/>
      <c r="G21" s="289"/>
      <c r="H21" s="289"/>
      <c r="I21" s="289"/>
    </row>
    <row r="22" spans="1:9" x14ac:dyDescent="0.25">
      <c r="A22" s="147" t="s">
        <v>154</v>
      </c>
      <c r="B22" s="200"/>
      <c r="C22" s="202" t="s">
        <v>483</v>
      </c>
      <c r="D22" s="201"/>
      <c r="F22" s="289"/>
      <c r="G22" s="289"/>
      <c r="H22" s="289"/>
      <c r="I22" s="289"/>
    </row>
    <row r="23" spans="1:9" x14ac:dyDescent="0.25">
      <c r="A23" s="147" t="s">
        <v>178</v>
      </c>
      <c r="B23" s="170">
        <v>2.98</v>
      </c>
      <c r="C23" s="172">
        <v>36921.812080536911</v>
      </c>
      <c r="D23" s="171">
        <v>110027</v>
      </c>
      <c r="F23" s="289"/>
      <c r="G23" s="289"/>
      <c r="H23" s="289"/>
      <c r="I23" s="289"/>
    </row>
    <row r="24" spans="1:9" x14ac:dyDescent="0.25">
      <c r="A24" s="169" t="s">
        <v>195</v>
      </c>
      <c r="B24" s="170">
        <v>6.0400000000000002E-2</v>
      </c>
      <c r="C24" s="185">
        <v>32599.337748344369</v>
      </c>
      <c r="D24" s="171">
        <v>1969</v>
      </c>
      <c r="F24" s="289"/>
      <c r="G24" s="289"/>
      <c r="H24" s="289"/>
      <c r="I24" s="289"/>
    </row>
    <row r="25" spans="1:9" x14ac:dyDescent="0.25">
      <c r="A25" s="173" t="s">
        <v>19</v>
      </c>
      <c r="B25" s="174">
        <v>7.9366120000000002</v>
      </c>
      <c r="C25" s="186" t="s">
        <v>373</v>
      </c>
      <c r="D25" s="175">
        <v>301881</v>
      </c>
      <c r="F25" s="289"/>
      <c r="G25" s="289"/>
      <c r="H25" s="289"/>
      <c r="I25" s="289"/>
    </row>
    <row r="26" spans="1:9" x14ac:dyDescent="0.25">
      <c r="A26" s="177" t="s">
        <v>345</v>
      </c>
      <c r="B26" s="174">
        <v>1.3227686666666667</v>
      </c>
      <c r="C26" s="176">
        <v>37868.533971277066</v>
      </c>
      <c r="D26" s="175">
        <v>50313.5</v>
      </c>
      <c r="F26" s="289"/>
      <c r="G26" s="289"/>
      <c r="H26" s="289"/>
      <c r="I26" s="289"/>
    </row>
    <row r="27" spans="1:9" x14ac:dyDescent="0.25">
      <c r="A27" s="177" t="s">
        <v>344</v>
      </c>
      <c r="B27" s="174">
        <v>1.125</v>
      </c>
      <c r="C27" s="187">
        <v>36921.812080536911</v>
      </c>
      <c r="D27" s="178">
        <v>45098.5</v>
      </c>
      <c r="F27" s="289"/>
      <c r="G27" s="289"/>
      <c r="H27" s="289"/>
      <c r="I27" s="289"/>
    </row>
    <row r="28" spans="1:9" x14ac:dyDescent="0.25">
      <c r="A28" s="177" t="s">
        <v>374</v>
      </c>
      <c r="B28" s="174">
        <v>0.61050861538461543</v>
      </c>
      <c r="C28" s="179"/>
      <c r="D28" s="193">
        <v>23221.615384615383</v>
      </c>
      <c r="F28" s="289"/>
      <c r="G28" s="289"/>
      <c r="H28" s="289"/>
      <c r="I28" s="289"/>
    </row>
    <row r="29" spans="1:9" x14ac:dyDescent="0.25">
      <c r="F29" s="289"/>
      <c r="G29" s="289"/>
      <c r="H29" s="289"/>
      <c r="I29" s="289"/>
    </row>
    <row r="30" spans="1:9" x14ac:dyDescent="0.25">
      <c r="A30" s="189" t="s">
        <v>375</v>
      </c>
      <c r="B30" s="165"/>
      <c r="C30" s="165"/>
      <c r="D30" s="165"/>
      <c r="F30" s="289"/>
      <c r="G30" s="289"/>
      <c r="H30" s="289"/>
      <c r="I30" s="289"/>
    </row>
    <row r="31" spans="1:9" x14ac:dyDescent="0.25">
      <c r="A31" s="93" t="s">
        <v>121</v>
      </c>
      <c r="B31" s="94"/>
      <c r="C31" s="94"/>
      <c r="D31" s="94"/>
      <c r="F31" s="289"/>
      <c r="G31" s="289"/>
      <c r="H31" s="289"/>
      <c r="I31" s="289"/>
    </row>
    <row r="32" spans="1:9" x14ac:dyDescent="0.25">
      <c r="A32" s="98" t="s">
        <v>372</v>
      </c>
      <c r="B32" s="166">
        <v>65443.823809452326</v>
      </c>
      <c r="C32" s="23"/>
      <c r="D32" s="23"/>
      <c r="F32" s="289"/>
      <c r="G32" s="289"/>
      <c r="H32" s="289"/>
      <c r="I32" s="289"/>
    </row>
    <row r="33" spans="1:9" x14ac:dyDescent="0.25">
      <c r="A33" s="23"/>
      <c r="B33" s="168" t="s">
        <v>338</v>
      </c>
      <c r="C33" s="168" t="s">
        <v>346</v>
      </c>
      <c r="D33" s="168" t="s">
        <v>19</v>
      </c>
      <c r="F33" s="289"/>
      <c r="G33" s="289"/>
      <c r="H33" s="289"/>
      <c r="I33" s="289"/>
    </row>
    <row r="34" spans="1:9" x14ac:dyDescent="0.25">
      <c r="A34" s="169" t="s">
        <v>127</v>
      </c>
      <c r="B34" s="181">
        <v>0.89000000000000012</v>
      </c>
      <c r="C34" s="182">
        <v>40444.727272727272</v>
      </c>
      <c r="D34" s="182">
        <v>35995.807272727274</v>
      </c>
      <c r="F34" s="289"/>
      <c r="G34" s="289"/>
      <c r="H34" s="289"/>
      <c r="I34" s="289"/>
    </row>
    <row r="35" spans="1:9" x14ac:dyDescent="0.25">
      <c r="A35" s="169" t="s">
        <v>123</v>
      </c>
      <c r="B35" s="181">
        <v>1.4000000000000001</v>
      </c>
      <c r="C35" s="182">
        <v>81742.388888888891</v>
      </c>
      <c r="D35" s="182">
        <v>114439.34444444446</v>
      </c>
      <c r="F35" s="289"/>
      <c r="G35" s="289"/>
      <c r="H35" s="289"/>
      <c r="I35" s="289"/>
    </row>
    <row r="36" spans="1:9" x14ac:dyDescent="0.25">
      <c r="A36" s="169" t="s">
        <v>125</v>
      </c>
      <c r="B36" s="181">
        <v>0.14500000000000002</v>
      </c>
      <c r="C36" s="182">
        <v>64373.333333333336</v>
      </c>
      <c r="D36" s="182">
        <v>9334.133333333335</v>
      </c>
      <c r="F36" s="289"/>
      <c r="G36" s="289"/>
      <c r="H36" s="289"/>
      <c r="I36" s="289"/>
    </row>
    <row r="37" spans="1:9" x14ac:dyDescent="0.25">
      <c r="A37" s="169" t="s">
        <v>129</v>
      </c>
      <c r="B37" s="181">
        <v>2.5481E-2</v>
      </c>
      <c r="C37" s="182">
        <v>49213.139201758175</v>
      </c>
      <c r="D37" s="182">
        <v>1254</v>
      </c>
      <c r="F37" s="289"/>
      <c r="G37" s="289"/>
      <c r="H37" s="289"/>
      <c r="I37" s="289"/>
    </row>
    <row r="38" spans="1:9" x14ac:dyDescent="0.25">
      <c r="A38" s="173" t="s">
        <v>19</v>
      </c>
      <c r="B38" s="174">
        <v>2.4604810000000001</v>
      </c>
      <c r="C38" s="175"/>
      <c r="D38" s="176">
        <v>161023.28505050507</v>
      </c>
      <c r="F38" s="289"/>
      <c r="G38" s="289"/>
      <c r="H38" s="289"/>
      <c r="I38" s="289"/>
    </row>
    <row r="39" spans="1:9" x14ac:dyDescent="0.25">
      <c r="A39" s="177" t="s">
        <v>345</v>
      </c>
      <c r="B39" s="174">
        <v>0.61512025000000004</v>
      </c>
      <c r="C39" s="175">
        <v>58943.39717417692</v>
      </c>
      <c r="D39" s="176">
        <v>40255.821262626268</v>
      </c>
      <c r="F39" s="150"/>
      <c r="G39" s="111"/>
      <c r="H39" s="111"/>
      <c r="I39" s="111"/>
    </row>
    <row r="40" spans="1:9" x14ac:dyDescent="0.25">
      <c r="A40" s="177" t="s">
        <v>344</v>
      </c>
      <c r="B40" s="183">
        <v>0.51750000000000007</v>
      </c>
      <c r="C40" s="178">
        <v>56793.236267545755</v>
      </c>
      <c r="D40" s="176">
        <v>22664.970303030306</v>
      </c>
      <c r="F40" s="149"/>
      <c r="G40" s="151"/>
      <c r="H40" s="111"/>
      <c r="I40" s="111"/>
    </row>
    <row r="41" spans="1:9" x14ac:dyDescent="0.25">
      <c r="A41" s="177" t="s">
        <v>374</v>
      </c>
      <c r="B41" s="183">
        <v>0.18926776923076924</v>
      </c>
      <c r="C41" s="23"/>
      <c r="D41" s="179">
        <v>12386.406542346544</v>
      </c>
      <c r="F41" s="111"/>
      <c r="G41" s="152"/>
      <c r="H41" s="152"/>
      <c r="I41" s="152"/>
    </row>
    <row r="42" spans="1:9" x14ac:dyDescent="0.25">
      <c r="A42" s="23"/>
      <c r="B42" s="23"/>
      <c r="C42" s="23"/>
      <c r="D42" s="23"/>
      <c r="F42" s="153"/>
      <c r="G42" s="154"/>
      <c r="H42" s="155"/>
      <c r="I42" s="155"/>
    </row>
    <row r="43" spans="1:9" x14ac:dyDescent="0.25">
      <c r="A43" s="93" t="s">
        <v>130</v>
      </c>
      <c r="B43" s="94"/>
      <c r="C43" s="94"/>
      <c r="D43" s="94"/>
      <c r="F43" s="153"/>
      <c r="G43" s="154"/>
      <c r="H43" s="155"/>
      <c r="I43" s="155"/>
    </row>
    <row r="44" spans="1:9" x14ac:dyDescent="0.25">
      <c r="A44" s="98" t="s">
        <v>372</v>
      </c>
      <c r="B44" s="166">
        <v>40997.719739366636</v>
      </c>
      <c r="C44" s="23"/>
      <c r="D44" s="23"/>
      <c r="F44" s="153"/>
      <c r="G44" s="154"/>
      <c r="H44" s="155"/>
      <c r="I44" s="155"/>
    </row>
    <row r="45" spans="1:9" x14ac:dyDescent="0.25">
      <c r="A45" s="98"/>
      <c r="B45" s="168" t="s">
        <v>338</v>
      </c>
      <c r="C45" s="168" t="s">
        <v>346</v>
      </c>
      <c r="D45" s="168" t="s">
        <v>19</v>
      </c>
      <c r="F45" s="153"/>
      <c r="G45" s="154"/>
      <c r="H45" s="155"/>
      <c r="I45" s="155"/>
    </row>
    <row r="46" spans="1:9" x14ac:dyDescent="0.25">
      <c r="A46" s="169" t="s">
        <v>180</v>
      </c>
      <c r="B46" s="170">
        <v>0.05</v>
      </c>
      <c r="C46" s="171">
        <v>119240</v>
      </c>
      <c r="D46" s="171">
        <v>5962</v>
      </c>
      <c r="F46" s="156"/>
      <c r="G46" s="157"/>
      <c r="H46" s="158"/>
      <c r="I46" s="159"/>
    </row>
    <row r="47" spans="1:9" x14ac:dyDescent="0.25">
      <c r="A47" s="169" t="s">
        <v>182</v>
      </c>
      <c r="B47" s="170">
        <v>1.1299999999999999</v>
      </c>
      <c r="C47" s="171">
        <v>43718.666666666664</v>
      </c>
      <c r="D47" s="171">
        <v>49402.093333333323</v>
      </c>
      <c r="F47" s="160"/>
      <c r="G47" s="157"/>
      <c r="H47" s="158"/>
      <c r="I47" s="159"/>
    </row>
    <row r="48" spans="1:9" x14ac:dyDescent="0.25">
      <c r="A48" s="169" t="s">
        <v>190</v>
      </c>
      <c r="B48" s="170">
        <v>0.5</v>
      </c>
      <c r="C48" s="171">
        <v>33578</v>
      </c>
      <c r="D48" s="171">
        <v>16789</v>
      </c>
      <c r="F48" s="160"/>
      <c r="G48" s="157"/>
      <c r="H48" s="158"/>
      <c r="I48" s="159"/>
    </row>
    <row r="49" spans="1:9" x14ac:dyDescent="0.25">
      <c r="A49" s="169" t="s">
        <v>188</v>
      </c>
      <c r="B49" s="170">
        <v>2.1462120000000002</v>
      </c>
      <c r="C49" s="171">
        <v>40106.041666666672</v>
      </c>
      <c r="D49" s="171">
        <v>86076.067897500019</v>
      </c>
      <c r="F49" s="160"/>
      <c r="G49" s="157"/>
      <c r="H49" s="111"/>
      <c r="I49" s="161"/>
    </row>
    <row r="50" spans="1:9" x14ac:dyDescent="0.25">
      <c r="A50" s="169" t="s">
        <v>186</v>
      </c>
      <c r="B50" s="170">
        <v>1.1200000000000001</v>
      </c>
      <c r="C50" s="171">
        <v>45237.419354838712</v>
      </c>
      <c r="D50" s="171">
        <v>50665.90967741936</v>
      </c>
      <c r="F50" s="111"/>
      <c r="G50" s="111"/>
      <c r="H50" s="111"/>
      <c r="I50" s="111"/>
    </row>
    <row r="51" spans="1:9" x14ac:dyDescent="0.25">
      <c r="A51" s="147" t="s">
        <v>154</v>
      </c>
      <c r="B51" s="170">
        <v>0.24</v>
      </c>
      <c r="C51" s="172">
        <v>62329.411764705881</v>
      </c>
      <c r="D51" s="171">
        <v>15874</v>
      </c>
      <c r="F51" s="150"/>
      <c r="G51" s="111"/>
      <c r="H51" s="111"/>
      <c r="I51" s="111"/>
    </row>
    <row r="52" spans="1:9" x14ac:dyDescent="0.25">
      <c r="A52" s="147" t="s">
        <v>178</v>
      </c>
      <c r="B52" s="170">
        <v>2.98</v>
      </c>
      <c r="C52" s="172">
        <v>37277.502525762786</v>
      </c>
      <c r="D52" s="171">
        <v>110027</v>
      </c>
      <c r="F52" s="149"/>
      <c r="G52" s="151"/>
      <c r="H52" s="111"/>
      <c r="I52" s="111"/>
    </row>
    <row r="53" spans="1:9" x14ac:dyDescent="0.25">
      <c r="A53" s="173" t="s">
        <v>19</v>
      </c>
      <c r="B53" s="174">
        <v>8.1662119999999998</v>
      </c>
      <c r="C53" s="175"/>
      <c r="D53" s="176">
        <v>334796.07090825267</v>
      </c>
      <c r="F53" s="149"/>
      <c r="G53" s="152"/>
      <c r="H53" s="152"/>
      <c r="I53" s="152"/>
    </row>
    <row r="54" spans="1:9" x14ac:dyDescent="0.25">
      <c r="A54" s="177" t="s">
        <v>345</v>
      </c>
      <c r="B54" s="174">
        <v>1.1666017142857144</v>
      </c>
      <c r="C54" s="175">
        <v>54498.148854091531</v>
      </c>
      <c r="D54" s="100">
        <v>47828.010129750379</v>
      </c>
      <c r="F54" s="153"/>
      <c r="G54" s="162"/>
      <c r="H54" s="163"/>
      <c r="I54" s="163"/>
    </row>
    <row r="55" spans="1:9" x14ac:dyDescent="0.25">
      <c r="A55" s="177" t="s">
        <v>344</v>
      </c>
      <c r="B55" s="174">
        <v>1.1200000000000001</v>
      </c>
      <c r="C55" s="178">
        <v>43718.666666666664</v>
      </c>
      <c r="D55" s="176">
        <v>49402.093333333323</v>
      </c>
      <c r="F55" s="153"/>
      <c r="G55" s="162"/>
      <c r="H55" s="163"/>
      <c r="I55" s="163"/>
    </row>
    <row r="56" spans="1:9" x14ac:dyDescent="0.25">
      <c r="A56" s="177" t="s">
        <v>374</v>
      </c>
      <c r="B56" s="174">
        <v>0.62817015384615382</v>
      </c>
      <c r="C56" s="179"/>
      <c r="D56" s="180">
        <v>25753.543916019436</v>
      </c>
      <c r="F56" s="153"/>
      <c r="G56" s="162"/>
      <c r="H56" s="163"/>
      <c r="I56" s="163"/>
    </row>
    <row r="57" spans="1:9" x14ac:dyDescent="0.25">
      <c r="A57" s="23"/>
      <c r="B57" s="23"/>
      <c r="C57" s="23"/>
      <c r="D57" s="23"/>
      <c r="F57" s="153"/>
      <c r="G57" s="162"/>
      <c r="H57" s="163"/>
      <c r="I57" s="163"/>
    </row>
    <row r="58" spans="1:9" x14ac:dyDescent="0.25">
      <c r="A58" s="23"/>
      <c r="B58" s="23"/>
      <c r="C58" s="23"/>
      <c r="D58" s="23"/>
      <c r="F58" s="153"/>
      <c r="G58" s="162"/>
      <c r="H58" s="163"/>
      <c r="I58" s="163"/>
    </row>
    <row r="59" spans="1:9" x14ac:dyDescent="0.25">
      <c r="A59" s="93" t="s">
        <v>340</v>
      </c>
      <c r="B59" s="94"/>
      <c r="C59" s="94"/>
      <c r="D59" s="94"/>
      <c r="F59" s="153"/>
      <c r="G59" s="162"/>
      <c r="H59" s="163"/>
      <c r="I59" s="163"/>
    </row>
    <row r="60" spans="1:9" x14ac:dyDescent="0.25">
      <c r="A60" s="98" t="s">
        <v>372</v>
      </c>
      <c r="B60" s="166">
        <v>32599.337748344369</v>
      </c>
      <c r="C60" s="23"/>
      <c r="D60" s="23"/>
      <c r="F60" s="153"/>
      <c r="G60" s="162"/>
      <c r="H60" s="163"/>
      <c r="I60" s="163"/>
    </row>
    <row r="61" spans="1:9" x14ac:dyDescent="0.25">
      <c r="A61" s="98"/>
      <c r="B61" s="168" t="s">
        <v>338</v>
      </c>
      <c r="C61" s="168" t="s">
        <v>346</v>
      </c>
      <c r="D61" s="168" t="s">
        <v>376</v>
      </c>
      <c r="F61" s="156"/>
      <c r="G61" s="157"/>
      <c r="H61" s="158"/>
      <c r="I61" s="159"/>
    </row>
    <row r="62" spans="1:9" x14ac:dyDescent="0.25">
      <c r="A62" s="169" t="s">
        <v>195</v>
      </c>
      <c r="B62" s="170">
        <v>6.0400000000000002E-2</v>
      </c>
      <c r="C62" s="171">
        <v>32599.337748344369</v>
      </c>
      <c r="D62" s="171">
        <v>1969</v>
      </c>
      <c r="F62" s="160"/>
      <c r="G62" s="157"/>
      <c r="H62" s="158"/>
      <c r="I62" s="159"/>
    </row>
    <row r="63" spans="1:9" x14ac:dyDescent="0.25">
      <c r="A63" s="173" t="s">
        <v>19</v>
      </c>
      <c r="B63" s="174">
        <v>6.0400000000000002E-2</v>
      </c>
      <c r="C63" s="175"/>
      <c r="D63" s="176">
        <v>1969</v>
      </c>
      <c r="F63" s="160"/>
      <c r="G63" s="157"/>
      <c r="H63" s="158"/>
      <c r="I63" s="159"/>
    </row>
    <row r="64" spans="1:9" x14ac:dyDescent="0.25">
      <c r="A64" s="177" t="s">
        <v>345</v>
      </c>
      <c r="B64" s="174">
        <v>6.0400000000000002E-2</v>
      </c>
      <c r="C64" s="175">
        <v>32599.337748344369</v>
      </c>
      <c r="D64" s="176">
        <v>1969</v>
      </c>
      <c r="F64" s="160"/>
      <c r="G64" s="157"/>
      <c r="H64" s="161"/>
      <c r="I64" s="164"/>
    </row>
    <row r="65" spans="1:9" x14ac:dyDescent="0.25">
      <c r="A65" s="177" t="s">
        <v>344</v>
      </c>
      <c r="B65" s="174">
        <v>6.0400000000000002E-2</v>
      </c>
      <c r="C65" s="178">
        <v>32599.337748344369</v>
      </c>
      <c r="D65" s="176">
        <v>1969</v>
      </c>
      <c r="F65" s="111"/>
      <c r="G65" s="111"/>
      <c r="H65" s="111"/>
      <c r="I65" s="111"/>
    </row>
    <row r="66" spans="1:9" x14ac:dyDescent="0.25">
      <c r="A66" s="177" t="s">
        <v>374</v>
      </c>
      <c r="B66" s="174">
        <v>4.6461538461538467E-3</v>
      </c>
      <c r="C66" s="179"/>
      <c r="D66" s="180">
        <v>151.46153846153845</v>
      </c>
      <c r="F66" s="111"/>
      <c r="G66" s="111"/>
      <c r="H66" s="111"/>
      <c r="I66" s="111"/>
    </row>
    <row r="67" spans="1:9" x14ac:dyDescent="0.25">
      <c r="F67" s="150"/>
      <c r="G67" s="111"/>
      <c r="H67" s="111"/>
      <c r="I67" s="111"/>
    </row>
    <row r="68" spans="1:9" ht="15.75" thickBot="1" x14ac:dyDescent="0.3">
      <c r="F68" s="150"/>
      <c r="G68" s="111"/>
      <c r="H68" s="111"/>
      <c r="I68" s="111"/>
    </row>
    <row r="69" spans="1:9" x14ac:dyDescent="0.25">
      <c r="A69" s="271"/>
      <c r="B69" s="272"/>
      <c r="C69" s="273">
        <v>10.817093</v>
      </c>
      <c r="D69" s="274">
        <v>478199</v>
      </c>
      <c r="E69" s="275"/>
      <c r="F69" s="276"/>
      <c r="G69" s="151"/>
      <c r="H69" s="111"/>
      <c r="I69" s="111"/>
    </row>
    <row r="70" spans="1:9" x14ac:dyDescent="0.25">
      <c r="A70" s="277" t="s">
        <v>336</v>
      </c>
      <c r="B70" s="97" t="s">
        <v>339</v>
      </c>
      <c r="C70" s="110" t="s">
        <v>379</v>
      </c>
      <c r="D70" s="110" t="s">
        <v>377</v>
      </c>
      <c r="E70" s="110" t="s">
        <v>378</v>
      </c>
      <c r="F70" s="278" t="s">
        <v>480</v>
      </c>
      <c r="G70" s="152"/>
      <c r="H70" s="152"/>
      <c r="I70" s="152"/>
    </row>
    <row r="71" spans="1:9" x14ac:dyDescent="0.25">
      <c r="A71" s="279" t="s">
        <v>290</v>
      </c>
      <c r="B71" s="280">
        <v>68299.908871875465</v>
      </c>
      <c r="C71" s="99">
        <v>68299.908871875465</v>
      </c>
      <c r="D71" s="99">
        <v>6314.0724473641358</v>
      </c>
      <c r="E71" s="109">
        <v>0.14516781906050252</v>
      </c>
      <c r="F71" s="281"/>
      <c r="G71" s="162"/>
      <c r="H71" s="163"/>
      <c r="I71" s="163"/>
    </row>
    <row r="72" spans="1:9" x14ac:dyDescent="0.25">
      <c r="A72" s="279" t="s">
        <v>222</v>
      </c>
      <c r="B72" s="280">
        <v>43312.201474201473</v>
      </c>
      <c r="C72" s="99">
        <v>43312.201474201473</v>
      </c>
      <c r="D72" s="99">
        <v>4004.0518718107974</v>
      </c>
      <c r="E72" s="109">
        <v>9.2057777683331468E-2</v>
      </c>
      <c r="F72" s="282">
        <v>0.24409048608974029</v>
      </c>
      <c r="G72" s="157"/>
      <c r="H72" s="158"/>
      <c r="I72" s="159"/>
    </row>
    <row r="73" spans="1:9" x14ac:dyDescent="0.25">
      <c r="A73" s="279" t="s">
        <v>220</v>
      </c>
      <c r="B73" s="280">
        <v>27856.831547911548</v>
      </c>
      <c r="C73" s="99">
        <v>27856.831547911548</v>
      </c>
      <c r="D73" s="99">
        <v>2575.2604279090092</v>
      </c>
      <c r="E73" s="109">
        <v>5.9208211966023945E-2</v>
      </c>
      <c r="F73" s="281"/>
      <c r="G73" s="157"/>
      <c r="H73" s="158"/>
      <c r="I73" s="159"/>
    </row>
    <row r="74" spans="1:9" x14ac:dyDescent="0.25">
      <c r="A74" s="279" t="s">
        <v>204</v>
      </c>
      <c r="B74" s="280">
        <v>291568.23832923832</v>
      </c>
      <c r="C74" s="99">
        <v>291568.23832923832</v>
      </c>
      <c r="D74" s="99">
        <v>26954.39877693927</v>
      </c>
      <c r="E74" s="109">
        <v>0.61971276337965187</v>
      </c>
      <c r="F74" s="281"/>
      <c r="G74" s="157"/>
      <c r="H74" s="158"/>
      <c r="I74" s="159"/>
    </row>
    <row r="75" spans="1:9" x14ac:dyDescent="0.25">
      <c r="A75" s="279" t="s">
        <v>236</v>
      </c>
      <c r="B75" s="280">
        <v>23427.125307125309</v>
      </c>
      <c r="C75" s="99">
        <v>23427.125307125309</v>
      </c>
      <c r="D75" s="99">
        <v>2165.7505678397429</v>
      </c>
      <c r="E75" s="109">
        <v>4.9793107251024378E-2</v>
      </c>
      <c r="F75" s="281"/>
      <c r="G75" s="157"/>
      <c r="H75" s="161"/>
      <c r="I75" s="164"/>
    </row>
    <row r="76" spans="1:9" s="26" customFormat="1" ht="14.45" x14ac:dyDescent="0.3">
      <c r="A76" s="279" t="s">
        <v>274</v>
      </c>
      <c r="B76" s="280">
        <v>16025.017199017198</v>
      </c>
      <c r="C76" s="99">
        <v>16025.017199017198</v>
      </c>
      <c r="D76" s="99">
        <v>1481.4532147423711</v>
      </c>
      <c r="E76" s="109">
        <v>3.4060320659465772E-2</v>
      </c>
      <c r="F76" s="281"/>
      <c r="G76" s="111"/>
      <c r="H76" s="111"/>
      <c r="I76" s="111"/>
    </row>
    <row r="77" spans="1:9" s="26" customFormat="1" thickBot="1" x14ac:dyDescent="0.35">
      <c r="A77" s="283" t="s">
        <v>337</v>
      </c>
      <c r="B77" s="284">
        <v>470489.32272936933</v>
      </c>
      <c r="C77" s="285">
        <v>470489.32272936933</v>
      </c>
      <c r="D77" s="285">
        <v>219218.47549513716</v>
      </c>
      <c r="E77" s="286">
        <v>0.99999999999999989</v>
      </c>
      <c r="F77" s="287"/>
    </row>
    <row r="78" spans="1:9" s="26" customFormat="1" ht="14.45" x14ac:dyDescent="0.3"/>
    <row r="79" spans="1:9" s="26" customFormat="1" ht="14.45" x14ac:dyDescent="0.3"/>
    <row r="80" spans="1:9" s="26" customFormat="1" ht="14.45" x14ac:dyDescent="0.3"/>
    <row r="81" s="26" customFormat="1" ht="14.45" x14ac:dyDescent="0.3"/>
    <row r="82" s="26" customFormat="1" ht="14.45" x14ac:dyDescent="0.3"/>
    <row r="83" s="26" customFormat="1" ht="14.45" x14ac:dyDescent="0.3"/>
    <row r="84" s="26" customFormat="1" ht="14.45" x14ac:dyDescent="0.3"/>
    <row r="85" s="26" customFormat="1" ht="14.45" x14ac:dyDescent="0.3"/>
    <row r="86" s="26" customFormat="1" ht="14.45" x14ac:dyDescent="0.3"/>
    <row r="87" s="26" customFormat="1" ht="14.45" x14ac:dyDescent="0.3"/>
    <row r="88" s="26" customFormat="1" ht="14.45" x14ac:dyDescent="0.3"/>
    <row r="89" s="26" customFormat="1" ht="14.45" x14ac:dyDescent="0.3"/>
    <row r="90" s="26" customFormat="1" ht="14.45" x14ac:dyDescent="0.3"/>
    <row r="91" s="26" customFormat="1" ht="14.45" x14ac:dyDescent="0.3"/>
    <row r="92" s="26" customFormat="1" ht="14.45" x14ac:dyDescent="0.3"/>
    <row r="93" s="26" customFormat="1" ht="14.45" x14ac:dyDescent="0.3"/>
    <row r="94" s="26" customFormat="1" ht="14.45" x14ac:dyDescent="0.3"/>
    <row r="95" s="26" customFormat="1" ht="14.45" x14ac:dyDescent="0.3"/>
    <row r="96" s="26" customFormat="1" ht="14.45" x14ac:dyDescent="0.3"/>
    <row r="97" s="26" customFormat="1" ht="14.45" x14ac:dyDescent="0.3"/>
    <row r="98" s="26" customFormat="1" ht="14.45" x14ac:dyDescent="0.3"/>
    <row r="99" s="26" customFormat="1" ht="14.45" x14ac:dyDescent="0.3"/>
    <row r="100" s="26" customFormat="1" ht="14.45" x14ac:dyDescent="0.3"/>
    <row r="101" s="26" customFormat="1" ht="14.45" x14ac:dyDescent="0.3"/>
    <row r="102" s="26" customFormat="1" ht="14.45" x14ac:dyDescent="0.3"/>
    <row r="103" s="26" customFormat="1" ht="14.45" x14ac:dyDescent="0.3"/>
    <row r="104" s="26" customFormat="1" ht="14.45" x14ac:dyDescent="0.3"/>
    <row r="105" s="26" customFormat="1" ht="14.45" x14ac:dyDescent="0.3"/>
    <row r="106" s="26" customFormat="1" ht="14.45" x14ac:dyDescent="0.3"/>
    <row r="107" s="26" customFormat="1" ht="14.45" x14ac:dyDescent="0.3"/>
    <row r="108" s="26" customFormat="1" ht="14.45" x14ac:dyDescent="0.3"/>
    <row r="109" s="26" customFormat="1" ht="14.45" x14ac:dyDescent="0.3"/>
    <row r="110" s="26" customFormat="1" x14ac:dyDescent="0.25"/>
    <row r="111" s="26" customFormat="1" x14ac:dyDescent="0.25"/>
    <row r="112" s="26" customFormat="1" x14ac:dyDescent="0.25"/>
    <row r="113" s="26" customFormat="1" x14ac:dyDescent="0.25"/>
    <row r="114" s="26" customFormat="1" x14ac:dyDescent="0.25"/>
    <row r="115" s="26" customFormat="1" x14ac:dyDescent="0.25"/>
    <row r="116" s="26" customFormat="1" x14ac:dyDescent="0.25"/>
    <row r="117" s="26" customFormat="1" x14ac:dyDescent="0.25"/>
    <row r="118" s="26" customFormat="1" x14ac:dyDescent="0.25"/>
    <row r="119" s="26" customFormat="1" x14ac:dyDescent="0.25"/>
    <row r="120" s="26" customFormat="1" x14ac:dyDescent="0.25"/>
    <row r="121" s="26" customFormat="1" x14ac:dyDescent="0.25"/>
    <row r="122" s="26" customFormat="1" x14ac:dyDescent="0.25"/>
    <row r="123" s="26" customFormat="1" x14ac:dyDescent="0.25"/>
    <row r="124" s="26" customFormat="1" x14ac:dyDescent="0.25"/>
    <row r="125" s="26" customFormat="1" x14ac:dyDescent="0.25"/>
    <row r="126" s="26" customFormat="1" x14ac:dyDescent="0.25"/>
    <row r="127" s="26" customFormat="1" x14ac:dyDescent="0.25"/>
    <row r="128" s="26" customFormat="1" x14ac:dyDescent="0.25"/>
    <row r="129" s="26" customFormat="1" x14ac:dyDescent="0.25"/>
    <row r="130" s="26" customFormat="1" x14ac:dyDescent="0.25"/>
    <row r="131" s="26" customFormat="1" x14ac:dyDescent="0.25"/>
    <row r="132" s="26" customFormat="1" x14ac:dyDescent="0.25"/>
    <row r="133" s="26" customFormat="1" x14ac:dyDescent="0.25"/>
    <row r="134" s="26" customFormat="1" x14ac:dyDescent="0.25"/>
    <row r="135" s="26" customFormat="1" x14ac:dyDescent="0.25"/>
    <row r="136" s="26" customFormat="1" x14ac:dyDescent="0.25"/>
    <row r="137" s="26" customFormat="1" x14ac:dyDescent="0.25"/>
    <row r="138" s="26" customFormat="1" x14ac:dyDescent="0.25"/>
    <row r="139" s="26" customFormat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IE618"/>
  <sheetViews>
    <sheetView topLeftCell="F1" zoomScaleNormal="100" workbookViewId="0">
      <selection activeCell="M15" sqref="M15"/>
    </sheetView>
  </sheetViews>
  <sheetFormatPr defaultRowHeight="15" x14ac:dyDescent="0.25"/>
  <cols>
    <col min="1" max="1" width="38.85546875" customWidth="1"/>
    <col min="2" max="2" width="19.28515625" customWidth="1"/>
    <col min="3" max="4" width="19.28515625" style="19" customWidth="1"/>
    <col min="5" max="5" width="13.28515625" style="19" customWidth="1"/>
    <col min="7" max="7" width="42.42578125" customWidth="1"/>
    <col min="8" max="8" width="21.140625" customWidth="1"/>
    <col min="9" max="9" width="12.85546875" style="19" customWidth="1"/>
    <col min="10" max="10" width="14.5703125" style="19" customWidth="1"/>
    <col min="11" max="12" width="9.140625" style="19"/>
    <col min="13" max="13" width="34.28515625" style="19" customWidth="1"/>
    <col min="14" max="14" width="19.7109375" style="19" customWidth="1"/>
    <col min="15" max="15" width="11.5703125" style="26" customWidth="1"/>
    <col min="16" max="239" width="9.140625" style="26"/>
  </cols>
  <sheetData>
    <row r="1" spans="1:17" x14ac:dyDescent="0.25">
      <c r="A1" s="224" t="s">
        <v>516</v>
      </c>
      <c r="G1" s="236" t="s">
        <v>508</v>
      </c>
      <c r="M1" s="253" t="s">
        <v>514</v>
      </c>
    </row>
    <row r="2" spans="1:17" x14ac:dyDescent="0.25">
      <c r="A2" s="93" t="s">
        <v>486</v>
      </c>
      <c r="B2" s="94"/>
      <c r="C2" s="248"/>
      <c r="D2" s="248"/>
      <c r="E2" s="248"/>
      <c r="G2" s="93" t="s">
        <v>509</v>
      </c>
      <c r="H2" s="94"/>
      <c r="I2" s="248"/>
      <c r="J2" s="248"/>
      <c r="M2" s="254"/>
    </row>
    <row r="3" spans="1:17" x14ac:dyDescent="0.25">
      <c r="A3" s="98" t="s">
        <v>506</v>
      </c>
      <c r="B3" s="243">
        <f>D10/B10</f>
        <v>62542.450862068959</v>
      </c>
      <c r="C3" s="249"/>
      <c r="D3" s="249"/>
      <c r="G3" s="98" t="s">
        <v>506</v>
      </c>
      <c r="H3" s="243">
        <f>J12/H12</f>
        <v>53306.960299625469</v>
      </c>
      <c r="I3" s="249"/>
      <c r="J3" s="249"/>
      <c r="M3" s="255" t="s">
        <v>513</v>
      </c>
      <c r="N3" s="255" t="s">
        <v>503</v>
      </c>
      <c r="Q3" s="232"/>
    </row>
    <row r="4" spans="1:17" x14ac:dyDescent="0.25">
      <c r="A4" s="98"/>
      <c r="B4" s="184" t="s">
        <v>338</v>
      </c>
      <c r="C4" s="250" t="s">
        <v>346</v>
      </c>
      <c r="D4" s="251" t="s">
        <v>19</v>
      </c>
      <c r="G4" s="98"/>
      <c r="H4" s="184" t="s">
        <v>338</v>
      </c>
      <c r="I4" s="250" t="s">
        <v>346</v>
      </c>
      <c r="J4" s="251" t="s">
        <v>19</v>
      </c>
      <c r="M4" s="95">
        <v>72549.243000000002</v>
      </c>
      <c r="N4" s="95">
        <v>22068</v>
      </c>
      <c r="O4" s="233" t="s">
        <v>515</v>
      </c>
      <c r="Q4" s="232"/>
    </row>
    <row r="5" spans="1:17" x14ac:dyDescent="0.25">
      <c r="A5" s="211" t="s">
        <v>190</v>
      </c>
      <c r="B5" s="181">
        <v>0.05</v>
      </c>
      <c r="C5" s="172">
        <v>58191.12</v>
      </c>
      <c r="D5" s="172">
        <f>C5*B5</f>
        <v>2909.5560000000005</v>
      </c>
      <c r="G5" s="225" t="s">
        <v>190</v>
      </c>
      <c r="H5" s="181">
        <v>0.05</v>
      </c>
      <c r="I5" s="172">
        <v>58191.12</v>
      </c>
      <c r="J5" s="172">
        <f>I5*H5</f>
        <v>2909.5560000000005</v>
      </c>
      <c r="M5" s="95">
        <v>4175</v>
      </c>
      <c r="N5" s="95">
        <v>1164.8500000000001</v>
      </c>
      <c r="Q5" s="232"/>
    </row>
    <row r="6" spans="1:17" x14ac:dyDescent="0.25">
      <c r="A6" s="461" t="s">
        <v>186</v>
      </c>
      <c r="B6" s="181">
        <v>0.04</v>
      </c>
      <c r="C6" s="172">
        <v>97875.839999999997</v>
      </c>
      <c r="D6" s="172">
        <f t="shared" ref="D6:D9" si="0">C6*B6</f>
        <v>3915.0335999999998</v>
      </c>
      <c r="G6" s="225" t="s">
        <v>186</v>
      </c>
      <c r="H6" s="181">
        <v>1</v>
      </c>
      <c r="I6" s="172">
        <v>58152.98</v>
      </c>
      <c r="J6" s="172">
        <f t="shared" ref="J6:J8" si="1">I6*H6</f>
        <v>58152.98</v>
      </c>
      <c r="M6" s="95">
        <v>3500</v>
      </c>
      <c r="N6" s="95">
        <v>976.5</v>
      </c>
      <c r="Q6" s="232"/>
    </row>
    <row r="7" spans="1:17" x14ac:dyDescent="0.25">
      <c r="A7" s="461"/>
      <c r="B7" s="181">
        <v>0.02</v>
      </c>
      <c r="C7" s="172">
        <v>114760.67</v>
      </c>
      <c r="D7" s="172">
        <f t="shared" si="0"/>
        <v>2295.2134000000001</v>
      </c>
      <c r="G7" s="222" t="s">
        <v>488</v>
      </c>
      <c r="H7" s="215">
        <v>0.5</v>
      </c>
      <c r="I7" s="216">
        <v>55500</v>
      </c>
      <c r="J7" s="216">
        <f t="shared" si="1"/>
        <v>27750</v>
      </c>
      <c r="M7" s="95">
        <v>22200</v>
      </c>
      <c r="N7" s="95">
        <v>6194</v>
      </c>
      <c r="Q7" s="232"/>
    </row>
    <row r="8" spans="1:17" x14ac:dyDescent="0.25">
      <c r="A8" s="461"/>
      <c r="B8" s="181">
        <v>1</v>
      </c>
      <c r="C8" s="172">
        <v>58152.98</v>
      </c>
      <c r="D8" s="172">
        <f t="shared" si="0"/>
        <v>58152.98</v>
      </c>
      <c r="G8" s="213" t="s">
        <v>488</v>
      </c>
      <c r="H8" s="110">
        <v>0.5</v>
      </c>
      <c r="I8" s="95">
        <v>59500</v>
      </c>
      <c r="J8" s="95">
        <f t="shared" si="1"/>
        <v>29750</v>
      </c>
      <c r="M8" s="95">
        <v>4641</v>
      </c>
      <c r="N8" s="95">
        <v>1294.8779999999999</v>
      </c>
      <c r="Q8" s="232"/>
    </row>
    <row r="9" spans="1:17" x14ac:dyDescent="0.25">
      <c r="A9" s="461"/>
      <c r="B9" s="181">
        <v>0.05</v>
      </c>
      <c r="C9" s="172">
        <v>105529.2</v>
      </c>
      <c r="D9" s="172">
        <f t="shared" si="0"/>
        <v>5276.46</v>
      </c>
      <c r="G9" s="214" t="s">
        <v>498</v>
      </c>
      <c r="H9" s="215">
        <v>0.21</v>
      </c>
      <c r="I9" s="216">
        <v>42580</v>
      </c>
      <c r="J9" s="216">
        <f t="shared" ref="J9:J11" si="2">I9*H9</f>
        <v>8941.7999999999993</v>
      </c>
      <c r="M9" s="95">
        <v>4850.3</v>
      </c>
      <c r="N9" s="95">
        <v>1353.2</v>
      </c>
      <c r="Q9" s="232"/>
    </row>
    <row r="10" spans="1:17" x14ac:dyDescent="0.25">
      <c r="A10" s="173" t="s">
        <v>19</v>
      </c>
      <c r="B10" s="174">
        <f>SUM(B5:B9)</f>
        <v>1.1600000000000001</v>
      </c>
      <c r="C10" s="186" t="s">
        <v>373</v>
      </c>
      <c r="D10" s="175">
        <f>SUM(D5:D9)</f>
        <v>72549.243000000002</v>
      </c>
      <c r="G10" s="22" t="s">
        <v>499</v>
      </c>
      <c r="H10" s="110">
        <v>0.21</v>
      </c>
      <c r="I10" s="95">
        <v>34000</v>
      </c>
      <c r="J10" s="95">
        <f t="shared" si="2"/>
        <v>7140</v>
      </c>
      <c r="M10" s="95">
        <v>4250</v>
      </c>
      <c r="N10" s="95">
        <v>1231.1770000000001</v>
      </c>
      <c r="Q10" s="232"/>
    </row>
    <row r="11" spans="1:17" x14ac:dyDescent="0.25">
      <c r="A11" s="177"/>
      <c r="B11" s="174"/>
      <c r="C11" s="252"/>
      <c r="D11" s="178"/>
      <c r="G11" s="237" t="s">
        <v>500</v>
      </c>
      <c r="H11" s="110">
        <v>0.2</v>
      </c>
      <c r="I11" s="95">
        <v>38426.239999999998</v>
      </c>
      <c r="J11" s="95">
        <f t="shared" si="2"/>
        <v>7685.2479999999996</v>
      </c>
      <c r="M11" s="95">
        <v>4000</v>
      </c>
      <c r="N11" s="95">
        <v>1456.8220000000001</v>
      </c>
    </row>
    <row r="12" spans="1:17" x14ac:dyDescent="0.25">
      <c r="A12" s="93" t="s">
        <v>492</v>
      </c>
      <c r="B12" s="94"/>
      <c r="C12" s="248"/>
      <c r="D12" s="248"/>
      <c r="E12" s="248"/>
      <c r="H12" s="228">
        <f>SUM(H5:H11)</f>
        <v>2.67</v>
      </c>
      <c r="I12" s="235" t="s">
        <v>373</v>
      </c>
      <c r="J12" s="235">
        <f>SUM(J5:J11)</f>
        <v>142329.584</v>
      </c>
      <c r="M12" s="95">
        <v>1707.296</v>
      </c>
      <c r="N12" s="95">
        <v>275.01499999999999</v>
      </c>
    </row>
    <row r="13" spans="1:17" x14ac:dyDescent="0.25">
      <c r="A13" s="98" t="s">
        <v>504</v>
      </c>
      <c r="B13" s="243">
        <f>D17/B17</f>
        <v>76750</v>
      </c>
      <c r="C13" s="249"/>
      <c r="D13" s="249"/>
      <c r="M13" s="95">
        <v>8941.7999999999993</v>
      </c>
      <c r="N13" s="95">
        <v>2701.1396999999997</v>
      </c>
    </row>
    <row r="14" spans="1:17" x14ac:dyDescent="0.25">
      <c r="A14" s="98"/>
      <c r="B14" s="184" t="s">
        <v>338</v>
      </c>
      <c r="C14" s="251" t="s">
        <v>346</v>
      </c>
      <c r="D14" s="251" t="s">
        <v>19</v>
      </c>
      <c r="E14" s="250" t="s">
        <v>503</v>
      </c>
      <c r="G14" s="93" t="s">
        <v>510</v>
      </c>
      <c r="H14" s="94"/>
      <c r="I14" s="248"/>
      <c r="J14" s="248"/>
      <c r="M14" s="95">
        <v>7140</v>
      </c>
      <c r="N14" s="95">
        <v>2416.6715999999997</v>
      </c>
    </row>
    <row r="15" spans="1:17" x14ac:dyDescent="0.25">
      <c r="A15" s="213" t="s">
        <v>490</v>
      </c>
      <c r="B15" s="110">
        <v>0.05</v>
      </c>
      <c r="C15" s="95">
        <v>83500</v>
      </c>
      <c r="D15" s="95">
        <f>C15*B15</f>
        <v>4175</v>
      </c>
      <c r="E15" s="95">
        <v>1164.8500000000001</v>
      </c>
      <c r="G15" s="98" t="s">
        <v>504</v>
      </c>
      <c r="H15" s="243">
        <f>J28/H28</f>
        <v>83257.683006535939</v>
      </c>
      <c r="I15" s="249"/>
      <c r="J15" s="249"/>
      <c r="M15" s="95">
        <v>7685.2479999999996</v>
      </c>
      <c r="N15" s="95">
        <v>2571.16</v>
      </c>
    </row>
    <row r="16" spans="1:17" x14ac:dyDescent="0.25">
      <c r="A16" s="213" t="s">
        <v>489</v>
      </c>
      <c r="B16" s="110">
        <v>0.05</v>
      </c>
      <c r="C16" s="95">
        <v>70000</v>
      </c>
      <c r="D16" s="95">
        <f t="shared" ref="D16:D21" si="3">C16*B16</f>
        <v>3500</v>
      </c>
      <c r="E16" s="95">
        <v>976.5</v>
      </c>
      <c r="G16" s="98"/>
      <c r="H16" s="184" t="s">
        <v>338</v>
      </c>
      <c r="I16" s="250" t="s">
        <v>346</v>
      </c>
      <c r="J16" s="251" t="s">
        <v>19</v>
      </c>
      <c r="M16" s="95">
        <v>7507.2440000000006</v>
      </c>
      <c r="N16" s="95">
        <v>1574.049</v>
      </c>
    </row>
    <row r="17" spans="1:15" x14ac:dyDescent="0.25">
      <c r="A17" s="223"/>
      <c r="B17" s="219">
        <f>SUM(B15:B16)</f>
        <v>0.1</v>
      </c>
      <c r="C17" s="220" t="s">
        <v>373</v>
      </c>
      <c r="D17" s="220">
        <f>SUM(D15:D16)</f>
        <v>7675</v>
      </c>
      <c r="E17" s="19">
        <f>SUM(E15:E16)</f>
        <v>2141.3500000000004</v>
      </c>
      <c r="G17" s="213" t="s">
        <v>490</v>
      </c>
      <c r="H17" s="110">
        <v>0.05</v>
      </c>
      <c r="I17" s="95">
        <v>83500</v>
      </c>
      <c r="J17" s="95">
        <f>I17*H17</f>
        <v>4175</v>
      </c>
      <c r="M17" s="95">
        <v>7024.0080000000007</v>
      </c>
      <c r="N17" s="95">
        <v>1315.3620000000001</v>
      </c>
    </row>
    <row r="18" spans="1:15" x14ac:dyDescent="0.25">
      <c r="A18" s="223"/>
      <c r="B18" s="217"/>
      <c r="C18" s="25"/>
      <c r="D18" s="25"/>
      <c r="G18" s="221" t="s">
        <v>489</v>
      </c>
      <c r="H18" s="110">
        <v>0.05</v>
      </c>
      <c r="I18" s="230">
        <v>70000</v>
      </c>
      <c r="J18" s="230">
        <f t="shared" ref="J18" si="4">I18*H18</f>
        <v>3500</v>
      </c>
      <c r="L18" s="256" t="s">
        <v>19</v>
      </c>
      <c r="M18" s="235">
        <f>SUM(M4:M17)</f>
        <v>160171.13900000002</v>
      </c>
      <c r="N18" s="235">
        <f>SUM(N4:N17)</f>
        <v>46592.8243</v>
      </c>
      <c r="O18" s="234"/>
    </row>
    <row r="19" spans="1:15" x14ac:dyDescent="0.25">
      <c r="A19" s="218" t="s">
        <v>507</v>
      </c>
      <c r="B19" s="244">
        <f>D23/B23</f>
        <v>46437.716262975773</v>
      </c>
      <c r="C19" s="25"/>
      <c r="D19" s="25"/>
      <c r="G19" s="22" t="s">
        <v>495</v>
      </c>
      <c r="H19" s="110">
        <v>0.05</v>
      </c>
      <c r="I19" s="95">
        <v>85000</v>
      </c>
      <c r="J19" s="95">
        <f>I19*H19</f>
        <v>4250</v>
      </c>
      <c r="M19" s="257"/>
      <c r="N19" s="231">
        <f>N18/M18</f>
        <v>0.29089400619171468</v>
      </c>
      <c r="O19" s="234"/>
    </row>
    <row r="20" spans="1:15" x14ac:dyDescent="0.25">
      <c r="A20" s="213" t="s">
        <v>488</v>
      </c>
      <c r="B20" s="110">
        <v>0.4</v>
      </c>
      <c r="C20" s="95">
        <v>55500</v>
      </c>
      <c r="D20" s="95">
        <f t="shared" si="3"/>
        <v>22200</v>
      </c>
      <c r="E20" s="95">
        <v>6194</v>
      </c>
      <c r="G20" s="22" t="s">
        <v>496</v>
      </c>
      <c r="H20" s="110">
        <v>0.05</v>
      </c>
      <c r="I20" s="95">
        <v>80000</v>
      </c>
      <c r="J20" s="95">
        <f t="shared" ref="J20:J21" si="5">I20*H20</f>
        <v>4000</v>
      </c>
      <c r="M20" s="235"/>
      <c r="N20" s="235"/>
      <c r="O20" s="234"/>
    </row>
    <row r="21" spans="1:15" x14ac:dyDescent="0.25">
      <c r="A21" s="213" t="s">
        <v>488</v>
      </c>
      <c r="B21" s="110">
        <v>7.8E-2</v>
      </c>
      <c r="C21" s="95">
        <v>59500</v>
      </c>
      <c r="D21" s="95">
        <f t="shared" si="3"/>
        <v>4641</v>
      </c>
      <c r="E21" s="95">
        <v>1294.8779999999999</v>
      </c>
      <c r="G21" s="22" t="s">
        <v>497</v>
      </c>
      <c r="H21" s="110">
        <v>0.02</v>
      </c>
      <c r="I21" s="95">
        <v>85364.800000000003</v>
      </c>
      <c r="J21" s="95">
        <f t="shared" si="5"/>
        <v>1707.296</v>
      </c>
      <c r="O21" s="234"/>
    </row>
    <row r="22" spans="1:15" ht="14.45" x14ac:dyDescent="0.3">
      <c r="A22" s="229" t="s">
        <v>512</v>
      </c>
      <c r="B22" s="110">
        <v>0.1</v>
      </c>
      <c r="C22" s="95">
        <v>48503</v>
      </c>
      <c r="D22" s="95">
        <f>C22*B22</f>
        <v>4850.3</v>
      </c>
      <c r="E22" s="95">
        <v>1353.2</v>
      </c>
      <c r="G22" s="225" t="s">
        <v>186</v>
      </c>
      <c r="H22" s="181">
        <v>0.04</v>
      </c>
      <c r="I22" s="172">
        <v>97875.839999999997</v>
      </c>
      <c r="J22" s="172">
        <f t="shared" ref="J22:J27" si="6">I22*H22</f>
        <v>3915.0335999999998</v>
      </c>
    </row>
    <row r="23" spans="1:15" ht="14.45" x14ac:dyDescent="0.3">
      <c r="A23" s="173" t="s">
        <v>19</v>
      </c>
      <c r="B23" s="174">
        <f>SUM(B20:B22)</f>
        <v>0.57800000000000007</v>
      </c>
      <c r="C23" s="186" t="s">
        <v>373</v>
      </c>
      <c r="D23" s="175">
        <f>SUM(D20:D21)</f>
        <v>26841</v>
      </c>
      <c r="E23" s="235">
        <f>SUM(E20:E22)</f>
        <v>8842.0779999999995</v>
      </c>
      <c r="G23" s="225" t="s">
        <v>186</v>
      </c>
      <c r="H23" s="181">
        <v>0.02</v>
      </c>
      <c r="I23" s="172">
        <v>114760.67</v>
      </c>
      <c r="J23" s="172">
        <f t="shared" si="6"/>
        <v>2295.2134000000001</v>
      </c>
    </row>
    <row r="24" spans="1:15" ht="14.45" x14ac:dyDescent="0.3">
      <c r="G24" s="225" t="s">
        <v>186</v>
      </c>
      <c r="H24" s="181">
        <v>0.05</v>
      </c>
      <c r="I24" s="172">
        <v>105529.2</v>
      </c>
      <c r="J24" s="172">
        <f t="shared" si="6"/>
        <v>5276.46</v>
      </c>
    </row>
    <row r="25" spans="1:15" ht="14.45" x14ac:dyDescent="0.3">
      <c r="A25" s="93" t="s">
        <v>493</v>
      </c>
      <c r="B25" s="94"/>
      <c r="C25" s="248"/>
      <c r="D25" s="248"/>
      <c r="E25" s="248"/>
      <c r="G25" s="212" t="s">
        <v>491</v>
      </c>
      <c r="H25" s="110">
        <v>1</v>
      </c>
      <c r="I25" s="172">
        <v>83734</v>
      </c>
      <c r="J25" s="95">
        <f t="shared" si="6"/>
        <v>83734</v>
      </c>
    </row>
    <row r="26" spans="1:15" ht="14.45" x14ac:dyDescent="0.3">
      <c r="A26" s="98" t="s">
        <v>506</v>
      </c>
      <c r="B26" s="243">
        <f>D29/B29</f>
        <v>83734</v>
      </c>
      <c r="C26" s="249"/>
      <c r="D26" s="249"/>
      <c r="G26" s="22" t="s">
        <v>501</v>
      </c>
      <c r="H26" s="110">
        <v>0.1</v>
      </c>
      <c r="I26" s="172">
        <v>75072.44</v>
      </c>
      <c r="J26" s="95">
        <f t="shared" si="6"/>
        <v>7507.2440000000006</v>
      </c>
    </row>
    <row r="27" spans="1:15" ht="14.45" x14ac:dyDescent="0.3">
      <c r="A27" s="98"/>
      <c r="B27" s="184" t="s">
        <v>338</v>
      </c>
      <c r="C27" s="251" t="s">
        <v>346</v>
      </c>
      <c r="D27" s="251" t="s">
        <v>19</v>
      </c>
      <c r="G27" s="22" t="s">
        <v>502</v>
      </c>
      <c r="H27" s="110">
        <v>0.1</v>
      </c>
      <c r="I27" s="172">
        <v>70240.08</v>
      </c>
      <c r="J27" s="95">
        <f t="shared" si="6"/>
        <v>7024.0080000000007</v>
      </c>
    </row>
    <row r="28" spans="1:15" ht="14.45" x14ac:dyDescent="0.3">
      <c r="A28" s="212" t="s">
        <v>491</v>
      </c>
      <c r="B28" s="110">
        <v>1</v>
      </c>
      <c r="C28" s="95">
        <v>83734</v>
      </c>
      <c r="D28" s="95">
        <f>C28*B28</f>
        <v>83734</v>
      </c>
      <c r="G28" s="238" t="s">
        <v>19</v>
      </c>
      <c r="H28" s="219">
        <f>SUM(H17:H27)</f>
        <v>1.5300000000000002</v>
      </c>
      <c r="I28" s="220" t="s">
        <v>373</v>
      </c>
      <c r="J28" s="220">
        <f>SUM(J17:J27)</f>
        <v>127384.255</v>
      </c>
    </row>
    <row r="29" spans="1:15" thickBot="1" x14ac:dyDescent="0.35">
      <c r="A29" s="173" t="s">
        <v>19</v>
      </c>
      <c r="B29" s="174">
        <f>SUM(B28)</f>
        <v>1</v>
      </c>
      <c r="C29" s="186" t="s">
        <v>373</v>
      </c>
      <c r="D29" s="175">
        <f>SUM(D28)</f>
        <v>83734</v>
      </c>
      <c r="G29" s="97"/>
      <c r="H29" s="217"/>
      <c r="I29" s="25"/>
      <c r="J29" s="25"/>
    </row>
    <row r="30" spans="1:15" ht="14.45" x14ac:dyDescent="0.3">
      <c r="H30" s="239">
        <f>H28+H12</f>
        <v>4.2</v>
      </c>
      <c r="I30" s="240"/>
      <c r="J30" s="241">
        <f>J28+J12</f>
        <v>269713.83900000004</v>
      </c>
    </row>
    <row r="31" spans="1:15" thickBot="1" x14ac:dyDescent="0.35">
      <c r="A31" s="93" t="s">
        <v>494</v>
      </c>
      <c r="B31" s="94"/>
      <c r="C31" s="248"/>
      <c r="D31" s="248"/>
      <c r="E31" s="248"/>
      <c r="G31" s="97"/>
      <c r="H31" s="242"/>
      <c r="I31" s="258" t="s">
        <v>337</v>
      </c>
      <c r="J31" s="247">
        <f>J30/H30</f>
        <v>64217.580714285723</v>
      </c>
    </row>
    <row r="32" spans="1:15" ht="14.45" x14ac:dyDescent="0.3">
      <c r="A32" s="98" t="s">
        <v>504</v>
      </c>
      <c r="B32" s="245">
        <f>D37/B37</f>
        <v>82977.46666666666</v>
      </c>
      <c r="C32" s="249"/>
      <c r="D32" s="249"/>
      <c r="G32" s="223"/>
    </row>
    <row r="33" spans="1:14" ht="14.45" x14ac:dyDescent="0.3">
      <c r="A33" s="98"/>
      <c r="B33" s="168" t="s">
        <v>338</v>
      </c>
      <c r="C33" s="250" t="s">
        <v>346</v>
      </c>
      <c r="D33" s="250" t="s">
        <v>19</v>
      </c>
      <c r="E33" s="250" t="s">
        <v>503</v>
      </c>
      <c r="G33" s="223"/>
    </row>
    <row r="34" spans="1:14" ht="14.45" x14ac:dyDescent="0.3">
      <c r="A34" s="22" t="s">
        <v>495</v>
      </c>
      <c r="B34" s="110">
        <v>0.05</v>
      </c>
      <c r="C34" s="95">
        <v>85000</v>
      </c>
      <c r="D34" s="95">
        <f>C34*B34</f>
        <v>4250</v>
      </c>
      <c r="E34" s="95">
        <v>1231.1770000000001</v>
      </c>
      <c r="G34" s="226"/>
    </row>
    <row r="35" spans="1:14" ht="14.45" x14ac:dyDescent="0.3">
      <c r="A35" s="22" t="s">
        <v>496</v>
      </c>
      <c r="B35" s="110">
        <v>0.05</v>
      </c>
      <c r="C35" s="95">
        <v>80000</v>
      </c>
      <c r="D35" s="95">
        <f t="shared" ref="D35:D44" si="7">C35*B35</f>
        <v>4000</v>
      </c>
      <c r="E35" s="95">
        <v>1456.8220000000001</v>
      </c>
      <c r="G35" s="97"/>
    </row>
    <row r="36" spans="1:14" x14ac:dyDescent="0.25">
      <c r="A36" s="22" t="s">
        <v>497</v>
      </c>
      <c r="B36" s="110">
        <v>0.02</v>
      </c>
      <c r="C36" s="95">
        <v>85364.800000000003</v>
      </c>
      <c r="D36" s="95">
        <f t="shared" si="7"/>
        <v>1707.296</v>
      </c>
      <c r="E36" s="95">
        <v>275.01499999999999</v>
      </c>
      <c r="G36" s="97"/>
    </row>
    <row r="37" spans="1:14" ht="14.45" x14ac:dyDescent="0.3">
      <c r="A37" s="97"/>
      <c r="B37" s="219">
        <f>SUM(B34:B36)</f>
        <v>0.12000000000000001</v>
      </c>
      <c r="C37" s="220" t="s">
        <v>373</v>
      </c>
      <c r="D37" s="220">
        <f>SUM(D34:D36)</f>
        <v>9957.2960000000003</v>
      </c>
      <c r="E37" s="235">
        <f>SUM(E34:E36)</f>
        <v>2963.0140000000001</v>
      </c>
      <c r="G37" s="97"/>
      <c r="H37" s="217"/>
      <c r="I37" s="25"/>
      <c r="J37" s="25"/>
    </row>
    <row r="38" spans="1:14" ht="14.45" x14ac:dyDescent="0.3">
      <c r="A38" s="97"/>
      <c r="B38" s="219"/>
      <c r="C38" s="220"/>
      <c r="D38" s="220"/>
      <c r="G38" s="97"/>
      <c r="H38" s="217"/>
      <c r="I38" s="25"/>
      <c r="J38" s="25"/>
    </row>
    <row r="39" spans="1:14" ht="14.45" x14ac:dyDescent="0.3">
      <c r="A39" s="218" t="s">
        <v>505</v>
      </c>
      <c r="B39" s="246">
        <f>D45/B45</f>
        <v>46705.243902439033</v>
      </c>
      <c r="C39" s="220"/>
      <c r="D39" s="220"/>
      <c r="G39" s="97"/>
      <c r="H39" s="217"/>
      <c r="I39" s="25"/>
      <c r="J39" s="25"/>
    </row>
    <row r="40" spans="1:14" ht="14.45" x14ac:dyDescent="0.3">
      <c r="A40" s="22" t="s">
        <v>498</v>
      </c>
      <c r="B40" s="110">
        <v>0.21</v>
      </c>
      <c r="C40" s="95">
        <v>42580</v>
      </c>
      <c r="D40" s="95">
        <f t="shared" si="7"/>
        <v>8941.7999999999993</v>
      </c>
      <c r="E40" s="95">
        <v>2701.1396999999997</v>
      </c>
      <c r="G40" s="97"/>
      <c r="H40" s="227"/>
      <c r="I40" s="25"/>
      <c r="J40" s="25"/>
    </row>
    <row r="41" spans="1:14" ht="14.45" x14ac:dyDescent="0.3">
      <c r="A41" s="22" t="s">
        <v>499</v>
      </c>
      <c r="B41" s="110">
        <v>0.21</v>
      </c>
      <c r="C41" s="95">
        <v>34000</v>
      </c>
      <c r="D41" s="95">
        <f t="shared" si="7"/>
        <v>7140</v>
      </c>
      <c r="E41" s="95">
        <v>2416.6715999999997</v>
      </c>
    </row>
    <row r="42" spans="1:14" ht="14.45" x14ac:dyDescent="0.3">
      <c r="A42" s="22" t="s">
        <v>500</v>
      </c>
      <c r="B42" s="110">
        <v>0.2</v>
      </c>
      <c r="C42" s="95">
        <v>38426.239999999998</v>
      </c>
      <c r="D42" s="95">
        <f t="shared" si="7"/>
        <v>7685.2479999999996</v>
      </c>
      <c r="E42" s="95">
        <v>2571.16</v>
      </c>
      <c r="G42" s="23"/>
      <c r="H42" s="23"/>
      <c r="I42" s="249"/>
      <c r="J42" s="249"/>
      <c r="K42" s="249"/>
    </row>
    <row r="43" spans="1:14" ht="14.45" x14ac:dyDescent="0.3">
      <c r="A43" s="22" t="s">
        <v>501</v>
      </c>
      <c r="B43" s="110">
        <v>0.1</v>
      </c>
      <c r="C43" s="95">
        <v>75072.44</v>
      </c>
      <c r="D43" s="95">
        <f t="shared" si="7"/>
        <v>7507.2440000000006</v>
      </c>
      <c r="E43" s="95">
        <v>1574.049</v>
      </c>
      <c r="G43" s="23"/>
      <c r="H43" s="23"/>
      <c r="I43" s="249"/>
      <c r="J43" s="249"/>
      <c r="K43" s="249"/>
    </row>
    <row r="44" spans="1:14" ht="14.45" x14ac:dyDescent="0.3">
      <c r="A44" s="22" t="s">
        <v>502</v>
      </c>
      <c r="B44" s="110">
        <v>0.1</v>
      </c>
      <c r="C44" s="95">
        <v>70240.08</v>
      </c>
      <c r="D44" s="95">
        <f t="shared" si="7"/>
        <v>7024.0080000000007</v>
      </c>
      <c r="E44" s="95">
        <v>1315.3620000000001</v>
      </c>
      <c r="G44" s="23"/>
      <c r="H44" s="23"/>
      <c r="I44" s="249"/>
      <c r="J44" s="249"/>
      <c r="K44" s="249"/>
    </row>
    <row r="45" spans="1:14" ht="14.45" x14ac:dyDescent="0.3">
      <c r="A45" s="173" t="s">
        <v>19</v>
      </c>
      <c r="B45" s="174">
        <f>SUM(B40:B44)</f>
        <v>0.82</v>
      </c>
      <c r="C45" s="186" t="s">
        <v>373</v>
      </c>
      <c r="D45" s="175">
        <f>SUM(D40:D44)</f>
        <v>38298.300000000003</v>
      </c>
      <c r="E45" s="235">
        <f>SUM(E40:E44)</f>
        <v>10578.382300000001</v>
      </c>
      <c r="G45" s="23"/>
      <c r="H45" s="23"/>
      <c r="I45" s="249"/>
      <c r="J45" s="249"/>
      <c r="K45" s="249"/>
    </row>
    <row r="46" spans="1:14" s="26" customFormat="1" ht="14.45" x14ac:dyDescent="0.3">
      <c r="C46" s="27"/>
      <c r="D46" s="27"/>
      <c r="E46" s="27"/>
      <c r="I46" s="27"/>
      <c r="J46" s="27"/>
      <c r="K46" s="27"/>
      <c r="L46" s="27"/>
      <c r="M46" s="27"/>
      <c r="N46" s="27"/>
    </row>
    <row r="47" spans="1:14" s="26" customFormat="1" ht="14.45" x14ac:dyDescent="0.3">
      <c r="C47" s="27"/>
      <c r="D47" s="27"/>
      <c r="E47" s="27"/>
      <c r="I47" s="27"/>
      <c r="J47" s="27"/>
      <c r="K47" s="27"/>
      <c r="L47" s="27"/>
      <c r="M47" s="27"/>
      <c r="N47" s="27"/>
    </row>
    <row r="48" spans="1:14" s="26" customFormat="1" ht="14.45" x14ac:dyDescent="0.3">
      <c r="C48" s="27"/>
      <c r="D48" s="27"/>
      <c r="E48" s="27"/>
      <c r="I48" s="27"/>
      <c r="J48" s="27"/>
      <c r="K48" s="27"/>
      <c r="L48" s="27"/>
      <c r="M48" s="27"/>
      <c r="N48" s="27"/>
    </row>
    <row r="49" spans="3:14" s="26" customFormat="1" x14ac:dyDescent="0.25">
      <c r="C49" s="27"/>
      <c r="D49" s="27"/>
      <c r="E49" s="27"/>
      <c r="I49" s="27"/>
      <c r="J49" s="27"/>
      <c r="K49" s="27"/>
      <c r="L49" s="27"/>
      <c r="M49" s="27"/>
      <c r="N49" s="27"/>
    </row>
    <row r="50" spans="3:14" s="26" customFormat="1" x14ac:dyDescent="0.25">
      <c r="C50" s="27"/>
      <c r="D50" s="27"/>
      <c r="E50" s="27"/>
      <c r="I50" s="27"/>
      <c r="J50" s="27"/>
      <c r="K50" s="27"/>
      <c r="L50" s="27"/>
      <c r="M50" s="27"/>
      <c r="N50" s="27"/>
    </row>
    <row r="51" spans="3:14" s="26" customFormat="1" x14ac:dyDescent="0.25">
      <c r="C51" s="27"/>
      <c r="D51" s="27"/>
      <c r="E51" s="27"/>
      <c r="I51" s="27"/>
      <c r="J51" s="27"/>
      <c r="K51" s="27"/>
      <c r="L51" s="27"/>
      <c r="M51" s="27"/>
      <c r="N51" s="27"/>
    </row>
    <row r="52" spans="3:14" s="26" customFormat="1" x14ac:dyDescent="0.25">
      <c r="C52" s="27"/>
      <c r="D52" s="27"/>
      <c r="E52" s="27"/>
      <c r="I52" s="27"/>
      <c r="J52" s="27"/>
      <c r="K52" s="27"/>
      <c r="L52" s="27"/>
      <c r="M52" s="27"/>
      <c r="N52" s="27"/>
    </row>
    <row r="53" spans="3:14" s="26" customFormat="1" x14ac:dyDescent="0.25">
      <c r="C53" s="27"/>
      <c r="D53" s="27"/>
      <c r="E53" s="27"/>
      <c r="I53" s="27"/>
      <c r="J53" s="27"/>
      <c r="K53" s="27"/>
      <c r="L53" s="27"/>
      <c r="M53" s="27"/>
      <c r="N53" s="27"/>
    </row>
    <row r="54" spans="3:14" s="26" customFormat="1" x14ac:dyDescent="0.25">
      <c r="C54" s="27"/>
      <c r="D54" s="27"/>
      <c r="E54" s="27"/>
      <c r="I54" s="27"/>
      <c r="J54" s="27"/>
      <c r="K54" s="27"/>
      <c r="L54" s="27"/>
      <c r="M54" s="27"/>
      <c r="N54" s="27"/>
    </row>
    <row r="55" spans="3:14" s="26" customFormat="1" x14ac:dyDescent="0.25">
      <c r="C55" s="27"/>
      <c r="D55" s="27"/>
      <c r="E55" s="27"/>
      <c r="I55" s="27"/>
      <c r="J55" s="27"/>
      <c r="K55" s="27"/>
      <c r="L55" s="27"/>
      <c r="M55" s="27"/>
      <c r="N55" s="27"/>
    </row>
    <row r="56" spans="3:14" s="26" customFormat="1" x14ac:dyDescent="0.25">
      <c r="C56" s="27"/>
      <c r="D56" s="27"/>
      <c r="E56" s="27"/>
      <c r="I56" s="27"/>
      <c r="J56" s="27"/>
      <c r="K56" s="27"/>
      <c r="L56" s="27"/>
      <c r="M56" s="27"/>
      <c r="N56" s="27"/>
    </row>
    <row r="57" spans="3:14" s="26" customFormat="1" x14ac:dyDescent="0.25">
      <c r="C57" s="27"/>
      <c r="D57" s="27"/>
      <c r="E57" s="27"/>
      <c r="I57" s="27"/>
      <c r="J57" s="27"/>
      <c r="K57" s="27"/>
      <c r="L57" s="27"/>
      <c r="M57" s="27"/>
      <c r="N57" s="27"/>
    </row>
    <row r="58" spans="3:14" s="26" customFormat="1" x14ac:dyDescent="0.25">
      <c r="C58" s="27"/>
      <c r="D58" s="27"/>
      <c r="E58" s="27"/>
      <c r="I58" s="27"/>
      <c r="J58" s="27"/>
      <c r="K58" s="27"/>
      <c r="L58" s="27"/>
      <c r="M58" s="27"/>
      <c r="N58" s="27"/>
    </row>
    <row r="59" spans="3:14" s="26" customFormat="1" x14ac:dyDescent="0.25">
      <c r="C59" s="27"/>
      <c r="D59" s="27"/>
      <c r="E59" s="27"/>
      <c r="I59" s="27"/>
      <c r="J59" s="27"/>
      <c r="K59" s="27"/>
      <c r="L59" s="27"/>
      <c r="M59" s="27"/>
      <c r="N59" s="27"/>
    </row>
    <row r="60" spans="3:14" s="26" customFormat="1" x14ac:dyDescent="0.25">
      <c r="C60" s="27"/>
      <c r="D60" s="27"/>
      <c r="E60" s="27"/>
      <c r="I60" s="27"/>
      <c r="J60" s="27"/>
      <c r="K60" s="27"/>
      <c r="L60" s="27"/>
      <c r="M60" s="27"/>
      <c r="N60" s="27"/>
    </row>
    <row r="61" spans="3:14" s="26" customFormat="1" x14ac:dyDescent="0.25">
      <c r="C61" s="27"/>
      <c r="D61" s="27"/>
      <c r="E61" s="27"/>
      <c r="I61" s="27"/>
      <c r="J61" s="27"/>
      <c r="K61" s="27"/>
      <c r="L61" s="27"/>
      <c r="M61" s="27"/>
      <c r="N61" s="27"/>
    </row>
    <row r="62" spans="3:14" s="26" customFormat="1" x14ac:dyDescent="0.25">
      <c r="C62" s="27"/>
      <c r="D62" s="27"/>
      <c r="E62" s="27"/>
      <c r="I62" s="27"/>
      <c r="J62" s="27"/>
      <c r="K62" s="27"/>
      <c r="L62" s="27"/>
      <c r="M62" s="27"/>
      <c r="N62" s="27"/>
    </row>
    <row r="63" spans="3:14" s="26" customFormat="1" x14ac:dyDescent="0.25">
      <c r="C63" s="27"/>
      <c r="D63" s="27"/>
      <c r="E63" s="27"/>
      <c r="I63" s="27"/>
      <c r="J63" s="27"/>
      <c r="K63" s="27"/>
      <c r="L63" s="27"/>
      <c r="M63" s="27"/>
      <c r="N63" s="27"/>
    </row>
    <row r="64" spans="3:14" s="26" customFormat="1" x14ac:dyDescent="0.25">
      <c r="C64" s="27"/>
      <c r="D64" s="27"/>
      <c r="E64" s="27"/>
      <c r="I64" s="27"/>
      <c r="J64" s="27"/>
      <c r="K64" s="27"/>
      <c r="L64" s="27"/>
      <c r="M64" s="27"/>
      <c r="N64" s="27"/>
    </row>
    <row r="65" spans="3:14" s="26" customFormat="1" x14ac:dyDescent="0.25">
      <c r="C65" s="27"/>
      <c r="D65" s="27"/>
      <c r="E65" s="27"/>
      <c r="I65" s="27"/>
      <c r="J65" s="27"/>
      <c r="K65" s="27"/>
      <c r="L65" s="27"/>
      <c r="M65" s="27"/>
      <c r="N65" s="27"/>
    </row>
    <row r="66" spans="3:14" s="26" customFormat="1" x14ac:dyDescent="0.25">
      <c r="C66" s="27"/>
      <c r="D66" s="27"/>
      <c r="E66" s="27"/>
      <c r="I66" s="27"/>
      <c r="J66" s="27"/>
      <c r="K66" s="27"/>
      <c r="L66" s="27"/>
      <c r="M66" s="27"/>
      <c r="N66" s="27"/>
    </row>
    <row r="67" spans="3:14" s="26" customFormat="1" x14ac:dyDescent="0.25">
      <c r="C67" s="27"/>
      <c r="D67" s="27"/>
      <c r="E67" s="27"/>
      <c r="I67" s="27"/>
      <c r="J67" s="27"/>
      <c r="K67" s="27"/>
      <c r="L67" s="27"/>
      <c r="M67" s="27"/>
      <c r="N67" s="27"/>
    </row>
    <row r="68" spans="3:14" s="26" customFormat="1" x14ac:dyDescent="0.25">
      <c r="C68" s="27"/>
      <c r="D68" s="27"/>
      <c r="E68" s="27"/>
      <c r="I68" s="27"/>
      <c r="J68" s="27"/>
      <c r="K68" s="27"/>
      <c r="L68" s="27"/>
      <c r="M68" s="27"/>
      <c r="N68" s="27"/>
    </row>
    <row r="69" spans="3:14" s="26" customFormat="1" x14ac:dyDescent="0.25">
      <c r="C69" s="27"/>
      <c r="D69" s="27"/>
      <c r="E69" s="27"/>
      <c r="I69" s="27"/>
      <c r="J69" s="27"/>
      <c r="K69" s="27"/>
      <c r="L69" s="27"/>
      <c r="M69" s="27"/>
      <c r="N69" s="27"/>
    </row>
    <row r="70" spans="3:14" s="26" customFormat="1" x14ac:dyDescent="0.25">
      <c r="C70" s="27"/>
      <c r="D70" s="27"/>
      <c r="E70" s="27"/>
      <c r="I70" s="27"/>
      <c r="J70" s="27"/>
      <c r="K70" s="27"/>
      <c r="L70" s="27"/>
      <c r="M70" s="27"/>
      <c r="N70" s="27"/>
    </row>
    <row r="71" spans="3:14" s="26" customFormat="1" x14ac:dyDescent="0.25">
      <c r="C71" s="27"/>
      <c r="D71" s="27"/>
      <c r="E71" s="27"/>
      <c r="I71" s="27"/>
      <c r="J71" s="27"/>
      <c r="K71" s="27"/>
      <c r="L71" s="27"/>
      <c r="M71" s="27"/>
      <c r="N71" s="27"/>
    </row>
    <row r="72" spans="3:14" s="26" customFormat="1" x14ac:dyDescent="0.25">
      <c r="C72" s="27"/>
      <c r="D72" s="27"/>
      <c r="E72" s="27"/>
      <c r="I72" s="27"/>
      <c r="J72" s="27"/>
      <c r="K72" s="27"/>
      <c r="L72" s="27"/>
      <c r="M72" s="27"/>
      <c r="N72" s="27"/>
    </row>
    <row r="73" spans="3:14" s="26" customFormat="1" x14ac:dyDescent="0.25">
      <c r="C73" s="27"/>
      <c r="D73" s="27"/>
      <c r="E73" s="27"/>
      <c r="I73" s="27"/>
      <c r="J73" s="27"/>
      <c r="K73" s="27"/>
      <c r="L73" s="27"/>
      <c r="M73" s="27"/>
      <c r="N73" s="27"/>
    </row>
    <row r="74" spans="3:14" s="26" customFormat="1" x14ac:dyDescent="0.25">
      <c r="C74" s="27"/>
      <c r="D74" s="27"/>
      <c r="E74" s="27"/>
      <c r="I74" s="27"/>
      <c r="J74" s="27"/>
      <c r="K74" s="27"/>
      <c r="L74" s="27"/>
      <c r="M74" s="27"/>
      <c r="N74" s="27"/>
    </row>
    <row r="75" spans="3:14" s="26" customFormat="1" x14ac:dyDescent="0.25">
      <c r="C75" s="27"/>
      <c r="D75" s="27"/>
      <c r="E75" s="27"/>
      <c r="I75" s="27"/>
      <c r="J75" s="27"/>
      <c r="K75" s="27"/>
      <c r="L75" s="27"/>
      <c r="M75" s="27"/>
      <c r="N75" s="27"/>
    </row>
    <row r="76" spans="3:14" s="26" customFormat="1" x14ac:dyDescent="0.25">
      <c r="C76" s="27"/>
      <c r="D76" s="27"/>
      <c r="E76" s="27"/>
      <c r="I76" s="27"/>
      <c r="J76" s="27"/>
      <c r="K76" s="27"/>
      <c r="L76" s="27"/>
      <c r="M76" s="27"/>
      <c r="N76" s="27"/>
    </row>
    <row r="77" spans="3:14" s="26" customFormat="1" x14ac:dyDescent="0.25">
      <c r="C77" s="27"/>
      <c r="D77" s="27"/>
      <c r="E77" s="27"/>
      <c r="I77" s="27"/>
      <c r="J77" s="27"/>
      <c r="K77" s="27"/>
      <c r="L77" s="27"/>
      <c r="M77" s="27"/>
      <c r="N77" s="27"/>
    </row>
    <row r="78" spans="3:14" s="26" customFormat="1" x14ac:dyDescent="0.25">
      <c r="C78" s="27"/>
      <c r="D78" s="27"/>
      <c r="E78" s="27"/>
      <c r="I78" s="27"/>
      <c r="J78" s="27"/>
      <c r="K78" s="27"/>
      <c r="L78" s="27"/>
      <c r="M78" s="27"/>
      <c r="N78" s="27"/>
    </row>
    <row r="79" spans="3:14" s="26" customFormat="1" x14ac:dyDescent="0.25">
      <c r="C79" s="27"/>
      <c r="D79" s="27"/>
      <c r="E79" s="27"/>
      <c r="I79" s="27"/>
      <c r="J79" s="27"/>
      <c r="K79" s="27"/>
      <c r="L79" s="27"/>
      <c r="M79" s="27"/>
      <c r="N79" s="27"/>
    </row>
    <row r="80" spans="3:14" s="26" customFormat="1" x14ac:dyDescent="0.25">
      <c r="C80" s="27"/>
      <c r="D80" s="27"/>
      <c r="E80" s="27"/>
      <c r="I80" s="27"/>
      <c r="J80" s="27"/>
      <c r="K80" s="27"/>
      <c r="L80" s="27"/>
      <c r="M80" s="27"/>
      <c r="N80" s="27"/>
    </row>
    <row r="81" spans="3:14" s="26" customFormat="1" x14ac:dyDescent="0.25">
      <c r="C81" s="27"/>
      <c r="D81" s="27"/>
      <c r="E81" s="27"/>
      <c r="I81" s="27"/>
      <c r="J81" s="27"/>
      <c r="K81" s="27"/>
      <c r="L81" s="27"/>
      <c r="M81" s="27"/>
      <c r="N81" s="27"/>
    </row>
    <row r="82" spans="3:14" s="26" customFormat="1" x14ac:dyDescent="0.25">
      <c r="C82" s="27"/>
      <c r="D82" s="27"/>
      <c r="E82" s="27"/>
      <c r="I82" s="27"/>
      <c r="J82" s="27"/>
      <c r="K82" s="27"/>
      <c r="L82" s="27"/>
      <c r="M82" s="27"/>
      <c r="N82" s="27"/>
    </row>
    <row r="83" spans="3:14" s="26" customFormat="1" x14ac:dyDescent="0.25">
      <c r="C83" s="27"/>
      <c r="D83" s="27"/>
      <c r="E83" s="27"/>
      <c r="I83" s="27"/>
      <c r="J83" s="27"/>
      <c r="K83" s="27"/>
      <c r="L83" s="27"/>
      <c r="M83" s="27"/>
      <c r="N83" s="27"/>
    </row>
    <row r="84" spans="3:14" s="26" customFormat="1" x14ac:dyDescent="0.25">
      <c r="C84" s="27"/>
      <c r="D84" s="27"/>
      <c r="E84" s="27"/>
      <c r="I84" s="27"/>
      <c r="J84" s="27"/>
      <c r="K84" s="27"/>
      <c r="L84" s="27"/>
      <c r="M84" s="27"/>
      <c r="N84" s="27"/>
    </row>
    <row r="85" spans="3:14" s="26" customFormat="1" x14ac:dyDescent="0.25">
      <c r="C85" s="27"/>
      <c r="D85" s="27"/>
      <c r="E85" s="27"/>
      <c r="I85" s="27"/>
      <c r="J85" s="27"/>
      <c r="K85" s="27"/>
      <c r="L85" s="27"/>
      <c r="M85" s="27"/>
      <c r="N85" s="27"/>
    </row>
    <row r="86" spans="3:14" s="26" customFormat="1" x14ac:dyDescent="0.25">
      <c r="C86" s="27"/>
      <c r="D86" s="27"/>
      <c r="E86" s="27"/>
      <c r="I86" s="27"/>
      <c r="J86" s="27"/>
      <c r="K86" s="27"/>
      <c r="L86" s="27"/>
      <c r="M86" s="27"/>
      <c r="N86" s="27"/>
    </row>
    <row r="87" spans="3:14" s="26" customFormat="1" x14ac:dyDescent="0.25">
      <c r="C87" s="27"/>
      <c r="D87" s="27"/>
      <c r="E87" s="27"/>
      <c r="I87" s="27"/>
      <c r="J87" s="27"/>
      <c r="K87" s="27"/>
      <c r="L87" s="27"/>
      <c r="M87" s="27"/>
      <c r="N87" s="27"/>
    </row>
    <row r="88" spans="3:14" s="26" customFormat="1" x14ac:dyDescent="0.25">
      <c r="C88" s="27"/>
      <c r="D88" s="27"/>
      <c r="E88" s="27"/>
      <c r="I88" s="27"/>
      <c r="J88" s="27"/>
      <c r="K88" s="27"/>
      <c r="L88" s="27"/>
      <c r="M88" s="27"/>
      <c r="N88" s="27"/>
    </row>
    <row r="89" spans="3:14" s="26" customFormat="1" x14ac:dyDescent="0.25">
      <c r="C89" s="27"/>
      <c r="D89" s="27"/>
      <c r="E89" s="27"/>
      <c r="I89" s="27"/>
      <c r="J89" s="27"/>
      <c r="K89" s="27"/>
      <c r="L89" s="27"/>
      <c r="M89" s="27"/>
      <c r="N89" s="27"/>
    </row>
    <row r="90" spans="3:14" s="26" customFormat="1" x14ac:dyDescent="0.25">
      <c r="C90" s="27"/>
      <c r="D90" s="27"/>
      <c r="E90" s="27"/>
      <c r="I90" s="27"/>
      <c r="J90" s="27"/>
      <c r="K90" s="27"/>
      <c r="L90" s="27"/>
      <c r="M90" s="27"/>
      <c r="N90" s="27"/>
    </row>
    <row r="91" spans="3:14" s="26" customFormat="1" x14ac:dyDescent="0.25">
      <c r="C91" s="27"/>
      <c r="D91" s="27"/>
      <c r="E91" s="27"/>
      <c r="I91" s="27"/>
      <c r="J91" s="27"/>
      <c r="K91" s="27"/>
      <c r="L91" s="27"/>
      <c r="M91" s="27"/>
      <c r="N91" s="27"/>
    </row>
    <row r="92" spans="3:14" s="26" customFormat="1" x14ac:dyDescent="0.25">
      <c r="C92" s="27"/>
      <c r="D92" s="27"/>
      <c r="E92" s="27"/>
      <c r="I92" s="27"/>
      <c r="J92" s="27"/>
      <c r="K92" s="27"/>
      <c r="L92" s="27"/>
      <c r="M92" s="27"/>
      <c r="N92" s="27"/>
    </row>
    <row r="93" spans="3:14" s="26" customFormat="1" x14ac:dyDescent="0.25">
      <c r="C93" s="27"/>
      <c r="D93" s="27"/>
      <c r="E93" s="27"/>
      <c r="I93" s="27"/>
      <c r="J93" s="27"/>
      <c r="K93" s="27"/>
      <c r="L93" s="27"/>
      <c r="M93" s="27"/>
      <c r="N93" s="27"/>
    </row>
    <row r="94" spans="3:14" s="26" customFormat="1" x14ac:dyDescent="0.25">
      <c r="C94" s="27"/>
      <c r="D94" s="27"/>
      <c r="E94" s="27"/>
      <c r="I94" s="27"/>
      <c r="J94" s="27"/>
      <c r="K94" s="27"/>
      <c r="L94" s="27"/>
      <c r="M94" s="27"/>
      <c r="N94" s="27"/>
    </row>
    <row r="95" spans="3:14" s="26" customFormat="1" x14ac:dyDescent="0.25">
      <c r="C95" s="27"/>
      <c r="D95" s="27"/>
      <c r="E95" s="27"/>
      <c r="I95" s="27"/>
      <c r="J95" s="27"/>
      <c r="K95" s="27"/>
      <c r="L95" s="27"/>
      <c r="M95" s="27"/>
      <c r="N95" s="27"/>
    </row>
    <row r="96" spans="3:14" s="26" customFormat="1" x14ac:dyDescent="0.25">
      <c r="C96" s="27"/>
      <c r="D96" s="27"/>
      <c r="E96" s="27"/>
      <c r="I96" s="27"/>
      <c r="J96" s="27"/>
      <c r="K96" s="27"/>
      <c r="L96" s="27"/>
      <c r="M96" s="27"/>
      <c r="N96" s="27"/>
    </row>
    <row r="97" spans="3:14" s="26" customFormat="1" x14ac:dyDescent="0.25">
      <c r="C97" s="27"/>
      <c r="D97" s="27"/>
      <c r="E97" s="27"/>
      <c r="I97" s="27"/>
      <c r="J97" s="27"/>
      <c r="K97" s="27"/>
      <c r="L97" s="27"/>
      <c r="M97" s="27"/>
      <c r="N97" s="27"/>
    </row>
    <row r="98" spans="3:14" s="26" customFormat="1" x14ac:dyDescent="0.25">
      <c r="C98" s="27"/>
      <c r="D98" s="27"/>
      <c r="E98" s="27"/>
      <c r="I98" s="27"/>
      <c r="J98" s="27"/>
      <c r="K98" s="27"/>
      <c r="L98" s="27"/>
      <c r="M98" s="27"/>
      <c r="N98" s="27"/>
    </row>
    <row r="99" spans="3:14" s="26" customFormat="1" x14ac:dyDescent="0.25">
      <c r="C99" s="27"/>
      <c r="D99" s="27"/>
      <c r="E99" s="27"/>
      <c r="I99" s="27"/>
      <c r="J99" s="27"/>
      <c r="K99" s="27"/>
      <c r="L99" s="27"/>
      <c r="M99" s="27"/>
      <c r="N99" s="27"/>
    </row>
    <row r="100" spans="3:14" s="26" customFormat="1" x14ac:dyDescent="0.25">
      <c r="C100" s="27"/>
      <c r="D100" s="27"/>
      <c r="E100" s="27"/>
      <c r="I100" s="27"/>
      <c r="J100" s="27"/>
      <c r="K100" s="27"/>
      <c r="L100" s="27"/>
      <c r="M100" s="27"/>
      <c r="N100" s="27"/>
    </row>
    <row r="101" spans="3:14" s="26" customFormat="1" x14ac:dyDescent="0.25">
      <c r="C101" s="27"/>
      <c r="D101" s="27"/>
      <c r="E101" s="27"/>
      <c r="I101" s="27"/>
      <c r="J101" s="27"/>
      <c r="K101" s="27"/>
      <c r="L101" s="27"/>
      <c r="M101" s="27"/>
      <c r="N101" s="27"/>
    </row>
    <row r="102" spans="3:14" s="26" customFormat="1" x14ac:dyDescent="0.25">
      <c r="C102" s="27"/>
      <c r="D102" s="27"/>
      <c r="E102" s="27"/>
      <c r="I102" s="27"/>
      <c r="J102" s="27"/>
      <c r="K102" s="27"/>
      <c r="L102" s="27"/>
      <c r="M102" s="27"/>
      <c r="N102" s="27"/>
    </row>
    <row r="103" spans="3:14" s="26" customFormat="1" x14ac:dyDescent="0.25">
      <c r="C103" s="27"/>
      <c r="D103" s="27"/>
      <c r="E103" s="27"/>
      <c r="I103" s="27"/>
      <c r="J103" s="27"/>
      <c r="K103" s="27"/>
      <c r="L103" s="27"/>
      <c r="M103" s="27"/>
      <c r="N103" s="27"/>
    </row>
    <row r="104" spans="3:14" s="26" customFormat="1" x14ac:dyDescent="0.25">
      <c r="C104" s="27"/>
      <c r="D104" s="27"/>
      <c r="E104" s="27"/>
      <c r="I104" s="27"/>
      <c r="J104" s="27"/>
      <c r="K104" s="27"/>
      <c r="L104" s="27"/>
      <c r="M104" s="27"/>
      <c r="N104" s="27"/>
    </row>
    <row r="105" spans="3:14" s="26" customFormat="1" x14ac:dyDescent="0.25">
      <c r="C105" s="27"/>
      <c r="D105" s="27"/>
      <c r="E105" s="27"/>
      <c r="I105" s="27"/>
      <c r="J105" s="27"/>
      <c r="K105" s="27"/>
      <c r="L105" s="27"/>
      <c r="M105" s="27"/>
      <c r="N105" s="27"/>
    </row>
    <row r="106" spans="3:14" s="26" customFormat="1" x14ac:dyDescent="0.25">
      <c r="C106" s="27"/>
      <c r="D106" s="27"/>
      <c r="E106" s="27"/>
      <c r="I106" s="27"/>
      <c r="J106" s="27"/>
      <c r="K106" s="27"/>
      <c r="L106" s="27"/>
      <c r="M106" s="27"/>
      <c r="N106" s="27"/>
    </row>
    <row r="107" spans="3:14" s="26" customFormat="1" x14ac:dyDescent="0.25">
      <c r="C107" s="27"/>
      <c r="D107" s="27"/>
      <c r="E107" s="27"/>
      <c r="I107" s="27"/>
      <c r="J107" s="27"/>
      <c r="K107" s="27"/>
      <c r="L107" s="27"/>
      <c r="M107" s="27"/>
      <c r="N107" s="27"/>
    </row>
    <row r="108" spans="3:14" s="26" customFormat="1" x14ac:dyDescent="0.25">
      <c r="C108" s="27"/>
      <c r="D108" s="27"/>
      <c r="E108" s="27"/>
      <c r="I108" s="27"/>
      <c r="J108" s="27"/>
      <c r="K108" s="27"/>
      <c r="L108" s="27"/>
      <c r="M108" s="27"/>
      <c r="N108" s="27"/>
    </row>
    <row r="109" spans="3:14" s="26" customFormat="1" x14ac:dyDescent="0.25">
      <c r="C109" s="27"/>
      <c r="D109" s="27"/>
      <c r="E109" s="27"/>
      <c r="I109" s="27"/>
      <c r="J109" s="27"/>
      <c r="K109" s="27"/>
      <c r="L109" s="27"/>
      <c r="M109" s="27"/>
      <c r="N109" s="27"/>
    </row>
    <row r="110" spans="3:14" s="26" customFormat="1" x14ac:dyDescent="0.25">
      <c r="C110" s="27"/>
      <c r="D110" s="27"/>
      <c r="E110" s="27"/>
      <c r="I110" s="27"/>
      <c r="J110" s="27"/>
      <c r="K110" s="27"/>
      <c r="L110" s="27"/>
      <c r="M110" s="27"/>
      <c r="N110" s="27"/>
    </row>
    <row r="111" spans="3:14" s="26" customFormat="1" x14ac:dyDescent="0.25">
      <c r="C111" s="27"/>
      <c r="D111" s="27"/>
      <c r="E111" s="27"/>
      <c r="I111" s="27"/>
      <c r="J111" s="27"/>
      <c r="K111" s="27"/>
      <c r="L111" s="27"/>
      <c r="M111" s="27"/>
      <c r="N111" s="27"/>
    </row>
    <row r="112" spans="3:14" s="26" customFormat="1" x14ac:dyDescent="0.25">
      <c r="C112" s="27"/>
      <c r="D112" s="27"/>
      <c r="E112" s="27"/>
      <c r="I112" s="27"/>
      <c r="J112" s="27"/>
      <c r="K112" s="27"/>
      <c r="L112" s="27"/>
      <c r="M112" s="27"/>
      <c r="N112" s="27"/>
    </row>
    <row r="113" spans="3:14" s="26" customFormat="1" x14ac:dyDescent="0.25">
      <c r="C113" s="27"/>
      <c r="D113" s="27"/>
      <c r="E113" s="27"/>
      <c r="I113" s="27"/>
      <c r="J113" s="27"/>
      <c r="K113" s="27"/>
      <c r="L113" s="27"/>
      <c r="M113" s="27"/>
      <c r="N113" s="27"/>
    </row>
    <row r="114" spans="3:14" s="26" customFormat="1" x14ac:dyDescent="0.25">
      <c r="C114" s="27"/>
      <c r="D114" s="27"/>
      <c r="E114" s="27"/>
      <c r="I114" s="27"/>
      <c r="J114" s="27"/>
      <c r="K114" s="27"/>
      <c r="L114" s="27"/>
      <c r="M114" s="27"/>
      <c r="N114" s="27"/>
    </row>
    <row r="115" spans="3:14" s="26" customFormat="1" x14ac:dyDescent="0.25">
      <c r="C115" s="27"/>
      <c r="D115" s="27"/>
      <c r="E115" s="27"/>
      <c r="I115" s="27"/>
      <c r="J115" s="27"/>
      <c r="K115" s="27"/>
      <c r="L115" s="27"/>
      <c r="M115" s="27"/>
      <c r="N115" s="27"/>
    </row>
    <row r="116" spans="3:14" s="26" customFormat="1" x14ac:dyDescent="0.25">
      <c r="C116" s="27"/>
      <c r="D116" s="27"/>
      <c r="E116" s="27"/>
      <c r="I116" s="27"/>
      <c r="J116" s="27"/>
      <c r="K116" s="27"/>
      <c r="L116" s="27"/>
      <c r="M116" s="27"/>
      <c r="N116" s="27"/>
    </row>
    <row r="117" spans="3:14" s="26" customFormat="1" x14ac:dyDescent="0.25">
      <c r="C117" s="27"/>
      <c r="D117" s="27"/>
      <c r="E117" s="27"/>
      <c r="I117" s="27"/>
      <c r="J117" s="27"/>
      <c r="K117" s="27"/>
      <c r="L117" s="27"/>
      <c r="M117" s="27"/>
      <c r="N117" s="27"/>
    </row>
    <row r="118" spans="3:14" s="26" customFormat="1" x14ac:dyDescent="0.25">
      <c r="C118" s="27"/>
      <c r="D118" s="27"/>
      <c r="E118" s="27"/>
      <c r="I118" s="27"/>
      <c r="J118" s="27"/>
      <c r="K118" s="27"/>
      <c r="L118" s="27"/>
      <c r="M118" s="27"/>
      <c r="N118" s="27"/>
    </row>
    <row r="119" spans="3:14" s="26" customFormat="1" x14ac:dyDescent="0.25">
      <c r="C119" s="27"/>
      <c r="D119" s="27"/>
      <c r="E119" s="27"/>
      <c r="I119" s="27"/>
      <c r="J119" s="27"/>
      <c r="K119" s="27"/>
      <c r="L119" s="27"/>
      <c r="M119" s="27"/>
      <c r="N119" s="27"/>
    </row>
    <row r="120" spans="3:14" s="26" customFormat="1" x14ac:dyDescent="0.25">
      <c r="C120" s="27"/>
      <c r="D120" s="27"/>
      <c r="E120" s="27"/>
      <c r="I120" s="27"/>
      <c r="J120" s="27"/>
      <c r="K120" s="27"/>
      <c r="L120" s="27"/>
      <c r="M120" s="27"/>
      <c r="N120" s="27"/>
    </row>
    <row r="121" spans="3:14" s="26" customFormat="1" x14ac:dyDescent="0.25">
      <c r="C121" s="27"/>
      <c r="D121" s="27"/>
      <c r="E121" s="27"/>
      <c r="I121" s="27"/>
      <c r="J121" s="27"/>
      <c r="K121" s="27"/>
      <c r="L121" s="27"/>
      <c r="M121" s="27"/>
      <c r="N121" s="27"/>
    </row>
    <row r="122" spans="3:14" s="26" customFormat="1" x14ac:dyDescent="0.25">
      <c r="C122" s="27"/>
      <c r="D122" s="27"/>
      <c r="E122" s="27"/>
      <c r="I122" s="27"/>
      <c r="J122" s="27"/>
      <c r="K122" s="27"/>
      <c r="L122" s="27"/>
      <c r="M122" s="27"/>
      <c r="N122" s="27"/>
    </row>
    <row r="123" spans="3:14" s="26" customFormat="1" x14ac:dyDescent="0.25">
      <c r="C123" s="27"/>
      <c r="D123" s="27"/>
      <c r="E123" s="27"/>
      <c r="I123" s="27"/>
      <c r="J123" s="27"/>
      <c r="K123" s="27"/>
      <c r="L123" s="27"/>
      <c r="M123" s="27"/>
      <c r="N123" s="27"/>
    </row>
    <row r="124" spans="3:14" s="26" customFormat="1" x14ac:dyDescent="0.25">
      <c r="C124" s="27"/>
      <c r="D124" s="27"/>
      <c r="E124" s="27"/>
      <c r="I124" s="27"/>
      <c r="J124" s="27"/>
      <c r="K124" s="27"/>
      <c r="L124" s="27"/>
      <c r="M124" s="27"/>
      <c r="N124" s="27"/>
    </row>
    <row r="125" spans="3:14" s="26" customFormat="1" x14ac:dyDescent="0.25">
      <c r="C125" s="27"/>
      <c r="D125" s="27"/>
      <c r="E125" s="27"/>
      <c r="I125" s="27"/>
      <c r="J125" s="27"/>
      <c r="K125" s="27"/>
      <c r="L125" s="27"/>
      <c r="M125" s="27"/>
      <c r="N125" s="27"/>
    </row>
    <row r="126" spans="3:14" s="26" customFormat="1" x14ac:dyDescent="0.25">
      <c r="C126" s="27"/>
      <c r="D126" s="27"/>
      <c r="E126" s="27"/>
      <c r="I126" s="27"/>
      <c r="J126" s="27"/>
      <c r="K126" s="27"/>
      <c r="L126" s="27"/>
      <c r="M126" s="27"/>
      <c r="N126" s="27"/>
    </row>
    <row r="127" spans="3:14" s="26" customFormat="1" x14ac:dyDescent="0.25">
      <c r="C127" s="27"/>
      <c r="D127" s="27"/>
      <c r="E127" s="27"/>
      <c r="I127" s="27"/>
      <c r="J127" s="27"/>
      <c r="K127" s="27"/>
      <c r="L127" s="27"/>
      <c r="M127" s="27"/>
      <c r="N127" s="27"/>
    </row>
    <row r="128" spans="3:14" s="26" customFormat="1" x14ac:dyDescent="0.25">
      <c r="C128" s="27"/>
      <c r="D128" s="27"/>
      <c r="E128" s="27"/>
      <c r="I128" s="27"/>
      <c r="J128" s="27"/>
      <c r="K128" s="27"/>
      <c r="L128" s="27"/>
      <c r="M128" s="27"/>
      <c r="N128" s="27"/>
    </row>
    <row r="129" spans="3:14" s="26" customFormat="1" x14ac:dyDescent="0.25">
      <c r="C129" s="27"/>
      <c r="D129" s="27"/>
      <c r="E129" s="27"/>
      <c r="I129" s="27"/>
      <c r="J129" s="27"/>
      <c r="K129" s="27"/>
      <c r="L129" s="27"/>
      <c r="M129" s="27"/>
      <c r="N129" s="27"/>
    </row>
    <row r="130" spans="3:14" s="26" customFormat="1" x14ac:dyDescent="0.25">
      <c r="C130" s="27"/>
      <c r="D130" s="27"/>
      <c r="E130" s="27"/>
      <c r="I130" s="27"/>
      <c r="J130" s="27"/>
      <c r="K130" s="27"/>
      <c r="L130" s="27"/>
      <c r="M130" s="27"/>
      <c r="N130" s="27"/>
    </row>
    <row r="131" spans="3:14" s="26" customFormat="1" x14ac:dyDescent="0.25">
      <c r="C131" s="27"/>
      <c r="D131" s="27"/>
      <c r="E131" s="27"/>
      <c r="I131" s="27"/>
      <c r="J131" s="27"/>
      <c r="K131" s="27"/>
      <c r="L131" s="27"/>
      <c r="M131" s="27"/>
      <c r="N131" s="27"/>
    </row>
    <row r="132" spans="3:14" s="26" customFormat="1" x14ac:dyDescent="0.25">
      <c r="C132" s="27"/>
      <c r="D132" s="27"/>
      <c r="E132" s="27"/>
      <c r="I132" s="27"/>
      <c r="J132" s="27"/>
      <c r="K132" s="27"/>
      <c r="L132" s="27"/>
      <c r="M132" s="27"/>
      <c r="N132" s="27"/>
    </row>
    <row r="133" spans="3:14" s="26" customFormat="1" x14ac:dyDescent="0.25">
      <c r="C133" s="27"/>
      <c r="D133" s="27"/>
      <c r="E133" s="27"/>
      <c r="I133" s="27"/>
      <c r="J133" s="27"/>
      <c r="K133" s="27"/>
      <c r="L133" s="27"/>
      <c r="M133" s="27"/>
      <c r="N133" s="27"/>
    </row>
    <row r="134" spans="3:14" s="26" customFormat="1" x14ac:dyDescent="0.25">
      <c r="C134" s="27"/>
      <c r="D134" s="27"/>
      <c r="E134" s="27"/>
      <c r="I134" s="27"/>
      <c r="J134" s="27"/>
      <c r="K134" s="27"/>
      <c r="L134" s="27"/>
      <c r="M134" s="27"/>
      <c r="N134" s="27"/>
    </row>
    <row r="135" spans="3:14" s="26" customFormat="1" x14ac:dyDescent="0.25">
      <c r="C135" s="27"/>
      <c r="D135" s="27"/>
      <c r="E135" s="27"/>
      <c r="I135" s="27"/>
      <c r="J135" s="27"/>
      <c r="K135" s="27"/>
      <c r="L135" s="27"/>
      <c r="M135" s="27"/>
      <c r="N135" s="27"/>
    </row>
    <row r="136" spans="3:14" s="26" customFormat="1" x14ac:dyDescent="0.25">
      <c r="C136" s="27"/>
      <c r="D136" s="27"/>
      <c r="E136" s="27"/>
      <c r="I136" s="27"/>
      <c r="J136" s="27"/>
      <c r="K136" s="27"/>
      <c r="L136" s="27"/>
      <c r="M136" s="27"/>
      <c r="N136" s="27"/>
    </row>
    <row r="137" spans="3:14" s="26" customFormat="1" x14ac:dyDescent="0.25">
      <c r="C137" s="27"/>
      <c r="D137" s="27"/>
      <c r="E137" s="27"/>
      <c r="I137" s="27"/>
      <c r="J137" s="27"/>
      <c r="K137" s="27"/>
      <c r="L137" s="27"/>
      <c r="M137" s="27"/>
      <c r="N137" s="27"/>
    </row>
    <row r="138" spans="3:14" s="26" customFormat="1" x14ac:dyDescent="0.25">
      <c r="C138" s="27"/>
      <c r="D138" s="27"/>
      <c r="E138" s="27"/>
      <c r="I138" s="27"/>
      <c r="J138" s="27"/>
      <c r="K138" s="27"/>
      <c r="L138" s="27"/>
      <c r="M138" s="27"/>
      <c r="N138" s="27"/>
    </row>
    <row r="139" spans="3:14" s="26" customFormat="1" x14ac:dyDescent="0.25">
      <c r="C139" s="27"/>
      <c r="D139" s="27"/>
      <c r="E139" s="27"/>
      <c r="I139" s="27"/>
      <c r="J139" s="27"/>
      <c r="K139" s="27"/>
      <c r="L139" s="27"/>
      <c r="M139" s="27"/>
      <c r="N139" s="27"/>
    </row>
    <row r="140" spans="3:14" s="26" customFormat="1" x14ac:dyDescent="0.25">
      <c r="C140" s="27"/>
      <c r="D140" s="27"/>
      <c r="E140" s="27"/>
      <c r="I140" s="27"/>
      <c r="J140" s="27"/>
      <c r="K140" s="27"/>
      <c r="L140" s="27"/>
      <c r="M140" s="27"/>
      <c r="N140" s="27"/>
    </row>
    <row r="141" spans="3:14" s="26" customFormat="1" x14ac:dyDescent="0.25">
      <c r="C141" s="27"/>
      <c r="D141" s="27"/>
      <c r="E141" s="27"/>
      <c r="I141" s="27"/>
      <c r="J141" s="27"/>
      <c r="K141" s="27"/>
      <c r="L141" s="27"/>
      <c r="M141" s="27"/>
      <c r="N141" s="27"/>
    </row>
    <row r="142" spans="3:14" s="26" customFormat="1" x14ac:dyDescent="0.25">
      <c r="C142" s="27"/>
      <c r="D142" s="27"/>
      <c r="E142" s="27"/>
      <c r="I142" s="27"/>
      <c r="J142" s="27"/>
      <c r="K142" s="27"/>
      <c r="L142" s="27"/>
      <c r="M142" s="27"/>
      <c r="N142" s="27"/>
    </row>
    <row r="143" spans="3:14" s="26" customFormat="1" x14ac:dyDescent="0.25">
      <c r="C143" s="27"/>
      <c r="D143" s="27"/>
      <c r="E143" s="27"/>
      <c r="I143" s="27"/>
      <c r="J143" s="27"/>
      <c r="K143" s="27"/>
      <c r="L143" s="27"/>
      <c r="M143" s="27"/>
      <c r="N143" s="27"/>
    </row>
    <row r="144" spans="3:14" s="26" customFormat="1" x14ac:dyDescent="0.25">
      <c r="C144" s="27"/>
      <c r="D144" s="27"/>
      <c r="E144" s="27"/>
      <c r="I144" s="27"/>
      <c r="J144" s="27"/>
      <c r="K144" s="27"/>
      <c r="L144" s="27"/>
      <c r="M144" s="27"/>
      <c r="N144" s="27"/>
    </row>
    <row r="145" spans="3:14" s="26" customFormat="1" x14ac:dyDescent="0.25">
      <c r="C145" s="27"/>
      <c r="D145" s="27"/>
      <c r="E145" s="27"/>
      <c r="I145" s="27"/>
      <c r="J145" s="27"/>
      <c r="K145" s="27"/>
      <c r="L145" s="27"/>
      <c r="M145" s="27"/>
      <c r="N145" s="27"/>
    </row>
    <row r="146" spans="3:14" s="26" customFormat="1" x14ac:dyDescent="0.25">
      <c r="C146" s="27"/>
      <c r="D146" s="27"/>
      <c r="E146" s="27"/>
      <c r="I146" s="27"/>
      <c r="J146" s="27"/>
      <c r="K146" s="27"/>
      <c r="L146" s="27"/>
      <c r="M146" s="27"/>
      <c r="N146" s="27"/>
    </row>
    <row r="147" spans="3:14" s="26" customFormat="1" x14ac:dyDescent="0.25">
      <c r="C147" s="27"/>
      <c r="D147" s="27"/>
      <c r="E147" s="27"/>
      <c r="I147" s="27"/>
      <c r="J147" s="27"/>
      <c r="K147" s="27"/>
      <c r="L147" s="27"/>
      <c r="M147" s="27"/>
      <c r="N147" s="27"/>
    </row>
    <row r="148" spans="3:14" s="26" customFormat="1" x14ac:dyDescent="0.25">
      <c r="C148" s="27"/>
      <c r="D148" s="27"/>
      <c r="E148" s="27"/>
      <c r="I148" s="27"/>
      <c r="J148" s="27"/>
      <c r="K148" s="27"/>
      <c r="L148" s="27"/>
      <c r="M148" s="27"/>
      <c r="N148" s="27"/>
    </row>
    <row r="149" spans="3:14" s="26" customFormat="1" x14ac:dyDescent="0.25">
      <c r="C149" s="27"/>
      <c r="D149" s="27"/>
      <c r="E149" s="27"/>
      <c r="I149" s="27"/>
      <c r="J149" s="27"/>
      <c r="K149" s="27"/>
      <c r="L149" s="27"/>
      <c r="M149" s="27"/>
      <c r="N149" s="27"/>
    </row>
    <row r="150" spans="3:14" s="26" customFormat="1" x14ac:dyDescent="0.25">
      <c r="C150" s="27"/>
      <c r="D150" s="27"/>
      <c r="E150" s="27"/>
      <c r="I150" s="27"/>
      <c r="J150" s="27"/>
      <c r="K150" s="27"/>
      <c r="L150" s="27"/>
      <c r="M150" s="27"/>
      <c r="N150" s="27"/>
    </row>
    <row r="151" spans="3:14" s="26" customFormat="1" x14ac:dyDescent="0.25">
      <c r="C151" s="27"/>
      <c r="D151" s="27"/>
      <c r="E151" s="27"/>
      <c r="I151" s="27"/>
      <c r="J151" s="27"/>
      <c r="K151" s="27"/>
      <c r="L151" s="27"/>
      <c r="M151" s="27"/>
      <c r="N151" s="27"/>
    </row>
    <row r="152" spans="3:14" s="26" customFormat="1" x14ac:dyDescent="0.25">
      <c r="C152" s="27"/>
      <c r="D152" s="27"/>
      <c r="E152" s="27"/>
      <c r="I152" s="27"/>
      <c r="J152" s="27"/>
      <c r="K152" s="27"/>
      <c r="L152" s="27"/>
      <c r="M152" s="27"/>
      <c r="N152" s="27"/>
    </row>
    <row r="153" spans="3:14" s="26" customFormat="1" x14ac:dyDescent="0.25">
      <c r="C153" s="27"/>
      <c r="D153" s="27"/>
      <c r="E153" s="27"/>
      <c r="I153" s="27"/>
      <c r="J153" s="27"/>
      <c r="K153" s="27"/>
      <c r="L153" s="27"/>
      <c r="M153" s="27"/>
      <c r="N153" s="27"/>
    </row>
    <row r="154" spans="3:14" s="26" customFormat="1" x14ac:dyDescent="0.25">
      <c r="C154" s="27"/>
      <c r="D154" s="27"/>
      <c r="E154" s="27"/>
      <c r="I154" s="27"/>
      <c r="J154" s="27"/>
      <c r="K154" s="27"/>
      <c r="L154" s="27"/>
      <c r="M154" s="27"/>
      <c r="N154" s="27"/>
    </row>
    <row r="155" spans="3:14" s="26" customFormat="1" x14ac:dyDescent="0.25">
      <c r="C155" s="27"/>
      <c r="D155" s="27"/>
      <c r="E155" s="27"/>
      <c r="I155" s="27"/>
      <c r="J155" s="27"/>
      <c r="K155" s="27"/>
      <c r="L155" s="27"/>
      <c r="M155" s="27"/>
      <c r="N155" s="27"/>
    </row>
    <row r="156" spans="3:14" s="26" customFormat="1" x14ac:dyDescent="0.25">
      <c r="C156" s="27"/>
      <c r="D156" s="27"/>
      <c r="E156" s="27"/>
      <c r="I156" s="27"/>
      <c r="J156" s="27"/>
      <c r="K156" s="27"/>
      <c r="L156" s="27"/>
      <c r="M156" s="27"/>
      <c r="N156" s="27"/>
    </row>
    <row r="157" spans="3:14" s="26" customFormat="1" x14ac:dyDescent="0.25">
      <c r="C157" s="27"/>
      <c r="D157" s="27"/>
      <c r="E157" s="27"/>
      <c r="I157" s="27"/>
      <c r="J157" s="27"/>
      <c r="K157" s="27"/>
      <c r="L157" s="27"/>
      <c r="M157" s="27"/>
      <c r="N157" s="27"/>
    </row>
    <row r="158" spans="3:14" s="26" customFormat="1" x14ac:dyDescent="0.25">
      <c r="C158" s="27"/>
      <c r="D158" s="27"/>
      <c r="E158" s="27"/>
      <c r="I158" s="27"/>
      <c r="J158" s="27"/>
      <c r="K158" s="27"/>
      <c r="L158" s="27"/>
      <c r="M158" s="27"/>
      <c r="N158" s="27"/>
    </row>
    <row r="159" spans="3:14" s="26" customFormat="1" x14ac:dyDescent="0.25">
      <c r="C159" s="27"/>
      <c r="D159" s="27"/>
      <c r="E159" s="27"/>
      <c r="I159" s="27"/>
      <c r="J159" s="27"/>
      <c r="K159" s="27"/>
      <c r="L159" s="27"/>
      <c r="M159" s="27"/>
      <c r="N159" s="27"/>
    </row>
    <row r="160" spans="3:14" s="26" customFormat="1" x14ac:dyDescent="0.25">
      <c r="C160" s="27"/>
      <c r="D160" s="27"/>
      <c r="E160" s="27"/>
      <c r="I160" s="27"/>
      <c r="J160" s="27"/>
      <c r="K160" s="27"/>
      <c r="L160" s="27"/>
      <c r="M160" s="27"/>
      <c r="N160" s="27"/>
    </row>
    <row r="161" spans="3:14" s="26" customFormat="1" x14ac:dyDescent="0.25">
      <c r="C161" s="27"/>
      <c r="D161" s="27"/>
      <c r="E161" s="27"/>
      <c r="I161" s="27"/>
      <c r="J161" s="27"/>
      <c r="K161" s="27"/>
      <c r="L161" s="27"/>
      <c r="M161" s="27"/>
      <c r="N161" s="27"/>
    </row>
    <row r="162" spans="3:14" s="26" customFormat="1" x14ac:dyDescent="0.25">
      <c r="C162" s="27"/>
      <c r="D162" s="27"/>
      <c r="E162" s="27"/>
      <c r="I162" s="27"/>
      <c r="J162" s="27"/>
      <c r="K162" s="27"/>
      <c r="L162" s="27"/>
      <c r="M162" s="27"/>
      <c r="N162" s="27"/>
    </row>
    <row r="163" spans="3:14" s="26" customFormat="1" x14ac:dyDescent="0.25">
      <c r="C163" s="27"/>
      <c r="D163" s="27"/>
      <c r="E163" s="27"/>
      <c r="I163" s="27"/>
      <c r="J163" s="27"/>
      <c r="K163" s="27"/>
      <c r="L163" s="27"/>
      <c r="M163" s="27"/>
      <c r="N163" s="27"/>
    </row>
    <row r="164" spans="3:14" s="26" customFormat="1" x14ac:dyDescent="0.25">
      <c r="C164" s="27"/>
      <c r="D164" s="27"/>
      <c r="E164" s="27"/>
      <c r="I164" s="27"/>
      <c r="J164" s="27"/>
      <c r="K164" s="27"/>
      <c r="L164" s="27"/>
      <c r="M164" s="27"/>
      <c r="N164" s="27"/>
    </row>
    <row r="165" spans="3:14" s="26" customFormat="1" x14ac:dyDescent="0.25">
      <c r="C165" s="27"/>
      <c r="D165" s="27"/>
      <c r="E165" s="27"/>
      <c r="I165" s="27"/>
      <c r="J165" s="27"/>
      <c r="K165" s="27"/>
      <c r="L165" s="27"/>
      <c r="M165" s="27"/>
      <c r="N165" s="27"/>
    </row>
    <row r="166" spans="3:14" s="26" customFormat="1" x14ac:dyDescent="0.25">
      <c r="C166" s="27"/>
      <c r="D166" s="27"/>
      <c r="E166" s="27"/>
      <c r="I166" s="27"/>
      <c r="J166" s="27"/>
      <c r="K166" s="27"/>
      <c r="L166" s="27"/>
      <c r="M166" s="27"/>
      <c r="N166" s="27"/>
    </row>
    <row r="167" spans="3:14" s="26" customFormat="1" x14ac:dyDescent="0.25">
      <c r="C167" s="27"/>
      <c r="D167" s="27"/>
      <c r="E167" s="27"/>
      <c r="I167" s="27"/>
      <c r="J167" s="27"/>
      <c r="K167" s="27"/>
      <c r="L167" s="27"/>
      <c r="M167" s="27"/>
      <c r="N167" s="27"/>
    </row>
    <row r="168" spans="3:14" s="26" customFormat="1" x14ac:dyDescent="0.25">
      <c r="C168" s="27"/>
      <c r="D168" s="27"/>
      <c r="E168" s="27"/>
      <c r="I168" s="27"/>
      <c r="J168" s="27"/>
      <c r="K168" s="27"/>
      <c r="L168" s="27"/>
      <c r="M168" s="27"/>
      <c r="N168" s="27"/>
    </row>
    <row r="169" spans="3:14" s="26" customFormat="1" x14ac:dyDescent="0.25">
      <c r="C169" s="27"/>
      <c r="D169" s="27"/>
      <c r="E169" s="27"/>
      <c r="I169" s="27"/>
      <c r="J169" s="27"/>
      <c r="K169" s="27"/>
      <c r="L169" s="27"/>
      <c r="M169" s="27"/>
      <c r="N169" s="27"/>
    </row>
    <row r="170" spans="3:14" s="26" customFormat="1" x14ac:dyDescent="0.25">
      <c r="C170" s="27"/>
      <c r="D170" s="27"/>
      <c r="E170" s="27"/>
      <c r="I170" s="27"/>
      <c r="J170" s="27"/>
      <c r="K170" s="27"/>
      <c r="L170" s="27"/>
      <c r="M170" s="27"/>
      <c r="N170" s="27"/>
    </row>
    <row r="171" spans="3:14" s="26" customFormat="1" x14ac:dyDescent="0.25">
      <c r="C171" s="27"/>
      <c r="D171" s="27"/>
      <c r="E171" s="27"/>
      <c r="I171" s="27"/>
      <c r="J171" s="27"/>
      <c r="K171" s="27"/>
      <c r="L171" s="27"/>
      <c r="M171" s="27"/>
      <c r="N171" s="27"/>
    </row>
    <row r="172" spans="3:14" s="26" customFormat="1" x14ac:dyDescent="0.25">
      <c r="C172" s="27"/>
      <c r="D172" s="27"/>
      <c r="E172" s="27"/>
      <c r="I172" s="27"/>
      <c r="J172" s="27"/>
      <c r="K172" s="27"/>
      <c r="L172" s="27"/>
      <c r="M172" s="27"/>
      <c r="N172" s="27"/>
    </row>
    <row r="173" spans="3:14" s="26" customFormat="1" x14ac:dyDescent="0.25">
      <c r="C173" s="27"/>
      <c r="D173" s="27"/>
      <c r="E173" s="27"/>
      <c r="I173" s="27"/>
      <c r="J173" s="27"/>
      <c r="K173" s="27"/>
      <c r="L173" s="27"/>
      <c r="M173" s="27"/>
      <c r="N173" s="27"/>
    </row>
    <row r="174" spans="3:14" s="26" customFormat="1" x14ac:dyDescent="0.25">
      <c r="C174" s="27"/>
      <c r="D174" s="27"/>
      <c r="E174" s="27"/>
      <c r="I174" s="27"/>
      <c r="J174" s="27"/>
      <c r="K174" s="27"/>
      <c r="L174" s="27"/>
      <c r="M174" s="27"/>
      <c r="N174" s="27"/>
    </row>
    <row r="175" spans="3:14" s="26" customFormat="1" x14ac:dyDescent="0.25">
      <c r="C175" s="27"/>
      <c r="D175" s="27"/>
      <c r="E175" s="27"/>
      <c r="I175" s="27"/>
      <c r="J175" s="27"/>
      <c r="K175" s="27"/>
      <c r="L175" s="27"/>
      <c r="M175" s="27"/>
      <c r="N175" s="27"/>
    </row>
    <row r="176" spans="3:14" s="26" customFormat="1" x14ac:dyDescent="0.25">
      <c r="C176" s="27"/>
      <c r="D176" s="27"/>
      <c r="E176" s="27"/>
      <c r="I176" s="27"/>
      <c r="J176" s="27"/>
      <c r="K176" s="27"/>
      <c r="L176" s="27"/>
      <c r="M176" s="27"/>
      <c r="N176" s="27"/>
    </row>
    <row r="177" spans="3:14" s="26" customFormat="1" x14ac:dyDescent="0.25">
      <c r="C177" s="27"/>
      <c r="D177" s="27"/>
      <c r="E177" s="27"/>
      <c r="I177" s="27"/>
      <c r="J177" s="27"/>
      <c r="K177" s="27"/>
      <c r="L177" s="27"/>
      <c r="M177" s="27"/>
      <c r="N177" s="27"/>
    </row>
    <row r="178" spans="3:14" s="26" customFormat="1" x14ac:dyDescent="0.25">
      <c r="C178" s="27"/>
      <c r="D178" s="27"/>
      <c r="E178" s="27"/>
      <c r="I178" s="27"/>
      <c r="J178" s="27"/>
      <c r="K178" s="27"/>
      <c r="L178" s="27"/>
      <c r="M178" s="27"/>
      <c r="N178" s="27"/>
    </row>
    <row r="179" spans="3:14" s="26" customFormat="1" x14ac:dyDescent="0.25">
      <c r="C179" s="27"/>
      <c r="D179" s="27"/>
      <c r="E179" s="27"/>
      <c r="I179" s="27"/>
      <c r="J179" s="27"/>
      <c r="K179" s="27"/>
      <c r="L179" s="27"/>
      <c r="M179" s="27"/>
      <c r="N179" s="27"/>
    </row>
    <row r="180" spans="3:14" s="26" customFormat="1" x14ac:dyDescent="0.25">
      <c r="C180" s="27"/>
      <c r="D180" s="27"/>
      <c r="E180" s="27"/>
      <c r="I180" s="27"/>
      <c r="J180" s="27"/>
      <c r="K180" s="27"/>
      <c r="L180" s="27"/>
      <c r="M180" s="27"/>
      <c r="N180" s="27"/>
    </row>
    <row r="181" spans="3:14" s="26" customFormat="1" x14ac:dyDescent="0.25">
      <c r="C181" s="27"/>
      <c r="D181" s="27"/>
      <c r="E181" s="27"/>
      <c r="I181" s="27"/>
      <c r="J181" s="27"/>
      <c r="K181" s="27"/>
      <c r="L181" s="27"/>
      <c r="M181" s="27"/>
      <c r="N181" s="27"/>
    </row>
    <row r="182" spans="3:14" s="26" customFormat="1" x14ac:dyDescent="0.25">
      <c r="C182" s="27"/>
      <c r="D182" s="27"/>
      <c r="E182" s="27"/>
      <c r="I182" s="27"/>
      <c r="J182" s="27"/>
      <c r="K182" s="27"/>
      <c r="L182" s="27"/>
      <c r="M182" s="27"/>
      <c r="N182" s="27"/>
    </row>
    <row r="183" spans="3:14" s="26" customFormat="1" x14ac:dyDescent="0.25">
      <c r="C183" s="27"/>
      <c r="D183" s="27"/>
      <c r="E183" s="27"/>
      <c r="I183" s="27"/>
      <c r="J183" s="27"/>
      <c r="K183" s="27"/>
      <c r="L183" s="27"/>
      <c r="M183" s="27"/>
      <c r="N183" s="27"/>
    </row>
    <row r="184" spans="3:14" s="26" customFormat="1" x14ac:dyDescent="0.25">
      <c r="C184" s="27"/>
      <c r="D184" s="27"/>
      <c r="E184" s="27"/>
      <c r="I184" s="27"/>
      <c r="J184" s="27"/>
      <c r="K184" s="27"/>
      <c r="L184" s="27"/>
      <c r="M184" s="27"/>
      <c r="N184" s="27"/>
    </row>
    <row r="185" spans="3:14" s="26" customFormat="1" x14ac:dyDescent="0.25">
      <c r="C185" s="27"/>
      <c r="D185" s="27"/>
      <c r="E185" s="27"/>
      <c r="I185" s="27"/>
      <c r="J185" s="27"/>
      <c r="K185" s="27"/>
      <c r="L185" s="27"/>
      <c r="M185" s="27"/>
      <c r="N185" s="27"/>
    </row>
    <row r="186" spans="3:14" s="26" customFormat="1" x14ac:dyDescent="0.25">
      <c r="C186" s="27"/>
      <c r="D186" s="27"/>
      <c r="E186" s="27"/>
      <c r="I186" s="27"/>
      <c r="J186" s="27"/>
      <c r="K186" s="27"/>
      <c r="L186" s="27"/>
      <c r="M186" s="27"/>
      <c r="N186" s="27"/>
    </row>
    <row r="187" spans="3:14" s="26" customFormat="1" x14ac:dyDescent="0.25">
      <c r="C187" s="27"/>
      <c r="D187" s="27"/>
      <c r="E187" s="27"/>
      <c r="I187" s="27"/>
      <c r="J187" s="27"/>
      <c r="K187" s="27"/>
      <c r="L187" s="27"/>
      <c r="M187" s="27"/>
      <c r="N187" s="27"/>
    </row>
    <row r="188" spans="3:14" s="26" customFormat="1" x14ac:dyDescent="0.25">
      <c r="C188" s="27"/>
      <c r="D188" s="27"/>
      <c r="E188" s="27"/>
      <c r="I188" s="27"/>
      <c r="J188" s="27"/>
      <c r="K188" s="27"/>
      <c r="L188" s="27"/>
      <c r="M188" s="27"/>
      <c r="N188" s="27"/>
    </row>
    <row r="189" spans="3:14" s="26" customFormat="1" x14ac:dyDescent="0.25">
      <c r="C189" s="27"/>
      <c r="D189" s="27"/>
      <c r="E189" s="27"/>
      <c r="I189" s="27"/>
      <c r="J189" s="27"/>
      <c r="K189" s="27"/>
      <c r="L189" s="27"/>
      <c r="M189" s="27"/>
      <c r="N189" s="27"/>
    </row>
    <row r="190" spans="3:14" s="26" customFormat="1" x14ac:dyDescent="0.25">
      <c r="C190" s="27"/>
      <c r="D190" s="27"/>
      <c r="E190" s="27"/>
      <c r="I190" s="27"/>
      <c r="J190" s="27"/>
      <c r="K190" s="27"/>
      <c r="L190" s="27"/>
      <c r="M190" s="27"/>
      <c r="N190" s="27"/>
    </row>
    <row r="191" spans="3:14" s="26" customFormat="1" x14ac:dyDescent="0.25">
      <c r="C191" s="27"/>
      <c r="D191" s="27"/>
      <c r="E191" s="27"/>
      <c r="I191" s="27"/>
      <c r="J191" s="27"/>
      <c r="K191" s="27"/>
      <c r="L191" s="27"/>
      <c r="M191" s="27"/>
      <c r="N191" s="27"/>
    </row>
    <row r="192" spans="3:14" s="26" customFormat="1" x14ac:dyDescent="0.25">
      <c r="C192" s="27"/>
      <c r="D192" s="27"/>
      <c r="E192" s="27"/>
      <c r="I192" s="27"/>
      <c r="J192" s="27"/>
      <c r="K192" s="27"/>
      <c r="L192" s="27"/>
      <c r="M192" s="27"/>
      <c r="N192" s="27"/>
    </row>
    <row r="193" spans="3:14" s="26" customFormat="1" x14ac:dyDescent="0.25">
      <c r="C193" s="27"/>
      <c r="D193" s="27"/>
      <c r="E193" s="27"/>
      <c r="I193" s="27"/>
      <c r="J193" s="27"/>
      <c r="K193" s="27"/>
      <c r="L193" s="27"/>
      <c r="M193" s="27"/>
      <c r="N193" s="27"/>
    </row>
    <row r="194" spans="3:14" s="26" customFormat="1" x14ac:dyDescent="0.25">
      <c r="C194" s="27"/>
      <c r="D194" s="27"/>
      <c r="E194" s="27"/>
      <c r="I194" s="27"/>
      <c r="J194" s="27"/>
      <c r="K194" s="27"/>
      <c r="L194" s="27"/>
      <c r="M194" s="27"/>
      <c r="N194" s="27"/>
    </row>
    <row r="195" spans="3:14" s="26" customFormat="1" x14ac:dyDescent="0.25">
      <c r="C195" s="27"/>
      <c r="D195" s="27"/>
      <c r="E195" s="27"/>
      <c r="I195" s="27"/>
      <c r="J195" s="27"/>
      <c r="K195" s="27"/>
      <c r="L195" s="27"/>
      <c r="M195" s="27"/>
      <c r="N195" s="27"/>
    </row>
    <row r="196" spans="3:14" s="26" customFormat="1" x14ac:dyDescent="0.25">
      <c r="C196" s="27"/>
      <c r="D196" s="27"/>
      <c r="E196" s="27"/>
      <c r="I196" s="27"/>
      <c r="J196" s="27"/>
      <c r="K196" s="27"/>
      <c r="L196" s="27"/>
      <c r="M196" s="27"/>
      <c r="N196" s="27"/>
    </row>
    <row r="197" spans="3:14" s="26" customFormat="1" x14ac:dyDescent="0.25">
      <c r="C197" s="27"/>
      <c r="D197" s="27"/>
      <c r="E197" s="27"/>
      <c r="I197" s="27"/>
      <c r="J197" s="27"/>
      <c r="K197" s="27"/>
      <c r="L197" s="27"/>
      <c r="M197" s="27"/>
      <c r="N197" s="27"/>
    </row>
    <row r="198" spans="3:14" s="26" customFormat="1" x14ac:dyDescent="0.25">
      <c r="C198" s="27"/>
      <c r="D198" s="27"/>
      <c r="E198" s="27"/>
      <c r="I198" s="27"/>
      <c r="J198" s="27"/>
      <c r="K198" s="27"/>
      <c r="L198" s="27"/>
      <c r="M198" s="27"/>
      <c r="N198" s="27"/>
    </row>
    <row r="199" spans="3:14" s="26" customFormat="1" x14ac:dyDescent="0.25">
      <c r="C199" s="27"/>
      <c r="D199" s="27"/>
      <c r="E199" s="27"/>
      <c r="I199" s="27"/>
      <c r="J199" s="27"/>
      <c r="K199" s="27"/>
      <c r="L199" s="27"/>
      <c r="M199" s="27"/>
      <c r="N199" s="27"/>
    </row>
    <row r="200" spans="3:14" s="26" customFormat="1" x14ac:dyDescent="0.25">
      <c r="C200" s="27"/>
      <c r="D200" s="27"/>
      <c r="E200" s="27"/>
      <c r="I200" s="27"/>
      <c r="J200" s="27"/>
      <c r="K200" s="27"/>
      <c r="L200" s="27"/>
      <c r="M200" s="27"/>
      <c r="N200" s="27"/>
    </row>
    <row r="201" spans="3:14" s="26" customFormat="1" x14ac:dyDescent="0.25">
      <c r="C201" s="27"/>
      <c r="D201" s="27"/>
      <c r="E201" s="27"/>
      <c r="I201" s="27"/>
      <c r="J201" s="27"/>
      <c r="K201" s="27"/>
      <c r="L201" s="27"/>
      <c r="M201" s="27"/>
      <c r="N201" s="27"/>
    </row>
    <row r="202" spans="3:14" s="26" customFormat="1" x14ac:dyDescent="0.25">
      <c r="C202" s="27"/>
      <c r="D202" s="27"/>
      <c r="E202" s="27"/>
      <c r="I202" s="27"/>
      <c r="J202" s="27"/>
      <c r="K202" s="27"/>
      <c r="L202" s="27"/>
      <c r="M202" s="27"/>
      <c r="N202" s="27"/>
    </row>
    <row r="203" spans="3:14" s="26" customFormat="1" x14ac:dyDescent="0.25">
      <c r="C203" s="27"/>
      <c r="D203" s="27"/>
      <c r="E203" s="27"/>
      <c r="I203" s="27"/>
      <c r="J203" s="27"/>
      <c r="K203" s="27"/>
      <c r="L203" s="27"/>
      <c r="M203" s="27"/>
      <c r="N203" s="27"/>
    </row>
    <row r="204" spans="3:14" s="26" customFormat="1" x14ac:dyDescent="0.25">
      <c r="C204" s="27"/>
      <c r="D204" s="27"/>
      <c r="E204" s="27"/>
      <c r="I204" s="27"/>
      <c r="J204" s="27"/>
      <c r="K204" s="27"/>
      <c r="L204" s="27"/>
      <c r="M204" s="27"/>
      <c r="N204" s="27"/>
    </row>
    <row r="205" spans="3:14" s="26" customFormat="1" x14ac:dyDescent="0.25">
      <c r="C205" s="27"/>
      <c r="D205" s="27"/>
      <c r="E205" s="27"/>
      <c r="I205" s="27"/>
      <c r="J205" s="27"/>
      <c r="K205" s="27"/>
      <c r="L205" s="27"/>
      <c r="M205" s="27"/>
      <c r="N205" s="27"/>
    </row>
    <row r="206" spans="3:14" s="26" customFormat="1" x14ac:dyDescent="0.25">
      <c r="C206" s="27"/>
      <c r="D206" s="27"/>
      <c r="E206" s="27"/>
      <c r="I206" s="27"/>
      <c r="J206" s="27"/>
      <c r="K206" s="27"/>
      <c r="L206" s="27"/>
      <c r="M206" s="27"/>
      <c r="N206" s="27"/>
    </row>
    <row r="207" spans="3:14" s="26" customFormat="1" x14ac:dyDescent="0.25">
      <c r="C207" s="27"/>
      <c r="D207" s="27"/>
      <c r="E207" s="27"/>
      <c r="I207" s="27"/>
      <c r="J207" s="27"/>
      <c r="K207" s="27"/>
      <c r="L207" s="27"/>
      <c r="M207" s="27"/>
      <c r="N207" s="27"/>
    </row>
    <row r="208" spans="3:14" s="26" customFormat="1" x14ac:dyDescent="0.25">
      <c r="C208" s="27"/>
      <c r="D208" s="27"/>
      <c r="E208" s="27"/>
      <c r="I208" s="27"/>
      <c r="J208" s="27"/>
      <c r="K208" s="27"/>
      <c r="L208" s="27"/>
      <c r="M208" s="27"/>
      <c r="N208" s="27"/>
    </row>
    <row r="209" spans="3:14" s="26" customFormat="1" x14ac:dyDescent="0.25">
      <c r="C209" s="27"/>
      <c r="D209" s="27"/>
      <c r="E209" s="27"/>
      <c r="I209" s="27"/>
      <c r="J209" s="27"/>
      <c r="K209" s="27"/>
      <c r="L209" s="27"/>
      <c r="M209" s="27"/>
      <c r="N209" s="27"/>
    </row>
    <row r="210" spans="3:14" s="26" customFormat="1" x14ac:dyDescent="0.25">
      <c r="C210" s="27"/>
      <c r="D210" s="27"/>
      <c r="E210" s="27"/>
      <c r="I210" s="27"/>
      <c r="J210" s="27"/>
      <c r="K210" s="27"/>
      <c r="L210" s="27"/>
      <c r="M210" s="27"/>
      <c r="N210" s="27"/>
    </row>
    <row r="211" spans="3:14" s="26" customFormat="1" x14ac:dyDescent="0.25">
      <c r="C211" s="27"/>
      <c r="D211" s="27"/>
      <c r="E211" s="27"/>
      <c r="I211" s="27"/>
      <c r="J211" s="27"/>
      <c r="K211" s="27"/>
      <c r="L211" s="27"/>
      <c r="M211" s="27"/>
      <c r="N211" s="27"/>
    </row>
    <row r="212" spans="3:14" s="26" customFormat="1" x14ac:dyDescent="0.25">
      <c r="C212" s="27"/>
      <c r="D212" s="27"/>
      <c r="E212" s="27"/>
      <c r="I212" s="27"/>
      <c r="J212" s="27"/>
      <c r="K212" s="27"/>
      <c r="L212" s="27"/>
      <c r="M212" s="27"/>
      <c r="N212" s="27"/>
    </row>
    <row r="213" spans="3:14" s="26" customFormat="1" x14ac:dyDescent="0.25">
      <c r="C213" s="27"/>
      <c r="D213" s="27"/>
      <c r="E213" s="27"/>
      <c r="I213" s="27"/>
      <c r="J213" s="27"/>
      <c r="K213" s="27"/>
      <c r="L213" s="27"/>
      <c r="M213" s="27"/>
      <c r="N213" s="27"/>
    </row>
    <row r="214" spans="3:14" s="26" customFormat="1" x14ac:dyDescent="0.25">
      <c r="C214" s="27"/>
      <c r="D214" s="27"/>
      <c r="E214" s="27"/>
      <c r="I214" s="27"/>
      <c r="J214" s="27"/>
      <c r="K214" s="27"/>
      <c r="L214" s="27"/>
      <c r="M214" s="27"/>
      <c r="N214" s="27"/>
    </row>
    <row r="215" spans="3:14" s="26" customFormat="1" x14ac:dyDescent="0.25">
      <c r="C215" s="27"/>
      <c r="D215" s="27"/>
      <c r="E215" s="27"/>
      <c r="I215" s="27"/>
      <c r="J215" s="27"/>
      <c r="K215" s="27"/>
      <c r="L215" s="27"/>
      <c r="M215" s="27"/>
      <c r="N215" s="27"/>
    </row>
    <row r="216" spans="3:14" s="26" customFormat="1" x14ac:dyDescent="0.25">
      <c r="C216" s="27"/>
      <c r="D216" s="27"/>
      <c r="E216" s="27"/>
      <c r="I216" s="27"/>
      <c r="J216" s="27"/>
      <c r="K216" s="27"/>
      <c r="L216" s="27"/>
      <c r="M216" s="27"/>
      <c r="N216" s="27"/>
    </row>
    <row r="217" spans="3:14" s="26" customFormat="1" x14ac:dyDescent="0.25">
      <c r="C217" s="27"/>
      <c r="D217" s="27"/>
      <c r="E217" s="27"/>
      <c r="I217" s="27"/>
      <c r="J217" s="27"/>
      <c r="K217" s="27"/>
      <c r="L217" s="27"/>
      <c r="M217" s="27"/>
      <c r="N217" s="27"/>
    </row>
    <row r="218" spans="3:14" s="26" customFormat="1" x14ac:dyDescent="0.25">
      <c r="C218" s="27"/>
      <c r="D218" s="27"/>
      <c r="E218" s="27"/>
      <c r="I218" s="27"/>
      <c r="J218" s="27"/>
      <c r="K218" s="27"/>
      <c r="L218" s="27"/>
      <c r="M218" s="27"/>
      <c r="N218" s="27"/>
    </row>
    <row r="219" spans="3:14" s="26" customFormat="1" x14ac:dyDescent="0.25">
      <c r="C219" s="27"/>
      <c r="D219" s="27"/>
      <c r="E219" s="27"/>
      <c r="I219" s="27"/>
      <c r="J219" s="27"/>
      <c r="K219" s="27"/>
      <c r="L219" s="27"/>
      <c r="M219" s="27"/>
      <c r="N219" s="27"/>
    </row>
    <row r="220" spans="3:14" s="26" customFormat="1" x14ac:dyDescent="0.25">
      <c r="C220" s="27"/>
      <c r="D220" s="27"/>
      <c r="E220" s="27"/>
      <c r="I220" s="27"/>
      <c r="J220" s="27"/>
      <c r="K220" s="27"/>
      <c r="L220" s="27"/>
      <c r="M220" s="27"/>
      <c r="N220" s="27"/>
    </row>
    <row r="221" spans="3:14" s="26" customFormat="1" x14ac:dyDescent="0.25">
      <c r="C221" s="27"/>
      <c r="D221" s="27"/>
      <c r="E221" s="27"/>
      <c r="I221" s="27"/>
      <c r="J221" s="27"/>
      <c r="K221" s="27"/>
      <c r="L221" s="27"/>
      <c r="M221" s="27"/>
      <c r="N221" s="27"/>
    </row>
    <row r="222" spans="3:14" s="26" customFormat="1" x14ac:dyDescent="0.25">
      <c r="C222" s="27"/>
      <c r="D222" s="27"/>
      <c r="E222" s="27"/>
      <c r="I222" s="27"/>
      <c r="J222" s="27"/>
      <c r="K222" s="27"/>
      <c r="L222" s="27"/>
      <c r="M222" s="27"/>
      <c r="N222" s="27"/>
    </row>
    <row r="223" spans="3:14" s="26" customFormat="1" x14ac:dyDescent="0.25">
      <c r="C223" s="27"/>
      <c r="D223" s="27"/>
      <c r="E223" s="27"/>
      <c r="I223" s="27"/>
      <c r="J223" s="27"/>
      <c r="K223" s="27"/>
      <c r="L223" s="27"/>
      <c r="M223" s="27"/>
      <c r="N223" s="27"/>
    </row>
    <row r="224" spans="3:14" s="26" customFormat="1" x14ac:dyDescent="0.25">
      <c r="C224" s="27"/>
      <c r="D224" s="27"/>
      <c r="E224" s="27"/>
      <c r="I224" s="27"/>
      <c r="J224" s="27"/>
      <c r="K224" s="27"/>
      <c r="L224" s="27"/>
      <c r="M224" s="27"/>
      <c r="N224" s="27"/>
    </row>
    <row r="225" spans="3:14" s="26" customFormat="1" x14ac:dyDescent="0.25">
      <c r="C225" s="27"/>
      <c r="D225" s="27"/>
      <c r="E225" s="27"/>
      <c r="I225" s="27"/>
      <c r="J225" s="27"/>
      <c r="K225" s="27"/>
      <c r="L225" s="27"/>
      <c r="M225" s="27"/>
      <c r="N225" s="27"/>
    </row>
    <row r="226" spans="3:14" s="26" customFormat="1" x14ac:dyDescent="0.25">
      <c r="C226" s="27"/>
      <c r="D226" s="27"/>
      <c r="E226" s="27"/>
      <c r="I226" s="27"/>
      <c r="J226" s="27"/>
      <c r="K226" s="27"/>
      <c r="L226" s="27"/>
      <c r="M226" s="27"/>
      <c r="N226" s="27"/>
    </row>
    <row r="227" spans="3:14" s="26" customFormat="1" x14ac:dyDescent="0.25">
      <c r="C227" s="27"/>
      <c r="D227" s="27"/>
      <c r="E227" s="27"/>
      <c r="I227" s="27"/>
      <c r="J227" s="27"/>
      <c r="K227" s="27"/>
      <c r="L227" s="27"/>
      <c r="M227" s="27"/>
      <c r="N227" s="27"/>
    </row>
    <row r="228" spans="3:14" s="26" customFormat="1" x14ac:dyDescent="0.25">
      <c r="C228" s="27"/>
      <c r="D228" s="27"/>
      <c r="E228" s="27"/>
      <c r="I228" s="27"/>
      <c r="J228" s="27"/>
      <c r="K228" s="27"/>
      <c r="L228" s="27"/>
      <c r="M228" s="27"/>
      <c r="N228" s="27"/>
    </row>
    <row r="229" spans="3:14" s="26" customFormat="1" x14ac:dyDescent="0.25">
      <c r="C229" s="27"/>
      <c r="D229" s="27"/>
      <c r="E229" s="27"/>
      <c r="I229" s="27"/>
      <c r="J229" s="27"/>
      <c r="K229" s="27"/>
      <c r="L229" s="27"/>
      <c r="M229" s="27"/>
      <c r="N229" s="27"/>
    </row>
    <row r="230" spans="3:14" s="26" customFormat="1" x14ac:dyDescent="0.25">
      <c r="C230" s="27"/>
      <c r="D230" s="27"/>
      <c r="E230" s="27"/>
      <c r="I230" s="27"/>
      <c r="J230" s="27"/>
      <c r="K230" s="27"/>
      <c r="L230" s="27"/>
      <c r="M230" s="27"/>
      <c r="N230" s="27"/>
    </row>
    <row r="231" spans="3:14" s="26" customFormat="1" x14ac:dyDescent="0.25">
      <c r="C231" s="27"/>
      <c r="D231" s="27"/>
      <c r="E231" s="27"/>
      <c r="I231" s="27"/>
      <c r="J231" s="27"/>
      <c r="K231" s="27"/>
      <c r="L231" s="27"/>
      <c r="M231" s="27"/>
      <c r="N231" s="27"/>
    </row>
    <row r="232" spans="3:14" s="26" customFormat="1" x14ac:dyDescent="0.25">
      <c r="C232" s="27"/>
      <c r="D232" s="27"/>
      <c r="E232" s="27"/>
      <c r="I232" s="27"/>
      <c r="J232" s="27"/>
      <c r="K232" s="27"/>
      <c r="L232" s="27"/>
      <c r="M232" s="27"/>
      <c r="N232" s="27"/>
    </row>
    <row r="233" spans="3:14" s="26" customFormat="1" x14ac:dyDescent="0.25">
      <c r="C233" s="27"/>
      <c r="D233" s="27"/>
      <c r="E233" s="27"/>
      <c r="I233" s="27"/>
      <c r="J233" s="27"/>
      <c r="K233" s="27"/>
      <c r="L233" s="27"/>
      <c r="M233" s="27"/>
      <c r="N233" s="27"/>
    </row>
    <row r="234" spans="3:14" s="26" customFormat="1" x14ac:dyDescent="0.25">
      <c r="C234" s="27"/>
      <c r="D234" s="27"/>
      <c r="E234" s="27"/>
      <c r="I234" s="27"/>
      <c r="J234" s="27"/>
      <c r="K234" s="27"/>
      <c r="L234" s="27"/>
      <c r="M234" s="27"/>
      <c r="N234" s="27"/>
    </row>
    <row r="235" spans="3:14" s="26" customFormat="1" x14ac:dyDescent="0.25">
      <c r="C235" s="27"/>
      <c r="D235" s="27"/>
      <c r="E235" s="27"/>
      <c r="I235" s="27"/>
      <c r="J235" s="27"/>
      <c r="K235" s="27"/>
      <c r="L235" s="27"/>
      <c r="M235" s="27"/>
      <c r="N235" s="27"/>
    </row>
    <row r="236" spans="3:14" s="26" customFormat="1" x14ac:dyDescent="0.25">
      <c r="C236" s="27"/>
      <c r="D236" s="27"/>
      <c r="E236" s="27"/>
      <c r="I236" s="27"/>
      <c r="J236" s="27"/>
      <c r="K236" s="27"/>
      <c r="L236" s="27"/>
      <c r="M236" s="27"/>
      <c r="N236" s="27"/>
    </row>
    <row r="237" spans="3:14" s="26" customFormat="1" x14ac:dyDescent="0.25">
      <c r="C237" s="27"/>
      <c r="D237" s="27"/>
      <c r="E237" s="27"/>
      <c r="I237" s="27"/>
      <c r="J237" s="27"/>
      <c r="K237" s="27"/>
      <c r="L237" s="27"/>
      <c r="M237" s="27"/>
      <c r="N237" s="27"/>
    </row>
    <row r="238" spans="3:14" s="26" customFormat="1" x14ac:dyDescent="0.25">
      <c r="C238" s="27"/>
      <c r="D238" s="27"/>
      <c r="E238" s="27"/>
      <c r="I238" s="27"/>
      <c r="J238" s="27"/>
      <c r="K238" s="27"/>
      <c r="L238" s="27"/>
      <c r="M238" s="27"/>
      <c r="N238" s="27"/>
    </row>
    <row r="239" spans="3:14" s="26" customFormat="1" x14ac:dyDescent="0.25">
      <c r="C239" s="27"/>
      <c r="D239" s="27"/>
      <c r="E239" s="27"/>
      <c r="I239" s="27"/>
      <c r="J239" s="27"/>
      <c r="K239" s="27"/>
      <c r="L239" s="27"/>
      <c r="M239" s="27"/>
      <c r="N239" s="27"/>
    </row>
    <row r="240" spans="3:14" s="26" customFormat="1" x14ac:dyDescent="0.25">
      <c r="C240" s="27"/>
      <c r="D240" s="27"/>
      <c r="E240" s="27"/>
      <c r="I240" s="27"/>
      <c r="J240" s="27"/>
      <c r="K240" s="27"/>
      <c r="L240" s="27"/>
      <c r="M240" s="27"/>
      <c r="N240" s="27"/>
    </row>
    <row r="241" spans="3:14" s="26" customFormat="1" x14ac:dyDescent="0.25">
      <c r="C241" s="27"/>
      <c r="D241" s="27"/>
      <c r="E241" s="27"/>
      <c r="I241" s="27"/>
      <c r="J241" s="27"/>
      <c r="K241" s="27"/>
      <c r="L241" s="27"/>
      <c r="M241" s="27"/>
      <c r="N241" s="27"/>
    </row>
    <row r="242" spans="3:14" s="26" customFormat="1" x14ac:dyDescent="0.25">
      <c r="C242" s="27"/>
      <c r="D242" s="27"/>
      <c r="E242" s="27"/>
      <c r="I242" s="27"/>
      <c r="J242" s="27"/>
      <c r="K242" s="27"/>
      <c r="L242" s="27"/>
      <c r="M242" s="27"/>
      <c r="N242" s="27"/>
    </row>
    <row r="243" spans="3:14" s="26" customFormat="1" x14ac:dyDescent="0.25">
      <c r="C243" s="27"/>
      <c r="D243" s="27"/>
      <c r="E243" s="27"/>
      <c r="I243" s="27"/>
      <c r="J243" s="27"/>
      <c r="K243" s="27"/>
      <c r="L243" s="27"/>
      <c r="M243" s="27"/>
      <c r="N243" s="27"/>
    </row>
    <row r="244" spans="3:14" s="26" customFormat="1" x14ac:dyDescent="0.25">
      <c r="C244" s="27"/>
      <c r="D244" s="27"/>
      <c r="E244" s="27"/>
      <c r="I244" s="27"/>
      <c r="J244" s="27"/>
      <c r="K244" s="27"/>
      <c r="L244" s="27"/>
      <c r="M244" s="27"/>
      <c r="N244" s="27"/>
    </row>
    <row r="245" spans="3:14" s="26" customFormat="1" x14ac:dyDescent="0.25">
      <c r="C245" s="27"/>
      <c r="D245" s="27"/>
      <c r="E245" s="27"/>
      <c r="I245" s="27"/>
      <c r="J245" s="27"/>
      <c r="K245" s="27"/>
      <c r="L245" s="27"/>
      <c r="M245" s="27"/>
      <c r="N245" s="27"/>
    </row>
    <row r="246" spans="3:14" s="26" customFormat="1" x14ac:dyDescent="0.25">
      <c r="C246" s="27"/>
      <c r="D246" s="27"/>
      <c r="E246" s="27"/>
      <c r="I246" s="27"/>
      <c r="J246" s="27"/>
      <c r="K246" s="27"/>
      <c r="L246" s="27"/>
      <c r="M246" s="27"/>
      <c r="N246" s="27"/>
    </row>
    <row r="247" spans="3:14" s="26" customFormat="1" x14ac:dyDescent="0.25">
      <c r="C247" s="27"/>
      <c r="D247" s="27"/>
      <c r="E247" s="27"/>
      <c r="I247" s="27"/>
      <c r="J247" s="27"/>
      <c r="K247" s="27"/>
      <c r="L247" s="27"/>
      <c r="M247" s="27"/>
      <c r="N247" s="27"/>
    </row>
    <row r="248" spans="3:14" s="26" customFormat="1" x14ac:dyDescent="0.25">
      <c r="C248" s="27"/>
      <c r="D248" s="27"/>
      <c r="E248" s="27"/>
      <c r="I248" s="27"/>
      <c r="J248" s="27"/>
      <c r="K248" s="27"/>
      <c r="L248" s="27"/>
      <c r="M248" s="27"/>
      <c r="N248" s="27"/>
    </row>
    <row r="249" spans="3:14" s="26" customFormat="1" x14ac:dyDescent="0.25">
      <c r="C249" s="27"/>
      <c r="D249" s="27"/>
      <c r="E249" s="27"/>
      <c r="I249" s="27"/>
      <c r="J249" s="27"/>
      <c r="K249" s="27"/>
      <c r="L249" s="27"/>
      <c r="M249" s="27"/>
      <c r="N249" s="27"/>
    </row>
    <row r="250" spans="3:14" s="26" customFormat="1" x14ac:dyDescent="0.25">
      <c r="C250" s="27"/>
      <c r="D250" s="27"/>
      <c r="E250" s="27"/>
      <c r="I250" s="27"/>
      <c r="J250" s="27"/>
      <c r="K250" s="27"/>
      <c r="L250" s="27"/>
      <c r="M250" s="27"/>
      <c r="N250" s="27"/>
    </row>
    <row r="251" spans="3:14" s="26" customFormat="1" x14ac:dyDescent="0.25">
      <c r="C251" s="27"/>
      <c r="D251" s="27"/>
      <c r="E251" s="27"/>
      <c r="I251" s="27"/>
      <c r="J251" s="27"/>
      <c r="K251" s="27"/>
      <c r="L251" s="27"/>
      <c r="M251" s="27"/>
      <c r="N251" s="27"/>
    </row>
    <row r="252" spans="3:14" s="26" customFormat="1" x14ac:dyDescent="0.25">
      <c r="C252" s="27"/>
      <c r="D252" s="27"/>
      <c r="E252" s="27"/>
      <c r="I252" s="27"/>
      <c r="J252" s="27"/>
      <c r="K252" s="27"/>
      <c r="L252" s="27"/>
      <c r="M252" s="27"/>
      <c r="N252" s="27"/>
    </row>
    <row r="253" spans="3:14" s="26" customFormat="1" x14ac:dyDescent="0.25">
      <c r="C253" s="27"/>
      <c r="D253" s="27"/>
      <c r="E253" s="27"/>
      <c r="I253" s="27"/>
      <c r="J253" s="27"/>
      <c r="K253" s="27"/>
      <c r="L253" s="27"/>
      <c r="M253" s="27"/>
      <c r="N253" s="27"/>
    </row>
    <row r="254" spans="3:14" s="26" customFormat="1" x14ac:dyDescent="0.25">
      <c r="C254" s="27"/>
      <c r="D254" s="27"/>
      <c r="E254" s="27"/>
      <c r="I254" s="27"/>
      <c r="J254" s="27"/>
      <c r="K254" s="27"/>
      <c r="L254" s="27"/>
      <c r="M254" s="27"/>
      <c r="N254" s="27"/>
    </row>
    <row r="255" spans="3:14" s="26" customFormat="1" x14ac:dyDescent="0.25">
      <c r="C255" s="27"/>
      <c r="D255" s="27"/>
      <c r="E255" s="27"/>
      <c r="I255" s="27"/>
      <c r="J255" s="27"/>
      <c r="K255" s="27"/>
      <c r="L255" s="27"/>
      <c r="M255" s="27"/>
      <c r="N255" s="27"/>
    </row>
    <row r="256" spans="3:14" s="26" customFormat="1" x14ac:dyDescent="0.25">
      <c r="C256" s="27"/>
      <c r="D256" s="27"/>
      <c r="E256" s="27"/>
      <c r="I256" s="27"/>
      <c r="J256" s="27"/>
      <c r="K256" s="27"/>
      <c r="L256" s="27"/>
      <c r="M256" s="27"/>
      <c r="N256" s="27"/>
    </row>
    <row r="257" spans="3:14" s="26" customFormat="1" x14ac:dyDescent="0.25">
      <c r="C257" s="27"/>
      <c r="D257" s="27"/>
      <c r="E257" s="27"/>
      <c r="I257" s="27"/>
      <c r="J257" s="27"/>
      <c r="K257" s="27"/>
      <c r="L257" s="27"/>
      <c r="M257" s="27"/>
      <c r="N257" s="27"/>
    </row>
    <row r="258" spans="3:14" s="26" customFormat="1" x14ac:dyDescent="0.25">
      <c r="C258" s="27"/>
      <c r="D258" s="27"/>
      <c r="E258" s="27"/>
      <c r="I258" s="27"/>
      <c r="J258" s="27"/>
      <c r="K258" s="27"/>
      <c r="L258" s="27"/>
      <c r="M258" s="27"/>
      <c r="N258" s="27"/>
    </row>
    <row r="259" spans="3:14" s="26" customFormat="1" x14ac:dyDescent="0.25">
      <c r="C259" s="27"/>
      <c r="D259" s="27"/>
      <c r="E259" s="27"/>
      <c r="I259" s="27"/>
      <c r="J259" s="27"/>
      <c r="K259" s="27"/>
      <c r="L259" s="27"/>
      <c r="M259" s="27"/>
      <c r="N259" s="27"/>
    </row>
    <row r="260" spans="3:14" s="26" customFormat="1" x14ac:dyDescent="0.25">
      <c r="C260" s="27"/>
      <c r="D260" s="27"/>
      <c r="E260" s="27"/>
      <c r="I260" s="27"/>
      <c r="J260" s="27"/>
      <c r="K260" s="27"/>
      <c r="L260" s="27"/>
      <c r="M260" s="27"/>
      <c r="N260" s="27"/>
    </row>
    <row r="261" spans="3:14" s="26" customFormat="1" x14ac:dyDescent="0.25">
      <c r="C261" s="27"/>
      <c r="D261" s="27"/>
      <c r="E261" s="27"/>
      <c r="I261" s="27"/>
      <c r="J261" s="27"/>
      <c r="K261" s="27"/>
      <c r="L261" s="27"/>
      <c r="M261" s="27"/>
      <c r="N261" s="27"/>
    </row>
    <row r="262" spans="3:14" s="26" customFormat="1" x14ac:dyDescent="0.25">
      <c r="C262" s="27"/>
      <c r="D262" s="27"/>
      <c r="E262" s="27"/>
      <c r="I262" s="27"/>
      <c r="J262" s="27"/>
      <c r="K262" s="27"/>
      <c r="L262" s="27"/>
      <c r="M262" s="27"/>
      <c r="N262" s="27"/>
    </row>
    <row r="263" spans="3:14" s="26" customFormat="1" x14ac:dyDescent="0.25">
      <c r="C263" s="27"/>
      <c r="D263" s="27"/>
      <c r="E263" s="27"/>
      <c r="I263" s="27"/>
      <c r="J263" s="27"/>
      <c r="K263" s="27"/>
      <c r="L263" s="27"/>
      <c r="M263" s="27"/>
      <c r="N263" s="27"/>
    </row>
    <row r="264" spans="3:14" s="26" customFormat="1" x14ac:dyDescent="0.25">
      <c r="C264" s="27"/>
      <c r="D264" s="27"/>
      <c r="E264" s="27"/>
      <c r="I264" s="27"/>
      <c r="J264" s="27"/>
      <c r="K264" s="27"/>
      <c r="L264" s="27"/>
      <c r="M264" s="27"/>
      <c r="N264" s="27"/>
    </row>
    <row r="265" spans="3:14" s="26" customFormat="1" x14ac:dyDescent="0.25">
      <c r="C265" s="27"/>
      <c r="D265" s="27"/>
      <c r="E265" s="27"/>
      <c r="I265" s="27"/>
      <c r="J265" s="27"/>
      <c r="K265" s="27"/>
      <c r="L265" s="27"/>
      <c r="M265" s="27"/>
      <c r="N265" s="27"/>
    </row>
    <row r="266" spans="3:14" s="26" customFormat="1" x14ac:dyDescent="0.25">
      <c r="C266" s="27"/>
      <c r="D266" s="27"/>
      <c r="E266" s="27"/>
      <c r="I266" s="27"/>
      <c r="J266" s="27"/>
      <c r="K266" s="27"/>
      <c r="L266" s="27"/>
      <c r="M266" s="27"/>
      <c r="N266" s="27"/>
    </row>
    <row r="267" spans="3:14" s="26" customFormat="1" x14ac:dyDescent="0.25">
      <c r="C267" s="27"/>
      <c r="D267" s="27"/>
      <c r="E267" s="27"/>
      <c r="I267" s="27"/>
      <c r="J267" s="27"/>
      <c r="K267" s="27"/>
      <c r="L267" s="27"/>
      <c r="M267" s="27"/>
      <c r="N267" s="27"/>
    </row>
    <row r="268" spans="3:14" s="26" customFormat="1" x14ac:dyDescent="0.25">
      <c r="C268" s="27"/>
      <c r="D268" s="27"/>
      <c r="E268" s="27"/>
      <c r="I268" s="27"/>
      <c r="J268" s="27"/>
      <c r="K268" s="27"/>
      <c r="L268" s="27"/>
      <c r="M268" s="27"/>
      <c r="N268" s="27"/>
    </row>
    <row r="269" spans="3:14" s="26" customFormat="1" x14ac:dyDescent="0.25">
      <c r="C269" s="27"/>
      <c r="D269" s="27"/>
      <c r="E269" s="27"/>
      <c r="I269" s="27"/>
      <c r="J269" s="27"/>
      <c r="K269" s="27"/>
      <c r="L269" s="27"/>
      <c r="M269" s="27"/>
      <c r="N269" s="27"/>
    </row>
    <row r="270" spans="3:14" s="26" customFormat="1" x14ac:dyDescent="0.25">
      <c r="C270" s="27"/>
      <c r="D270" s="27"/>
      <c r="E270" s="27"/>
      <c r="I270" s="27"/>
      <c r="J270" s="27"/>
      <c r="K270" s="27"/>
      <c r="L270" s="27"/>
      <c r="M270" s="27"/>
      <c r="N270" s="27"/>
    </row>
    <row r="271" spans="3:14" s="26" customFormat="1" x14ac:dyDescent="0.25">
      <c r="C271" s="27"/>
      <c r="D271" s="27"/>
      <c r="E271" s="27"/>
      <c r="I271" s="27"/>
      <c r="J271" s="27"/>
      <c r="K271" s="27"/>
      <c r="L271" s="27"/>
      <c r="M271" s="27"/>
      <c r="N271" s="27"/>
    </row>
    <row r="272" spans="3:14" s="26" customFormat="1" x14ac:dyDescent="0.25">
      <c r="C272" s="27"/>
      <c r="D272" s="27"/>
      <c r="E272" s="27"/>
      <c r="I272" s="27"/>
      <c r="J272" s="27"/>
      <c r="K272" s="27"/>
      <c r="L272" s="27"/>
      <c r="M272" s="27"/>
      <c r="N272" s="27"/>
    </row>
    <row r="273" spans="3:14" s="26" customFormat="1" x14ac:dyDescent="0.25">
      <c r="C273" s="27"/>
      <c r="D273" s="27"/>
      <c r="E273" s="27"/>
      <c r="I273" s="27"/>
      <c r="J273" s="27"/>
      <c r="K273" s="27"/>
      <c r="L273" s="27"/>
      <c r="M273" s="27"/>
      <c r="N273" s="27"/>
    </row>
    <row r="274" spans="3:14" s="26" customFormat="1" x14ac:dyDescent="0.25">
      <c r="C274" s="27"/>
      <c r="D274" s="27"/>
      <c r="E274" s="27"/>
      <c r="I274" s="27"/>
      <c r="J274" s="27"/>
      <c r="K274" s="27"/>
      <c r="L274" s="27"/>
      <c r="M274" s="27"/>
      <c r="N274" s="27"/>
    </row>
    <row r="275" spans="3:14" s="26" customFormat="1" x14ac:dyDescent="0.25">
      <c r="C275" s="27"/>
      <c r="D275" s="27"/>
      <c r="E275" s="27"/>
      <c r="I275" s="27"/>
      <c r="J275" s="27"/>
      <c r="K275" s="27"/>
      <c r="L275" s="27"/>
      <c r="M275" s="27"/>
      <c r="N275" s="27"/>
    </row>
    <row r="276" spans="3:14" s="26" customFormat="1" x14ac:dyDescent="0.25">
      <c r="C276" s="27"/>
      <c r="D276" s="27"/>
      <c r="E276" s="27"/>
      <c r="I276" s="27"/>
      <c r="J276" s="27"/>
      <c r="K276" s="27"/>
      <c r="L276" s="27"/>
      <c r="M276" s="27"/>
      <c r="N276" s="27"/>
    </row>
    <row r="277" spans="3:14" s="26" customFormat="1" x14ac:dyDescent="0.25">
      <c r="C277" s="27"/>
      <c r="D277" s="27"/>
      <c r="E277" s="27"/>
      <c r="I277" s="27"/>
      <c r="J277" s="27"/>
      <c r="K277" s="27"/>
      <c r="L277" s="27"/>
      <c r="M277" s="27"/>
      <c r="N277" s="27"/>
    </row>
    <row r="278" spans="3:14" s="26" customFormat="1" x14ac:dyDescent="0.25">
      <c r="C278" s="27"/>
      <c r="D278" s="27"/>
      <c r="E278" s="27"/>
      <c r="I278" s="27"/>
      <c r="J278" s="27"/>
      <c r="K278" s="27"/>
      <c r="L278" s="27"/>
      <c r="M278" s="27"/>
      <c r="N278" s="27"/>
    </row>
    <row r="279" spans="3:14" s="26" customFormat="1" x14ac:dyDescent="0.25">
      <c r="C279" s="27"/>
      <c r="D279" s="27"/>
      <c r="E279" s="27"/>
      <c r="I279" s="27"/>
      <c r="J279" s="27"/>
      <c r="K279" s="27"/>
      <c r="L279" s="27"/>
      <c r="M279" s="27"/>
      <c r="N279" s="27"/>
    </row>
    <row r="280" spans="3:14" s="26" customFormat="1" x14ac:dyDescent="0.25">
      <c r="C280" s="27"/>
      <c r="D280" s="27"/>
      <c r="E280" s="27"/>
      <c r="I280" s="27"/>
      <c r="J280" s="27"/>
      <c r="K280" s="27"/>
      <c r="L280" s="27"/>
      <c r="M280" s="27"/>
      <c r="N280" s="27"/>
    </row>
    <row r="281" spans="3:14" s="26" customFormat="1" x14ac:dyDescent="0.25">
      <c r="C281" s="27"/>
      <c r="D281" s="27"/>
      <c r="E281" s="27"/>
      <c r="I281" s="27"/>
      <c r="J281" s="27"/>
      <c r="K281" s="27"/>
      <c r="L281" s="27"/>
      <c r="M281" s="27"/>
      <c r="N281" s="27"/>
    </row>
    <row r="282" spans="3:14" s="26" customFormat="1" x14ac:dyDescent="0.25">
      <c r="C282" s="27"/>
      <c r="D282" s="27"/>
      <c r="E282" s="27"/>
      <c r="I282" s="27"/>
      <c r="J282" s="27"/>
      <c r="K282" s="27"/>
      <c r="L282" s="27"/>
      <c r="M282" s="27"/>
      <c r="N282" s="27"/>
    </row>
    <row r="283" spans="3:14" s="26" customFormat="1" x14ac:dyDescent="0.25">
      <c r="C283" s="27"/>
      <c r="D283" s="27"/>
      <c r="E283" s="27"/>
      <c r="I283" s="27"/>
      <c r="J283" s="27"/>
      <c r="K283" s="27"/>
      <c r="L283" s="27"/>
      <c r="M283" s="27"/>
      <c r="N283" s="27"/>
    </row>
    <row r="284" spans="3:14" s="26" customFormat="1" x14ac:dyDescent="0.25">
      <c r="C284" s="27"/>
      <c r="D284" s="27"/>
      <c r="E284" s="27"/>
      <c r="I284" s="27"/>
      <c r="J284" s="27"/>
      <c r="K284" s="27"/>
      <c r="L284" s="27"/>
      <c r="M284" s="27"/>
      <c r="N284" s="27"/>
    </row>
    <row r="285" spans="3:14" s="26" customFormat="1" x14ac:dyDescent="0.25">
      <c r="C285" s="27"/>
      <c r="D285" s="27"/>
      <c r="E285" s="27"/>
      <c r="I285" s="27"/>
      <c r="J285" s="27"/>
      <c r="K285" s="27"/>
      <c r="L285" s="27"/>
      <c r="M285" s="27"/>
      <c r="N285" s="27"/>
    </row>
    <row r="286" spans="3:14" s="26" customFormat="1" x14ac:dyDescent="0.25">
      <c r="C286" s="27"/>
      <c r="D286" s="27"/>
      <c r="E286" s="27"/>
      <c r="I286" s="27"/>
      <c r="J286" s="27"/>
      <c r="K286" s="27"/>
      <c r="L286" s="27"/>
      <c r="M286" s="27"/>
      <c r="N286" s="27"/>
    </row>
    <row r="287" spans="3:14" s="26" customFormat="1" x14ac:dyDescent="0.25">
      <c r="C287" s="27"/>
      <c r="D287" s="27"/>
      <c r="E287" s="27"/>
      <c r="I287" s="27"/>
      <c r="J287" s="27"/>
      <c r="K287" s="27"/>
      <c r="L287" s="27"/>
      <c r="M287" s="27"/>
      <c r="N287" s="27"/>
    </row>
    <row r="288" spans="3:14" s="26" customFormat="1" x14ac:dyDescent="0.25">
      <c r="C288" s="27"/>
      <c r="D288" s="27"/>
      <c r="E288" s="27"/>
      <c r="I288" s="27"/>
      <c r="J288" s="27"/>
      <c r="K288" s="27"/>
      <c r="L288" s="27"/>
      <c r="M288" s="27"/>
      <c r="N288" s="27"/>
    </row>
    <row r="289" spans="3:14" s="26" customFormat="1" x14ac:dyDescent="0.25">
      <c r="C289" s="27"/>
      <c r="D289" s="27"/>
      <c r="E289" s="27"/>
      <c r="I289" s="27"/>
      <c r="J289" s="27"/>
      <c r="K289" s="27"/>
      <c r="L289" s="27"/>
      <c r="M289" s="27"/>
      <c r="N289" s="27"/>
    </row>
    <row r="290" spans="3:14" s="26" customFormat="1" x14ac:dyDescent="0.25">
      <c r="C290" s="27"/>
      <c r="D290" s="27"/>
      <c r="E290" s="27"/>
      <c r="I290" s="27"/>
      <c r="J290" s="27"/>
      <c r="K290" s="27"/>
      <c r="L290" s="27"/>
      <c r="M290" s="27"/>
      <c r="N290" s="27"/>
    </row>
    <row r="291" spans="3:14" s="26" customFormat="1" x14ac:dyDescent="0.25">
      <c r="C291" s="27"/>
      <c r="D291" s="27"/>
      <c r="E291" s="27"/>
      <c r="I291" s="27"/>
      <c r="J291" s="27"/>
      <c r="K291" s="27"/>
      <c r="L291" s="27"/>
      <c r="M291" s="27"/>
      <c r="N291" s="27"/>
    </row>
    <row r="292" spans="3:14" s="26" customFormat="1" x14ac:dyDescent="0.25">
      <c r="C292" s="27"/>
      <c r="D292" s="27"/>
      <c r="E292" s="27"/>
      <c r="I292" s="27"/>
      <c r="J292" s="27"/>
      <c r="K292" s="27"/>
      <c r="L292" s="27"/>
      <c r="M292" s="27"/>
      <c r="N292" s="27"/>
    </row>
    <row r="293" spans="3:14" s="26" customFormat="1" x14ac:dyDescent="0.25">
      <c r="C293" s="27"/>
      <c r="D293" s="27"/>
      <c r="E293" s="27"/>
      <c r="I293" s="27"/>
      <c r="J293" s="27"/>
      <c r="K293" s="27"/>
      <c r="L293" s="27"/>
      <c r="M293" s="27"/>
      <c r="N293" s="27"/>
    </row>
    <row r="294" spans="3:14" s="26" customFormat="1" x14ac:dyDescent="0.25">
      <c r="C294" s="27"/>
      <c r="D294" s="27"/>
      <c r="E294" s="27"/>
      <c r="I294" s="27"/>
      <c r="J294" s="27"/>
      <c r="K294" s="27"/>
      <c r="L294" s="27"/>
      <c r="M294" s="27"/>
      <c r="N294" s="27"/>
    </row>
    <row r="295" spans="3:14" s="26" customFormat="1" x14ac:dyDescent="0.25">
      <c r="C295" s="27"/>
      <c r="D295" s="27"/>
      <c r="E295" s="27"/>
      <c r="I295" s="27"/>
      <c r="J295" s="27"/>
      <c r="K295" s="27"/>
      <c r="L295" s="27"/>
      <c r="M295" s="27"/>
      <c r="N295" s="27"/>
    </row>
    <row r="296" spans="3:14" s="26" customFormat="1" x14ac:dyDescent="0.25">
      <c r="C296" s="27"/>
      <c r="D296" s="27"/>
      <c r="E296" s="27"/>
      <c r="I296" s="27"/>
      <c r="J296" s="27"/>
      <c r="K296" s="27"/>
      <c r="L296" s="27"/>
      <c r="M296" s="27"/>
      <c r="N296" s="27"/>
    </row>
    <row r="297" spans="3:14" s="26" customFormat="1" x14ac:dyDescent="0.25">
      <c r="C297" s="27"/>
      <c r="D297" s="27"/>
      <c r="E297" s="27"/>
      <c r="I297" s="27"/>
      <c r="J297" s="27"/>
      <c r="K297" s="27"/>
      <c r="L297" s="27"/>
      <c r="M297" s="27"/>
      <c r="N297" s="27"/>
    </row>
    <row r="298" spans="3:14" s="26" customFormat="1" x14ac:dyDescent="0.25">
      <c r="C298" s="27"/>
      <c r="D298" s="27"/>
      <c r="E298" s="27"/>
      <c r="I298" s="27"/>
      <c r="J298" s="27"/>
      <c r="K298" s="27"/>
      <c r="L298" s="27"/>
      <c r="M298" s="27"/>
      <c r="N298" s="27"/>
    </row>
    <row r="299" spans="3:14" s="26" customFormat="1" x14ac:dyDescent="0.25">
      <c r="C299" s="27"/>
      <c r="D299" s="27"/>
      <c r="E299" s="27"/>
      <c r="I299" s="27"/>
      <c r="J299" s="27"/>
      <c r="K299" s="27"/>
      <c r="L299" s="27"/>
      <c r="M299" s="27"/>
      <c r="N299" s="27"/>
    </row>
    <row r="300" spans="3:14" s="26" customFormat="1" x14ac:dyDescent="0.25">
      <c r="C300" s="27"/>
      <c r="D300" s="27"/>
      <c r="E300" s="27"/>
      <c r="I300" s="27"/>
      <c r="J300" s="27"/>
      <c r="K300" s="27"/>
      <c r="L300" s="27"/>
      <c r="M300" s="27"/>
      <c r="N300" s="27"/>
    </row>
    <row r="301" spans="3:14" s="26" customFormat="1" x14ac:dyDescent="0.25">
      <c r="C301" s="27"/>
      <c r="D301" s="27"/>
      <c r="E301" s="27"/>
      <c r="I301" s="27"/>
      <c r="J301" s="27"/>
      <c r="K301" s="27"/>
      <c r="L301" s="27"/>
      <c r="M301" s="27"/>
      <c r="N301" s="27"/>
    </row>
    <row r="302" spans="3:14" s="26" customFormat="1" x14ac:dyDescent="0.25">
      <c r="C302" s="27"/>
      <c r="D302" s="27"/>
      <c r="E302" s="27"/>
      <c r="I302" s="27"/>
      <c r="J302" s="27"/>
      <c r="K302" s="27"/>
      <c r="L302" s="27"/>
      <c r="M302" s="27"/>
      <c r="N302" s="27"/>
    </row>
    <row r="303" spans="3:14" s="26" customFormat="1" x14ac:dyDescent="0.25">
      <c r="C303" s="27"/>
      <c r="D303" s="27"/>
      <c r="E303" s="27"/>
      <c r="I303" s="27"/>
      <c r="J303" s="27"/>
      <c r="K303" s="27"/>
      <c r="L303" s="27"/>
      <c r="M303" s="27"/>
      <c r="N303" s="27"/>
    </row>
    <row r="304" spans="3:14" s="26" customFormat="1" x14ac:dyDescent="0.25">
      <c r="C304" s="27"/>
      <c r="D304" s="27"/>
      <c r="E304" s="27"/>
      <c r="I304" s="27"/>
      <c r="J304" s="27"/>
      <c r="K304" s="27"/>
      <c r="L304" s="27"/>
      <c r="M304" s="27"/>
      <c r="N304" s="27"/>
    </row>
    <row r="305" spans="3:14" s="26" customFormat="1" x14ac:dyDescent="0.25">
      <c r="C305" s="27"/>
      <c r="D305" s="27"/>
      <c r="E305" s="27"/>
      <c r="I305" s="27"/>
      <c r="J305" s="27"/>
      <c r="K305" s="27"/>
      <c r="L305" s="27"/>
      <c r="M305" s="27"/>
      <c r="N305" s="27"/>
    </row>
    <row r="306" spans="3:14" s="26" customFormat="1" x14ac:dyDescent="0.25">
      <c r="C306" s="27"/>
      <c r="D306" s="27"/>
      <c r="E306" s="27"/>
      <c r="I306" s="27"/>
      <c r="J306" s="27"/>
      <c r="K306" s="27"/>
      <c r="L306" s="27"/>
      <c r="M306" s="27"/>
      <c r="N306" s="27"/>
    </row>
    <row r="307" spans="3:14" s="26" customFormat="1" x14ac:dyDescent="0.25">
      <c r="C307" s="27"/>
      <c r="D307" s="27"/>
      <c r="E307" s="27"/>
      <c r="I307" s="27"/>
      <c r="J307" s="27"/>
      <c r="K307" s="27"/>
      <c r="L307" s="27"/>
      <c r="M307" s="27"/>
      <c r="N307" s="27"/>
    </row>
    <row r="308" spans="3:14" s="26" customFormat="1" x14ac:dyDescent="0.25">
      <c r="C308" s="27"/>
      <c r="D308" s="27"/>
      <c r="E308" s="27"/>
      <c r="I308" s="27"/>
      <c r="J308" s="27"/>
      <c r="K308" s="27"/>
      <c r="L308" s="27"/>
      <c r="M308" s="27"/>
      <c r="N308" s="27"/>
    </row>
    <row r="309" spans="3:14" s="26" customFormat="1" x14ac:dyDescent="0.25">
      <c r="C309" s="27"/>
      <c r="D309" s="27"/>
      <c r="E309" s="27"/>
      <c r="I309" s="27"/>
      <c r="J309" s="27"/>
      <c r="K309" s="27"/>
      <c r="L309" s="27"/>
      <c r="M309" s="27"/>
      <c r="N309" s="27"/>
    </row>
    <row r="310" spans="3:14" s="26" customFormat="1" x14ac:dyDescent="0.25">
      <c r="C310" s="27"/>
      <c r="D310" s="27"/>
      <c r="E310" s="27"/>
      <c r="I310" s="27"/>
      <c r="J310" s="27"/>
      <c r="K310" s="27"/>
      <c r="L310" s="27"/>
      <c r="M310" s="27"/>
      <c r="N310" s="27"/>
    </row>
    <row r="311" spans="3:14" s="26" customFormat="1" x14ac:dyDescent="0.25">
      <c r="C311" s="27"/>
      <c r="D311" s="27"/>
      <c r="E311" s="27"/>
      <c r="I311" s="27"/>
      <c r="J311" s="27"/>
      <c r="K311" s="27"/>
      <c r="L311" s="27"/>
      <c r="M311" s="27"/>
      <c r="N311" s="27"/>
    </row>
    <row r="312" spans="3:14" s="26" customFormat="1" x14ac:dyDescent="0.25">
      <c r="C312" s="27"/>
      <c r="D312" s="27"/>
      <c r="E312" s="27"/>
      <c r="I312" s="27"/>
      <c r="J312" s="27"/>
      <c r="K312" s="27"/>
      <c r="L312" s="27"/>
      <c r="M312" s="27"/>
      <c r="N312" s="27"/>
    </row>
    <row r="313" spans="3:14" s="26" customFormat="1" x14ac:dyDescent="0.25">
      <c r="C313" s="27"/>
      <c r="D313" s="27"/>
      <c r="E313" s="27"/>
      <c r="I313" s="27"/>
      <c r="J313" s="27"/>
      <c r="K313" s="27"/>
      <c r="L313" s="27"/>
      <c r="M313" s="27"/>
      <c r="N313" s="27"/>
    </row>
    <row r="314" spans="3:14" s="26" customFormat="1" x14ac:dyDescent="0.25">
      <c r="C314" s="27"/>
      <c r="D314" s="27"/>
      <c r="E314" s="27"/>
      <c r="I314" s="27"/>
      <c r="J314" s="27"/>
      <c r="K314" s="27"/>
      <c r="L314" s="27"/>
      <c r="M314" s="27"/>
      <c r="N314" s="27"/>
    </row>
    <row r="315" spans="3:14" s="26" customFormat="1" x14ac:dyDescent="0.25">
      <c r="C315" s="27"/>
      <c r="D315" s="27"/>
      <c r="E315" s="27"/>
      <c r="I315" s="27"/>
      <c r="J315" s="27"/>
      <c r="K315" s="27"/>
      <c r="L315" s="27"/>
      <c r="M315" s="27"/>
      <c r="N315" s="27"/>
    </row>
    <row r="316" spans="3:14" s="26" customFormat="1" x14ac:dyDescent="0.25">
      <c r="C316" s="27"/>
      <c r="D316" s="27"/>
      <c r="E316" s="27"/>
      <c r="I316" s="27"/>
      <c r="J316" s="27"/>
      <c r="K316" s="27"/>
      <c r="L316" s="27"/>
      <c r="M316" s="27"/>
      <c r="N316" s="27"/>
    </row>
    <row r="317" spans="3:14" s="26" customFormat="1" x14ac:dyDescent="0.25">
      <c r="C317" s="27"/>
      <c r="D317" s="27"/>
      <c r="E317" s="27"/>
      <c r="I317" s="27"/>
      <c r="J317" s="27"/>
      <c r="K317" s="27"/>
      <c r="L317" s="27"/>
      <c r="M317" s="27"/>
      <c r="N317" s="27"/>
    </row>
    <row r="318" spans="3:14" s="26" customFormat="1" x14ac:dyDescent="0.25">
      <c r="C318" s="27"/>
      <c r="D318" s="27"/>
      <c r="E318" s="27"/>
      <c r="I318" s="27"/>
      <c r="J318" s="27"/>
      <c r="K318" s="27"/>
      <c r="L318" s="27"/>
      <c r="M318" s="27"/>
      <c r="N318" s="27"/>
    </row>
    <row r="319" spans="3:14" s="26" customFormat="1" x14ac:dyDescent="0.25">
      <c r="C319" s="27"/>
      <c r="D319" s="27"/>
      <c r="E319" s="27"/>
      <c r="I319" s="27"/>
      <c r="J319" s="27"/>
      <c r="K319" s="27"/>
      <c r="L319" s="27"/>
      <c r="M319" s="27"/>
      <c r="N319" s="27"/>
    </row>
    <row r="320" spans="3:14" s="26" customFormat="1" x14ac:dyDescent="0.25">
      <c r="C320" s="27"/>
      <c r="D320" s="27"/>
      <c r="E320" s="27"/>
      <c r="I320" s="27"/>
      <c r="J320" s="27"/>
      <c r="K320" s="27"/>
      <c r="L320" s="27"/>
      <c r="M320" s="27"/>
      <c r="N320" s="27"/>
    </row>
    <row r="321" spans="3:14" s="26" customFormat="1" x14ac:dyDescent="0.25">
      <c r="C321" s="27"/>
      <c r="D321" s="27"/>
      <c r="E321" s="27"/>
      <c r="I321" s="27"/>
      <c r="J321" s="27"/>
      <c r="K321" s="27"/>
      <c r="L321" s="27"/>
      <c r="M321" s="27"/>
      <c r="N321" s="27"/>
    </row>
    <row r="322" spans="3:14" s="26" customFormat="1" x14ac:dyDescent="0.25">
      <c r="C322" s="27"/>
      <c r="D322" s="27"/>
      <c r="E322" s="27"/>
      <c r="I322" s="27"/>
      <c r="J322" s="27"/>
      <c r="K322" s="27"/>
      <c r="L322" s="27"/>
      <c r="M322" s="27"/>
      <c r="N322" s="27"/>
    </row>
    <row r="323" spans="3:14" s="26" customFormat="1" x14ac:dyDescent="0.25">
      <c r="C323" s="27"/>
      <c r="D323" s="27"/>
      <c r="E323" s="27"/>
      <c r="I323" s="27"/>
      <c r="J323" s="27"/>
      <c r="K323" s="27"/>
      <c r="L323" s="27"/>
      <c r="M323" s="27"/>
      <c r="N323" s="27"/>
    </row>
    <row r="324" spans="3:14" s="26" customFormat="1" x14ac:dyDescent="0.25">
      <c r="C324" s="27"/>
      <c r="D324" s="27"/>
      <c r="E324" s="27"/>
      <c r="I324" s="27"/>
      <c r="J324" s="27"/>
      <c r="K324" s="27"/>
      <c r="L324" s="27"/>
      <c r="M324" s="27"/>
      <c r="N324" s="27"/>
    </row>
    <row r="325" spans="3:14" s="26" customFormat="1" x14ac:dyDescent="0.25">
      <c r="C325" s="27"/>
      <c r="D325" s="27"/>
      <c r="E325" s="27"/>
      <c r="I325" s="27"/>
      <c r="J325" s="27"/>
      <c r="K325" s="27"/>
      <c r="L325" s="27"/>
      <c r="M325" s="27"/>
      <c r="N325" s="27"/>
    </row>
    <row r="326" spans="3:14" s="26" customFormat="1" x14ac:dyDescent="0.25">
      <c r="C326" s="27"/>
      <c r="D326" s="27"/>
      <c r="E326" s="27"/>
      <c r="I326" s="27"/>
      <c r="J326" s="27"/>
      <c r="K326" s="27"/>
      <c r="L326" s="27"/>
      <c r="M326" s="27"/>
      <c r="N326" s="27"/>
    </row>
    <row r="327" spans="3:14" s="26" customFormat="1" x14ac:dyDescent="0.25">
      <c r="C327" s="27"/>
      <c r="D327" s="27"/>
      <c r="E327" s="27"/>
      <c r="I327" s="27"/>
      <c r="J327" s="27"/>
      <c r="K327" s="27"/>
      <c r="L327" s="27"/>
      <c r="M327" s="27"/>
      <c r="N327" s="27"/>
    </row>
    <row r="328" spans="3:14" s="26" customFormat="1" x14ac:dyDescent="0.25">
      <c r="C328" s="27"/>
      <c r="D328" s="27"/>
      <c r="E328" s="27"/>
      <c r="I328" s="27"/>
      <c r="J328" s="27"/>
      <c r="K328" s="27"/>
      <c r="L328" s="27"/>
      <c r="M328" s="27"/>
      <c r="N328" s="27"/>
    </row>
    <row r="329" spans="3:14" s="26" customFormat="1" x14ac:dyDescent="0.25">
      <c r="C329" s="27"/>
      <c r="D329" s="27"/>
      <c r="E329" s="27"/>
      <c r="I329" s="27"/>
      <c r="J329" s="27"/>
      <c r="K329" s="27"/>
      <c r="L329" s="27"/>
      <c r="M329" s="27"/>
      <c r="N329" s="27"/>
    </row>
    <row r="330" spans="3:14" s="26" customFormat="1" x14ac:dyDescent="0.25">
      <c r="C330" s="27"/>
      <c r="D330" s="27"/>
      <c r="E330" s="27"/>
      <c r="I330" s="27"/>
      <c r="J330" s="27"/>
      <c r="K330" s="27"/>
      <c r="L330" s="27"/>
      <c r="M330" s="27"/>
      <c r="N330" s="27"/>
    </row>
    <row r="331" spans="3:14" s="26" customFormat="1" x14ac:dyDescent="0.25">
      <c r="C331" s="27"/>
      <c r="D331" s="27"/>
      <c r="E331" s="27"/>
      <c r="I331" s="27"/>
      <c r="J331" s="27"/>
      <c r="K331" s="27"/>
      <c r="L331" s="27"/>
      <c r="M331" s="27"/>
      <c r="N331" s="27"/>
    </row>
    <row r="332" spans="3:14" s="26" customFormat="1" x14ac:dyDescent="0.25">
      <c r="C332" s="27"/>
      <c r="D332" s="27"/>
      <c r="E332" s="27"/>
      <c r="I332" s="27"/>
      <c r="J332" s="27"/>
      <c r="K332" s="27"/>
      <c r="L332" s="27"/>
      <c r="M332" s="27"/>
      <c r="N332" s="27"/>
    </row>
    <row r="333" spans="3:14" s="26" customFormat="1" x14ac:dyDescent="0.25">
      <c r="C333" s="27"/>
      <c r="D333" s="27"/>
      <c r="E333" s="27"/>
      <c r="I333" s="27"/>
      <c r="J333" s="27"/>
      <c r="K333" s="27"/>
      <c r="L333" s="27"/>
      <c r="M333" s="27"/>
      <c r="N333" s="27"/>
    </row>
    <row r="334" spans="3:14" s="26" customFormat="1" x14ac:dyDescent="0.25">
      <c r="C334" s="27"/>
      <c r="D334" s="27"/>
      <c r="E334" s="27"/>
      <c r="I334" s="27"/>
      <c r="J334" s="27"/>
      <c r="K334" s="27"/>
      <c r="L334" s="27"/>
      <c r="M334" s="27"/>
      <c r="N334" s="27"/>
    </row>
    <row r="335" spans="3:14" s="26" customFormat="1" x14ac:dyDescent="0.25">
      <c r="C335" s="27"/>
      <c r="D335" s="27"/>
      <c r="E335" s="27"/>
      <c r="I335" s="27"/>
      <c r="J335" s="27"/>
      <c r="K335" s="27"/>
      <c r="L335" s="27"/>
      <c r="M335" s="27"/>
      <c r="N335" s="27"/>
    </row>
    <row r="336" spans="3:14" s="26" customFormat="1" x14ac:dyDescent="0.25">
      <c r="C336" s="27"/>
      <c r="D336" s="27"/>
      <c r="E336" s="27"/>
      <c r="I336" s="27"/>
      <c r="J336" s="27"/>
      <c r="K336" s="27"/>
      <c r="L336" s="27"/>
      <c r="M336" s="27"/>
      <c r="N336" s="27"/>
    </row>
    <row r="337" spans="3:14" s="26" customFormat="1" x14ac:dyDescent="0.25">
      <c r="C337" s="27"/>
      <c r="D337" s="27"/>
      <c r="E337" s="27"/>
      <c r="I337" s="27"/>
      <c r="J337" s="27"/>
      <c r="K337" s="27"/>
      <c r="L337" s="27"/>
      <c r="M337" s="27"/>
      <c r="N337" s="27"/>
    </row>
    <row r="338" spans="3:14" s="26" customFormat="1" x14ac:dyDescent="0.25">
      <c r="C338" s="27"/>
      <c r="D338" s="27"/>
      <c r="E338" s="27"/>
      <c r="I338" s="27"/>
      <c r="J338" s="27"/>
      <c r="K338" s="27"/>
      <c r="L338" s="27"/>
      <c r="M338" s="27"/>
      <c r="N338" s="27"/>
    </row>
    <row r="339" spans="3:14" s="26" customFormat="1" x14ac:dyDescent="0.25">
      <c r="C339" s="27"/>
      <c r="D339" s="27"/>
      <c r="E339" s="27"/>
      <c r="I339" s="27"/>
      <c r="J339" s="27"/>
      <c r="K339" s="27"/>
      <c r="L339" s="27"/>
      <c r="M339" s="27"/>
      <c r="N339" s="27"/>
    </row>
    <row r="340" spans="3:14" s="26" customFormat="1" x14ac:dyDescent="0.25">
      <c r="C340" s="27"/>
      <c r="D340" s="27"/>
      <c r="E340" s="27"/>
      <c r="I340" s="27"/>
      <c r="J340" s="27"/>
      <c r="K340" s="27"/>
      <c r="L340" s="27"/>
      <c r="M340" s="27"/>
      <c r="N340" s="27"/>
    </row>
    <row r="341" spans="3:14" s="26" customFormat="1" x14ac:dyDescent="0.25">
      <c r="C341" s="27"/>
      <c r="D341" s="27"/>
      <c r="E341" s="27"/>
      <c r="I341" s="27"/>
      <c r="J341" s="27"/>
      <c r="K341" s="27"/>
      <c r="L341" s="27"/>
      <c r="M341" s="27"/>
      <c r="N341" s="27"/>
    </row>
    <row r="342" spans="3:14" s="26" customFormat="1" x14ac:dyDescent="0.25">
      <c r="C342" s="27"/>
      <c r="D342" s="27"/>
      <c r="E342" s="27"/>
      <c r="I342" s="27"/>
      <c r="J342" s="27"/>
      <c r="K342" s="27"/>
      <c r="L342" s="27"/>
      <c r="M342" s="27"/>
      <c r="N342" s="27"/>
    </row>
    <row r="343" spans="3:14" s="26" customFormat="1" x14ac:dyDescent="0.25">
      <c r="C343" s="27"/>
      <c r="D343" s="27"/>
      <c r="E343" s="27"/>
      <c r="I343" s="27"/>
      <c r="J343" s="27"/>
      <c r="K343" s="27"/>
      <c r="L343" s="27"/>
      <c r="M343" s="27"/>
      <c r="N343" s="27"/>
    </row>
    <row r="344" spans="3:14" s="26" customFormat="1" x14ac:dyDescent="0.25">
      <c r="C344" s="27"/>
      <c r="D344" s="27"/>
      <c r="E344" s="27"/>
      <c r="I344" s="27"/>
      <c r="J344" s="27"/>
      <c r="K344" s="27"/>
      <c r="L344" s="27"/>
      <c r="M344" s="27"/>
      <c r="N344" s="27"/>
    </row>
    <row r="345" spans="3:14" s="26" customFormat="1" x14ac:dyDescent="0.25">
      <c r="C345" s="27"/>
      <c r="D345" s="27"/>
      <c r="E345" s="27"/>
      <c r="I345" s="27"/>
      <c r="J345" s="27"/>
      <c r="K345" s="27"/>
      <c r="L345" s="27"/>
      <c r="M345" s="27"/>
      <c r="N345" s="27"/>
    </row>
    <row r="346" spans="3:14" s="26" customFormat="1" x14ac:dyDescent="0.25">
      <c r="C346" s="27"/>
      <c r="D346" s="27"/>
      <c r="E346" s="27"/>
      <c r="I346" s="27"/>
      <c r="J346" s="27"/>
      <c r="K346" s="27"/>
      <c r="L346" s="27"/>
      <c r="M346" s="27"/>
      <c r="N346" s="27"/>
    </row>
    <row r="347" spans="3:14" s="26" customFormat="1" x14ac:dyDescent="0.25">
      <c r="C347" s="27"/>
      <c r="D347" s="27"/>
      <c r="E347" s="27"/>
      <c r="I347" s="27"/>
      <c r="J347" s="27"/>
      <c r="K347" s="27"/>
      <c r="L347" s="27"/>
      <c r="M347" s="27"/>
      <c r="N347" s="27"/>
    </row>
    <row r="348" spans="3:14" s="26" customFormat="1" x14ac:dyDescent="0.25">
      <c r="C348" s="27"/>
      <c r="D348" s="27"/>
      <c r="E348" s="27"/>
      <c r="I348" s="27"/>
      <c r="J348" s="27"/>
      <c r="K348" s="27"/>
      <c r="L348" s="27"/>
      <c r="M348" s="27"/>
      <c r="N348" s="27"/>
    </row>
    <row r="349" spans="3:14" s="26" customFormat="1" x14ac:dyDescent="0.25">
      <c r="C349" s="27"/>
      <c r="D349" s="27"/>
      <c r="E349" s="27"/>
      <c r="I349" s="27"/>
      <c r="J349" s="27"/>
      <c r="K349" s="27"/>
      <c r="L349" s="27"/>
      <c r="M349" s="27"/>
      <c r="N349" s="27"/>
    </row>
    <row r="350" spans="3:14" s="26" customFormat="1" x14ac:dyDescent="0.25">
      <c r="C350" s="27"/>
      <c r="D350" s="27"/>
      <c r="E350" s="27"/>
      <c r="I350" s="27"/>
      <c r="J350" s="27"/>
      <c r="K350" s="27"/>
      <c r="L350" s="27"/>
      <c r="M350" s="27"/>
      <c r="N350" s="27"/>
    </row>
    <row r="351" spans="3:14" s="26" customFormat="1" x14ac:dyDescent="0.25">
      <c r="C351" s="27"/>
      <c r="D351" s="27"/>
      <c r="E351" s="27"/>
      <c r="I351" s="27"/>
      <c r="J351" s="27"/>
      <c r="K351" s="27"/>
      <c r="L351" s="27"/>
      <c r="M351" s="27"/>
      <c r="N351" s="27"/>
    </row>
    <row r="352" spans="3:14" s="26" customFormat="1" x14ac:dyDescent="0.25">
      <c r="C352" s="27"/>
      <c r="D352" s="27"/>
      <c r="E352" s="27"/>
      <c r="I352" s="27"/>
      <c r="J352" s="27"/>
      <c r="K352" s="27"/>
      <c r="L352" s="27"/>
      <c r="M352" s="27"/>
      <c r="N352" s="27"/>
    </row>
    <row r="353" spans="3:14" s="26" customFormat="1" x14ac:dyDescent="0.25">
      <c r="C353" s="27"/>
      <c r="D353" s="27"/>
      <c r="E353" s="27"/>
      <c r="I353" s="27"/>
      <c r="J353" s="27"/>
      <c r="K353" s="27"/>
      <c r="L353" s="27"/>
      <c r="M353" s="27"/>
      <c r="N353" s="27"/>
    </row>
    <row r="354" spans="3:14" s="26" customFormat="1" x14ac:dyDescent="0.25">
      <c r="C354" s="27"/>
      <c r="D354" s="27"/>
      <c r="E354" s="27"/>
      <c r="I354" s="27"/>
      <c r="J354" s="27"/>
      <c r="K354" s="27"/>
      <c r="L354" s="27"/>
      <c r="M354" s="27"/>
      <c r="N354" s="27"/>
    </row>
    <row r="355" spans="3:14" s="26" customFormat="1" x14ac:dyDescent="0.25">
      <c r="C355" s="27"/>
      <c r="D355" s="27"/>
      <c r="E355" s="27"/>
      <c r="I355" s="27"/>
      <c r="J355" s="27"/>
      <c r="K355" s="27"/>
      <c r="L355" s="27"/>
      <c r="M355" s="27"/>
      <c r="N355" s="27"/>
    </row>
    <row r="356" spans="3:14" s="26" customFormat="1" x14ac:dyDescent="0.25">
      <c r="C356" s="27"/>
      <c r="D356" s="27"/>
      <c r="E356" s="27"/>
      <c r="I356" s="27"/>
      <c r="J356" s="27"/>
      <c r="K356" s="27"/>
      <c r="L356" s="27"/>
      <c r="M356" s="27"/>
      <c r="N356" s="27"/>
    </row>
    <row r="357" spans="3:14" s="26" customFormat="1" x14ac:dyDescent="0.25">
      <c r="C357" s="27"/>
      <c r="D357" s="27"/>
      <c r="E357" s="27"/>
      <c r="I357" s="27"/>
      <c r="J357" s="27"/>
      <c r="K357" s="27"/>
      <c r="L357" s="27"/>
      <c r="M357" s="27"/>
      <c r="N357" s="27"/>
    </row>
    <row r="358" spans="3:14" s="26" customFormat="1" x14ac:dyDescent="0.25">
      <c r="C358" s="27"/>
      <c r="D358" s="27"/>
      <c r="E358" s="27"/>
      <c r="I358" s="27"/>
      <c r="J358" s="27"/>
      <c r="K358" s="27"/>
      <c r="L358" s="27"/>
      <c r="M358" s="27"/>
      <c r="N358" s="27"/>
    </row>
    <row r="359" spans="3:14" s="26" customFormat="1" x14ac:dyDescent="0.25">
      <c r="C359" s="27"/>
      <c r="D359" s="27"/>
      <c r="E359" s="27"/>
      <c r="I359" s="27"/>
      <c r="J359" s="27"/>
      <c r="K359" s="27"/>
      <c r="L359" s="27"/>
      <c r="M359" s="27"/>
      <c r="N359" s="27"/>
    </row>
    <row r="360" spans="3:14" s="26" customFormat="1" x14ac:dyDescent="0.25">
      <c r="C360" s="27"/>
      <c r="D360" s="27"/>
      <c r="E360" s="27"/>
      <c r="I360" s="27"/>
      <c r="J360" s="27"/>
      <c r="K360" s="27"/>
      <c r="L360" s="27"/>
      <c r="M360" s="27"/>
      <c r="N360" s="27"/>
    </row>
    <row r="361" spans="3:14" s="26" customFormat="1" x14ac:dyDescent="0.25">
      <c r="C361" s="27"/>
      <c r="D361" s="27"/>
      <c r="E361" s="27"/>
      <c r="I361" s="27"/>
      <c r="J361" s="27"/>
      <c r="K361" s="27"/>
      <c r="L361" s="27"/>
      <c r="M361" s="27"/>
      <c r="N361" s="27"/>
    </row>
    <row r="362" spans="3:14" s="26" customFormat="1" x14ac:dyDescent="0.25">
      <c r="C362" s="27"/>
      <c r="D362" s="27"/>
      <c r="E362" s="27"/>
      <c r="I362" s="27"/>
      <c r="J362" s="27"/>
      <c r="K362" s="27"/>
      <c r="L362" s="27"/>
      <c r="M362" s="27"/>
      <c r="N362" s="27"/>
    </row>
    <row r="363" spans="3:14" s="26" customFormat="1" x14ac:dyDescent="0.25">
      <c r="C363" s="27"/>
      <c r="D363" s="27"/>
      <c r="E363" s="27"/>
      <c r="I363" s="27"/>
      <c r="J363" s="27"/>
      <c r="K363" s="27"/>
      <c r="L363" s="27"/>
      <c r="M363" s="27"/>
      <c r="N363" s="27"/>
    </row>
    <row r="364" spans="3:14" s="26" customFormat="1" x14ac:dyDescent="0.25">
      <c r="C364" s="27"/>
      <c r="D364" s="27"/>
      <c r="E364" s="27"/>
      <c r="I364" s="27"/>
      <c r="J364" s="27"/>
      <c r="K364" s="27"/>
      <c r="L364" s="27"/>
      <c r="M364" s="27"/>
      <c r="N364" s="27"/>
    </row>
    <row r="365" spans="3:14" s="26" customFormat="1" x14ac:dyDescent="0.25">
      <c r="C365" s="27"/>
      <c r="D365" s="27"/>
      <c r="E365" s="27"/>
      <c r="I365" s="27"/>
      <c r="J365" s="27"/>
      <c r="K365" s="27"/>
      <c r="L365" s="27"/>
      <c r="M365" s="27"/>
      <c r="N365" s="27"/>
    </row>
    <row r="366" spans="3:14" s="26" customFormat="1" x14ac:dyDescent="0.25">
      <c r="C366" s="27"/>
      <c r="D366" s="27"/>
      <c r="E366" s="27"/>
      <c r="I366" s="27"/>
      <c r="J366" s="27"/>
      <c r="K366" s="27"/>
      <c r="L366" s="27"/>
      <c r="M366" s="27"/>
      <c r="N366" s="27"/>
    </row>
    <row r="367" spans="3:14" s="26" customFormat="1" x14ac:dyDescent="0.25">
      <c r="C367" s="27"/>
      <c r="D367" s="27"/>
      <c r="E367" s="27"/>
      <c r="I367" s="27"/>
      <c r="J367" s="27"/>
      <c r="K367" s="27"/>
      <c r="L367" s="27"/>
      <c r="M367" s="27"/>
      <c r="N367" s="27"/>
    </row>
    <row r="368" spans="3:14" s="26" customFormat="1" x14ac:dyDescent="0.25">
      <c r="C368" s="27"/>
      <c r="D368" s="27"/>
      <c r="E368" s="27"/>
      <c r="I368" s="27"/>
      <c r="J368" s="27"/>
      <c r="K368" s="27"/>
      <c r="L368" s="27"/>
      <c r="M368" s="27"/>
      <c r="N368" s="27"/>
    </row>
    <row r="369" spans="3:14" s="26" customFormat="1" x14ac:dyDescent="0.25">
      <c r="C369" s="27"/>
      <c r="D369" s="27"/>
      <c r="E369" s="27"/>
      <c r="I369" s="27"/>
      <c r="J369" s="27"/>
      <c r="K369" s="27"/>
      <c r="L369" s="27"/>
      <c r="M369" s="27"/>
      <c r="N369" s="27"/>
    </row>
    <row r="370" spans="3:14" s="26" customFormat="1" x14ac:dyDescent="0.25">
      <c r="C370" s="27"/>
      <c r="D370" s="27"/>
      <c r="E370" s="27"/>
      <c r="I370" s="27"/>
      <c r="J370" s="27"/>
      <c r="K370" s="27"/>
      <c r="L370" s="27"/>
      <c r="M370" s="27"/>
      <c r="N370" s="27"/>
    </row>
    <row r="371" spans="3:14" s="26" customFormat="1" x14ac:dyDescent="0.25">
      <c r="C371" s="27"/>
      <c r="D371" s="27"/>
      <c r="E371" s="27"/>
      <c r="I371" s="27"/>
      <c r="J371" s="27"/>
      <c r="K371" s="27"/>
      <c r="L371" s="27"/>
      <c r="M371" s="27"/>
      <c r="N371" s="27"/>
    </row>
    <row r="372" spans="3:14" s="26" customFormat="1" x14ac:dyDescent="0.25">
      <c r="C372" s="27"/>
      <c r="D372" s="27"/>
      <c r="E372" s="27"/>
      <c r="I372" s="27"/>
      <c r="J372" s="27"/>
      <c r="K372" s="27"/>
      <c r="L372" s="27"/>
      <c r="M372" s="27"/>
      <c r="N372" s="27"/>
    </row>
    <row r="373" spans="3:14" s="26" customFormat="1" x14ac:dyDescent="0.25">
      <c r="C373" s="27"/>
      <c r="D373" s="27"/>
      <c r="E373" s="27"/>
      <c r="I373" s="27"/>
      <c r="J373" s="27"/>
      <c r="K373" s="27"/>
      <c r="L373" s="27"/>
      <c r="M373" s="27"/>
      <c r="N373" s="27"/>
    </row>
    <row r="374" spans="3:14" s="26" customFormat="1" x14ac:dyDescent="0.25">
      <c r="C374" s="27"/>
      <c r="D374" s="27"/>
      <c r="E374" s="27"/>
      <c r="I374" s="27"/>
      <c r="J374" s="27"/>
      <c r="K374" s="27"/>
      <c r="L374" s="27"/>
      <c r="M374" s="27"/>
      <c r="N374" s="27"/>
    </row>
    <row r="375" spans="3:14" s="26" customFormat="1" x14ac:dyDescent="0.25">
      <c r="C375" s="27"/>
      <c r="D375" s="27"/>
      <c r="E375" s="27"/>
      <c r="I375" s="27"/>
      <c r="J375" s="27"/>
      <c r="K375" s="27"/>
      <c r="L375" s="27"/>
      <c r="M375" s="27"/>
      <c r="N375" s="27"/>
    </row>
    <row r="376" spans="3:14" s="26" customFormat="1" x14ac:dyDescent="0.25">
      <c r="C376" s="27"/>
      <c r="D376" s="27"/>
      <c r="E376" s="27"/>
      <c r="I376" s="27"/>
      <c r="J376" s="27"/>
      <c r="K376" s="27"/>
      <c r="L376" s="27"/>
      <c r="M376" s="27"/>
      <c r="N376" s="27"/>
    </row>
    <row r="377" spans="3:14" s="26" customFormat="1" x14ac:dyDescent="0.25">
      <c r="C377" s="27"/>
      <c r="D377" s="27"/>
      <c r="E377" s="27"/>
      <c r="I377" s="27"/>
      <c r="J377" s="27"/>
      <c r="K377" s="27"/>
      <c r="L377" s="27"/>
      <c r="M377" s="27"/>
      <c r="N377" s="27"/>
    </row>
    <row r="378" spans="3:14" s="26" customFormat="1" x14ac:dyDescent="0.25">
      <c r="C378" s="27"/>
      <c r="D378" s="27"/>
      <c r="E378" s="27"/>
      <c r="I378" s="27"/>
      <c r="J378" s="27"/>
      <c r="K378" s="27"/>
      <c r="L378" s="27"/>
      <c r="M378" s="27"/>
      <c r="N378" s="27"/>
    </row>
    <row r="379" spans="3:14" s="26" customFormat="1" x14ac:dyDescent="0.25">
      <c r="C379" s="27"/>
      <c r="D379" s="27"/>
      <c r="E379" s="27"/>
      <c r="I379" s="27"/>
      <c r="J379" s="27"/>
      <c r="K379" s="27"/>
      <c r="L379" s="27"/>
      <c r="M379" s="27"/>
      <c r="N379" s="27"/>
    </row>
    <row r="380" spans="3:14" s="26" customFormat="1" x14ac:dyDescent="0.25">
      <c r="C380" s="27"/>
      <c r="D380" s="27"/>
      <c r="E380" s="27"/>
      <c r="I380" s="27"/>
      <c r="J380" s="27"/>
      <c r="K380" s="27"/>
      <c r="L380" s="27"/>
      <c r="M380" s="27"/>
      <c r="N380" s="27"/>
    </row>
    <row r="381" spans="3:14" s="26" customFormat="1" x14ac:dyDescent="0.25">
      <c r="C381" s="27"/>
      <c r="D381" s="27"/>
      <c r="E381" s="27"/>
      <c r="I381" s="27"/>
      <c r="J381" s="27"/>
      <c r="K381" s="27"/>
      <c r="L381" s="27"/>
      <c r="M381" s="27"/>
      <c r="N381" s="27"/>
    </row>
    <row r="382" spans="3:14" s="26" customFormat="1" x14ac:dyDescent="0.25">
      <c r="C382" s="27"/>
      <c r="D382" s="27"/>
      <c r="E382" s="27"/>
      <c r="I382" s="27"/>
      <c r="J382" s="27"/>
      <c r="K382" s="27"/>
      <c r="L382" s="27"/>
      <c r="M382" s="27"/>
      <c r="N382" s="27"/>
    </row>
    <row r="383" spans="3:14" s="26" customFormat="1" x14ac:dyDescent="0.25">
      <c r="C383" s="27"/>
      <c r="D383" s="27"/>
      <c r="E383" s="27"/>
      <c r="I383" s="27"/>
      <c r="J383" s="27"/>
      <c r="K383" s="27"/>
      <c r="L383" s="27"/>
      <c r="M383" s="27"/>
      <c r="N383" s="27"/>
    </row>
    <row r="384" spans="3:14" s="26" customFormat="1" x14ac:dyDescent="0.25">
      <c r="C384" s="27"/>
      <c r="D384" s="27"/>
      <c r="E384" s="27"/>
      <c r="I384" s="27"/>
      <c r="J384" s="27"/>
      <c r="K384" s="27"/>
      <c r="L384" s="27"/>
      <c r="M384" s="27"/>
      <c r="N384" s="27"/>
    </row>
    <row r="385" spans="3:14" s="26" customFormat="1" x14ac:dyDescent="0.25">
      <c r="C385" s="27"/>
      <c r="D385" s="27"/>
      <c r="E385" s="27"/>
      <c r="I385" s="27"/>
      <c r="J385" s="27"/>
      <c r="K385" s="27"/>
      <c r="L385" s="27"/>
      <c r="M385" s="27"/>
      <c r="N385" s="27"/>
    </row>
    <row r="386" spans="3:14" s="26" customFormat="1" x14ac:dyDescent="0.25">
      <c r="C386" s="27"/>
      <c r="D386" s="27"/>
      <c r="E386" s="27"/>
      <c r="I386" s="27"/>
      <c r="J386" s="27"/>
      <c r="K386" s="27"/>
      <c r="L386" s="27"/>
      <c r="M386" s="27"/>
      <c r="N386" s="27"/>
    </row>
    <row r="387" spans="3:14" s="26" customFormat="1" x14ac:dyDescent="0.25">
      <c r="C387" s="27"/>
      <c r="D387" s="27"/>
      <c r="E387" s="27"/>
      <c r="I387" s="27"/>
      <c r="J387" s="27"/>
      <c r="K387" s="27"/>
      <c r="L387" s="27"/>
      <c r="M387" s="27"/>
      <c r="N387" s="27"/>
    </row>
    <row r="388" spans="3:14" s="26" customFormat="1" x14ac:dyDescent="0.25">
      <c r="C388" s="27"/>
      <c r="D388" s="27"/>
      <c r="E388" s="27"/>
      <c r="I388" s="27"/>
      <c r="J388" s="27"/>
      <c r="K388" s="27"/>
      <c r="L388" s="27"/>
      <c r="M388" s="27"/>
      <c r="N388" s="27"/>
    </row>
    <row r="389" spans="3:14" s="26" customFormat="1" x14ac:dyDescent="0.25">
      <c r="C389" s="27"/>
      <c r="D389" s="27"/>
      <c r="E389" s="27"/>
      <c r="I389" s="27"/>
      <c r="J389" s="27"/>
      <c r="K389" s="27"/>
      <c r="L389" s="27"/>
      <c r="M389" s="27"/>
      <c r="N389" s="27"/>
    </row>
    <row r="390" spans="3:14" s="26" customFormat="1" x14ac:dyDescent="0.25">
      <c r="C390" s="27"/>
      <c r="D390" s="27"/>
      <c r="E390" s="27"/>
      <c r="I390" s="27"/>
      <c r="J390" s="27"/>
      <c r="K390" s="27"/>
      <c r="L390" s="27"/>
      <c r="M390" s="27"/>
      <c r="N390" s="27"/>
    </row>
    <row r="391" spans="3:14" s="26" customFormat="1" x14ac:dyDescent="0.25">
      <c r="C391" s="27"/>
      <c r="D391" s="27"/>
      <c r="E391" s="27"/>
      <c r="I391" s="27"/>
      <c r="J391" s="27"/>
      <c r="K391" s="27"/>
      <c r="L391" s="27"/>
      <c r="M391" s="27"/>
      <c r="N391" s="27"/>
    </row>
    <row r="392" spans="3:14" s="26" customFormat="1" x14ac:dyDescent="0.25">
      <c r="C392" s="27"/>
      <c r="D392" s="27"/>
      <c r="E392" s="27"/>
      <c r="I392" s="27"/>
      <c r="J392" s="27"/>
      <c r="K392" s="27"/>
      <c r="L392" s="27"/>
      <c r="M392" s="27"/>
      <c r="N392" s="27"/>
    </row>
    <row r="393" spans="3:14" s="26" customFormat="1" x14ac:dyDescent="0.25">
      <c r="C393" s="27"/>
      <c r="D393" s="27"/>
      <c r="E393" s="27"/>
      <c r="I393" s="27"/>
      <c r="J393" s="27"/>
      <c r="K393" s="27"/>
      <c r="L393" s="27"/>
      <c r="M393" s="27"/>
      <c r="N393" s="27"/>
    </row>
    <row r="394" spans="3:14" s="26" customFormat="1" x14ac:dyDescent="0.25">
      <c r="C394" s="27"/>
      <c r="D394" s="27"/>
      <c r="E394" s="27"/>
      <c r="I394" s="27"/>
      <c r="J394" s="27"/>
      <c r="K394" s="27"/>
      <c r="L394" s="27"/>
      <c r="M394" s="27"/>
      <c r="N394" s="27"/>
    </row>
    <row r="395" spans="3:14" s="26" customFormat="1" x14ac:dyDescent="0.25">
      <c r="C395" s="27"/>
      <c r="D395" s="27"/>
      <c r="E395" s="27"/>
      <c r="I395" s="27"/>
      <c r="J395" s="27"/>
      <c r="K395" s="27"/>
      <c r="L395" s="27"/>
      <c r="M395" s="27"/>
      <c r="N395" s="27"/>
    </row>
    <row r="396" spans="3:14" s="26" customFormat="1" x14ac:dyDescent="0.25">
      <c r="C396" s="27"/>
      <c r="D396" s="27"/>
      <c r="E396" s="27"/>
      <c r="I396" s="27"/>
      <c r="J396" s="27"/>
      <c r="K396" s="27"/>
      <c r="L396" s="27"/>
      <c r="M396" s="27"/>
      <c r="N396" s="27"/>
    </row>
    <row r="397" spans="3:14" s="26" customFormat="1" x14ac:dyDescent="0.25">
      <c r="C397" s="27"/>
      <c r="D397" s="27"/>
      <c r="E397" s="27"/>
      <c r="I397" s="27"/>
      <c r="J397" s="27"/>
      <c r="K397" s="27"/>
      <c r="L397" s="27"/>
      <c r="M397" s="27"/>
      <c r="N397" s="27"/>
    </row>
    <row r="398" spans="3:14" s="26" customFormat="1" x14ac:dyDescent="0.25">
      <c r="C398" s="27"/>
      <c r="D398" s="27"/>
      <c r="E398" s="27"/>
      <c r="I398" s="27"/>
      <c r="J398" s="27"/>
      <c r="K398" s="27"/>
      <c r="L398" s="27"/>
      <c r="M398" s="27"/>
      <c r="N398" s="27"/>
    </row>
    <row r="399" spans="3:14" s="26" customFormat="1" x14ac:dyDescent="0.25">
      <c r="C399" s="27"/>
      <c r="D399" s="27"/>
      <c r="E399" s="27"/>
      <c r="I399" s="27"/>
      <c r="J399" s="27"/>
      <c r="K399" s="27"/>
      <c r="L399" s="27"/>
      <c r="M399" s="27"/>
      <c r="N399" s="27"/>
    </row>
    <row r="400" spans="3:14" s="26" customFormat="1" x14ac:dyDescent="0.25">
      <c r="C400" s="27"/>
      <c r="D400" s="27"/>
      <c r="E400" s="27"/>
      <c r="I400" s="27"/>
      <c r="J400" s="27"/>
      <c r="K400" s="27"/>
      <c r="L400" s="27"/>
      <c r="M400" s="27"/>
      <c r="N400" s="27"/>
    </row>
    <row r="401" spans="3:14" s="26" customFormat="1" x14ac:dyDescent="0.25">
      <c r="C401" s="27"/>
      <c r="D401" s="27"/>
      <c r="E401" s="27"/>
      <c r="I401" s="27"/>
      <c r="J401" s="27"/>
      <c r="K401" s="27"/>
      <c r="L401" s="27"/>
      <c r="M401" s="27"/>
      <c r="N401" s="27"/>
    </row>
    <row r="402" spans="3:14" s="26" customFormat="1" x14ac:dyDescent="0.25">
      <c r="C402" s="27"/>
      <c r="D402" s="27"/>
      <c r="E402" s="27"/>
      <c r="I402" s="27"/>
      <c r="J402" s="27"/>
      <c r="K402" s="27"/>
      <c r="L402" s="27"/>
      <c r="M402" s="27"/>
      <c r="N402" s="27"/>
    </row>
    <row r="403" spans="3:14" s="26" customFormat="1" x14ac:dyDescent="0.25">
      <c r="C403" s="27"/>
      <c r="D403" s="27"/>
      <c r="E403" s="27"/>
      <c r="I403" s="27"/>
      <c r="J403" s="27"/>
      <c r="K403" s="27"/>
      <c r="L403" s="27"/>
      <c r="M403" s="27"/>
      <c r="N403" s="27"/>
    </row>
    <row r="404" spans="3:14" s="26" customFormat="1" x14ac:dyDescent="0.25">
      <c r="C404" s="27"/>
      <c r="D404" s="27"/>
      <c r="E404" s="27"/>
      <c r="I404" s="27"/>
      <c r="J404" s="27"/>
      <c r="K404" s="27"/>
      <c r="L404" s="27"/>
      <c r="M404" s="27"/>
      <c r="N404" s="27"/>
    </row>
    <row r="405" spans="3:14" s="26" customFormat="1" x14ac:dyDescent="0.25">
      <c r="C405" s="27"/>
      <c r="D405" s="27"/>
      <c r="E405" s="27"/>
      <c r="I405" s="27"/>
      <c r="J405" s="27"/>
      <c r="K405" s="27"/>
      <c r="L405" s="27"/>
      <c r="M405" s="27"/>
      <c r="N405" s="27"/>
    </row>
    <row r="406" spans="3:14" s="26" customFormat="1" x14ac:dyDescent="0.25">
      <c r="C406" s="27"/>
      <c r="D406" s="27"/>
      <c r="E406" s="27"/>
      <c r="I406" s="27"/>
      <c r="J406" s="27"/>
      <c r="K406" s="27"/>
      <c r="L406" s="27"/>
      <c r="M406" s="27"/>
      <c r="N406" s="27"/>
    </row>
    <row r="407" spans="3:14" s="26" customFormat="1" x14ac:dyDescent="0.25">
      <c r="C407" s="27"/>
      <c r="D407" s="27"/>
      <c r="E407" s="27"/>
      <c r="I407" s="27"/>
      <c r="J407" s="27"/>
      <c r="K407" s="27"/>
      <c r="L407" s="27"/>
      <c r="M407" s="27"/>
      <c r="N407" s="27"/>
    </row>
    <row r="408" spans="3:14" s="26" customFormat="1" x14ac:dyDescent="0.25">
      <c r="C408" s="27"/>
      <c r="D408" s="27"/>
      <c r="E408" s="27"/>
      <c r="I408" s="27"/>
      <c r="J408" s="27"/>
      <c r="K408" s="27"/>
      <c r="L408" s="27"/>
      <c r="M408" s="27"/>
      <c r="N408" s="27"/>
    </row>
    <row r="409" spans="3:14" s="26" customFormat="1" x14ac:dyDescent="0.25">
      <c r="C409" s="27"/>
      <c r="D409" s="27"/>
      <c r="E409" s="27"/>
      <c r="I409" s="27"/>
      <c r="J409" s="27"/>
      <c r="K409" s="27"/>
      <c r="L409" s="27"/>
      <c r="M409" s="27"/>
      <c r="N409" s="27"/>
    </row>
    <row r="410" spans="3:14" s="26" customFormat="1" x14ac:dyDescent="0.25">
      <c r="C410" s="27"/>
      <c r="D410" s="27"/>
      <c r="E410" s="27"/>
      <c r="I410" s="27"/>
      <c r="J410" s="27"/>
      <c r="K410" s="27"/>
      <c r="L410" s="27"/>
      <c r="M410" s="27"/>
      <c r="N410" s="27"/>
    </row>
    <row r="411" spans="3:14" s="26" customFormat="1" x14ac:dyDescent="0.25">
      <c r="C411" s="27"/>
      <c r="D411" s="27"/>
      <c r="E411" s="27"/>
      <c r="I411" s="27"/>
      <c r="J411" s="27"/>
      <c r="K411" s="27"/>
      <c r="L411" s="27"/>
      <c r="M411" s="27"/>
      <c r="N411" s="27"/>
    </row>
    <row r="412" spans="3:14" s="26" customFormat="1" x14ac:dyDescent="0.25">
      <c r="C412" s="27"/>
      <c r="D412" s="27"/>
      <c r="E412" s="27"/>
      <c r="I412" s="27"/>
      <c r="J412" s="27"/>
      <c r="K412" s="27"/>
      <c r="L412" s="27"/>
      <c r="M412" s="27"/>
      <c r="N412" s="27"/>
    </row>
    <row r="413" spans="3:14" s="26" customFormat="1" x14ac:dyDescent="0.25">
      <c r="C413" s="27"/>
      <c r="D413" s="27"/>
      <c r="E413" s="27"/>
      <c r="I413" s="27"/>
      <c r="J413" s="27"/>
      <c r="K413" s="27"/>
      <c r="L413" s="27"/>
      <c r="M413" s="27"/>
      <c r="N413" s="27"/>
    </row>
    <row r="414" spans="3:14" s="26" customFormat="1" x14ac:dyDescent="0.25">
      <c r="C414" s="27"/>
      <c r="D414" s="27"/>
      <c r="E414" s="27"/>
      <c r="I414" s="27"/>
      <c r="J414" s="27"/>
      <c r="K414" s="27"/>
      <c r="L414" s="27"/>
      <c r="M414" s="27"/>
      <c r="N414" s="27"/>
    </row>
    <row r="415" spans="3:14" s="26" customFormat="1" x14ac:dyDescent="0.25">
      <c r="C415" s="27"/>
      <c r="D415" s="27"/>
      <c r="E415" s="27"/>
      <c r="I415" s="27"/>
      <c r="J415" s="27"/>
      <c r="K415" s="27"/>
      <c r="L415" s="27"/>
      <c r="M415" s="27"/>
      <c r="N415" s="27"/>
    </row>
    <row r="416" spans="3:14" s="26" customFormat="1" x14ac:dyDescent="0.25">
      <c r="C416" s="27"/>
      <c r="D416" s="27"/>
      <c r="E416" s="27"/>
      <c r="I416" s="27"/>
      <c r="J416" s="27"/>
      <c r="K416" s="27"/>
      <c r="L416" s="27"/>
      <c r="M416" s="27"/>
      <c r="N416" s="27"/>
    </row>
    <row r="417" spans="3:14" s="26" customFormat="1" x14ac:dyDescent="0.25">
      <c r="C417" s="27"/>
      <c r="D417" s="27"/>
      <c r="E417" s="27"/>
      <c r="I417" s="27"/>
      <c r="J417" s="27"/>
      <c r="K417" s="27"/>
      <c r="L417" s="27"/>
      <c r="M417" s="27"/>
      <c r="N417" s="27"/>
    </row>
    <row r="418" spans="3:14" s="26" customFormat="1" x14ac:dyDescent="0.25">
      <c r="C418" s="27"/>
      <c r="D418" s="27"/>
      <c r="E418" s="27"/>
      <c r="I418" s="27"/>
      <c r="J418" s="27"/>
      <c r="K418" s="27"/>
      <c r="L418" s="27"/>
      <c r="M418" s="27"/>
      <c r="N418" s="27"/>
    </row>
    <row r="419" spans="3:14" s="26" customFormat="1" x14ac:dyDescent="0.25">
      <c r="C419" s="27"/>
      <c r="D419" s="27"/>
      <c r="E419" s="27"/>
      <c r="I419" s="27"/>
      <c r="J419" s="27"/>
      <c r="K419" s="27"/>
      <c r="L419" s="27"/>
      <c r="M419" s="27"/>
      <c r="N419" s="27"/>
    </row>
    <row r="420" spans="3:14" s="26" customFormat="1" x14ac:dyDescent="0.25">
      <c r="C420" s="27"/>
      <c r="D420" s="27"/>
      <c r="E420" s="27"/>
      <c r="I420" s="27"/>
      <c r="J420" s="27"/>
      <c r="K420" s="27"/>
      <c r="L420" s="27"/>
      <c r="M420" s="27"/>
      <c r="N420" s="27"/>
    </row>
    <row r="421" spans="3:14" s="26" customFormat="1" x14ac:dyDescent="0.25">
      <c r="C421" s="27"/>
      <c r="D421" s="27"/>
      <c r="E421" s="27"/>
      <c r="I421" s="27"/>
      <c r="J421" s="27"/>
      <c r="K421" s="27"/>
      <c r="L421" s="27"/>
      <c r="M421" s="27"/>
      <c r="N421" s="27"/>
    </row>
    <row r="422" spans="3:14" s="26" customFormat="1" x14ac:dyDescent="0.25">
      <c r="C422" s="27"/>
      <c r="D422" s="27"/>
      <c r="E422" s="27"/>
      <c r="I422" s="27"/>
      <c r="J422" s="27"/>
      <c r="K422" s="27"/>
      <c r="L422" s="27"/>
      <c r="M422" s="27"/>
      <c r="N422" s="27"/>
    </row>
    <row r="423" spans="3:14" s="26" customFormat="1" x14ac:dyDescent="0.25">
      <c r="C423" s="27"/>
      <c r="D423" s="27"/>
      <c r="E423" s="27"/>
      <c r="I423" s="27"/>
      <c r="J423" s="27"/>
      <c r="K423" s="27"/>
      <c r="L423" s="27"/>
      <c r="M423" s="27"/>
      <c r="N423" s="27"/>
    </row>
    <row r="424" spans="3:14" s="26" customFormat="1" x14ac:dyDescent="0.25">
      <c r="C424" s="27"/>
      <c r="D424" s="27"/>
      <c r="E424" s="27"/>
      <c r="I424" s="27"/>
      <c r="J424" s="27"/>
      <c r="K424" s="27"/>
      <c r="L424" s="27"/>
      <c r="M424" s="27"/>
      <c r="N424" s="27"/>
    </row>
    <row r="425" spans="3:14" s="26" customFormat="1" x14ac:dyDescent="0.25">
      <c r="C425" s="27"/>
      <c r="D425" s="27"/>
      <c r="E425" s="27"/>
      <c r="I425" s="27"/>
      <c r="J425" s="27"/>
      <c r="K425" s="27"/>
      <c r="L425" s="27"/>
      <c r="M425" s="27"/>
      <c r="N425" s="27"/>
    </row>
    <row r="426" spans="3:14" s="26" customFormat="1" x14ac:dyDescent="0.25">
      <c r="C426" s="27"/>
      <c r="D426" s="27"/>
      <c r="E426" s="27"/>
      <c r="I426" s="27"/>
      <c r="J426" s="27"/>
      <c r="K426" s="27"/>
      <c r="L426" s="27"/>
      <c r="M426" s="27"/>
      <c r="N426" s="27"/>
    </row>
    <row r="427" spans="3:14" s="26" customFormat="1" x14ac:dyDescent="0.25">
      <c r="C427" s="27"/>
      <c r="D427" s="27"/>
      <c r="E427" s="27"/>
      <c r="I427" s="27"/>
      <c r="J427" s="27"/>
      <c r="K427" s="27"/>
      <c r="L427" s="27"/>
      <c r="M427" s="27"/>
      <c r="N427" s="27"/>
    </row>
    <row r="428" spans="3:14" s="26" customFormat="1" x14ac:dyDescent="0.25">
      <c r="C428" s="27"/>
      <c r="D428" s="27"/>
      <c r="E428" s="27"/>
      <c r="I428" s="27"/>
      <c r="J428" s="27"/>
      <c r="K428" s="27"/>
      <c r="L428" s="27"/>
      <c r="M428" s="27"/>
      <c r="N428" s="27"/>
    </row>
    <row r="429" spans="3:14" s="26" customFormat="1" x14ac:dyDescent="0.25">
      <c r="C429" s="27"/>
      <c r="D429" s="27"/>
      <c r="E429" s="27"/>
      <c r="I429" s="27"/>
      <c r="J429" s="27"/>
      <c r="K429" s="27"/>
      <c r="L429" s="27"/>
      <c r="M429" s="27"/>
      <c r="N429" s="27"/>
    </row>
    <row r="430" spans="3:14" s="26" customFormat="1" x14ac:dyDescent="0.25">
      <c r="C430" s="27"/>
      <c r="D430" s="27"/>
      <c r="E430" s="27"/>
      <c r="I430" s="27"/>
      <c r="J430" s="27"/>
      <c r="K430" s="27"/>
      <c r="L430" s="27"/>
      <c r="M430" s="27"/>
      <c r="N430" s="27"/>
    </row>
    <row r="431" spans="3:14" s="26" customFormat="1" x14ac:dyDescent="0.25">
      <c r="C431" s="27"/>
      <c r="D431" s="27"/>
      <c r="E431" s="27"/>
      <c r="I431" s="27"/>
      <c r="J431" s="27"/>
      <c r="K431" s="27"/>
      <c r="L431" s="27"/>
      <c r="M431" s="27"/>
      <c r="N431" s="27"/>
    </row>
    <row r="432" spans="3:14" s="26" customFormat="1" x14ac:dyDescent="0.25">
      <c r="C432" s="27"/>
      <c r="D432" s="27"/>
      <c r="E432" s="27"/>
      <c r="I432" s="27"/>
      <c r="J432" s="27"/>
      <c r="K432" s="27"/>
      <c r="L432" s="27"/>
      <c r="M432" s="27"/>
      <c r="N432" s="27"/>
    </row>
    <row r="433" spans="3:14" s="26" customFormat="1" x14ac:dyDescent="0.25">
      <c r="C433" s="27"/>
      <c r="D433" s="27"/>
      <c r="E433" s="27"/>
      <c r="I433" s="27"/>
      <c r="J433" s="27"/>
      <c r="K433" s="27"/>
      <c r="L433" s="27"/>
      <c r="M433" s="27"/>
      <c r="N433" s="27"/>
    </row>
    <row r="434" spans="3:14" s="26" customFormat="1" x14ac:dyDescent="0.25">
      <c r="C434" s="27"/>
      <c r="D434" s="27"/>
      <c r="E434" s="27"/>
      <c r="I434" s="27"/>
      <c r="J434" s="27"/>
      <c r="K434" s="27"/>
      <c r="L434" s="27"/>
      <c r="M434" s="27"/>
      <c r="N434" s="27"/>
    </row>
    <row r="435" spans="3:14" s="26" customFormat="1" x14ac:dyDescent="0.25">
      <c r="C435" s="27"/>
      <c r="D435" s="27"/>
      <c r="E435" s="27"/>
      <c r="I435" s="27"/>
      <c r="J435" s="27"/>
      <c r="K435" s="27"/>
      <c r="L435" s="27"/>
      <c r="M435" s="27"/>
      <c r="N435" s="27"/>
    </row>
    <row r="436" spans="3:14" s="26" customFormat="1" x14ac:dyDescent="0.25">
      <c r="C436" s="27"/>
      <c r="D436" s="27"/>
      <c r="E436" s="27"/>
      <c r="I436" s="27"/>
      <c r="J436" s="27"/>
      <c r="K436" s="27"/>
      <c r="L436" s="27"/>
      <c r="M436" s="27"/>
      <c r="N436" s="27"/>
    </row>
    <row r="437" spans="3:14" s="26" customFormat="1" x14ac:dyDescent="0.25">
      <c r="C437" s="27"/>
      <c r="D437" s="27"/>
      <c r="E437" s="27"/>
      <c r="I437" s="27"/>
      <c r="J437" s="27"/>
      <c r="K437" s="27"/>
      <c r="L437" s="27"/>
      <c r="M437" s="27"/>
      <c r="N437" s="27"/>
    </row>
    <row r="438" spans="3:14" s="26" customFormat="1" x14ac:dyDescent="0.25">
      <c r="C438" s="27"/>
      <c r="D438" s="27"/>
      <c r="E438" s="27"/>
      <c r="I438" s="27"/>
      <c r="J438" s="27"/>
      <c r="K438" s="27"/>
      <c r="L438" s="27"/>
      <c r="M438" s="27"/>
      <c r="N438" s="27"/>
    </row>
    <row r="439" spans="3:14" s="26" customFormat="1" x14ac:dyDescent="0.25">
      <c r="C439" s="27"/>
      <c r="D439" s="27"/>
      <c r="E439" s="27"/>
      <c r="I439" s="27"/>
      <c r="J439" s="27"/>
      <c r="K439" s="27"/>
      <c r="L439" s="27"/>
      <c r="M439" s="27"/>
      <c r="N439" s="27"/>
    </row>
    <row r="440" spans="3:14" s="26" customFormat="1" x14ac:dyDescent="0.25">
      <c r="C440" s="27"/>
      <c r="D440" s="27"/>
      <c r="E440" s="27"/>
      <c r="I440" s="27"/>
      <c r="J440" s="27"/>
      <c r="K440" s="27"/>
      <c r="L440" s="27"/>
      <c r="M440" s="27"/>
      <c r="N440" s="27"/>
    </row>
    <row r="441" spans="3:14" s="26" customFormat="1" x14ac:dyDescent="0.25">
      <c r="C441" s="27"/>
      <c r="D441" s="27"/>
      <c r="E441" s="27"/>
      <c r="I441" s="27"/>
      <c r="J441" s="27"/>
      <c r="K441" s="27"/>
      <c r="L441" s="27"/>
      <c r="M441" s="27"/>
      <c r="N441" s="27"/>
    </row>
    <row r="442" spans="3:14" s="26" customFormat="1" x14ac:dyDescent="0.25">
      <c r="C442" s="27"/>
      <c r="D442" s="27"/>
      <c r="E442" s="27"/>
      <c r="I442" s="27"/>
      <c r="J442" s="27"/>
      <c r="K442" s="27"/>
      <c r="L442" s="27"/>
      <c r="M442" s="27"/>
      <c r="N442" s="27"/>
    </row>
    <row r="443" spans="3:14" s="26" customFormat="1" x14ac:dyDescent="0.25">
      <c r="C443" s="27"/>
      <c r="D443" s="27"/>
      <c r="E443" s="27"/>
      <c r="I443" s="27"/>
      <c r="J443" s="27"/>
      <c r="K443" s="27"/>
      <c r="L443" s="27"/>
      <c r="M443" s="27"/>
      <c r="N443" s="27"/>
    </row>
    <row r="444" spans="3:14" s="26" customFormat="1" x14ac:dyDescent="0.25">
      <c r="C444" s="27"/>
      <c r="D444" s="27"/>
      <c r="E444" s="27"/>
      <c r="I444" s="27"/>
      <c r="J444" s="27"/>
      <c r="K444" s="27"/>
      <c r="L444" s="27"/>
      <c r="M444" s="27"/>
      <c r="N444" s="27"/>
    </row>
    <row r="445" spans="3:14" s="26" customFormat="1" x14ac:dyDescent="0.25">
      <c r="C445" s="27"/>
      <c r="D445" s="27"/>
      <c r="E445" s="27"/>
      <c r="I445" s="27"/>
      <c r="J445" s="27"/>
      <c r="K445" s="27"/>
      <c r="L445" s="27"/>
      <c r="M445" s="27"/>
      <c r="N445" s="27"/>
    </row>
    <row r="446" spans="3:14" s="26" customFormat="1" x14ac:dyDescent="0.25">
      <c r="C446" s="27"/>
      <c r="D446" s="27"/>
      <c r="E446" s="27"/>
      <c r="I446" s="27"/>
      <c r="J446" s="27"/>
      <c r="K446" s="27"/>
      <c r="L446" s="27"/>
      <c r="M446" s="27"/>
      <c r="N446" s="27"/>
    </row>
    <row r="447" spans="3:14" s="26" customFormat="1" x14ac:dyDescent="0.25">
      <c r="C447" s="27"/>
      <c r="D447" s="27"/>
      <c r="E447" s="27"/>
      <c r="I447" s="27"/>
      <c r="J447" s="27"/>
      <c r="K447" s="27"/>
      <c r="L447" s="27"/>
      <c r="M447" s="27"/>
      <c r="N447" s="27"/>
    </row>
    <row r="448" spans="3:14" s="26" customFormat="1" x14ac:dyDescent="0.25">
      <c r="C448" s="27"/>
      <c r="D448" s="27"/>
      <c r="E448" s="27"/>
      <c r="I448" s="27"/>
      <c r="J448" s="27"/>
      <c r="K448" s="27"/>
      <c r="L448" s="27"/>
      <c r="M448" s="27"/>
      <c r="N448" s="27"/>
    </row>
    <row r="449" spans="3:14" s="26" customFormat="1" x14ac:dyDescent="0.25">
      <c r="C449" s="27"/>
      <c r="D449" s="27"/>
      <c r="E449" s="27"/>
      <c r="I449" s="27"/>
      <c r="J449" s="27"/>
      <c r="K449" s="27"/>
      <c r="L449" s="27"/>
      <c r="M449" s="27"/>
      <c r="N449" s="27"/>
    </row>
    <row r="450" spans="3:14" s="26" customFormat="1" x14ac:dyDescent="0.25">
      <c r="C450" s="27"/>
      <c r="D450" s="27"/>
      <c r="E450" s="27"/>
      <c r="I450" s="27"/>
      <c r="J450" s="27"/>
      <c r="K450" s="27"/>
      <c r="L450" s="27"/>
      <c r="M450" s="27"/>
      <c r="N450" s="27"/>
    </row>
    <row r="451" spans="3:14" s="26" customFormat="1" x14ac:dyDescent="0.25">
      <c r="C451" s="27"/>
      <c r="D451" s="27"/>
      <c r="E451" s="27"/>
      <c r="I451" s="27"/>
      <c r="J451" s="27"/>
      <c r="K451" s="27"/>
      <c r="L451" s="27"/>
      <c r="M451" s="27"/>
      <c r="N451" s="27"/>
    </row>
    <row r="452" spans="3:14" s="26" customFormat="1" x14ac:dyDescent="0.25">
      <c r="C452" s="27"/>
      <c r="D452" s="27"/>
      <c r="E452" s="27"/>
      <c r="I452" s="27"/>
      <c r="J452" s="27"/>
      <c r="K452" s="27"/>
      <c r="L452" s="27"/>
      <c r="M452" s="27"/>
      <c r="N452" s="27"/>
    </row>
    <row r="453" spans="3:14" s="26" customFormat="1" x14ac:dyDescent="0.25">
      <c r="C453" s="27"/>
      <c r="D453" s="27"/>
      <c r="E453" s="27"/>
      <c r="I453" s="27"/>
      <c r="J453" s="27"/>
      <c r="K453" s="27"/>
      <c r="L453" s="27"/>
      <c r="M453" s="27"/>
      <c r="N453" s="27"/>
    </row>
    <row r="454" spans="3:14" s="26" customFormat="1" x14ac:dyDescent="0.25">
      <c r="C454" s="27"/>
      <c r="D454" s="27"/>
      <c r="E454" s="27"/>
      <c r="I454" s="27"/>
      <c r="J454" s="27"/>
      <c r="K454" s="27"/>
      <c r="L454" s="27"/>
      <c r="M454" s="27"/>
      <c r="N454" s="27"/>
    </row>
    <row r="455" spans="3:14" s="26" customFormat="1" x14ac:dyDescent="0.25">
      <c r="C455" s="27"/>
      <c r="D455" s="27"/>
      <c r="E455" s="27"/>
      <c r="I455" s="27"/>
      <c r="J455" s="27"/>
      <c r="K455" s="27"/>
      <c r="L455" s="27"/>
      <c r="M455" s="27"/>
      <c r="N455" s="27"/>
    </row>
    <row r="456" spans="3:14" s="26" customFormat="1" x14ac:dyDescent="0.25">
      <c r="C456" s="27"/>
      <c r="D456" s="27"/>
      <c r="E456" s="27"/>
      <c r="I456" s="27"/>
      <c r="J456" s="27"/>
      <c r="K456" s="27"/>
      <c r="L456" s="27"/>
      <c r="M456" s="27"/>
      <c r="N456" s="27"/>
    </row>
    <row r="457" spans="3:14" s="26" customFormat="1" x14ac:dyDescent="0.25">
      <c r="C457" s="27"/>
      <c r="D457" s="27"/>
      <c r="E457" s="27"/>
      <c r="I457" s="27"/>
      <c r="J457" s="27"/>
      <c r="K457" s="27"/>
      <c r="L457" s="27"/>
      <c r="M457" s="27"/>
      <c r="N457" s="27"/>
    </row>
    <row r="458" spans="3:14" s="26" customFormat="1" x14ac:dyDescent="0.25">
      <c r="C458" s="27"/>
      <c r="D458" s="27"/>
      <c r="E458" s="27"/>
      <c r="I458" s="27"/>
      <c r="J458" s="27"/>
      <c r="K458" s="27"/>
      <c r="L458" s="27"/>
      <c r="M458" s="27"/>
      <c r="N458" s="27"/>
    </row>
    <row r="459" spans="3:14" s="26" customFormat="1" x14ac:dyDescent="0.25">
      <c r="C459" s="27"/>
      <c r="D459" s="27"/>
      <c r="E459" s="27"/>
      <c r="I459" s="27"/>
      <c r="J459" s="27"/>
      <c r="K459" s="27"/>
      <c r="L459" s="27"/>
      <c r="M459" s="27"/>
      <c r="N459" s="27"/>
    </row>
    <row r="460" spans="3:14" s="26" customFormat="1" x14ac:dyDescent="0.25">
      <c r="C460" s="27"/>
      <c r="D460" s="27"/>
      <c r="E460" s="27"/>
      <c r="I460" s="27"/>
      <c r="J460" s="27"/>
      <c r="K460" s="27"/>
      <c r="L460" s="27"/>
      <c r="M460" s="27"/>
      <c r="N460" s="27"/>
    </row>
    <row r="461" spans="3:14" s="26" customFormat="1" x14ac:dyDescent="0.25">
      <c r="C461" s="27"/>
      <c r="D461" s="27"/>
      <c r="E461" s="27"/>
      <c r="I461" s="27"/>
      <c r="J461" s="27"/>
      <c r="K461" s="27"/>
      <c r="L461" s="27"/>
      <c r="M461" s="27"/>
      <c r="N461" s="27"/>
    </row>
    <row r="462" spans="3:14" s="26" customFormat="1" x14ac:dyDescent="0.25">
      <c r="C462" s="27"/>
      <c r="D462" s="27"/>
      <c r="E462" s="27"/>
      <c r="I462" s="27"/>
      <c r="J462" s="27"/>
      <c r="K462" s="27"/>
      <c r="L462" s="27"/>
      <c r="M462" s="27"/>
      <c r="N462" s="27"/>
    </row>
    <row r="463" spans="3:14" s="26" customFormat="1" x14ac:dyDescent="0.25">
      <c r="C463" s="27"/>
      <c r="D463" s="27"/>
      <c r="E463" s="27"/>
      <c r="I463" s="27"/>
      <c r="J463" s="27"/>
      <c r="K463" s="27"/>
      <c r="L463" s="27"/>
      <c r="M463" s="27"/>
      <c r="N463" s="27"/>
    </row>
    <row r="464" spans="3:14" s="26" customFormat="1" x14ac:dyDescent="0.25">
      <c r="C464" s="27"/>
      <c r="D464" s="27"/>
      <c r="E464" s="27"/>
      <c r="I464" s="27"/>
      <c r="J464" s="27"/>
      <c r="K464" s="27"/>
      <c r="L464" s="27"/>
      <c r="M464" s="27"/>
      <c r="N464" s="27"/>
    </row>
    <row r="465" spans="3:14" s="26" customFormat="1" x14ac:dyDescent="0.25">
      <c r="C465" s="27"/>
      <c r="D465" s="27"/>
      <c r="E465" s="27"/>
      <c r="I465" s="27"/>
      <c r="J465" s="27"/>
      <c r="K465" s="27"/>
      <c r="L465" s="27"/>
      <c r="M465" s="27"/>
      <c r="N465" s="27"/>
    </row>
    <row r="466" spans="3:14" s="26" customFormat="1" x14ac:dyDescent="0.25">
      <c r="C466" s="27"/>
      <c r="D466" s="27"/>
      <c r="E466" s="27"/>
      <c r="I466" s="27"/>
      <c r="J466" s="27"/>
      <c r="K466" s="27"/>
      <c r="L466" s="27"/>
      <c r="M466" s="27"/>
      <c r="N466" s="27"/>
    </row>
    <row r="467" spans="3:14" s="26" customFormat="1" x14ac:dyDescent="0.25">
      <c r="C467" s="27"/>
      <c r="D467" s="27"/>
      <c r="E467" s="27"/>
      <c r="I467" s="27"/>
      <c r="J467" s="27"/>
      <c r="K467" s="27"/>
      <c r="L467" s="27"/>
      <c r="M467" s="27"/>
      <c r="N467" s="27"/>
    </row>
    <row r="468" spans="3:14" s="26" customFormat="1" x14ac:dyDescent="0.25">
      <c r="C468" s="27"/>
      <c r="D468" s="27"/>
      <c r="E468" s="27"/>
      <c r="I468" s="27"/>
      <c r="J468" s="27"/>
      <c r="K468" s="27"/>
      <c r="L468" s="27"/>
      <c r="M468" s="27"/>
      <c r="N468" s="27"/>
    </row>
    <row r="469" spans="3:14" s="26" customFormat="1" x14ac:dyDescent="0.25">
      <c r="C469" s="27"/>
      <c r="D469" s="27"/>
      <c r="E469" s="27"/>
      <c r="I469" s="27"/>
      <c r="J469" s="27"/>
      <c r="K469" s="27"/>
      <c r="L469" s="27"/>
      <c r="M469" s="27"/>
      <c r="N469" s="27"/>
    </row>
    <row r="470" spans="3:14" s="26" customFormat="1" x14ac:dyDescent="0.25">
      <c r="C470" s="27"/>
      <c r="D470" s="27"/>
      <c r="E470" s="27"/>
      <c r="I470" s="27"/>
      <c r="J470" s="27"/>
      <c r="K470" s="27"/>
      <c r="L470" s="27"/>
      <c r="M470" s="27"/>
      <c r="N470" s="27"/>
    </row>
    <row r="471" spans="3:14" s="26" customFormat="1" x14ac:dyDescent="0.25">
      <c r="C471" s="27"/>
      <c r="D471" s="27"/>
      <c r="E471" s="27"/>
      <c r="I471" s="27"/>
      <c r="J471" s="27"/>
      <c r="K471" s="27"/>
      <c r="L471" s="27"/>
      <c r="M471" s="27"/>
      <c r="N471" s="27"/>
    </row>
    <row r="472" spans="3:14" s="26" customFormat="1" x14ac:dyDescent="0.25">
      <c r="C472" s="27"/>
      <c r="D472" s="27"/>
      <c r="E472" s="27"/>
      <c r="I472" s="27"/>
      <c r="J472" s="27"/>
      <c r="K472" s="27"/>
      <c r="L472" s="27"/>
      <c r="M472" s="27"/>
      <c r="N472" s="27"/>
    </row>
    <row r="473" spans="3:14" s="26" customFormat="1" x14ac:dyDescent="0.25">
      <c r="C473" s="27"/>
      <c r="D473" s="27"/>
      <c r="E473" s="27"/>
      <c r="I473" s="27"/>
      <c r="J473" s="27"/>
      <c r="K473" s="27"/>
      <c r="L473" s="27"/>
      <c r="M473" s="27"/>
      <c r="N473" s="27"/>
    </row>
    <row r="474" spans="3:14" s="26" customFormat="1" x14ac:dyDescent="0.25">
      <c r="C474" s="27"/>
      <c r="D474" s="27"/>
      <c r="E474" s="27"/>
      <c r="I474" s="27"/>
      <c r="J474" s="27"/>
      <c r="K474" s="27"/>
      <c r="L474" s="27"/>
      <c r="M474" s="27"/>
      <c r="N474" s="27"/>
    </row>
    <row r="475" spans="3:14" s="26" customFormat="1" x14ac:dyDescent="0.25">
      <c r="C475" s="27"/>
      <c r="D475" s="27"/>
      <c r="E475" s="27"/>
      <c r="I475" s="27"/>
      <c r="J475" s="27"/>
      <c r="K475" s="27"/>
      <c r="L475" s="27"/>
      <c r="M475" s="27"/>
      <c r="N475" s="27"/>
    </row>
    <row r="476" spans="3:14" s="26" customFormat="1" x14ac:dyDescent="0.25">
      <c r="C476" s="27"/>
      <c r="D476" s="27"/>
      <c r="E476" s="27"/>
      <c r="I476" s="27"/>
      <c r="J476" s="27"/>
      <c r="K476" s="27"/>
      <c r="L476" s="27"/>
      <c r="M476" s="27"/>
      <c r="N476" s="27"/>
    </row>
    <row r="477" spans="3:14" s="26" customFormat="1" x14ac:dyDescent="0.25">
      <c r="C477" s="27"/>
      <c r="D477" s="27"/>
      <c r="E477" s="27"/>
      <c r="I477" s="27"/>
      <c r="J477" s="27"/>
      <c r="K477" s="27"/>
      <c r="L477" s="27"/>
      <c r="M477" s="27"/>
      <c r="N477" s="27"/>
    </row>
    <row r="478" spans="3:14" s="26" customFormat="1" x14ac:dyDescent="0.25">
      <c r="C478" s="27"/>
      <c r="D478" s="27"/>
      <c r="E478" s="27"/>
      <c r="I478" s="27"/>
      <c r="J478" s="27"/>
      <c r="K478" s="27"/>
      <c r="L478" s="27"/>
      <c r="M478" s="27"/>
      <c r="N478" s="27"/>
    </row>
    <row r="479" spans="3:14" s="26" customFormat="1" x14ac:dyDescent="0.25">
      <c r="C479" s="27"/>
      <c r="D479" s="27"/>
      <c r="E479" s="27"/>
      <c r="I479" s="27"/>
      <c r="J479" s="27"/>
      <c r="K479" s="27"/>
      <c r="L479" s="27"/>
      <c r="M479" s="27"/>
      <c r="N479" s="27"/>
    </row>
    <row r="480" spans="3:14" s="26" customFormat="1" x14ac:dyDescent="0.25">
      <c r="C480" s="27"/>
      <c r="D480" s="27"/>
      <c r="E480" s="27"/>
      <c r="I480" s="27"/>
      <c r="J480" s="27"/>
      <c r="K480" s="27"/>
      <c r="L480" s="27"/>
      <c r="M480" s="27"/>
      <c r="N480" s="27"/>
    </row>
    <row r="481" spans="3:14" s="26" customFormat="1" x14ac:dyDescent="0.25">
      <c r="C481" s="27"/>
      <c r="D481" s="27"/>
      <c r="E481" s="27"/>
      <c r="I481" s="27"/>
      <c r="J481" s="27"/>
      <c r="K481" s="27"/>
      <c r="L481" s="27"/>
      <c r="M481" s="27"/>
      <c r="N481" s="27"/>
    </row>
    <row r="482" spans="3:14" s="26" customFormat="1" x14ac:dyDescent="0.25">
      <c r="C482" s="27"/>
      <c r="D482" s="27"/>
      <c r="E482" s="27"/>
      <c r="I482" s="27"/>
      <c r="J482" s="27"/>
      <c r="K482" s="27"/>
      <c r="L482" s="27"/>
      <c r="M482" s="27"/>
      <c r="N482" s="27"/>
    </row>
    <row r="483" spans="3:14" s="26" customFormat="1" x14ac:dyDescent="0.25">
      <c r="C483" s="27"/>
      <c r="D483" s="27"/>
      <c r="E483" s="27"/>
      <c r="I483" s="27"/>
      <c r="J483" s="27"/>
      <c r="K483" s="27"/>
      <c r="L483" s="27"/>
      <c r="M483" s="27"/>
      <c r="N483" s="27"/>
    </row>
    <row r="484" spans="3:14" s="26" customFormat="1" x14ac:dyDescent="0.25">
      <c r="C484" s="27"/>
      <c r="D484" s="27"/>
      <c r="E484" s="27"/>
      <c r="I484" s="27"/>
      <c r="J484" s="27"/>
      <c r="K484" s="27"/>
      <c r="L484" s="27"/>
      <c r="M484" s="27"/>
      <c r="N484" s="27"/>
    </row>
    <row r="485" spans="3:14" s="26" customFormat="1" x14ac:dyDescent="0.25">
      <c r="C485" s="27"/>
      <c r="D485" s="27"/>
      <c r="E485" s="27"/>
      <c r="I485" s="27"/>
      <c r="J485" s="27"/>
      <c r="K485" s="27"/>
      <c r="L485" s="27"/>
      <c r="M485" s="27"/>
      <c r="N485" s="27"/>
    </row>
    <row r="486" spans="3:14" s="26" customFormat="1" x14ac:dyDescent="0.25">
      <c r="C486" s="27"/>
      <c r="D486" s="27"/>
      <c r="E486" s="27"/>
      <c r="I486" s="27"/>
      <c r="J486" s="27"/>
      <c r="K486" s="27"/>
      <c r="L486" s="27"/>
      <c r="M486" s="27"/>
      <c r="N486" s="27"/>
    </row>
    <row r="487" spans="3:14" s="26" customFormat="1" x14ac:dyDescent="0.25">
      <c r="C487" s="27"/>
      <c r="D487" s="27"/>
      <c r="E487" s="27"/>
      <c r="I487" s="27"/>
      <c r="J487" s="27"/>
      <c r="K487" s="27"/>
      <c r="L487" s="27"/>
      <c r="M487" s="27"/>
      <c r="N487" s="27"/>
    </row>
    <row r="488" spans="3:14" s="26" customFormat="1" x14ac:dyDescent="0.25">
      <c r="C488" s="27"/>
      <c r="D488" s="27"/>
      <c r="E488" s="27"/>
      <c r="I488" s="27"/>
      <c r="J488" s="27"/>
      <c r="K488" s="27"/>
      <c r="L488" s="27"/>
      <c r="M488" s="27"/>
      <c r="N488" s="27"/>
    </row>
    <row r="489" spans="3:14" s="26" customFormat="1" x14ac:dyDescent="0.25">
      <c r="C489" s="27"/>
      <c r="D489" s="27"/>
      <c r="E489" s="27"/>
      <c r="I489" s="27"/>
      <c r="J489" s="27"/>
      <c r="K489" s="27"/>
      <c r="L489" s="27"/>
      <c r="M489" s="27"/>
      <c r="N489" s="27"/>
    </row>
    <row r="490" spans="3:14" s="26" customFormat="1" x14ac:dyDescent="0.25">
      <c r="C490" s="27"/>
      <c r="D490" s="27"/>
      <c r="E490" s="27"/>
      <c r="I490" s="27"/>
      <c r="J490" s="27"/>
      <c r="K490" s="27"/>
      <c r="L490" s="27"/>
      <c r="M490" s="27"/>
      <c r="N490" s="27"/>
    </row>
    <row r="491" spans="3:14" s="26" customFormat="1" x14ac:dyDescent="0.25">
      <c r="C491" s="27"/>
      <c r="D491" s="27"/>
      <c r="E491" s="27"/>
      <c r="I491" s="27"/>
      <c r="J491" s="27"/>
      <c r="K491" s="27"/>
      <c r="L491" s="27"/>
      <c r="M491" s="27"/>
      <c r="N491" s="27"/>
    </row>
    <row r="492" spans="3:14" s="26" customFormat="1" x14ac:dyDescent="0.25">
      <c r="C492" s="27"/>
      <c r="D492" s="27"/>
      <c r="E492" s="27"/>
      <c r="I492" s="27"/>
      <c r="J492" s="27"/>
      <c r="K492" s="27"/>
      <c r="L492" s="27"/>
      <c r="M492" s="27"/>
      <c r="N492" s="27"/>
    </row>
    <row r="493" spans="3:14" s="26" customFormat="1" x14ac:dyDescent="0.25">
      <c r="C493" s="27"/>
      <c r="D493" s="27"/>
      <c r="E493" s="27"/>
      <c r="I493" s="27"/>
      <c r="J493" s="27"/>
      <c r="K493" s="27"/>
      <c r="L493" s="27"/>
      <c r="M493" s="27"/>
      <c r="N493" s="27"/>
    </row>
    <row r="494" spans="3:14" s="26" customFormat="1" x14ac:dyDescent="0.25">
      <c r="C494" s="27"/>
      <c r="D494" s="27"/>
      <c r="E494" s="27"/>
      <c r="I494" s="27"/>
      <c r="J494" s="27"/>
      <c r="K494" s="27"/>
      <c r="L494" s="27"/>
      <c r="M494" s="27"/>
      <c r="N494" s="27"/>
    </row>
    <row r="495" spans="3:14" s="26" customFormat="1" x14ac:dyDescent="0.25">
      <c r="C495" s="27"/>
      <c r="D495" s="27"/>
      <c r="E495" s="27"/>
      <c r="I495" s="27"/>
      <c r="J495" s="27"/>
      <c r="K495" s="27"/>
      <c r="L495" s="27"/>
      <c r="M495" s="27"/>
      <c r="N495" s="27"/>
    </row>
    <row r="496" spans="3:14" s="26" customFormat="1" x14ac:dyDescent="0.25">
      <c r="C496" s="27"/>
      <c r="D496" s="27"/>
      <c r="E496" s="27"/>
      <c r="I496" s="27"/>
      <c r="J496" s="27"/>
      <c r="K496" s="27"/>
      <c r="L496" s="27"/>
      <c r="M496" s="27"/>
      <c r="N496" s="27"/>
    </row>
    <row r="497" spans="3:14" s="26" customFormat="1" x14ac:dyDescent="0.25">
      <c r="C497" s="27"/>
      <c r="D497" s="27"/>
      <c r="E497" s="27"/>
      <c r="I497" s="27"/>
      <c r="J497" s="27"/>
      <c r="K497" s="27"/>
      <c r="L497" s="27"/>
      <c r="M497" s="27"/>
      <c r="N497" s="27"/>
    </row>
    <row r="498" spans="3:14" s="26" customFormat="1" x14ac:dyDescent="0.25">
      <c r="C498" s="27"/>
      <c r="D498" s="27"/>
      <c r="E498" s="27"/>
      <c r="I498" s="27"/>
      <c r="J498" s="27"/>
      <c r="K498" s="27"/>
      <c r="L498" s="27"/>
      <c r="M498" s="27"/>
      <c r="N498" s="27"/>
    </row>
    <row r="499" spans="3:14" s="26" customFormat="1" x14ac:dyDescent="0.25">
      <c r="C499" s="27"/>
      <c r="D499" s="27"/>
      <c r="E499" s="27"/>
      <c r="I499" s="27"/>
      <c r="J499" s="27"/>
      <c r="K499" s="27"/>
      <c r="L499" s="27"/>
      <c r="M499" s="27"/>
      <c r="N499" s="27"/>
    </row>
    <row r="500" spans="3:14" s="26" customFormat="1" x14ac:dyDescent="0.25">
      <c r="C500" s="27"/>
      <c r="D500" s="27"/>
      <c r="E500" s="27"/>
      <c r="I500" s="27"/>
      <c r="J500" s="27"/>
      <c r="K500" s="27"/>
      <c r="L500" s="27"/>
      <c r="M500" s="27"/>
      <c r="N500" s="27"/>
    </row>
    <row r="501" spans="3:14" s="26" customFormat="1" x14ac:dyDescent="0.25">
      <c r="C501" s="27"/>
      <c r="D501" s="27"/>
      <c r="E501" s="27"/>
      <c r="I501" s="27"/>
      <c r="J501" s="27"/>
      <c r="K501" s="27"/>
      <c r="L501" s="27"/>
      <c r="M501" s="27"/>
      <c r="N501" s="27"/>
    </row>
    <row r="502" spans="3:14" s="26" customFormat="1" x14ac:dyDescent="0.25">
      <c r="C502" s="27"/>
      <c r="D502" s="27"/>
      <c r="E502" s="27"/>
      <c r="I502" s="27"/>
      <c r="J502" s="27"/>
      <c r="K502" s="27"/>
      <c r="L502" s="27"/>
      <c r="M502" s="27"/>
      <c r="N502" s="27"/>
    </row>
    <row r="503" spans="3:14" s="26" customFormat="1" x14ac:dyDescent="0.25">
      <c r="C503" s="27"/>
      <c r="D503" s="27"/>
      <c r="E503" s="27"/>
      <c r="I503" s="27"/>
      <c r="J503" s="27"/>
      <c r="K503" s="27"/>
      <c r="L503" s="27"/>
      <c r="M503" s="27"/>
      <c r="N503" s="27"/>
    </row>
    <row r="504" spans="3:14" s="26" customFormat="1" x14ac:dyDescent="0.25">
      <c r="C504" s="27"/>
      <c r="D504" s="27"/>
      <c r="E504" s="27"/>
      <c r="I504" s="27"/>
      <c r="J504" s="27"/>
      <c r="K504" s="27"/>
      <c r="L504" s="27"/>
      <c r="M504" s="27"/>
      <c r="N504" s="27"/>
    </row>
    <row r="505" spans="3:14" s="26" customFormat="1" x14ac:dyDescent="0.25">
      <c r="C505" s="27"/>
      <c r="D505" s="27"/>
      <c r="E505" s="27"/>
      <c r="I505" s="27"/>
      <c r="J505" s="27"/>
      <c r="K505" s="27"/>
      <c r="L505" s="27"/>
      <c r="M505" s="27"/>
      <c r="N505" s="27"/>
    </row>
    <row r="506" spans="3:14" s="26" customFormat="1" x14ac:dyDescent="0.25">
      <c r="C506" s="27"/>
      <c r="D506" s="27"/>
      <c r="E506" s="27"/>
      <c r="I506" s="27"/>
      <c r="J506" s="27"/>
      <c r="K506" s="27"/>
      <c r="L506" s="27"/>
      <c r="M506" s="27"/>
      <c r="N506" s="27"/>
    </row>
    <row r="507" spans="3:14" s="26" customFormat="1" x14ac:dyDescent="0.25">
      <c r="C507" s="27"/>
      <c r="D507" s="27"/>
      <c r="E507" s="27"/>
      <c r="I507" s="27"/>
      <c r="J507" s="27"/>
      <c r="K507" s="27"/>
      <c r="L507" s="27"/>
      <c r="M507" s="27"/>
      <c r="N507" s="27"/>
    </row>
    <row r="508" spans="3:14" s="26" customFormat="1" x14ac:dyDescent="0.25">
      <c r="C508" s="27"/>
      <c r="D508" s="27"/>
      <c r="E508" s="27"/>
      <c r="I508" s="27"/>
      <c r="J508" s="27"/>
      <c r="K508" s="27"/>
      <c r="L508" s="27"/>
      <c r="M508" s="27"/>
      <c r="N508" s="27"/>
    </row>
    <row r="509" spans="3:14" s="26" customFormat="1" x14ac:dyDescent="0.25">
      <c r="C509" s="27"/>
      <c r="D509" s="27"/>
      <c r="E509" s="27"/>
      <c r="I509" s="27"/>
      <c r="J509" s="27"/>
      <c r="K509" s="27"/>
      <c r="L509" s="27"/>
      <c r="M509" s="27"/>
      <c r="N509" s="27"/>
    </row>
    <row r="510" spans="3:14" s="26" customFormat="1" x14ac:dyDescent="0.25">
      <c r="C510" s="27"/>
      <c r="D510" s="27"/>
      <c r="E510" s="27"/>
      <c r="I510" s="27"/>
      <c r="J510" s="27"/>
      <c r="K510" s="27"/>
      <c r="L510" s="27"/>
      <c r="M510" s="27"/>
      <c r="N510" s="27"/>
    </row>
    <row r="511" spans="3:14" s="26" customFormat="1" x14ac:dyDescent="0.25">
      <c r="C511" s="27"/>
      <c r="D511" s="27"/>
      <c r="E511" s="27"/>
      <c r="I511" s="27"/>
      <c r="J511" s="27"/>
      <c r="K511" s="27"/>
      <c r="L511" s="27"/>
      <c r="M511" s="27"/>
      <c r="N511" s="27"/>
    </row>
    <row r="512" spans="3:14" s="26" customFormat="1" x14ac:dyDescent="0.25">
      <c r="C512" s="27"/>
      <c r="D512" s="27"/>
      <c r="E512" s="27"/>
      <c r="I512" s="27"/>
      <c r="J512" s="27"/>
      <c r="K512" s="27"/>
      <c r="L512" s="27"/>
      <c r="M512" s="27"/>
      <c r="N512" s="27"/>
    </row>
    <row r="513" spans="3:14" s="26" customFormat="1" x14ac:dyDescent="0.25">
      <c r="C513" s="27"/>
      <c r="D513" s="27"/>
      <c r="E513" s="27"/>
      <c r="I513" s="27"/>
      <c r="J513" s="27"/>
      <c r="K513" s="27"/>
      <c r="L513" s="27"/>
      <c r="M513" s="27"/>
      <c r="N513" s="27"/>
    </row>
    <row r="514" spans="3:14" s="26" customFormat="1" x14ac:dyDescent="0.25">
      <c r="C514" s="27"/>
      <c r="D514" s="27"/>
      <c r="E514" s="27"/>
      <c r="I514" s="27"/>
      <c r="J514" s="27"/>
      <c r="K514" s="27"/>
      <c r="L514" s="27"/>
      <c r="M514" s="27"/>
      <c r="N514" s="27"/>
    </row>
    <row r="515" spans="3:14" s="26" customFormat="1" x14ac:dyDescent="0.25">
      <c r="C515" s="27"/>
      <c r="D515" s="27"/>
      <c r="E515" s="27"/>
      <c r="I515" s="27"/>
      <c r="J515" s="27"/>
      <c r="K515" s="27"/>
      <c r="L515" s="27"/>
      <c r="M515" s="27"/>
      <c r="N515" s="27"/>
    </row>
    <row r="516" spans="3:14" s="26" customFormat="1" x14ac:dyDescent="0.25">
      <c r="C516" s="27"/>
      <c r="D516" s="27"/>
      <c r="E516" s="27"/>
      <c r="I516" s="27"/>
      <c r="J516" s="27"/>
      <c r="K516" s="27"/>
      <c r="L516" s="27"/>
      <c r="M516" s="27"/>
      <c r="N516" s="27"/>
    </row>
    <row r="517" spans="3:14" s="26" customFormat="1" x14ac:dyDescent="0.25">
      <c r="C517" s="27"/>
      <c r="D517" s="27"/>
      <c r="E517" s="27"/>
      <c r="I517" s="27"/>
      <c r="J517" s="27"/>
      <c r="K517" s="27"/>
      <c r="L517" s="27"/>
      <c r="M517" s="27"/>
      <c r="N517" s="27"/>
    </row>
    <row r="518" spans="3:14" s="26" customFormat="1" x14ac:dyDescent="0.25">
      <c r="C518" s="27"/>
      <c r="D518" s="27"/>
      <c r="E518" s="27"/>
      <c r="I518" s="27"/>
      <c r="J518" s="27"/>
      <c r="K518" s="27"/>
      <c r="L518" s="27"/>
      <c r="M518" s="27"/>
      <c r="N518" s="27"/>
    </row>
    <row r="519" spans="3:14" s="26" customFormat="1" x14ac:dyDescent="0.25">
      <c r="C519" s="27"/>
      <c r="D519" s="27"/>
      <c r="E519" s="27"/>
      <c r="I519" s="27"/>
      <c r="J519" s="27"/>
      <c r="K519" s="27"/>
      <c r="L519" s="27"/>
      <c r="M519" s="27"/>
      <c r="N519" s="27"/>
    </row>
    <row r="520" spans="3:14" s="26" customFormat="1" x14ac:dyDescent="0.25">
      <c r="C520" s="27"/>
      <c r="D520" s="27"/>
      <c r="E520" s="27"/>
      <c r="I520" s="27"/>
      <c r="J520" s="27"/>
      <c r="K520" s="27"/>
      <c r="L520" s="27"/>
      <c r="M520" s="27"/>
      <c r="N520" s="27"/>
    </row>
    <row r="521" spans="3:14" s="26" customFormat="1" x14ac:dyDescent="0.25">
      <c r="C521" s="27"/>
      <c r="D521" s="27"/>
      <c r="E521" s="27"/>
      <c r="I521" s="27"/>
      <c r="J521" s="27"/>
      <c r="K521" s="27"/>
      <c r="L521" s="27"/>
      <c r="M521" s="27"/>
      <c r="N521" s="27"/>
    </row>
    <row r="522" spans="3:14" s="26" customFormat="1" x14ac:dyDescent="0.25">
      <c r="C522" s="27"/>
      <c r="D522" s="27"/>
      <c r="E522" s="27"/>
      <c r="I522" s="27"/>
      <c r="J522" s="27"/>
      <c r="K522" s="27"/>
      <c r="L522" s="27"/>
      <c r="M522" s="27"/>
      <c r="N522" s="27"/>
    </row>
    <row r="523" spans="3:14" s="26" customFormat="1" x14ac:dyDescent="0.25">
      <c r="C523" s="27"/>
      <c r="D523" s="27"/>
      <c r="E523" s="27"/>
      <c r="I523" s="27"/>
      <c r="J523" s="27"/>
      <c r="K523" s="27"/>
      <c r="L523" s="27"/>
      <c r="M523" s="27"/>
      <c r="N523" s="27"/>
    </row>
    <row r="524" spans="3:14" s="26" customFormat="1" x14ac:dyDescent="0.25">
      <c r="C524" s="27"/>
      <c r="D524" s="27"/>
      <c r="E524" s="27"/>
      <c r="I524" s="27"/>
      <c r="J524" s="27"/>
      <c r="K524" s="27"/>
      <c r="L524" s="27"/>
      <c r="M524" s="27"/>
      <c r="N524" s="27"/>
    </row>
    <row r="525" spans="3:14" s="26" customFormat="1" x14ac:dyDescent="0.25">
      <c r="C525" s="27"/>
      <c r="D525" s="27"/>
      <c r="E525" s="27"/>
      <c r="I525" s="27"/>
      <c r="J525" s="27"/>
      <c r="K525" s="27"/>
      <c r="L525" s="27"/>
      <c r="M525" s="27"/>
      <c r="N525" s="27"/>
    </row>
    <row r="526" spans="3:14" s="26" customFormat="1" x14ac:dyDescent="0.25">
      <c r="C526" s="27"/>
      <c r="D526" s="27"/>
      <c r="E526" s="27"/>
      <c r="I526" s="27"/>
      <c r="J526" s="27"/>
      <c r="K526" s="27"/>
      <c r="L526" s="27"/>
      <c r="M526" s="27"/>
      <c r="N526" s="27"/>
    </row>
    <row r="527" spans="3:14" s="26" customFormat="1" x14ac:dyDescent="0.25">
      <c r="C527" s="27"/>
      <c r="D527" s="27"/>
      <c r="E527" s="27"/>
      <c r="I527" s="27"/>
      <c r="J527" s="27"/>
      <c r="K527" s="27"/>
      <c r="L527" s="27"/>
      <c r="M527" s="27"/>
      <c r="N527" s="27"/>
    </row>
    <row r="528" spans="3:14" s="26" customFormat="1" x14ac:dyDescent="0.25">
      <c r="C528" s="27"/>
      <c r="D528" s="27"/>
      <c r="E528" s="27"/>
      <c r="I528" s="27"/>
      <c r="J528" s="27"/>
      <c r="K528" s="27"/>
      <c r="L528" s="27"/>
      <c r="M528" s="27"/>
      <c r="N528" s="27"/>
    </row>
    <row r="529" spans="3:14" s="26" customFormat="1" x14ac:dyDescent="0.25">
      <c r="C529" s="27"/>
      <c r="D529" s="27"/>
      <c r="E529" s="27"/>
      <c r="I529" s="27"/>
      <c r="J529" s="27"/>
      <c r="K529" s="27"/>
      <c r="L529" s="27"/>
      <c r="M529" s="27"/>
      <c r="N529" s="27"/>
    </row>
    <row r="530" spans="3:14" s="26" customFormat="1" x14ac:dyDescent="0.25">
      <c r="C530" s="27"/>
      <c r="D530" s="27"/>
      <c r="E530" s="27"/>
      <c r="I530" s="27"/>
      <c r="J530" s="27"/>
      <c r="K530" s="27"/>
      <c r="L530" s="27"/>
      <c r="M530" s="27"/>
      <c r="N530" s="27"/>
    </row>
    <row r="531" spans="3:14" s="26" customFormat="1" x14ac:dyDescent="0.25">
      <c r="C531" s="27"/>
      <c r="D531" s="27"/>
      <c r="E531" s="27"/>
      <c r="I531" s="27"/>
      <c r="J531" s="27"/>
      <c r="K531" s="27"/>
      <c r="L531" s="27"/>
      <c r="M531" s="27"/>
      <c r="N531" s="27"/>
    </row>
    <row r="532" spans="3:14" s="26" customFormat="1" x14ac:dyDescent="0.25">
      <c r="C532" s="27"/>
      <c r="D532" s="27"/>
      <c r="E532" s="27"/>
      <c r="I532" s="27"/>
      <c r="J532" s="27"/>
      <c r="K532" s="27"/>
      <c r="L532" s="27"/>
      <c r="M532" s="27"/>
      <c r="N532" s="27"/>
    </row>
    <row r="533" spans="3:14" s="26" customFormat="1" x14ac:dyDescent="0.25">
      <c r="C533" s="27"/>
      <c r="D533" s="27"/>
      <c r="E533" s="27"/>
      <c r="I533" s="27"/>
      <c r="J533" s="27"/>
      <c r="K533" s="27"/>
      <c r="L533" s="27"/>
      <c r="M533" s="27"/>
      <c r="N533" s="27"/>
    </row>
    <row r="534" spans="3:14" s="26" customFormat="1" x14ac:dyDescent="0.25">
      <c r="C534" s="27"/>
      <c r="D534" s="27"/>
      <c r="E534" s="27"/>
      <c r="I534" s="27"/>
      <c r="J534" s="27"/>
      <c r="K534" s="27"/>
      <c r="L534" s="27"/>
      <c r="M534" s="27"/>
      <c r="N534" s="27"/>
    </row>
    <row r="535" spans="3:14" s="26" customFormat="1" x14ac:dyDescent="0.25">
      <c r="C535" s="27"/>
      <c r="D535" s="27"/>
      <c r="E535" s="27"/>
      <c r="I535" s="27"/>
      <c r="J535" s="27"/>
      <c r="K535" s="27"/>
      <c r="L535" s="27"/>
      <c r="M535" s="27"/>
      <c r="N535" s="27"/>
    </row>
    <row r="536" spans="3:14" s="26" customFormat="1" x14ac:dyDescent="0.25">
      <c r="C536" s="27"/>
      <c r="D536" s="27"/>
      <c r="E536" s="27"/>
      <c r="I536" s="27"/>
      <c r="J536" s="27"/>
      <c r="K536" s="27"/>
      <c r="L536" s="27"/>
      <c r="M536" s="27"/>
      <c r="N536" s="27"/>
    </row>
    <row r="537" spans="3:14" s="26" customFormat="1" x14ac:dyDescent="0.25">
      <c r="C537" s="27"/>
      <c r="D537" s="27"/>
      <c r="E537" s="27"/>
      <c r="I537" s="27"/>
      <c r="J537" s="27"/>
      <c r="K537" s="27"/>
      <c r="L537" s="27"/>
      <c r="M537" s="27"/>
      <c r="N537" s="27"/>
    </row>
    <row r="538" spans="3:14" s="26" customFormat="1" x14ac:dyDescent="0.25">
      <c r="C538" s="27"/>
      <c r="D538" s="27"/>
      <c r="E538" s="27"/>
      <c r="I538" s="27"/>
      <c r="J538" s="27"/>
      <c r="K538" s="27"/>
      <c r="L538" s="27"/>
      <c r="M538" s="27"/>
      <c r="N538" s="27"/>
    </row>
    <row r="539" spans="3:14" s="26" customFormat="1" x14ac:dyDescent="0.25">
      <c r="C539" s="27"/>
      <c r="D539" s="27"/>
      <c r="E539" s="27"/>
      <c r="I539" s="27"/>
      <c r="J539" s="27"/>
      <c r="K539" s="27"/>
      <c r="L539" s="27"/>
      <c r="M539" s="27"/>
      <c r="N539" s="27"/>
    </row>
    <row r="540" spans="3:14" s="26" customFormat="1" x14ac:dyDescent="0.25">
      <c r="C540" s="27"/>
      <c r="D540" s="27"/>
      <c r="E540" s="27"/>
      <c r="I540" s="27"/>
      <c r="J540" s="27"/>
      <c r="K540" s="27"/>
      <c r="L540" s="27"/>
      <c r="M540" s="27"/>
      <c r="N540" s="27"/>
    </row>
    <row r="541" spans="3:14" s="26" customFormat="1" x14ac:dyDescent="0.25">
      <c r="C541" s="27"/>
      <c r="D541" s="27"/>
      <c r="E541" s="27"/>
      <c r="I541" s="27"/>
      <c r="J541" s="27"/>
      <c r="K541" s="27"/>
      <c r="L541" s="27"/>
      <c r="M541" s="27"/>
      <c r="N541" s="27"/>
    </row>
    <row r="542" spans="3:14" s="26" customFormat="1" x14ac:dyDescent="0.25">
      <c r="C542" s="27"/>
      <c r="D542" s="27"/>
      <c r="E542" s="27"/>
      <c r="I542" s="27"/>
      <c r="J542" s="27"/>
      <c r="K542" s="27"/>
      <c r="L542" s="27"/>
      <c r="M542" s="27"/>
      <c r="N542" s="27"/>
    </row>
    <row r="543" spans="3:14" s="26" customFormat="1" x14ac:dyDescent="0.25">
      <c r="C543" s="27"/>
      <c r="D543" s="27"/>
      <c r="E543" s="27"/>
      <c r="I543" s="27"/>
      <c r="J543" s="27"/>
      <c r="K543" s="27"/>
      <c r="L543" s="27"/>
      <c r="M543" s="27"/>
      <c r="N543" s="27"/>
    </row>
    <row r="544" spans="3:14" s="26" customFormat="1" x14ac:dyDescent="0.25">
      <c r="C544" s="27"/>
      <c r="D544" s="27"/>
      <c r="E544" s="27"/>
      <c r="I544" s="27"/>
      <c r="J544" s="27"/>
      <c r="K544" s="27"/>
      <c r="L544" s="27"/>
      <c r="M544" s="27"/>
      <c r="N544" s="27"/>
    </row>
    <row r="545" spans="3:14" s="26" customFormat="1" x14ac:dyDescent="0.25">
      <c r="C545" s="27"/>
      <c r="D545" s="27"/>
      <c r="E545" s="27"/>
      <c r="I545" s="27"/>
      <c r="J545" s="27"/>
      <c r="K545" s="27"/>
      <c r="L545" s="27"/>
      <c r="M545" s="27"/>
      <c r="N545" s="27"/>
    </row>
    <row r="546" spans="3:14" s="26" customFormat="1" x14ac:dyDescent="0.25">
      <c r="C546" s="27"/>
      <c r="D546" s="27"/>
      <c r="E546" s="27"/>
      <c r="I546" s="27"/>
      <c r="J546" s="27"/>
      <c r="K546" s="27"/>
      <c r="L546" s="27"/>
      <c r="M546" s="27"/>
      <c r="N546" s="27"/>
    </row>
    <row r="547" spans="3:14" s="26" customFormat="1" x14ac:dyDescent="0.25">
      <c r="C547" s="27"/>
      <c r="D547" s="27"/>
      <c r="E547" s="27"/>
      <c r="I547" s="27"/>
      <c r="J547" s="27"/>
      <c r="K547" s="27"/>
      <c r="L547" s="27"/>
      <c r="M547" s="27"/>
      <c r="N547" s="27"/>
    </row>
    <row r="548" spans="3:14" s="26" customFormat="1" x14ac:dyDescent="0.25">
      <c r="C548" s="27"/>
      <c r="D548" s="27"/>
      <c r="E548" s="27"/>
      <c r="I548" s="27"/>
      <c r="J548" s="27"/>
      <c r="K548" s="27"/>
      <c r="L548" s="27"/>
      <c r="M548" s="27"/>
      <c r="N548" s="27"/>
    </row>
    <row r="549" spans="3:14" s="26" customFormat="1" x14ac:dyDescent="0.25">
      <c r="C549" s="27"/>
      <c r="D549" s="27"/>
      <c r="E549" s="27"/>
      <c r="I549" s="27"/>
      <c r="J549" s="27"/>
      <c r="K549" s="27"/>
      <c r="L549" s="27"/>
      <c r="M549" s="27"/>
      <c r="N549" s="27"/>
    </row>
    <row r="550" spans="3:14" s="26" customFormat="1" x14ac:dyDescent="0.25">
      <c r="C550" s="27"/>
      <c r="D550" s="27"/>
      <c r="E550" s="27"/>
      <c r="I550" s="27"/>
      <c r="J550" s="27"/>
      <c r="K550" s="27"/>
      <c r="L550" s="27"/>
      <c r="M550" s="27"/>
      <c r="N550" s="27"/>
    </row>
    <row r="551" spans="3:14" s="26" customFormat="1" x14ac:dyDescent="0.25">
      <c r="C551" s="27"/>
      <c r="D551" s="27"/>
      <c r="E551" s="27"/>
      <c r="I551" s="27"/>
      <c r="J551" s="27"/>
      <c r="K551" s="27"/>
      <c r="L551" s="27"/>
      <c r="M551" s="27"/>
      <c r="N551" s="27"/>
    </row>
    <row r="552" spans="3:14" s="26" customFormat="1" x14ac:dyDescent="0.25">
      <c r="C552" s="27"/>
      <c r="D552" s="27"/>
      <c r="E552" s="27"/>
      <c r="I552" s="27"/>
      <c r="J552" s="27"/>
      <c r="K552" s="27"/>
      <c r="L552" s="27"/>
      <c r="M552" s="27"/>
      <c r="N552" s="27"/>
    </row>
    <row r="553" spans="3:14" s="26" customFormat="1" x14ac:dyDescent="0.25">
      <c r="C553" s="27"/>
      <c r="D553" s="27"/>
      <c r="E553" s="27"/>
      <c r="I553" s="27"/>
      <c r="J553" s="27"/>
      <c r="K553" s="27"/>
      <c r="L553" s="27"/>
      <c r="M553" s="27"/>
      <c r="N553" s="27"/>
    </row>
    <row r="554" spans="3:14" s="26" customFormat="1" x14ac:dyDescent="0.25">
      <c r="C554" s="27"/>
      <c r="D554" s="27"/>
      <c r="E554" s="27"/>
      <c r="I554" s="27"/>
      <c r="J554" s="27"/>
      <c r="K554" s="27"/>
      <c r="L554" s="27"/>
      <c r="M554" s="27"/>
      <c r="N554" s="27"/>
    </row>
    <row r="555" spans="3:14" s="26" customFormat="1" x14ac:dyDescent="0.25">
      <c r="C555" s="27"/>
      <c r="D555" s="27"/>
      <c r="E555" s="27"/>
      <c r="I555" s="27"/>
      <c r="J555" s="27"/>
      <c r="K555" s="27"/>
      <c r="L555" s="27"/>
      <c r="M555" s="27"/>
      <c r="N555" s="27"/>
    </row>
    <row r="556" spans="3:14" s="26" customFormat="1" x14ac:dyDescent="0.25">
      <c r="C556" s="27"/>
      <c r="D556" s="27"/>
      <c r="E556" s="27"/>
      <c r="I556" s="27"/>
      <c r="J556" s="27"/>
      <c r="K556" s="27"/>
      <c r="L556" s="27"/>
      <c r="M556" s="27"/>
      <c r="N556" s="27"/>
    </row>
    <row r="557" spans="3:14" s="26" customFormat="1" x14ac:dyDescent="0.25">
      <c r="C557" s="27"/>
      <c r="D557" s="27"/>
      <c r="E557" s="27"/>
      <c r="I557" s="27"/>
      <c r="J557" s="27"/>
      <c r="K557" s="27"/>
      <c r="L557" s="27"/>
      <c r="M557" s="27"/>
      <c r="N557" s="27"/>
    </row>
    <row r="558" spans="3:14" s="26" customFormat="1" x14ac:dyDescent="0.25">
      <c r="C558" s="27"/>
      <c r="D558" s="27"/>
      <c r="E558" s="27"/>
      <c r="I558" s="27"/>
      <c r="J558" s="27"/>
      <c r="K558" s="27"/>
      <c r="L558" s="27"/>
      <c r="M558" s="27"/>
      <c r="N558" s="27"/>
    </row>
    <row r="559" spans="3:14" s="26" customFormat="1" x14ac:dyDescent="0.25">
      <c r="C559" s="27"/>
      <c r="D559" s="27"/>
      <c r="E559" s="27"/>
      <c r="I559" s="27"/>
      <c r="J559" s="27"/>
      <c r="K559" s="27"/>
      <c r="L559" s="27"/>
      <c r="M559" s="27"/>
      <c r="N559" s="27"/>
    </row>
    <row r="560" spans="3:14" s="26" customFormat="1" x14ac:dyDescent="0.25">
      <c r="C560" s="27"/>
      <c r="D560" s="27"/>
      <c r="E560" s="27"/>
      <c r="I560" s="27"/>
      <c r="J560" s="27"/>
      <c r="K560" s="27"/>
      <c r="L560" s="27"/>
      <c r="M560" s="27"/>
      <c r="N560" s="27"/>
    </row>
    <row r="561" spans="3:14" s="26" customFormat="1" x14ac:dyDescent="0.25">
      <c r="C561" s="27"/>
      <c r="D561" s="27"/>
      <c r="E561" s="27"/>
      <c r="I561" s="27"/>
      <c r="J561" s="27"/>
      <c r="K561" s="27"/>
      <c r="L561" s="27"/>
      <c r="M561" s="27"/>
      <c r="N561" s="27"/>
    </row>
    <row r="562" spans="3:14" s="26" customFormat="1" x14ac:dyDescent="0.25">
      <c r="C562" s="27"/>
      <c r="D562" s="27"/>
      <c r="E562" s="27"/>
      <c r="I562" s="27"/>
      <c r="J562" s="27"/>
      <c r="K562" s="27"/>
      <c r="L562" s="27"/>
      <c r="M562" s="27"/>
      <c r="N562" s="27"/>
    </row>
    <row r="563" spans="3:14" s="26" customFormat="1" x14ac:dyDescent="0.25">
      <c r="C563" s="27"/>
      <c r="D563" s="27"/>
      <c r="E563" s="27"/>
      <c r="I563" s="27"/>
      <c r="J563" s="27"/>
      <c r="K563" s="27"/>
      <c r="L563" s="27"/>
      <c r="M563" s="27"/>
      <c r="N563" s="27"/>
    </row>
    <row r="564" spans="3:14" s="26" customFormat="1" x14ac:dyDescent="0.25">
      <c r="C564" s="27"/>
      <c r="D564" s="27"/>
      <c r="E564" s="27"/>
      <c r="I564" s="27"/>
      <c r="J564" s="27"/>
      <c r="K564" s="27"/>
      <c r="L564" s="27"/>
      <c r="M564" s="27"/>
      <c r="N564" s="27"/>
    </row>
    <row r="565" spans="3:14" s="26" customFormat="1" x14ac:dyDescent="0.25">
      <c r="C565" s="27"/>
      <c r="D565" s="27"/>
      <c r="E565" s="27"/>
      <c r="I565" s="27"/>
      <c r="J565" s="27"/>
      <c r="K565" s="27"/>
      <c r="L565" s="27"/>
      <c r="M565" s="27"/>
      <c r="N565" s="27"/>
    </row>
    <row r="566" spans="3:14" s="26" customFormat="1" x14ac:dyDescent="0.25">
      <c r="C566" s="27"/>
      <c r="D566" s="27"/>
      <c r="E566" s="27"/>
      <c r="I566" s="27"/>
      <c r="J566" s="27"/>
      <c r="K566" s="27"/>
      <c r="L566" s="27"/>
      <c r="M566" s="27"/>
      <c r="N566" s="27"/>
    </row>
    <row r="567" spans="3:14" s="26" customFormat="1" x14ac:dyDescent="0.25">
      <c r="C567" s="27"/>
      <c r="D567" s="27"/>
      <c r="E567" s="27"/>
      <c r="I567" s="27"/>
      <c r="J567" s="27"/>
      <c r="K567" s="27"/>
      <c r="L567" s="27"/>
      <c r="M567" s="27"/>
      <c r="N567" s="27"/>
    </row>
    <row r="568" spans="3:14" s="26" customFormat="1" x14ac:dyDescent="0.25">
      <c r="C568" s="27"/>
      <c r="D568" s="27"/>
      <c r="E568" s="27"/>
      <c r="I568" s="27"/>
      <c r="J568" s="27"/>
      <c r="K568" s="27"/>
      <c r="L568" s="27"/>
      <c r="M568" s="27"/>
      <c r="N568" s="27"/>
    </row>
    <row r="569" spans="3:14" s="26" customFormat="1" x14ac:dyDescent="0.25">
      <c r="C569" s="27"/>
      <c r="D569" s="27"/>
      <c r="E569" s="27"/>
      <c r="I569" s="27"/>
      <c r="J569" s="27"/>
      <c r="K569" s="27"/>
      <c r="L569" s="27"/>
      <c r="M569" s="27"/>
      <c r="N569" s="27"/>
    </row>
    <row r="570" spans="3:14" s="26" customFormat="1" x14ac:dyDescent="0.25">
      <c r="C570" s="27"/>
      <c r="D570" s="27"/>
      <c r="E570" s="27"/>
      <c r="I570" s="27"/>
      <c r="J570" s="27"/>
      <c r="K570" s="27"/>
      <c r="L570" s="27"/>
      <c r="M570" s="27"/>
      <c r="N570" s="27"/>
    </row>
    <row r="571" spans="3:14" s="26" customFormat="1" x14ac:dyDescent="0.25">
      <c r="C571" s="27"/>
      <c r="D571" s="27"/>
      <c r="E571" s="27"/>
      <c r="I571" s="27"/>
      <c r="J571" s="27"/>
      <c r="K571" s="27"/>
      <c r="L571" s="27"/>
      <c r="M571" s="27"/>
      <c r="N571" s="27"/>
    </row>
    <row r="572" spans="3:14" s="26" customFormat="1" x14ac:dyDescent="0.25">
      <c r="C572" s="27"/>
      <c r="D572" s="27"/>
      <c r="E572" s="27"/>
      <c r="I572" s="27"/>
      <c r="J572" s="27"/>
      <c r="K572" s="27"/>
      <c r="L572" s="27"/>
      <c r="M572" s="27"/>
      <c r="N572" s="27"/>
    </row>
    <row r="573" spans="3:14" s="26" customFormat="1" x14ac:dyDescent="0.25">
      <c r="C573" s="27"/>
      <c r="D573" s="27"/>
      <c r="E573" s="27"/>
      <c r="I573" s="27"/>
      <c r="J573" s="27"/>
      <c r="K573" s="27"/>
      <c r="L573" s="27"/>
      <c r="M573" s="27"/>
      <c r="N573" s="27"/>
    </row>
    <row r="574" spans="3:14" s="26" customFormat="1" x14ac:dyDescent="0.25">
      <c r="C574" s="27"/>
      <c r="D574" s="27"/>
      <c r="E574" s="27"/>
      <c r="I574" s="27"/>
      <c r="J574" s="27"/>
      <c r="K574" s="27"/>
      <c r="L574" s="27"/>
      <c r="M574" s="27"/>
      <c r="N574" s="27"/>
    </row>
    <row r="575" spans="3:14" s="26" customFormat="1" x14ac:dyDescent="0.25">
      <c r="C575" s="27"/>
      <c r="D575" s="27"/>
      <c r="E575" s="27"/>
      <c r="I575" s="27"/>
      <c r="J575" s="27"/>
      <c r="K575" s="27"/>
      <c r="L575" s="27"/>
      <c r="M575" s="27"/>
      <c r="N575" s="27"/>
    </row>
    <row r="576" spans="3:14" s="26" customFormat="1" x14ac:dyDescent="0.25">
      <c r="C576" s="27"/>
      <c r="D576" s="27"/>
      <c r="E576" s="27"/>
      <c r="I576" s="27"/>
      <c r="J576" s="27"/>
      <c r="K576" s="27"/>
      <c r="L576" s="27"/>
      <c r="M576" s="27"/>
      <c r="N576" s="27"/>
    </row>
    <row r="577" spans="3:14" s="26" customFormat="1" x14ac:dyDescent="0.25">
      <c r="C577" s="27"/>
      <c r="D577" s="27"/>
      <c r="E577" s="27"/>
      <c r="I577" s="27"/>
      <c r="J577" s="27"/>
      <c r="K577" s="27"/>
      <c r="L577" s="27"/>
      <c r="M577" s="27"/>
      <c r="N577" s="27"/>
    </row>
    <row r="578" spans="3:14" s="26" customFormat="1" x14ac:dyDescent="0.25">
      <c r="C578" s="27"/>
      <c r="D578" s="27"/>
      <c r="E578" s="27"/>
      <c r="I578" s="27"/>
      <c r="J578" s="27"/>
      <c r="K578" s="27"/>
      <c r="L578" s="27"/>
      <c r="M578" s="27"/>
      <c r="N578" s="27"/>
    </row>
    <row r="579" spans="3:14" s="26" customFormat="1" x14ac:dyDescent="0.25">
      <c r="C579" s="27"/>
      <c r="D579" s="27"/>
      <c r="E579" s="27"/>
      <c r="I579" s="27"/>
      <c r="J579" s="27"/>
      <c r="K579" s="27"/>
      <c r="L579" s="27"/>
      <c r="M579" s="27"/>
      <c r="N579" s="27"/>
    </row>
    <row r="580" spans="3:14" s="26" customFormat="1" x14ac:dyDescent="0.25">
      <c r="C580" s="27"/>
      <c r="D580" s="27"/>
      <c r="E580" s="27"/>
      <c r="I580" s="27"/>
      <c r="J580" s="27"/>
      <c r="K580" s="27"/>
      <c r="L580" s="27"/>
      <c r="M580" s="27"/>
      <c r="N580" s="27"/>
    </row>
    <row r="581" spans="3:14" s="26" customFormat="1" x14ac:dyDescent="0.25">
      <c r="C581" s="27"/>
      <c r="D581" s="27"/>
      <c r="E581" s="27"/>
      <c r="I581" s="27"/>
      <c r="J581" s="27"/>
      <c r="K581" s="27"/>
      <c r="L581" s="27"/>
      <c r="M581" s="27"/>
      <c r="N581" s="27"/>
    </row>
    <row r="582" spans="3:14" s="26" customFormat="1" x14ac:dyDescent="0.25">
      <c r="C582" s="27"/>
      <c r="D582" s="27"/>
      <c r="E582" s="27"/>
      <c r="I582" s="27"/>
      <c r="J582" s="27"/>
      <c r="K582" s="27"/>
      <c r="L582" s="27"/>
      <c r="M582" s="27"/>
      <c r="N582" s="27"/>
    </row>
    <row r="583" spans="3:14" s="26" customFormat="1" x14ac:dyDescent="0.25">
      <c r="C583" s="27"/>
      <c r="D583" s="27"/>
      <c r="E583" s="27"/>
      <c r="I583" s="27"/>
      <c r="J583" s="27"/>
      <c r="K583" s="27"/>
      <c r="L583" s="27"/>
      <c r="M583" s="27"/>
      <c r="N583" s="27"/>
    </row>
    <row r="584" spans="3:14" s="26" customFormat="1" x14ac:dyDescent="0.25">
      <c r="C584" s="27"/>
      <c r="D584" s="27"/>
      <c r="E584" s="27"/>
      <c r="I584" s="27"/>
      <c r="J584" s="27"/>
      <c r="K584" s="27"/>
      <c r="L584" s="27"/>
      <c r="M584" s="27"/>
      <c r="N584" s="27"/>
    </row>
    <row r="585" spans="3:14" s="26" customFormat="1" x14ac:dyDescent="0.25">
      <c r="C585" s="27"/>
      <c r="D585" s="27"/>
      <c r="E585" s="27"/>
      <c r="I585" s="27"/>
      <c r="J585" s="27"/>
      <c r="K585" s="27"/>
      <c r="L585" s="27"/>
      <c r="M585" s="27"/>
      <c r="N585" s="27"/>
    </row>
    <row r="586" spans="3:14" s="26" customFormat="1" x14ac:dyDescent="0.25">
      <c r="C586" s="27"/>
      <c r="D586" s="27"/>
      <c r="E586" s="27"/>
      <c r="I586" s="27"/>
      <c r="J586" s="27"/>
      <c r="K586" s="27"/>
      <c r="L586" s="27"/>
      <c r="M586" s="27"/>
      <c r="N586" s="27"/>
    </row>
    <row r="587" spans="3:14" s="26" customFormat="1" x14ac:dyDescent="0.25">
      <c r="C587" s="27"/>
      <c r="D587" s="27"/>
      <c r="E587" s="27"/>
      <c r="I587" s="27"/>
      <c r="J587" s="27"/>
      <c r="K587" s="27"/>
      <c r="L587" s="27"/>
      <c r="M587" s="27"/>
      <c r="N587" s="27"/>
    </row>
    <row r="588" spans="3:14" s="26" customFormat="1" x14ac:dyDescent="0.25">
      <c r="C588" s="27"/>
      <c r="D588" s="27"/>
      <c r="E588" s="27"/>
      <c r="I588" s="27"/>
      <c r="J588" s="27"/>
      <c r="K588" s="27"/>
      <c r="L588" s="27"/>
      <c r="M588" s="27"/>
      <c r="N588" s="27"/>
    </row>
    <row r="589" spans="3:14" s="26" customFormat="1" x14ac:dyDescent="0.25">
      <c r="C589" s="27"/>
      <c r="D589" s="27"/>
      <c r="E589" s="27"/>
      <c r="I589" s="27"/>
      <c r="J589" s="27"/>
      <c r="K589" s="27"/>
      <c r="L589" s="27"/>
      <c r="M589" s="27"/>
      <c r="N589" s="27"/>
    </row>
    <row r="590" spans="3:14" s="26" customFormat="1" x14ac:dyDescent="0.25">
      <c r="C590" s="27"/>
      <c r="D590" s="27"/>
      <c r="E590" s="27"/>
      <c r="I590" s="27"/>
      <c r="J590" s="27"/>
      <c r="K590" s="27"/>
      <c r="L590" s="27"/>
      <c r="M590" s="27"/>
      <c r="N590" s="27"/>
    </row>
    <row r="591" spans="3:14" s="26" customFormat="1" x14ac:dyDescent="0.25">
      <c r="C591" s="27"/>
      <c r="D591" s="27"/>
      <c r="E591" s="27"/>
      <c r="I591" s="27"/>
      <c r="J591" s="27"/>
      <c r="K591" s="27"/>
      <c r="L591" s="27"/>
      <c r="M591" s="27"/>
      <c r="N591" s="27"/>
    </row>
    <row r="592" spans="3:14" s="26" customFormat="1" x14ac:dyDescent="0.25">
      <c r="C592" s="27"/>
      <c r="D592" s="27"/>
      <c r="E592" s="27"/>
      <c r="I592" s="27"/>
      <c r="J592" s="27"/>
      <c r="K592" s="27"/>
      <c r="L592" s="27"/>
      <c r="M592" s="27"/>
      <c r="N592" s="27"/>
    </row>
    <row r="593" spans="3:14" s="26" customFormat="1" x14ac:dyDescent="0.25">
      <c r="C593" s="27"/>
      <c r="D593" s="27"/>
      <c r="E593" s="27"/>
      <c r="I593" s="27"/>
      <c r="J593" s="27"/>
      <c r="K593" s="27"/>
      <c r="L593" s="27"/>
      <c r="M593" s="27"/>
      <c r="N593" s="27"/>
    </row>
    <row r="594" spans="3:14" s="26" customFormat="1" x14ac:dyDescent="0.25">
      <c r="C594" s="27"/>
      <c r="D594" s="27"/>
      <c r="E594" s="27"/>
      <c r="I594" s="27"/>
      <c r="J594" s="27"/>
      <c r="K594" s="27"/>
      <c r="L594" s="27"/>
      <c r="M594" s="27"/>
      <c r="N594" s="27"/>
    </row>
    <row r="595" spans="3:14" s="26" customFormat="1" x14ac:dyDescent="0.25">
      <c r="C595" s="27"/>
      <c r="D595" s="27"/>
      <c r="E595" s="27"/>
      <c r="I595" s="27"/>
      <c r="J595" s="27"/>
      <c r="K595" s="27"/>
      <c r="L595" s="27"/>
      <c r="M595" s="27"/>
      <c r="N595" s="27"/>
    </row>
    <row r="596" spans="3:14" s="26" customFormat="1" x14ac:dyDescent="0.25">
      <c r="C596" s="27"/>
      <c r="D596" s="27"/>
      <c r="E596" s="27"/>
      <c r="I596" s="27"/>
      <c r="J596" s="27"/>
      <c r="K596" s="27"/>
      <c r="L596" s="27"/>
      <c r="M596" s="27"/>
      <c r="N596" s="27"/>
    </row>
    <row r="597" spans="3:14" s="26" customFormat="1" x14ac:dyDescent="0.25">
      <c r="C597" s="27"/>
      <c r="D597" s="27"/>
      <c r="E597" s="27"/>
      <c r="I597" s="27"/>
      <c r="J597" s="27"/>
      <c r="K597" s="27"/>
      <c r="L597" s="27"/>
      <c r="M597" s="27"/>
      <c r="N597" s="27"/>
    </row>
    <row r="598" spans="3:14" s="26" customFormat="1" x14ac:dyDescent="0.25">
      <c r="C598" s="27"/>
      <c r="D598" s="27"/>
      <c r="E598" s="27"/>
      <c r="I598" s="27"/>
      <c r="J598" s="27"/>
      <c r="K598" s="27"/>
      <c r="L598" s="27"/>
      <c r="M598" s="27"/>
      <c r="N598" s="27"/>
    </row>
    <row r="599" spans="3:14" s="26" customFormat="1" x14ac:dyDescent="0.25">
      <c r="C599" s="27"/>
      <c r="D599" s="27"/>
      <c r="E599" s="27"/>
      <c r="I599" s="27"/>
      <c r="J599" s="27"/>
      <c r="K599" s="27"/>
      <c r="L599" s="27"/>
      <c r="M599" s="27"/>
      <c r="N599" s="27"/>
    </row>
    <row r="600" spans="3:14" s="26" customFormat="1" x14ac:dyDescent="0.25">
      <c r="C600" s="27"/>
      <c r="D600" s="27"/>
      <c r="E600" s="27"/>
      <c r="I600" s="27"/>
      <c r="J600" s="27"/>
      <c r="K600" s="27"/>
      <c r="L600" s="27"/>
      <c r="M600" s="27"/>
      <c r="N600" s="27"/>
    </row>
    <row r="601" spans="3:14" s="26" customFormat="1" x14ac:dyDescent="0.25">
      <c r="C601" s="27"/>
      <c r="D601" s="27"/>
      <c r="E601" s="27"/>
      <c r="I601" s="27"/>
      <c r="J601" s="27"/>
      <c r="K601" s="27"/>
      <c r="L601" s="27"/>
      <c r="M601" s="27"/>
      <c r="N601" s="27"/>
    </row>
    <row r="602" spans="3:14" s="26" customFormat="1" x14ac:dyDescent="0.25">
      <c r="C602" s="27"/>
      <c r="D602" s="27"/>
      <c r="E602" s="27"/>
      <c r="I602" s="27"/>
      <c r="J602" s="27"/>
      <c r="K602" s="27"/>
      <c r="L602" s="27"/>
      <c r="M602" s="27"/>
      <c r="N602" s="27"/>
    </row>
    <row r="603" spans="3:14" s="26" customFormat="1" x14ac:dyDescent="0.25">
      <c r="C603" s="27"/>
      <c r="D603" s="27"/>
      <c r="E603" s="27"/>
      <c r="I603" s="27"/>
      <c r="J603" s="27"/>
      <c r="K603" s="27"/>
      <c r="L603" s="27"/>
      <c r="M603" s="27"/>
      <c r="N603" s="27"/>
    </row>
    <row r="604" spans="3:14" s="26" customFormat="1" x14ac:dyDescent="0.25">
      <c r="C604" s="27"/>
      <c r="D604" s="27"/>
      <c r="E604" s="27"/>
      <c r="I604" s="27"/>
      <c r="J604" s="27"/>
      <c r="K604" s="27"/>
      <c r="L604" s="27"/>
      <c r="M604" s="27"/>
      <c r="N604" s="27"/>
    </row>
    <row r="605" spans="3:14" s="26" customFormat="1" x14ac:dyDescent="0.25">
      <c r="C605" s="27"/>
      <c r="D605" s="27"/>
      <c r="E605" s="27"/>
      <c r="I605" s="27"/>
      <c r="J605" s="27"/>
      <c r="K605" s="27"/>
      <c r="L605" s="27"/>
      <c r="M605" s="27"/>
      <c r="N605" s="27"/>
    </row>
    <row r="606" spans="3:14" s="26" customFormat="1" x14ac:dyDescent="0.25">
      <c r="C606" s="27"/>
      <c r="D606" s="27"/>
      <c r="E606" s="27"/>
      <c r="I606" s="27"/>
      <c r="J606" s="27"/>
      <c r="K606" s="27"/>
      <c r="L606" s="27"/>
      <c r="M606" s="27"/>
      <c r="N606" s="27"/>
    </row>
    <row r="607" spans="3:14" s="26" customFormat="1" x14ac:dyDescent="0.25">
      <c r="C607" s="27"/>
      <c r="D607" s="27"/>
      <c r="E607" s="27"/>
      <c r="I607" s="27"/>
      <c r="J607" s="27"/>
      <c r="K607" s="27"/>
      <c r="L607" s="27"/>
      <c r="M607" s="27"/>
      <c r="N607" s="27"/>
    </row>
    <row r="608" spans="3:14" s="26" customFormat="1" x14ac:dyDescent="0.25">
      <c r="C608" s="27"/>
      <c r="D608" s="27"/>
      <c r="E608" s="27"/>
      <c r="I608" s="27"/>
      <c r="J608" s="27"/>
      <c r="K608" s="27"/>
      <c r="L608" s="27"/>
      <c r="M608" s="27"/>
      <c r="N608" s="27"/>
    </row>
    <row r="609" spans="3:14" s="26" customFormat="1" x14ac:dyDescent="0.25">
      <c r="C609" s="27"/>
      <c r="D609" s="27"/>
      <c r="E609" s="27"/>
      <c r="I609" s="27"/>
      <c r="J609" s="27"/>
      <c r="K609" s="27"/>
      <c r="L609" s="27"/>
      <c r="M609" s="27"/>
      <c r="N609" s="27"/>
    </row>
    <row r="610" spans="3:14" s="26" customFormat="1" x14ac:dyDescent="0.25">
      <c r="C610" s="27"/>
      <c r="D610" s="27"/>
      <c r="E610" s="27"/>
      <c r="I610" s="27"/>
      <c r="J610" s="27"/>
      <c r="K610" s="27"/>
      <c r="L610" s="27"/>
      <c r="M610" s="27"/>
      <c r="N610" s="27"/>
    </row>
    <row r="611" spans="3:14" s="26" customFormat="1" x14ac:dyDescent="0.25">
      <c r="C611" s="27"/>
      <c r="D611" s="27"/>
      <c r="E611" s="27"/>
      <c r="I611" s="27"/>
      <c r="J611" s="27"/>
      <c r="K611" s="27"/>
      <c r="L611" s="27"/>
      <c r="M611" s="27"/>
      <c r="N611" s="27"/>
    </row>
    <row r="612" spans="3:14" s="26" customFormat="1" x14ac:dyDescent="0.25">
      <c r="C612" s="27"/>
      <c r="D612" s="27"/>
      <c r="E612" s="27"/>
      <c r="I612" s="27"/>
      <c r="J612" s="27"/>
      <c r="K612" s="27"/>
      <c r="L612" s="27"/>
      <c r="M612" s="27"/>
      <c r="N612" s="27"/>
    </row>
    <row r="613" spans="3:14" s="26" customFormat="1" x14ac:dyDescent="0.25">
      <c r="C613" s="27"/>
      <c r="D613" s="27"/>
      <c r="E613" s="27"/>
      <c r="I613" s="27"/>
      <c r="J613" s="27"/>
      <c r="K613" s="27"/>
      <c r="L613" s="27"/>
      <c r="M613" s="27"/>
      <c r="N613" s="27"/>
    </row>
    <row r="614" spans="3:14" s="26" customFormat="1" x14ac:dyDescent="0.25">
      <c r="C614" s="27"/>
      <c r="D614" s="27"/>
      <c r="E614" s="27"/>
      <c r="I614" s="27"/>
      <c r="J614" s="27"/>
      <c r="K614" s="27"/>
      <c r="L614" s="27"/>
      <c r="M614" s="27"/>
      <c r="N614" s="27"/>
    </row>
    <row r="615" spans="3:14" s="26" customFormat="1" x14ac:dyDescent="0.25">
      <c r="C615" s="27"/>
      <c r="D615" s="27"/>
      <c r="E615" s="27"/>
      <c r="I615" s="27"/>
      <c r="J615" s="27"/>
      <c r="K615" s="27"/>
      <c r="L615" s="27"/>
      <c r="M615" s="27"/>
      <c r="N615" s="27"/>
    </row>
    <row r="616" spans="3:14" s="26" customFormat="1" x14ac:dyDescent="0.25">
      <c r="C616" s="27"/>
      <c r="D616" s="27"/>
      <c r="E616" s="27"/>
      <c r="G616"/>
      <c r="H616"/>
      <c r="I616" s="19"/>
      <c r="J616" s="19"/>
      <c r="K616" s="27"/>
      <c r="L616" s="27"/>
      <c r="M616" s="27"/>
      <c r="N616" s="27"/>
    </row>
    <row r="617" spans="3:14" s="26" customFormat="1" x14ac:dyDescent="0.25">
      <c r="C617" s="27"/>
      <c r="D617" s="27"/>
      <c r="E617" s="27"/>
      <c r="G617"/>
      <c r="H617"/>
      <c r="I617" s="19"/>
      <c r="J617" s="19"/>
      <c r="K617" s="27"/>
      <c r="L617" s="27"/>
      <c r="M617" s="27"/>
      <c r="N617" s="27"/>
    </row>
    <row r="618" spans="3:14" s="26" customFormat="1" x14ac:dyDescent="0.25">
      <c r="C618" s="27"/>
      <c r="D618" s="27"/>
      <c r="E618" s="27"/>
      <c r="G618"/>
      <c r="H618"/>
      <c r="I618" s="19"/>
      <c r="J618" s="19"/>
      <c r="K618" s="27"/>
      <c r="L618" s="27"/>
      <c r="M618" s="27"/>
      <c r="N618" s="27"/>
    </row>
  </sheetData>
  <mergeCells count="1">
    <mergeCell ref="A6:A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BJ42"/>
  <sheetViews>
    <sheetView zoomScale="85" zoomScaleNormal="85" workbookViewId="0">
      <selection sqref="A1:XFD1048576"/>
    </sheetView>
  </sheetViews>
  <sheetFormatPr defaultRowHeight="15" x14ac:dyDescent="0.25"/>
  <cols>
    <col min="1" max="1" width="27.42578125" customWidth="1"/>
    <col min="2" max="2" width="29" customWidth="1"/>
    <col min="3" max="3" width="23.5703125" customWidth="1"/>
    <col min="4" max="4" width="40.28515625" customWidth="1"/>
    <col min="5" max="5" width="24.5703125" customWidth="1"/>
    <col min="6" max="6" width="22.28515625" customWidth="1"/>
    <col min="7" max="7" width="41" customWidth="1"/>
    <col min="8" max="8" width="12.28515625" customWidth="1"/>
    <col min="9" max="9" width="23.42578125" customWidth="1"/>
    <col min="10" max="10" width="32.28515625" customWidth="1"/>
    <col min="11" max="11" width="14.140625" customWidth="1"/>
    <col min="12" max="12" width="31.42578125" customWidth="1"/>
    <col min="13" max="13" width="40.42578125" customWidth="1"/>
    <col min="14" max="14" width="23.85546875" customWidth="1"/>
    <col min="15" max="15" width="16.28515625" customWidth="1"/>
    <col min="16" max="16" width="27.85546875" customWidth="1"/>
    <col min="17" max="17" width="18.85546875" bestFit="1" customWidth="1"/>
    <col min="18" max="18" width="23.42578125" customWidth="1"/>
    <col min="19" max="19" width="20.140625" customWidth="1"/>
    <col min="20" max="20" width="12.28515625" customWidth="1"/>
    <col min="21" max="21" width="20.5703125" bestFit="1" customWidth="1"/>
    <col min="22" max="22" width="32.85546875" bestFit="1" customWidth="1"/>
    <col min="23" max="23" width="36.7109375" bestFit="1" customWidth="1"/>
    <col min="24" max="24" width="23.7109375" bestFit="1" customWidth="1"/>
    <col min="25" max="25" width="41" bestFit="1" customWidth="1"/>
    <col min="26" max="26" width="30.28515625" bestFit="1" customWidth="1"/>
    <col min="27" max="27" width="34.85546875" bestFit="1" customWidth="1"/>
    <col min="28" max="28" width="30.140625" bestFit="1" customWidth="1"/>
    <col min="29" max="29" width="23.42578125" bestFit="1" customWidth="1"/>
    <col min="30" max="30" width="42.140625" bestFit="1" customWidth="1"/>
    <col min="31" max="31" width="28.140625" bestFit="1" customWidth="1"/>
    <col min="32" max="32" width="26.42578125" bestFit="1" customWidth="1"/>
    <col min="33" max="33" width="35.5703125" bestFit="1" customWidth="1"/>
    <col min="34" max="34" width="27.42578125" bestFit="1" customWidth="1"/>
    <col min="35" max="35" width="37.5703125" bestFit="1" customWidth="1"/>
    <col min="36" max="36" width="40.7109375" bestFit="1" customWidth="1"/>
    <col min="37" max="37" width="38.5703125" bestFit="1" customWidth="1"/>
    <col min="38" max="38" width="38.140625" bestFit="1" customWidth="1"/>
    <col min="39" max="39" width="35" bestFit="1" customWidth="1"/>
    <col min="40" max="40" width="28.28515625" bestFit="1" customWidth="1"/>
    <col min="41" max="41" width="36.5703125" bestFit="1" customWidth="1"/>
    <col min="42" max="42" width="36.7109375" bestFit="1" customWidth="1"/>
    <col min="43" max="43" width="37.28515625" bestFit="1" customWidth="1"/>
    <col min="44" max="44" width="38" bestFit="1" customWidth="1"/>
    <col min="45" max="45" width="43.140625" bestFit="1" customWidth="1"/>
    <col min="46" max="46" width="24.5703125" bestFit="1" customWidth="1"/>
    <col min="47" max="47" width="46.5703125" bestFit="1" customWidth="1"/>
    <col min="48" max="48" width="22.28515625" bestFit="1" customWidth="1"/>
    <col min="49" max="49" width="18.42578125" bestFit="1" customWidth="1"/>
    <col min="50" max="50" width="43.42578125" bestFit="1" customWidth="1"/>
    <col min="51" max="51" width="29.42578125" bestFit="1" customWidth="1"/>
    <col min="52" max="52" width="16.28515625" bestFit="1" customWidth="1"/>
    <col min="53" max="53" width="20" bestFit="1" customWidth="1"/>
    <col min="54" max="54" width="30.140625" bestFit="1" customWidth="1"/>
    <col min="55" max="55" width="45" bestFit="1" customWidth="1"/>
    <col min="56" max="56" width="25.5703125" bestFit="1" customWidth="1"/>
    <col min="57" max="57" width="40.7109375" bestFit="1" customWidth="1"/>
    <col min="58" max="58" width="45.5703125" bestFit="1" customWidth="1"/>
    <col min="59" max="59" width="26.5703125" bestFit="1" customWidth="1"/>
    <col min="60" max="60" width="46.85546875" bestFit="1" customWidth="1"/>
    <col min="61" max="61" width="36.42578125" bestFit="1" customWidth="1"/>
    <col min="62" max="62" width="38.28515625" bestFit="1" customWidth="1"/>
    <col min="63" max="63" width="35.5703125" bestFit="1" customWidth="1"/>
    <col min="64" max="64" width="32.5703125" bestFit="1" customWidth="1"/>
    <col min="65" max="65" width="21.140625" bestFit="1" customWidth="1"/>
    <col min="66" max="66" width="18.140625" bestFit="1" customWidth="1"/>
    <col min="67" max="67" width="26.28515625" bestFit="1" customWidth="1"/>
    <col min="68" max="68" width="36.42578125" bestFit="1" customWidth="1"/>
    <col min="69" max="69" width="32.5703125" bestFit="1" customWidth="1"/>
    <col min="70" max="70" width="41" bestFit="1" customWidth="1"/>
    <col min="71" max="71" width="19.7109375" bestFit="1" customWidth="1"/>
    <col min="72" max="72" width="20.140625" bestFit="1" customWidth="1"/>
    <col min="73" max="73" width="40.7109375" bestFit="1" customWidth="1"/>
    <col min="74" max="74" width="32.140625" bestFit="1" customWidth="1"/>
    <col min="75" max="75" width="31.28515625" bestFit="1" customWidth="1"/>
    <col min="76" max="76" width="29.85546875" bestFit="1" customWidth="1"/>
    <col min="77" max="77" width="35" bestFit="1" customWidth="1"/>
    <col min="78" max="78" width="35.85546875" bestFit="1" customWidth="1"/>
    <col min="79" max="79" width="45.42578125" bestFit="1" customWidth="1"/>
    <col min="80" max="80" width="15.7109375" bestFit="1" customWidth="1"/>
    <col min="81" max="81" width="27.28515625" bestFit="1" customWidth="1"/>
    <col min="82" max="82" width="25.85546875" bestFit="1" customWidth="1"/>
    <col min="83" max="83" width="35.140625" bestFit="1" customWidth="1"/>
    <col min="84" max="84" width="33.140625" bestFit="1" customWidth="1"/>
    <col min="85" max="85" width="9.85546875" bestFit="1" customWidth="1"/>
    <col min="86" max="86" width="25.85546875" bestFit="1" customWidth="1"/>
    <col min="87" max="87" width="27.7109375" bestFit="1" customWidth="1"/>
    <col min="88" max="88" width="9.42578125" bestFit="1" customWidth="1"/>
    <col min="89" max="89" width="48.140625" bestFit="1" customWidth="1"/>
    <col min="90" max="90" width="23.42578125" bestFit="1" customWidth="1"/>
    <col min="91" max="91" width="23.28515625" bestFit="1" customWidth="1"/>
    <col min="92" max="92" width="33.28515625" bestFit="1" customWidth="1"/>
    <col min="93" max="93" width="35.42578125" bestFit="1" customWidth="1"/>
    <col min="94" max="94" width="32.5703125" bestFit="1" customWidth="1"/>
    <col min="95" max="95" width="19.5703125" bestFit="1" customWidth="1"/>
    <col min="96" max="96" width="32.28515625" bestFit="1" customWidth="1"/>
    <col min="97" max="97" width="14.140625" bestFit="1" customWidth="1"/>
    <col min="98" max="98" width="30.140625" bestFit="1" customWidth="1"/>
    <col min="99" max="99" width="28.140625" bestFit="1" customWidth="1"/>
    <col min="100" max="100" width="45.28515625" bestFit="1" customWidth="1"/>
    <col min="101" max="101" width="36.140625" bestFit="1" customWidth="1"/>
    <col min="102" max="102" width="14.5703125" bestFit="1" customWidth="1"/>
    <col min="103" max="103" width="18" bestFit="1" customWidth="1"/>
    <col min="104" max="104" width="16.140625" bestFit="1" customWidth="1"/>
    <col min="105" max="105" width="24.42578125" bestFit="1" customWidth="1"/>
    <col min="106" max="106" width="30.85546875" bestFit="1" customWidth="1"/>
    <col min="107" max="107" width="42.140625" bestFit="1" customWidth="1"/>
    <col min="108" max="108" width="27.85546875" bestFit="1" customWidth="1"/>
    <col min="109" max="109" width="15.5703125" bestFit="1" customWidth="1"/>
    <col min="110" max="110" width="32.5703125" bestFit="1" customWidth="1"/>
    <col min="111" max="111" width="35.42578125" bestFit="1" customWidth="1"/>
    <col min="112" max="112" width="14.5703125" bestFit="1" customWidth="1"/>
    <col min="113" max="113" width="24.85546875" bestFit="1" customWidth="1"/>
    <col min="114" max="114" width="42.7109375" bestFit="1" customWidth="1"/>
    <col min="115" max="115" width="30" bestFit="1" customWidth="1"/>
    <col min="116" max="116" width="39.140625" bestFit="1" customWidth="1"/>
    <col min="117" max="117" width="31.42578125" bestFit="1" customWidth="1"/>
    <col min="118" max="118" width="19.5703125" bestFit="1" customWidth="1"/>
    <col min="119" max="119" width="40.42578125" bestFit="1" customWidth="1"/>
    <col min="120" max="120" width="36.42578125" bestFit="1" customWidth="1"/>
    <col min="121" max="121" width="31.5703125" bestFit="1" customWidth="1"/>
    <col min="122" max="122" width="30.140625" bestFit="1" customWidth="1"/>
    <col min="123" max="123" width="27.7109375" bestFit="1" customWidth="1"/>
    <col min="124" max="124" width="24.5703125" bestFit="1" customWidth="1"/>
    <col min="125" max="125" width="48.140625" bestFit="1" customWidth="1"/>
    <col min="126" max="126" width="37.42578125" bestFit="1" customWidth="1"/>
    <col min="127" max="127" width="36.42578125" bestFit="1" customWidth="1"/>
    <col min="128" max="128" width="46" bestFit="1" customWidth="1"/>
    <col min="129" max="129" width="23.85546875" bestFit="1" customWidth="1"/>
    <col min="130" max="130" width="16.28515625" bestFit="1" customWidth="1"/>
    <col min="131" max="131" width="27.85546875" bestFit="1" customWidth="1"/>
    <col min="132" max="132" width="37.28515625" bestFit="1" customWidth="1"/>
    <col min="133" max="133" width="21.7109375" bestFit="1" customWidth="1"/>
    <col min="134" max="134" width="18.85546875" bestFit="1" customWidth="1"/>
    <col min="135" max="135" width="21.42578125" bestFit="1" customWidth="1"/>
    <col min="136" max="136" width="23.85546875" bestFit="1" customWidth="1"/>
    <col min="137" max="137" width="28.28515625" bestFit="1" customWidth="1"/>
    <col min="138" max="138" width="33.28515625" bestFit="1" customWidth="1"/>
    <col min="139" max="139" width="44.85546875" bestFit="1" customWidth="1"/>
    <col min="140" max="140" width="39.5703125" bestFit="1" customWidth="1"/>
    <col min="141" max="141" width="28" bestFit="1" customWidth="1"/>
    <col min="142" max="142" width="29" bestFit="1" customWidth="1"/>
    <col min="143" max="143" width="39" bestFit="1" customWidth="1"/>
    <col min="144" max="144" width="14.85546875" bestFit="1" customWidth="1"/>
    <col min="145" max="145" width="22.28515625" bestFit="1" customWidth="1"/>
    <col min="146" max="146" width="11.7109375" bestFit="1" customWidth="1"/>
    <col min="147" max="147" width="15.42578125" bestFit="1" customWidth="1"/>
    <col min="148" max="148" width="27.28515625" bestFit="1" customWidth="1"/>
    <col min="149" max="149" width="26.5703125" bestFit="1" customWidth="1"/>
    <col min="150" max="150" width="20.5703125" bestFit="1" customWidth="1"/>
    <col min="151" max="151" width="18.85546875" bestFit="1" customWidth="1"/>
    <col min="152" max="152" width="23.42578125" bestFit="1" customWidth="1"/>
    <col min="153" max="153" width="20.140625" bestFit="1" customWidth="1"/>
    <col min="154" max="154" width="22.85546875" bestFit="1" customWidth="1"/>
    <col min="155" max="155" width="26.5703125" bestFit="1" customWidth="1"/>
    <col min="156" max="156" width="12" bestFit="1" customWidth="1"/>
  </cols>
  <sheetData>
    <row r="2" spans="1:62" x14ac:dyDescent="0.25">
      <c r="A2" t="s">
        <v>339</v>
      </c>
      <c r="B2" t="s">
        <v>353</v>
      </c>
    </row>
    <row r="3" spans="1:62" s="36" customFormat="1" ht="45" x14ac:dyDescent="0.25">
      <c r="A3" s="37" t="s">
        <v>336</v>
      </c>
      <c r="B3" s="38" t="s">
        <v>252</v>
      </c>
      <c r="C3" s="38" t="s">
        <v>242</v>
      </c>
      <c r="D3" s="38" t="s">
        <v>250</v>
      </c>
      <c r="E3" s="38" t="s">
        <v>266</v>
      </c>
      <c r="F3" s="107" t="s">
        <v>268</v>
      </c>
      <c r="G3" s="38" t="s">
        <v>262</v>
      </c>
      <c r="H3" s="107" t="s">
        <v>248</v>
      </c>
      <c r="I3" s="107" t="s">
        <v>246</v>
      </c>
      <c r="J3" s="38" t="s">
        <v>240</v>
      </c>
      <c r="K3" s="38" t="s">
        <v>256</v>
      </c>
      <c r="L3" s="38" t="s">
        <v>254</v>
      </c>
      <c r="M3" s="38" t="s">
        <v>272</v>
      </c>
      <c r="N3" s="36" t="s">
        <v>337</v>
      </c>
    </row>
    <row r="4" spans="1:62" x14ac:dyDescent="0.25">
      <c r="A4" s="39" t="s">
        <v>9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>
        <v>930</v>
      </c>
      <c r="N4" s="16">
        <v>930</v>
      </c>
    </row>
    <row r="5" spans="1:62" x14ac:dyDescent="0.25">
      <c r="A5" s="39" t="s">
        <v>329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6"/>
    </row>
    <row r="6" spans="1:62" x14ac:dyDescent="0.25">
      <c r="A6" s="39" t="s">
        <v>330</v>
      </c>
      <c r="B6" s="40">
        <v>714</v>
      </c>
      <c r="C6" s="40"/>
      <c r="D6" s="40"/>
      <c r="E6" s="40"/>
      <c r="F6" s="40">
        <v>452</v>
      </c>
      <c r="G6" s="40">
        <v>3558</v>
      </c>
      <c r="H6" s="40">
        <v>706</v>
      </c>
      <c r="I6" s="40">
        <v>165</v>
      </c>
      <c r="J6" s="40">
        <v>155</v>
      </c>
      <c r="K6" s="40"/>
      <c r="L6" s="40"/>
      <c r="M6" s="40"/>
      <c r="N6" s="16">
        <v>5751</v>
      </c>
    </row>
    <row r="7" spans="1:62" x14ac:dyDescent="0.25">
      <c r="A7" s="39" t="s">
        <v>334</v>
      </c>
      <c r="B7" s="40"/>
      <c r="C7" s="40"/>
      <c r="D7" s="40"/>
      <c r="E7" s="40"/>
      <c r="F7" s="40">
        <v>148</v>
      </c>
      <c r="G7" s="40"/>
      <c r="H7" s="40"/>
      <c r="I7" s="40">
        <v>350</v>
      </c>
      <c r="J7" s="40"/>
      <c r="K7" s="40"/>
      <c r="L7" s="40"/>
      <c r="M7" s="40"/>
      <c r="N7" s="16">
        <v>498</v>
      </c>
    </row>
    <row r="8" spans="1:62" x14ac:dyDescent="0.25">
      <c r="A8" s="39" t="s">
        <v>333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  <c r="H8" s="40">
        <v>245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16">
        <v>245</v>
      </c>
    </row>
    <row r="9" spans="1:62" x14ac:dyDescent="0.25">
      <c r="A9" s="39" t="s">
        <v>348</v>
      </c>
      <c r="B9" s="40"/>
      <c r="C9" s="40">
        <v>967</v>
      </c>
      <c r="D9" s="40">
        <v>1131</v>
      </c>
      <c r="E9" s="40"/>
      <c r="F9" s="40">
        <v>1766</v>
      </c>
      <c r="G9" s="40"/>
      <c r="H9" s="40">
        <v>4069</v>
      </c>
      <c r="I9" s="40">
        <v>2511</v>
      </c>
      <c r="J9" s="40">
        <v>1432</v>
      </c>
      <c r="K9" s="40"/>
      <c r="L9" s="40"/>
      <c r="M9" s="40"/>
      <c r="N9" s="16">
        <v>11876</v>
      </c>
    </row>
    <row r="10" spans="1:62" x14ac:dyDescent="0.25">
      <c r="A10" s="39" t="s">
        <v>349</v>
      </c>
      <c r="B10" s="40"/>
      <c r="C10" s="40"/>
      <c r="D10" s="40"/>
      <c r="E10" s="40"/>
      <c r="F10" s="40">
        <v>212</v>
      </c>
      <c r="G10" s="40"/>
      <c r="H10" s="40">
        <v>676</v>
      </c>
      <c r="I10" s="40"/>
      <c r="J10" s="40"/>
      <c r="K10" s="40"/>
      <c r="L10" s="40"/>
      <c r="M10" s="40"/>
      <c r="N10" s="16">
        <v>888</v>
      </c>
    </row>
    <row r="11" spans="1:62" x14ac:dyDescent="0.25">
      <c r="A11" s="39" t="s">
        <v>350</v>
      </c>
      <c r="B11" s="40">
        <v>0</v>
      </c>
      <c r="C11" s="40">
        <v>0</v>
      </c>
      <c r="D11" s="40">
        <v>0</v>
      </c>
      <c r="E11" s="40">
        <v>0</v>
      </c>
      <c r="F11" s="40">
        <v>254</v>
      </c>
      <c r="G11" s="40">
        <v>0</v>
      </c>
      <c r="H11" s="40">
        <v>187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16">
        <v>441</v>
      </c>
    </row>
    <row r="12" spans="1:62" x14ac:dyDescent="0.25">
      <c r="A12" s="39" t="s">
        <v>351</v>
      </c>
      <c r="B12" s="40"/>
      <c r="C12" s="40"/>
      <c r="D12" s="40"/>
      <c r="E12" s="40"/>
      <c r="F12" s="40"/>
      <c r="G12" s="40"/>
      <c r="H12" s="40">
        <v>609</v>
      </c>
      <c r="I12" s="40">
        <v>84</v>
      </c>
      <c r="J12" s="40"/>
      <c r="K12" s="40">
        <v>95</v>
      </c>
      <c r="L12" s="40">
        <v>160</v>
      </c>
      <c r="M12" s="40">
        <v>1892</v>
      </c>
      <c r="N12" s="16">
        <v>2840</v>
      </c>
    </row>
    <row r="13" spans="1:62" x14ac:dyDescent="0.25">
      <c r="A13" s="39" t="s">
        <v>352</v>
      </c>
      <c r="B13" s="40"/>
      <c r="C13" s="40"/>
      <c r="D13" s="40"/>
      <c r="E13" s="40"/>
      <c r="F13" s="40">
        <v>1500</v>
      </c>
      <c r="G13" s="40"/>
      <c r="H13" s="40">
        <v>100</v>
      </c>
      <c r="I13" s="40"/>
      <c r="J13" s="40"/>
      <c r="K13" s="40"/>
      <c r="L13" s="40"/>
      <c r="M13" s="40"/>
      <c r="N13" s="16">
        <v>1600</v>
      </c>
    </row>
    <row r="14" spans="1:62" x14ac:dyDescent="0.25">
      <c r="A14" s="39" t="s">
        <v>347</v>
      </c>
      <c r="B14" s="40"/>
      <c r="C14" s="40"/>
      <c r="D14" s="40">
        <v>5</v>
      </c>
      <c r="E14" s="40"/>
      <c r="F14" s="40">
        <v>99</v>
      </c>
      <c r="G14" s="40"/>
      <c r="H14" s="40">
        <v>5</v>
      </c>
      <c r="I14" s="40">
        <v>1</v>
      </c>
      <c r="J14" s="40"/>
      <c r="K14" s="40"/>
      <c r="L14" s="40"/>
      <c r="M14" s="40"/>
      <c r="N14" s="16">
        <v>110</v>
      </c>
    </row>
    <row r="15" spans="1:62" s="104" customFormat="1" ht="15.75" thickBot="1" x14ac:dyDescent="0.3">
      <c r="A15" s="101" t="s">
        <v>335</v>
      </c>
      <c r="B15" s="102"/>
      <c r="C15" s="102"/>
      <c r="D15" s="102"/>
      <c r="E15" s="102">
        <v>567</v>
      </c>
      <c r="F15" s="102"/>
      <c r="G15" s="102"/>
      <c r="H15" s="102"/>
      <c r="I15" s="102">
        <v>200</v>
      </c>
      <c r="J15" s="102"/>
      <c r="K15" s="102"/>
      <c r="L15" s="102"/>
      <c r="M15" s="102"/>
      <c r="N15" s="103">
        <v>767</v>
      </c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</row>
    <row r="16" spans="1:62" s="24" customFormat="1" x14ac:dyDescent="0.25">
      <c r="A16" s="112" t="s">
        <v>337</v>
      </c>
      <c r="B16" s="105">
        <v>714</v>
      </c>
      <c r="C16" s="105">
        <v>967</v>
      </c>
      <c r="D16" s="105">
        <v>1136</v>
      </c>
      <c r="E16" s="105">
        <v>567</v>
      </c>
      <c r="F16" s="105">
        <v>4431</v>
      </c>
      <c r="G16" s="105">
        <v>3558</v>
      </c>
      <c r="H16" s="105">
        <v>6597</v>
      </c>
      <c r="I16" s="105">
        <v>3311</v>
      </c>
      <c r="J16" s="105">
        <v>1587</v>
      </c>
      <c r="K16" s="105">
        <v>95</v>
      </c>
      <c r="L16" s="105">
        <v>160</v>
      </c>
      <c r="M16" s="105">
        <v>2822</v>
      </c>
      <c r="N16" s="106">
        <v>25946</v>
      </c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</row>
    <row r="17" spans="1:62" s="19" customFormat="1" x14ac:dyDescent="0.25">
      <c r="A17" s="96" t="s">
        <v>381</v>
      </c>
      <c r="B17" s="19">
        <v>66.006643374518461</v>
      </c>
      <c r="C17" s="19">
        <v>89.39555202123158</v>
      </c>
      <c r="D17" s="19">
        <v>105.01897321211901</v>
      </c>
      <c r="E17" s="19">
        <v>52.417040326823482</v>
      </c>
      <c r="F17" s="19">
        <v>409.62946329480576</v>
      </c>
      <c r="G17" s="19">
        <v>328.92386152176005</v>
      </c>
      <c r="H17" s="19">
        <v>609.86810412002558</v>
      </c>
      <c r="I17" s="19">
        <v>306.08963055046303</v>
      </c>
      <c r="J17" s="19">
        <v>146.71224514756415</v>
      </c>
      <c r="K17" s="19">
        <v>8.7823965274219233</v>
      </c>
      <c r="L17" s="19">
        <v>14.791404677763241</v>
      </c>
      <c r="M17" s="19">
        <v>260.88340000404918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</row>
    <row r="18" spans="1:62" x14ac:dyDescent="0.25"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</row>
    <row r="19" spans="1:62" x14ac:dyDescent="0.25"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</row>
    <row r="20" spans="1:62" x14ac:dyDescent="0.25"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</row>
    <row r="26" spans="1:62" ht="14.45" x14ac:dyDescent="0.3">
      <c r="A26" s="14" t="s">
        <v>341</v>
      </c>
      <c r="B26" t="s">
        <v>342</v>
      </c>
    </row>
    <row r="28" spans="1:62" ht="14.45" x14ac:dyDescent="0.3">
      <c r="A28" s="14" t="s">
        <v>339</v>
      </c>
      <c r="B28" s="14" t="s">
        <v>353</v>
      </c>
    </row>
    <row r="29" spans="1:62" ht="14.45" x14ac:dyDescent="0.3">
      <c r="A29" s="14" t="s">
        <v>336</v>
      </c>
      <c r="B29" t="s">
        <v>260</v>
      </c>
      <c r="C29" t="s">
        <v>252</v>
      </c>
      <c r="D29" t="s">
        <v>242</v>
      </c>
      <c r="E29" t="s">
        <v>238</v>
      </c>
      <c r="F29" t="s">
        <v>264</v>
      </c>
      <c r="G29" t="s">
        <v>258</v>
      </c>
      <c r="H29" t="s">
        <v>250</v>
      </c>
      <c r="I29" t="s">
        <v>270</v>
      </c>
      <c r="J29" t="s">
        <v>266</v>
      </c>
      <c r="K29" t="s">
        <v>272</v>
      </c>
      <c r="L29" t="s">
        <v>268</v>
      </c>
      <c r="M29" t="s">
        <v>262</v>
      </c>
      <c r="N29" t="s">
        <v>248</v>
      </c>
      <c r="O29" t="s">
        <v>246</v>
      </c>
      <c r="P29" t="s">
        <v>244</v>
      </c>
      <c r="Q29" t="s">
        <v>240</v>
      </c>
      <c r="R29" t="s">
        <v>256</v>
      </c>
      <c r="S29" t="s">
        <v>254</v>
      </c>
      <c r="T29" t="s">
        <v>337</v>
      </c>
    </row>
    <row r="30" spans="1:62" ht="14.45" x14ac:dyDescent="0.3">
      <c r="A30" s="15" t="s">
        <v>9</v>
      </c>
      <c r="B30" s="16"/>
      <c r="C30" s="16"/>
      <c r="D30" s="16"/>
      <c r="E30" s="16"/>
      <c r="F30" s="16"/>
      <c r="G30" s="16"/>
      <c r="H30" s="16"/>
      <c r="I30" s="16"/>
      <c r="J30" s="16"/>
      <c r="K30" s="16">
        <v>930</v>
      </c>
      <c r="L30" s="16"/>
      <c r="M30" s="16"/>
      <c r="N30" s="16"/>
      <c r="O30" s="16"/>
      <c r="P30" s="16"/>
      <c r="Q30" s="16"/>
      <c r="R30" s="16"/>
      <c r="S30" s="16"/>
      <c r="T30" s="16">
        <v>930</v>
      </c>
    </row>
    <row r="31" spans="1:62" ht="14.45" x14ac:dyDescent="0.3">
      <c r="A31" s="15" t="s">
        <v>329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spans="1:62" ht="14.45" x14ac:dyDescent="0.3">
      <c r="A32" s="15" t="s">
        <v>330</v>
      </c>
      <c r="B32" s="16"/>
      <c r="C32" s="16">
        <v>714</v>
      </c>
      <c r="D32" s="16"/>
      <c r="E32" s="16">
        <v>1</v>
      </c>
      <c r="F32" s="16"/>
      <c r="G32" s="16"/>
      <c r="H32" s="16"/>
      <c r="I32" s="16"/>
      <c r="J32" s="16"/>
      <c r="K32" s="16"/>
      <c r="L32" s="16">
        <v>452</v>
      </c>
      <c r="M32" s="16">
        <v>3558</v>
      </c>
      <c r="N32" s="16">
        <v>706</v>
      </c>
      <c r="O32" s="16">
        <v>165</v>
      </c>
      <c r="P32" s="16"/>
      <c r="Q32" s="16">
        <v>155</v>
      </c>
      <c r="R32" s="16"/>
      <c r="S32" s="16"/>
      <c r="T32" s="16">
        <v>5751</v>
      </c>
    </row>
    <row r="33" spans="1:20" ht="14.45" x14ac:dyDescent="0.3">
      <c r="A33" s="15" t="s">
        <v>334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>
        <v>148</v>
      </c>
      <c r="M33" s="16"/>
      <c r="N33" s="16"/>
      <c r="O33" s="16">
        <v>350</v>
      </c>
      <c r="P33" s="16"/>
      <c r="Q33" s="16"/>
      <c r="R33" s="16"/>
      <c r="S33" s="16"/>
      <c r="T33" s="16">
        <v>498</v>
      </c>
    </row>
    <row r="34" spans="1:20" ht="14.45" x14ac:dyDescent="0.3">
      <c r="A34" s="15" t="s">
        <v>333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245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245</v>
      </c>
    </row>
    <row r="35" spans="1:20" ht="14.45" x14ac:dyDescent="0.3">
      <c r="A35" s="15" t="s">
        <v>348</v>
      </c>
      <c r="B35" s="16">
        <v>0</v>
      </c>
      <c r="C35" s="16">
        <v>0</v>
      </c>
      <c r="D35" s="16">
        <v>159.1867321867322</v>
      </c>
      <c r="E35" s="16">
        <v>0</v>
      </c>
      <c r="F35" s="16">
        <v>0</v>
      </c>
      <c r="G35" s="16">
        <v>0</v>
      </c>
      <c r="H35" s="16">
        <v>186.18427518427518</v>
      </c>
      <c r="I35" s="16">
        <v>0</v>
      </c>
      <c r="J35" s="16">
        <v>0</v>
      </c>
      <c r="K35" s="16">
        <v>0</v>
      </c>
      <c r="L35" s="16">
        <v>290.71744471744472</v>
      </c>
      <c r="M35" s="16">
        <v>0</v>
      </c>
      <c r="N35" s="16">
        <v>669.83538083538087</v>
      </c>
      <c r="O35" s="16">
        <v>413.35872235872239</v>
      </c>
      <c r="P35" s="16">
        <v>0</v>
      </c>
      <c r="Q35" s="16">
        <v>235.73464373464373</v>
      </c>
      <c r="R35" s="16">
        <v>0</v>
      </c>
      <c r="S35" s="16">
        <v>0</v>
      </c>
      <c r="T35" s="16">
        <v>1955.0171990171991</v>
      </c>
    </row>
    <row r="36" spans="1:20" ht="14.45" x14ac:dyDescent="0.3">
      <c r="A36" s="15" t="s">
        <v>349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>
        <v>212</v>
      </c>
      <c r="M36" s="16"/>
      <c r="N36" s="16">
        <v>676</v>
      </c>
      <c r="O36" s="16"/>
      <c r="P36" s="16"/>
      <c r="Q36" s="16"/>
      <c r="R36" s="16"/>
      <c r="S36" s="16"/>
      <c r="T36" s="16">
        <v>888</v>
      </c>
    </row>
    <row r="37" spans="1:20" ht="14.45" x14ac:dyDescent="0.3">
      <c r="A37" s="15" t="s">
        <v>350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254</v>
      </c>
      <c r="M37" s="16">
        <v>0</v>
      </c>
      <c r="N37" s="16">
        <v>187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441</v>
      </c>
    </row>
    <row r="38" spans="1:20" ht="14.45" x14ac:dyDescent="0.3">
      <c r="A38" s="15" t="s">
        <v>351</v>
      </c>
      <c r="B38" s="16"/>
      <c r="C38" s="16"/>
      <c r="D38" s="16"/>
      <c r="E38" s="16"/>
      <c r="F38" s="16"/>
      <c r="G38" s="16"/>
      <c r="H38" s="16"/>
      <c r="I38" s="16"/>
      <c r="J38" s="16"/>
      <c r="K38" s="16">
        <v>1892</v>
      </c>
      <c r="L38" s="16"/>
      <c r="M38" s="16"/>
      <c r="N38" s="16">
        <v>609</v>
      </c>
      <c r="O38" s="16">
        <v>84</v>
      </c>
      <c r="P38" s="16"/>
      <c r="Q38" s="16"/>
      <c r="R38" s="16">
        <v>95</v>
      </c>
      <c r="S38" s="16">
        <v>160</v>
      </c>
      <c r="T38" s="16">
        <v>2840</v>
      </c>
    </row>
    <row r="39" spans="1:20" ht="14.45" x14ac:dyDescent="0.3">
      <c r="A39" s="15" t="s">
        <v>352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>
        <v>1500</v>
      </c>
      <c r="M39" s="16"/>
      <c r="N39" s="16">
        <v>100</v>
      </c>
      <c r="O39" s="16"/>
      <c r="P39" s="16"/>
      <c r="Q39" s="16"/>
      <c r="R39" s="16"/>
      <c r="S39" s="16"/>
      <c r="T39" s="16">
        <v>1600</v>
      </c>
    </row>
    <row r="40" spans="1:20" ht="14.45" x14ac:dyDescent="0.3">
      <c r="A40" s="15" t="s">
        <v>347</v>
      </c>
      <c r="B40" s="16"/>
      <c r="C40" s="16"/>
      <c r="D40" s="16"/>
      <c r="E40" s="16"/>
      <c r="F40" s="16"/>
      <c r="G40" s="16"/>
      <c r="H40" s="16">
        <v>5</v>
      </c>
      <c r="I40" s="16"/>
      <c r="J40" s="16"/>
      <c r="K40" s="16"/>
      <c r="L40" s="16">
        <v>99</v>
      </c>
      <c r="M40" s="16"/>
      <c r="N40" s="16">
        <v>5</v>
      </c>
      <c r="O40" s="16">
        <v>1</v>
      </c>
      <c r="P40" s="16"/>
      <c r="Q40" s="16"/>
      <c r="R40" s="16"/>
      <c r="S40" s="16"/>
      <c r="T40" s="16">
        <v>110</v>
      </c>
    </row>
    <row r="41" spans="1:20" ht="14.45" x14ac:dyDescent="0.3">
      <c r="A41" s="15" t="s">
        <v>335</v>
      </c>
      <c r="B41" s="16"/>
      <c r="C41" s="16"/>
      <c r="D41" s="16"/>
      <c r="E41" s="16"/>
      <c r="F41" s="16"/>
      <c r="G41" s="16"/>
      <c r="H41" s="16"/>
      <c r="I41" s="16"/>
      <c r="J41" s="16">
        <v>567</v>
      </c>
      <c r="K41" s="16"/>
      <c r="L41" s="16"/>
      <c r="M41" s="16"/>
      <c r="N41" s="16"/>
      <c r="O41" s="16">
        <v>200</v>
      </c>
      <c r="P41" s="16"/>
      <c r="Q41" s="16"/>
      <c r="R41" s="16"/>
      <c r="S41" s="16"/>
      <c r="T41" s="16">
        <v>767</v>
      </c>
    </row>
    <row r="42" spans="1:20" ht="14.45" x14ac:dyDescent="0.3">
      <c r="A42" s="15" t="s">
        <v>337</v>
      </c>
      <c r="B42" s="16">
        <v>0</v>
      </c>
      <c r="C42" s="16">
        <v>714</v>
      </c>
      <c r="D42" s="16">
        <v>159.1867321867322</v>
      </c>
      <c r="E42" s="16">
        <v>1</v>
      </c>
      <c r="F42" s="16">
        <v>0</v>
      </c>
      <c r="G42" s="16">
        <v>0</v>
      </c>
      <c r="H42" s="16">
        <v>191.18427518427518</v>
      </c>
      <c r="I42" s="16">
        <v>0</v>
      </c>
      <c r="J42" s="16">
        <v>567</v>
      </c>
      <c r="K42" s="16">
        <v>2822</v>
      </c>
      <c r="L42" s="16">
        <v>2955.7174447174448</v>
      </c>
      <c r="M42" s="16">
        <v>3558</v>
      </c>
      <c r="N42" s="16">
        <v>3197.8353808353809</v>
      </c>
      <c r="O42" s="16">
        <v>1213.3587223587224</v>
      </c>
      <c r="P42" s="16">
        <v>0</v>
      </c>
      <c r="Q42" s="16">
        <v>390.73464373464373</v>
      </c>
      <c r="R42" s="16">
        <v>95</v>
      </c>
      <c r="S42" s="16">
        <v>160</v>
      </c>
      <c r="T42" s="16">
        <v>16025.017199017198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BW30"/>
  <sheetViews>
    <sheetView topLeftCell="AN5" workbookViewId="0">
      <selection activeCell="AY38" sqref="AY38"/>
    </sheetView>
  </sheetViews>
  <sheetFormatPr defaultRowHeight="15" x14ac:dyDescent="0.25"/>
  <cols>
    <col min="1" max="1" width="39.5703125" style="121" customWidth="1"/>
    <col min="2" max="2" width="13.28515625" style="122" customWidth="1"/>
    <col min="3" max="40" width="11" style="121" customWidth="1"/>
    <col min="41" max="65" width="10.7109375" customWidth="1"/>
    <col min="66" max="74" width="11" style="121" customWidth="1"/>
    <col min="75" max="75" width="9.140625" style="121"/>
  </cols>
  <sheetData>
    <row r="1" spans="1:75" ht="18" x14ac:dyDescent="0.25">
      <c r="A1" s="462" t="s">
        <v>383</v>
      </c>
      <c r="B1" s="463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BN1"/>
      <c r="BO1"/>
      <c r="BP1"/>
      <c r="BQ1"/>
      <c r="BR1"/>
      <c r="BS1"/>
      <c r="BT1"/>
      <c r="BU1"/>
      <c r="BV1"/>
      <c r="BW1"/>
    </row>
    <row r="2" spans="1:75" ht="15.75" x14ac:dyDescent="0.25">
      <c r="A2" s="464" t="s">
        <v>487</v>
      </c>
      <c r="B2" s="465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BN2"/>
      <c r="BO2"/>
      <c r="BP2"/>
      <c r="BQ2"/>
      <c r="BR2"/>
      <c r="BS2"/>
      <c r="BT2"/>
      <c r="BU2"/>
      <c r="BV2"/>
      <c r="BW2"/>
    </row>
    <row r="3" spans="1:75" ht="15.75" thickBot="1" x14ac:dyDescent="0.3">
      <c r="A3" s="466" t="s">
        <v>384</v>
      </c>
      <c r="B3" s="467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BN3"/>
      <c r="BO3"/>
      <c r="BP3"/>
      <c r="BQ3"/>
      <c r="BR3"/>
      <c r="BS3"/>
      <c r="BT3"/>
      <c r="BU3"/>
      <c r="BV3"/>
      <c r="BW3"/>
    </row>
    <row r="4" spans="1:75" x14ac:dyDescent="0.25">
      <c r="A4"/>
      <c r="B4" s="11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BN4"/>
      <c r="BO4"/>
      <c r="BP4"/>
      <c r="BQ4"/>
      <c r="BR4"/>
      <c r="BS4"/>
      <c r="BT4"/>
      <c r="BU4"/>
      <c r="BV4"/>
      <c r="BW4"/>
    </row>
    <row r="5" spans="1:75" x14ac:dyDescent="0.25">
      <c r="A5"/>
      <c r="B5" s="114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BN5"/>
      <c r="BO5"/>
      <c r="BP5"/>
      <c r="BQ5"/>
      <c r="BR5"/>
      <c r="BS5"/>
      <c r="BT5"/>
      <c r="BU5"/>
      <c r="BV5"/>
      <c r="BW5"/>
    </row>
    <row r="6" spans="1:75" x14ac:dyDescent="0.25">
      <c r="A6"/>
      <c r="B6" s="114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W6" s="115" t="s">
        <v>386</v>
      </c>
      <c r="AX6" s="116" t="s">
        <v>386</v>
      </c>
      <c r="AY6" s="116" t="s">
        <v>386</v>
      </c>
      <c r="AZ6" s="116" t="s">
        <v>386</v>
      </c>
      <c r="BA6" s="117" t="s">
        <v>387</v>
      </c>
      <c r="BB6" s="117" t="s">
        <v>387</v>
      </c>
      <c r="BC6" s="117" t="s">
        <v>387</v>
      </c>
      <c r="BD6" s="117" t="s">
        <v>387</v>
      </c>
      <c r="BE6" s="118" t="s">
        <v>388</v>
      </c>
      <c r="BF6" s="118" t="s">
        <v>388</v>
      </c>
      <c r="BG6" s="118" t="s">
        <v>388</v>
      </c>
      <c r="BH6" s="118" t="s">
        <v>388</v>
      </c>
      <c r="BI6" s="119" t="s">
        <v>389</v>
      </c>
      <c r="BJ6" s="119" t="s">
        <v>389</v>
      </c>
      <c r="BK6" s="119" t="s">
        <v>389</v>
      </c>
      <c r="BL6" s="119" t="s">
        <v>389</v>
      </c>
      <c r="BN6"/>
      <c r="BO6"/>
      <c r="BP6"/>
      <c r="BQ6"/>
      <c r="BR6"/>
      <c r="BS6"/>
      <c r="BT6"/>
      <c r="BU6"/>
      <c r="BV6"/>
      <c r="BW6"/>
    </row>
    <row r="7" spans="1:75" s="114" customFormat="1" ht="12.75" x14ac:dyDescent="0.2">
      <c r="B7" s="114" t="s">
        <v>390</v>
      </c>
      <c r="C7" s="120" t="s">
        <v>391</v>
      </c>
      <c r="D7" s="120" t="s">
        <v>392</v>
      </c>
      <c r="E7" s="120" t="s">
        <v>393</v>
      </c>
      <c r="F7" s="120" t="s">
        <v>394</v>
      </c>
      <c r="G7" s="120" t="s">
        <v>395</v>
      </c>
      <c r="H7" s="120" t="s">
        <v>396</v>
      </c>
      <c r="I7" s="120" t="s">
        <v>397</v>
      </c>
      <c r="J7" s="120" t="s">
        <v>398</v>
      </c>
      <c r="K7" s="120" t="s">
        <v>399</v>
      </c>
      <c r="L7" s="120" t="s">
        <v>400</v>
      </c>
      <c r="M7" s="120" t="s">
        <v>401</v>
      </c>
      <c r="N7" s="120" t="s">
        <v>402</v>
      </c>
      <c r="O7" s="120" t="s">
        <v>403</v>
      </c>
      <c r="P7" s="120" t="s">
        <v>404</v>
      </c>
      <c r="Q7" s="120" t="s">
        <v>405</v>
      </c>
      <c r="R7" s="120" t="s">
        <v>406</v>
      </c>
      <c r="S7" s="120" t="s">
        <v>407</v>
      </c>
      <c r="T7" s="120" t="s">
        <v>408</v>
      </c>
      <c r="U7" s="120" t="s">
        <v>409</v>
      </c>
      <c r="V7" s="120" t="s">
        <v>410</v>
      </c>
      <c r="W7" s="120" t="s">
        <v>411</v>
      </c>
      <c r="X7" s="120" t="s">
        <v>412</v>
      </c>
      <c r="Y7" s="120" t="s">
        <v>413</v>
      </c>
      <c r="Z7" s="120" t="s">
        <v>414</v>
      </c>
      <c r="AA7" s="120" t="s">
        <v>415</v>
      </c>
      <c r="AB7" s="120" t="s">
        <v>416</v>
      </c>
      <c r="AC7" s="120" t="s">
        <v>417</v>
      </c>
      <c r="AD7" s="120" t="s">
        <v>418</v>
      </c>
      <c r="AE7" s="120" t="s">
        <v>419</v>
      </c>
      <c r="AF7" s="120" t="s">
        <v>420</v>
      </c>
      <c r="AG7" s="120" t="s">
        <v>421</v>
      </c>
      <c r="AH7" s="120" t="s">
        <v>422</v>
      </c>
      <c r="AI7" s="120" t="s">
        <v>423</v>
      </c>
      <c r="AJ7" s="120" t="s">
        <v>424</v>
      </c>
      <c r="AK7" s="120" t="s">
        <v>425</v>
      </c>
      <c r="AL7" s="120" t="s">
        <v>426</v>
      </c>
      <c r="AM7" s="120" t="s">
        <v>427</v>
      </c>
      <c r="AN7" s="120" t="s">
        <v>428</v>
      </c>
      <c r="AO7" s="120" t="s">
        <v>429</v>
      </c>
      <c r="AP7" s="120" t="s">
        <v>430</v>
      </c>
      <c r="AQ7" s="120" t="s">
        <v>431</v>
      </c>
      <c r="AR7" s="120" t="s">
        <v>432</v>
      </c>
      <c r="AS7" s="120" t="s">
        <v>433</v>
      </c>
      <c r="AT7" s="120" t="s">
        <v>434</v>
      </c>
      <c r="AU7" s="114" t="s">
        <v>435</v>
      </c>
      <c r="AV7" s="114" t="s">
        <v>436</v>
      </c>
      <c r="AW7" s="114" t="s">
        <v>437</v>
      </c>
      <c r="AX7" s="114" t="s">
        <v>438</v>
      </c>
      <c r="AY7" s="114" t="s">
        <v>439</v>
      </c>
      <c r="AZ7" s="114" t="s">
        <v>440</v>
      </c>
      <c r="BA7" s="114" t="s">
        <v>441</v>
      </c>
      <c r="BB7" s="114" t="s">
        <v>442</v>
      </c>
      <c r="BC7" s="114" t="s">
        <v>443</v>
      </c>
      <c r="BD7" s="114" t="s">
        <v>444</v>
      </c>
      <c r="BE7" s="114" t="s">
        <v>445</v>
      </c>
      <c r="BF7" s="114" t="s">
        <v>446</v>
      </c>
      <c r="BG7" s="114" t="s">
        <v>447</v>
      </c>
      <c r="BH7" s="114" t="s">
        <v>448</v>
      </c>
      <c r="BI7" s="114" t="s">
        <v>449</v>
      </c>
      <c r="BJ7" s="114" t="s">
        <v>450</v>
      </c>
      <c r="BK7" s="114" t="s">
        <v>451</v>
      </c>
      <c r="BL7" s="114" t="s">
        <v>452</v>
      </c>
      <c r="BM7" s="114" t="s">
        <v>453</v>
      </c>
      <c r="BN7" s="114" t="s">
        <v>454</v>
      </c>
      <c r="BO7" s="114" t="s">
        <v>455</v>
      </c>
      <c r="BP7" s="114" t="s">
        <v>456</v>
      </c>
      <c r="BQ7" s="114" t="s">
        <v>457</v>
      </c>
      <c r="BR7" s="114" t="s">
        <v>458</v>
      </c>
      <c r="BS7" s="114" t="s">
        <v>459</v>
      </c>
      <c r="BT7" s="114" t="s">
        <v>460</v>
      </c>
      <c r="BU7" s="114" t="s">
        <v>461</v>
      </c>
      <c r="BV7" s="114" t="s">
        <v>462</v>
      </c>
      <c r="BW7" s="114" t="s">
        <v>463</v>
      </c>
    </row>
    <row r="8" spans="1:75" x14ac:dyDescent="0.25">
      <c r="A8" s="114" t="s">
        <v>464</v>
      </c>
      <c r="B8" s="114" t="s">
        <v>465</v>
      </c>
      <c r="C8" s="108">
        <v>2.036</v>
      </c>
      <c r="D8" s="108">
        <v>2.0609999999999999</v>
      </c>
      <c r="E8" s="108">
        <v>2.0659999999999998</v>
      </c>
      <c r="F8" s="108">
        <v>2.0880000000000001</v>
      </c>
      <c r="G8" s="108">
        <v>2.105</v>
      </c>
      <c r="H8" s="108">
        <v>2.1160000000000001</v>
      </c>
      <c r="I8" s="108">
        <v>2.15</v>
      </c>
      <c r="J8" s="108">
        <v>2.17</v>
      </c>
      <c r="K8" s="108">
        <v>2.1880000000000002</v>
      </c>
      <c r="L8" s="108">
        <v>2.2149999999999999</v>
      </c>
      <c r="M8" s="108">
        <v>2.2349999999999999</v>
      </c>
      <c r="N8" s="108">
        <v>2.222</v>
      </c>
      <c r="O8" s="108">
        <v>2.2349999999999999</v>
      </c>
      <c r="P8" s="108">
        <v>2.262</v>
      </c>
      <c r="Q8" s="108">
        <v>2.2749999999999999</v>
      </c>
      <c r="R8" s="108">
        <v>2.3029999999999999</v>
      </c>
      <c r="S8" s="108">
        <v>2.3220000000000001</v>
      </c>
      <c r="T8" s="108">
        <v>2.363</v>
      </c>
      <c r="U8" s="108">
        <v>2.403</v>
      </c>
      <c r="V8" s="108">
        <v>2.3519999999999999</v>
      </c>
      <c r="W8" s="108">
        <v>2.3460000000000001</v>
      </c>
      <c r="X8" s="108">
        <v>2.351</v>
      </c>
      <c r="Y8" s="108">
        <v>2.371</v>
      </c>
      <c r="Z8" s="108">
        <v>2.3849999999999998</v>
      </c>
      <c r="AA8" s="108">
        <v>2.3849999999999998</v>
      </c>
      <c r="AB8" s="108">
        <v>2.3860000000000001</v>
      </c>
      <c r="AC8" s="108">
        <v>2.4009999999999998</v>
      </c>
      <c r="AD8" s="108">
        <v>2.4239999999999999</v>
      </c>
      <c r="AE8" s="108">
        <v>2.4369999999999998</v>
      </c>
      <c r="AF8" s="108">
        <v>2.4809999999999999</v>
      </c>
      <c r="AG8" s="108">
        <v>2.492</v>
      </c>
      <c r="AH8" s="108">
        <v>2.4990000000000001</v>
      </c>
      <c r="AI8" s="108">
        <v>2.52</v>
      </c>
      <c r="AJ8" s="108">
        <v>2.524</v>
      </c>
      <c r="AK8" s="108">
        <v>2.5329999999999999</v>
      </c>
      <c r="AL8" s="108">
        <v>2.5499999999999998</v>
      </c>
      <c r="AM8" s="108">
        <v>2.5630000000000002</v>
      </c>
      <c r="AN8" s="108">
        <v>2.5590000000000002</v>
      </c>
      <c r="AO8" s="108">
        <v>2.5750000000000002</v>
      </c>
      <c r="AP8" s="108">
        <v>2.589</v>
      </c>
      <c r="AQ8" s="108">
        <v>2.6059999999999999</v>
      </c>
      <c r="AR8" s="108">
        <v>2.6139999999999999</v>
      </c>
      <c r="AS8" s="108">
        <v>2.6160000000000001</v>
      </c>
      <c r="AT8" s="108">
        <v>2.6190000000000002</v>
      </c>
      <c r="AU8">
        <v>2.6219999999999999</v>
      </c>
      <c r="AV8">
        <v>2.63</v>
      </c>
      <c r="AW8">
        <v>2.6240000000000001</v>
      </c>
      <c r="AX8">
        <v>2.6259999999999999</v>
      </c>
      <c r="AY8">
        <v>2.6240000000000001</v>
      </c>
      <c r="AZ8">
        <v>2.6269999999999998</v>
      </c>
      <c r="BA8">
        <v>2.6429999999999998</v>
      </c>
      <c r="BB8">
        <v>2.6669999999999998</v>
      </c>
      <c r="BC8">
        <v>2.6749999999999998</v>
      </c>
      <c r="BD8">
        <v>2.6920000000000002</v>
      </c>
      <c r="BE8">
        <v>2.7130000000000001</v>
      </c>
      <c r="BF8">
        <v>2.7250000000000001</v>
      </c>
      <c r="BG8">
        <v>2.7440000000000002</v>
      </c>
      <c r="BH8">
        <v>2.7639999999999998</v>
      </c>
      <c r="BI8">
        <v>2.7829999999999999</v>
      </c>
      <c r="BJ8">
        <v>2.802</v>
      </c>
      <c r="BK8">
        <v>2.82</v>
      </c>
      <c r="BL8">
        <v>2.8380000000000001</v>
      </c>
      <c r="BM8">
        <v>2.8559999999999999</v>
      </c>
      <c r="BN8">
        <v>2.875</v>
      </c>
      <c r="BO8">
        <v>2.8940000000000001</v>
      </c>
      <c r="BP8">
        <v>2.9129999999999998</v>
      </c>
      <c r="BQ8">
        <v>2.9329999999999998</v>
      </c>
      <c r="BR8">
        <v>2.9529999999999998</v>
      </c>
      <c r="BS8">
        <v>2.972</v>
      </c>
      <c r="BT8">
        <v>2.9929999999999999</v>
      </c>
      <c r="BU8">
        <v>3.0150000000000001</v>
      </c>
      <c r="BV8">
        <v>3.0339999999999998</v>
      </c>
      <c r="BW8"/>
    </row>
    <row r="9" spans="1:75" x14ac:dyDescent="0.25">
      <c r="A9" s="114" t="s">
        <v>466</v>
      </c>
      <c r="B9" s="114" t="s">
        <v>467</v>
      </c>
      <c r="C9" s="108">
        <v>2.036</v>
      </c>
      <c r="D9" s="108">
        <v>2.0609999999999999</v>
      </c>
      <c r="E9" s="108">
        <v>2.0659999999999998</v>
      </c>
      <c r="F9" s="108">
        <v>2.0880000000000001</v>
      </c>
      <c r="G9" s="108">
        <v>2.105</v>
      </c>
      <c r="H9" s="108">
        <v>2.1160000000000001</v>
      </c>
      <c r="I9" s="108">
        <v>2.15</v>
      </c>
      <c r="J9" s="108">
        <v>2.17</v>
      </c>
      <c r="K9" s="108">
        <v>2.1880000000000002</v>
      </c>
      <c r="L9" s="108">
        <v>2.2149999999999999</v>
      </c>
      <c r="M9" s="108">
        <v>2.2349999999999999</v>
      </c>
      <c r="N9" s="108">
        <v>2.222</v>
      </c>
      <c r="O9" s="108">
        <v>2.2349999999999999</v>
      </c>
      <c r="P9" s="108">
        <v>2.262</v>
      </c>
      <c r="Q9" s="108">
        <v>2.2749999999999999</v>
      </c>
      <c r="R9" s="108">
        <v>2.3029999999999999</v>
      </c>
      <c r="S9" s="108">
        <v>2.3220000000000001</v>
      </c>
      <c r="T9" s="108">
        <v>2.363</v>
      </c>
      <c r="U9" s="108">
        <v>2.403</v>
      </c>
      <c r="V9" s="108">
        <v>2.3519999999999999</v>
      </c>
      <c r="W9" s="108">
        <v>2.3460000000000001</v>
      </c>
      <c r="X9" s="108">
        <v>2.351</v>
      </c>
      <c r="Y9" s="108">
        <v>2.371</v>
      </c>
      <c r="Z9" s="108">
        <v>2.3849999999999998</v>
      </c>
      <c r="AA9" s="108">
        <v>2.3849999999999998</v>
      </c>
      <c r="AB9" s="108">
        <v>2.3860000000000001</v>
      </c>
      <c r="AC9" s="108">
        <v>2.4009999999999998</v>
      </c>
      <c r="AD9" s="108">
        <v>2.4239999999999999</v>
      </c>
      <c r="AE9" s="108">
        <v>2.4369999999999998</v>
      </c>
      <c r="AF9" s="108">
        <v>2.4809999999999999</v>
      </c>
      <c r="AG9" s="108">
        <v>2.492</v>
      </c>
      <c r="AH9" s="108">
        <v>2.4990000000000001</v>
      </c>
      <c r="AI9" s="108">
        <v>2.52</v>
      </c>
      <c r="AJ9" s="108">
        <v>2.524</v>
      </c>
      <c r="AK9" s="108">
        <v>2.5329999999999999</v>
      </c>
      <c r="AL9" s="108">
        <v>2.5499999999999998</v>
      </c>
      <c r="AM9" s="108">
        <v>2.5630000000000002</v>
      </c>
      <c r="AN9" s="108">
        <v>2.5590000000000002</v>
      </c>
      <c r="AO9" s="108">
        <v>2.5750000000000002</v>
      </c>
      <c r="AP9" s="108">
        <v>2.589</v>
      </c>
      <c r="AQ9" s="108">
        <v>2.6059999999999999</v>
      </c>
      <c r="AR9" s="108">
        <v>2.6139999999999999</v>
      </c>
      <c r="AS9" s="108">
        <v>2.6160000000000001</v>
      </c>
      <c r="AT9" s="108">
        <v>2.6190000000000002</v>
      </c>
      <c r="AU9">
        <v>2.6219999999999999</v>
      </c>
      <c r="AV9">
        <v>2.63</v>
      </c>
      <c r="AW9">
        <v>2.6240000000000001</v>
      </c>
      <c r="AX9">
        <v>2.6259999999999999</v>
      </c>
      <c r="AY9">
        <v>2.6240000000000001</v>
      </c>
      <c r="AZ9">
        <v>2.6230000000000002</v>
      </c>
      <c r="BA9">
        <v>2.6339999999999999</v>
      </c>
      <c r="BB9">
        <v>2.6520000000000001</v>
      </c>
      <c r="BC9">
        <v>2.6589999999999998</v>
      </c>
      <c r="BD9">
        <v>2.6709999999999998</v>
      </c>
      <c r="BE9">
        <v>2.6869999999999998</v>
      </c>
      <c r="BF9">
        <v>2.6960000000000002</v>
      </c>
      <c r="BG9">
        <v>2.7120000000000002</v>
      </c>
      <c r="BH9">
        <v>2.7269999999999999</v>
      </c>
      <c r="BI9">
        <v>2.7429999999999999</v>
      </c>
      <c r="BJ9">
        <v>2.7589999999999999</v>
      </c>
      <c r="BK9">
        <v>2.7759999999999998</v>
      </c>
      <c r="BL9">
        <v>2.7919999999999998</v>
      </c>
      <c r="BM9">
        <v>2.8090000000000002</v>
      </c>
      <c r="BN9">
        <v>2.827</v>
      </c>
      <c r="BO9">
        <v>2.8450000000000002</v>
      </c>
      <c r="BP9">
        <v>2.863</v>
      </c>
      <c r="BQ9">
        <v>2.8809999999999998</v>
      </c>
      <c r="BR9">
        <v>2.9</v>
      </c>
      <c r="BS9">
        <v>2.92</v>
      </c>
      <c r="BT9">
        <v>2.9390000000000001</v>
      </c>
      <c r="BU9">
        <v>2.96</v>
      </c>
      <c r="BV9">
        <v>2.9790000000000001</v>
      </c>
      <c r="BW9"/>
    </row>
    <row r="10" spans="1:75" x14ac:dyDescent="0.25">
      <c r="A10" s="114" t="s">
        <v>468</v>
      </c>
      <c r="B10" s="114" t="s">
        <v>469</v>
      </c>
      <c r="C10" s="108">
        <v>2.036</v>
      </c>
      <c r="D10" s="108">
        <v>2.0609999999999999</v>
      </c>
      <c r="E10" s="108">
        <v>2.0659999999999998</v>
      </c>
      <c r="F10" s="108">
        <v>2.0880000000000001</v>
      </c>
      <c r="G10" s="108">
        <v>2.105</v>
      </c>
      <c r="H10" s="108">
        <v>2.1160000000000001</v>
      </c>
      <c r="I10" s="108">
        <v>2.15</v>
      </c>
      <c r="J10" s="108">
        <v>2.17</v>
      </c>
      <c r="K10" s="108">
        <v>2.1880000000000002</v>
      </c>
      <c r="L10" s="108">
        <v>2.2149999999999999</v>
      </c>
      <c r="M10" s="108">
        <v>2.2349999999999999</v>
      </c>
      <c r="N10" s="108">
        <v>2.222</v>
      </c>
      <c r="O10" s="108">
        <v>2.2349999999999999</v>
      </c>
      <c r="P10" s="108">
        <v>2.262</v>
      </c>
      <c r="Q10" s="108">
        <v>2.2749999999999999</v>
      </c>
      <c r="R10" s="108">
        <v>2.3029999999999999</v>
      </c>
      <c r="S10" s="108">
        <v>2.3220000000000001</v>
      </c>
      <c r="T10" s="108">
        <v>2.363</v>
      </c>
      <c r="U10" s="108">
        <v>2.403</v>
      </c>
      <c r="V10" s="108">
        <v>2.3519999999999999</v>
      </c>
      <c r="W10" s="108">
        <v>2.3460000000000001</v>
      </c>
      <c r="X10" s="108">
        <v>2.351</v>
      </c>
      <c r="Y10" s="108">
        <v>2.371</v>
      </c>
      <c r="Z10" s="108">
        <v>2.3849999999999998</v>
      </c>
      <c r="AA10" s="108">
        <v>2.3849999999999998</v>
      </c>
      <c r="AB10" s="108">
        <v>2.3860000000000001</v>
      </c>
      <c r="AC10" s="108">
        <v>2.4009999999999998</v>
      </c>
      <c r="AD10" s="108">
        <v>2.4239999999999999</v>
      </c>
      <c r="AE10" s="108">
        <v>2.4369999999999998</v>
      </c>
      <c r="AF10" s="108">
        <v>2.4809999999999999</v>
      </c>
      <c r="AG10" s="108">
        <v>2.492</v>
      </c>
      <c r="AH10" s="108">
        <v>2.4990000000000001</v>
      </c>
      <c r="AI10" s="108">
        <v>2.52</v>
      </c>
      <c r="AJ10" s="108">
        <v>2.524</v>
      </c>
      <c r="AK10" s="108">
        <v>2.5329999999999999</v>
      </c>
      <c r="AL10" s="108">
        <v>2.5499999999999998</v>
      </c>
      <c r="AM10" s="108">
        <v>2.5630000000000002</v>
      </c>
      <c r="AN10" s="108">
        <v>2.5590000000000002</v>
      </c>
      <c r="AO10" s="108">
        <v>2.5750000000000002</v>
      </c>
      <c r="AP10" s="108">
        <v>2.589</v>
      </c>
      <c r="AQ10" s="108">
        <v>2.6059999999999999</v>
      </c>
      <c r="AR10" s="108">
        <v>2.6139999999999999</v>
      </c>
      <c r="AS10" s="108">
        <v>2.6160000000000001</v>
      </c>
      <c r="AT10" s="108">
        <v>2.6190000000000002</v>
      </c>
      <c r="AU10">
        <v>2.6219999999999999</v>
      </c>
      <c r="AV10">
        <v>2.63</v>
      </c>
      <c r="AW10">
        <v>2.6240000000000001</v>
      </c>
      <c r="AX10">
        <v>2.6259999999999999</v>
      </c>
      <c r="AY10">
        <v>2.6240000000000001</v>
      </c>
      <c r="AZ10">
        <v>2.629</v>
      </c>
      <c r="BA10">
        <v>2.6469999999999998</v>
      </c>
      <c r="BB10">
        <v>2.6749999999999998</v>
      </c>
      <c r="BC10">
        <v>2.6850000000000001</v>
      </c>
      <c r="BD10">
        <v>2.7069999999999999</v>
      </c>
      <c r="BE10">
        <v>2.734</v>
      </c>
      <c r="BF10">
        <v>2.75</v>
      </c>
      <c r="BG10">
        <v>2.774</v>
      </c>
      <c r="BH10">
        <v>2.8</v>
      </c>
      <c r="BI10">
        <v>2.8239999999999998</v>
      </c>
      <c r="BJ10">
        <v>2.8490000000000002</v>
      </c>
      <c r="BK10">
        <v>2.8730000000000002</v>
      </c>
      <c r="BL10">
        <v>2.8980000000000001</v>
      </c>
      <c r="BM10">
        <v>2.923</v>
      </c>
      <c r="BN10">
        <v>2.9489999999999998</v>
      </c>
      <c r="BO10">
        <v>2.9750000000000001</v>
      </c>
      <c r="BP10">
        <v>3.0030000000000001</v>
      </c>
      <c r="BQ10">
        <v>3.0310000000000001</v>
      </c>
      <c r="BR10">
        <v>3.0590000000000002</v>
      </c>
      <c r="BS10">
        <v>3.0880000000000001</v>
      </c>
      <c r="BT10">
        <v>3.1179999999999999</v>
      </c>
      <c r="BU10">
        <v>3.149</v>
      </c>
      <c r="BV10">
        <v>3.1779999999999999</v>
      </c>
      <c r="BW10"/>
    </row>
    <row r="11" spans="1:75" x14ac:dyDescent="0.25">
      <c r="A11"/>
      <c r="B11" s="114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BN11"/>
      <c r="BO11"/>
      <c r="BP11"/>
      <c r="BQ11"/>
      <c r="BR11"/>
      <c r="BS11"/>
      <c r="BT11"/>
      <c r="BU11"/>
      <c r="BV11"/>
      <c r="BW11"/>
    </row>
    <row r="12" spans="1:75" x14ac:dyDescent="0.25">
      <c r="AO12" s="17"/>
      <c r="AP12" s="17"/>
      <c r="AQ12" s="17"/>
      <c r="AR12" s="17"/>
    </row>
    <row r="13" spans="1:75" x14ac:dyDescent="0.25">
      <c r="AO13" s="17"/>
      <c r="AP13" s="17"/>
      <c r="AQ13" s="17"/>
      <c r="AR13" s="17"/>
    </row>
    <row r="14" spans="1:75" x14ac:dyDescent="0.25">
      <c r="AO14" s="108"/>
      <c r="AP14" s="108"/>
      <c r="AQ14" s="108"/>
    </row>
    <row r="15" spans="1:75" x14ac:dyDescent="0.25">
      <c r="AO15" s="108"/>
      <c r="AP15" s="108"/>
      <c r="AQ15" s="108"/>
    </row>
    <row r="16" spans="1:75" x14ac:dyDescent="0.25">
      <c r="AO16" s="108"/>
      <c r="AP16" s="108"/>
      <c r="AQ16" s="108"/>
    </row>
    <row r="17" spans="42:75" x14ac:dyDescent="0.25">
      <c r="AP17" s="122" t="s">
        <v>470</v>
      </c>
      <c r="AQ17" s="121"/>
      <c r="AR17" s="121"/>
      <c r="AS17" s="123"/>
      <c r="AT17" s="124"/>
      <c r="AU17" s="124"/>
      <c r="AV17" s="124"/>
      <c r="AW17" s="124"/>
      <c r="AX17" s="124"/>
      <c r="AY17" s="121"/>
      <c r="AZ17" s="121"/>
      <c r="BA17" s="121"/>
      <c r="BB17" s="121"/>
      <c r="BC17" s="121"/>
    </row>
    <row r="18" spans="42:75" x14ac:dyDescent="0.25">
      <c r="AP18" s="125"/>
      <c r="AQ18" s="126" t="s">
        <v>471</v>
      </c>
      <c r="AR18" s="190" t="s">
        <v>476</v>
      </c>
      <c r="AS18" s="126"/>
      <c r="AT18" s="126"/>
      <c r="AU18" s="126"/>
      <c r="AV18" s="126"/>
      <c r="AW18" s="126"/>
      <c r="AX18" s="126"/>
      <c r="AY18" s="126"/>
      <c r="AZ18" s="126"/>
      <c r="BA18" s="127"/>
      <c r="BB18" s="121"/>
      <c r="BC18" s="121"/>
    </row>
    <row r="19" spans="42:75" x14ac:dyDescent="0.25">
      <c r="AP19" s="128"/>
      <c r="AQ19" s="129"/>
      <c r="AR19" s="264" t="s">
        <v>385</v>
      </c>
      <c r="AS19" s="264" t="s">
        <v>385</v>
      </c>
      <c r="AT19" s="264" t="s">
        <v>385</v>
      </c>
      <c r="AU19" s="264" t="s">
        <v>385</v>
      </c>
      <c r="AV19" s="130"/>
      <c r="AW19" s="130"/>
      <c r="AX19" s="130"/>
      <c r="AY19" s="130"/>
      <c r="AZ19" s="130"/>
      <c r="BA19" s="131"/>
      <c r="BB19" s="121"/>
      <c r="BC19" s="121"/>
    </row>
    <row r="20" spans="42:75" x14ac:dyDescent="0.25">
      <c r="AP20" s="128"/>
      <c r="AQ20" s="130"/>
      <c r="AR20" s="120" t="s">
        <v>433</v>
      </c>
      <c r="AS20" s="120" t="s">
        <v>434</v>
      </c>
      <c r="AT20" s="114" t="s">
        <v>435</v>
      </c>
      <c r="AU20" s="114" t="s">
        <v>436</v>
      </c>
      <c r="AV20" s="130"/>
      <c r="AW20" s="130"/>
      <c r="AX20" s="130"/>
      <c r="AY20" s="130"/>
      <c r="AZ20" s="130"/>
      <c r="BA20" s="132" t="s">
        <v>472</v>
      </c>
      <c r="BB20" s="121"/>
      <c r="BC20" s="121"/>
    </row>
    <row r="21" spans="42:75" x14ac:dyDescent="0.25">
      <c r="AP21" s="128"/>
      <c r="AQ21" s="130"/>
      <c r="AR21" s="133">
        <f>AS9</f>
        <v>2.6160000000000001</v>
      </c>
      <c r="AS21" s="133">
        <f>AT9</f>
        <v>2.6190000000000002</v>
      </c>
      <c r="AT21" s="133">
        <f>AU9</f>
        <v>2.6219999999999999</v>
      </c>
      <c r="AU21" s="133">
        <f>AV9</f>
        <v>2.63</v>
      </c>
      <c r="AV21" s="130"/>
      <c r="AW21" s="130"/>
      <c r="AX21" s="130"/>
      <c r="AY21" s="130"/>
      <c r="AZ21" s="130"/>
      <c r="BA21" s="134">
        <f>AVERAGE(AR21:AU21)</f>
        <v>2.62175</v>
      </c>
      <c r="BB21" s="121"/>
      <c r="BC21" s="121"/>
    </row>
    <row r="22" spans="42:75" x14ac:dyDescent="0.25">
      <c r="AP22" s="128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4"/>
      <c r="BB22" s="121"/>
      <c r="BC22" s="121"/>
    </row>
    <row r="23" spans="42:75" x14ac:dyDescent="0.25">
      <c r="AP23" s="125"/>
      <c r="AQ23" s="135" t="s">
        <v>473</v>
      </c>
      <c r="AR23" s="190" t="s">
        <v>518</v>
      </c>
      <c r="AS23" s="126"/>
      <c r="AT23" s="126"/>
      <c r="AU23" s="126"/>
      <c r="AV23" s="126"/>
      <c r="AW23" s="126"/>
      <c r="AX23" s="126"/>
      <c r="AY23" s="126"/>
      <c r="AZ23" s="126"/>
      <c r="BA23" s="136"/>
      <c r="BB23" s="126"/>
      <c r="BC23" s="127"/>
    </row>
    <row r="24" spans="42:75" x14ac:dyDescent="0.25">
      <c r="AP24" s="128"/>
      <c r="AQ24" s="130"/>
      <c r="AR24" s="118" t="s">
        <v>388</v>
      </c>
      <c r="AS24" s="118" t="s">
        <v>388</v>
      </c>
      <c r="AT24" s="118" t="s">
        <v>388</v>
      </c>
      <c r="AU24" s="118" t="s">
        <v>388</v>
      </c>
      <c r="AV24" s="119" t="s">
        <v>389</v>
      </c>
      <c r="AW24" s="119" t="s">
        <v>389</v>
      </c>
      <c r="AX24" s="119" t="s">
        <v>389</v>
      </c>
      <c r="AY24" s="119" t="s">
        <v>389</v>
      </c>
      <c r="AZ24" s="114"/>
      <c r="BA24" s="114"/>
      <c r="BB24" s="130"/>
      <c r="BC24" s="131"/>
    </row>
    <row r="25" spans="42:75" x14ac:dyDescent="0.25">
      <c r="AP25" s="128"/>
      <c r="AQ25" s="130"/>
      <c r="AR25" s="114" t="s">
        <v>445</v>
      </c>
      <c r="AS25" s="114" t="s">
        <v>446</v>
      </c>
      <c r="AT25" s="114" t="s">
        <v>447</v>
      </c>
      <c r="AU25" s="114" t="s">
        <v>448</v>
      </c>
      <c r="AV25" s="114" t="s">
        <v>449</v>
      </c>
      <c r="AW25" s="114" t="s">
        <v>450</v>
      </c>
      <c r="AX25" s="114" t="s">
        <v>451</v>
      </c>
      <c r="AY25" s="114" t="s">
        <v>452</v>
      </c>
      <c r="AZ25" s="130"/>
      <c r="BA25" s="134"/>
      <c r="BB25" s="137"/>
      <c r="BC25" s="138"/>
    </row>
    <row r="26" spans="42:75" ht="14.45" x14ac:dyDescent="0.3">
      <c r="AP26" s="128"/>
      <c r="AQ26" s="130"/>
      <c r="AR26">
        <v>2.6869999999999998</v>
      </c>
      <c r="AS26">
        <v>2.6960000000000002</v>
      </c>
      <c r="AT26">
        <v>2.7120000000000002</v>
      </c>
      <c r="AU26">
        <v>2.7269999999999999</v>
      </c>
      <c r="AV26">
        <v>2.7429999999999999</v>
      </c>
      <c r="AW26">
        <v>2.7589999999999999</v>
      </c>
      <c r="AX26">
        <v>2.7759999999999998</v>
      </c>
      <c r="AY26">
        <v>2.7919999999999998</v>
      </c>
      <c r="AZ26" s="130"/>
      <c r="BA26" s="134">
        <f>AVERAGE(AR26:AY26)</f>
        <v>2.7365000000000004</v>
      </c>
      <c r="BB26" s="139" t="s">
        <v>474</v>
      </c>
      <c r="BC26" s="140">
        <f>(BA26-BA21)/BA21</f>
        <v>4.3768475255077849E-2</v>
      </c>
      <c r="BE26" s="17"/>
    </row>
    <row r="27" spans="42:75" ht="14.45" x14ac:dyDescent="0.3">
      <c r="AP27" s="141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3"/>
      <c r="BB27" s="142"/>
      <c r="BC27" s="144"/>
      <c r="BE27" s="145"/>
    </row>
    <row r="30" spans="42:75" ht="14.45" x14ac:dyDescent="0.3">
      <c r="BM30" s="121"/>
      <c r="BW30"/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BI138"/>
  <sheetViews>
    <sheetView topLeftCell="A90" zoomScale="80" zoomScaleNormal="80" zoomScaleSheetLayoutView="85" workbookViewId="0">
      <selection activeCell="L22" sqref="L22"/>
    </sheetView>
  </sheetViews>
  <sheetFormatPr defaultRowHeight="15" x14ac:dyDescent="0.25"/>
  <cols>
    <col min="1" max="1" width="2.42578125" style="41" customWidth="1"/>
    <col min="2" max="2" width="1.28515625" style="41" customWidth="1"/>
    <col min="3" max="3" width="16" style="41" customWidth="1"/>
    <col min="4" max="4" width="17.28515625" style="41" customWidth="1"/>
    <col min="5" max="5" width="14.7109375" style="41" customWidth="1"/>
    <col min="6" max="6" width="15.7109375" style="41" customWidth="1"/>
    <col min="7" max="7" width="1.42578125" style="41" customWidth="1"/>
    <col min="8" max="8" width="2.42578125" style="41" customWidth="1"/>
    <col min="9" max="11" width="10.28515625" style="41" customWidth="1"/>
    <col min="12" max="12" width="18.28515625" style="41" customWidth="1"/>
    <col min="13" max="13" width="2.42578125" style="41" customWidth="1"/>
    <col min="14" max="14" width="22" style="41" bestFit="1" customWidth="1"/>
    <col min="15" max="15" width="14" style="41" customWidth="1"/>
    <col min="16" max="16" width="66.42578125" style="41" customWidth="1"/>
    <col min="17" max="19" width="9.140625" style="41"/>
    <col min="20" max="61" width="9.140625" style="113"/>
  </cols>
  <sheetData>
    <row r="1" spans="2:16" ht="8.25" customHeight="1" thickBot="1" x14ac:dyDescent="0.3"/>
    <row r="2" spans="2:16" ht="15.75" thickBot="1" x14ac:dyDescent="0.3">
      <c r="B2" s="42"/>
      <c r="C2" s="468" t="s">
        <v>532</v>
      </c>
      <c r="D2" s="468"/>
      <c r="E2" s="468"/>
      <c r="F2" s="468"/>
      <c r="G2" s="43"/>
      <c r="I2" s="472" t="s">
        <v>545</v>
      </c>
      <c r="J2" s="473"/>
      <c r="K2" s="473"/>
      <c r="L2" s="474"/>
      <c r="N2" s="469" t="s">
        <v>354</v>
      </c>
      <c r="O2" s="470"/>
      <c r="P2" s="471"/>
    </row>
    <row r="3" spans="2:16" x14ac:dyDescent="0.25">
      <c r="B3" s="44"/>
      <c r="C3" s="49"/>
      <c r="D3" s="50" t="s">
        <v>346</v>
      </c>
      <c r="E3" s="50" t="s">
        <v>7</v>
      </c>
      <c r="F3" s="50" t="s">
        <v>202</v>
      </c>
      <c r="G3" s="45"/>
      <c r="I3" s="261" t="s">
        <v>522</v>
      </c>
      <c r="J3" s="261" t="s">
        <v>482</v>
      </c>
      <c r="K3" s="262" t="s">
        <v>475</v>
      </c>
      <c r="L3" s="263" t="s">
        <v>530</v>
      </c>
      <c r="N3" s="46"/>
      <c r="O3" s="47" t="s">
        <v>355</v>
      </c>
      <c r="P3" s="48" t="s">
        <v>356</v>
      </c>
    </row>
    <row r="4" spans="2:16" x14ac:dyDescent="0.25">
      <c r="B4" s="44"/>
      <c r="C4" s="53" t="s">
        <v>121</v>
      </c>
      <c r="D4" s="54">
        <f>'Advocacy Salaries '!$B$3</f>
        <v>61004.738504381865</v>
      </c>
      <c r="E4" s="55">
        <v>0.05</v>
      </c>
      <c r="F4" s="54">
        <f>D4*E4</f>
        <v>3050.2369252190933</v>
      </c>
      <c r="G4" s="45"/>
      <c r="I4" s="196" t="s">
        <v>523</v>
      </c>
      <c r="J4" s="196">
        <v>0.25</v>
      </c>
      <c r="K4" s="206">
        <f>E7</f>
        <v>0.3</v>
      </c>
      <c r="L4" s="197">
        <f>F22</f>
        <v>1624.1970451400182</v>
      </c>
      <c r="N4" s="51" t="s">
        <v>357</v>
      </c>
      <c r="O4" s="52"/>
      <c r="P4" s="45"/>
    </row>
    <row r="5" spans="2:16" x14ac:dyDescent="0.25">
      <c r="B5" s="44"/>
      <c r="C5" s="59" t="s">
        <v>358</v>
      </c>
      <c r="D5" s="60">
        <f>'Advocacy Salaries '!B15</f>
        <v>38036.507265316737</v>
      </c>
      <c r="E5" s="61">
        <v>0.25</v>
      </c>
      <c r="F5" s="60">
        <f>D5*E5</f>
        <v>9509.1268163291843</v>
      </c>
      <c r="G5" s="45"/>
      <c r="I5" s="196" t="s">
        <v>524</v>
      </c>
      <c r="J5" s="196">
        <v>0.5</v>
      </c>
      <c r="K5" s="206">
        <f>E30</f>
        <v>0.57000000000000006</v>
      </c>
      <c r="L5" s="197">
        <f>F45</f>
        <v>3016.3821992324069</v>
      </c>
      <c r="N5" s="56" t="s">
        <v>121</v>
      </c>
      <c r="O5" s="57">
        <f>'Advocacy Salaries '!$B$3</f>
        <v>61004.738504381865</v>
      </c>
      <c r="P5" s="58" t="s">
        <v>478</v>
      </c>
    </row>
    <row r="6" spans="2:16" x14ac:dyDescent="0.25">
      <c r="B6" s="44"/>
      <c r="C6" s="59"/>
      <c r="D6" s="60"/>
      <c r="E6" s="61"/>
      <c r="F6" s="60"/>
      <c r="G6" s="45"/>
      <c r="I6" s="196" t="s">
        <v>525</v>
      </c>
      <c r="J6" s="196">
        <v>0.75</v>
      </c>
      <c r="K6" s="206">
        <f>E53</f>
        <v>0.83</v>
      </c>
      <c r="L6" s="197">
        <f>F68</f>
        <v>4331.2300563089202</v>
      </c>
      <c r="N6" s="56" t="s">
        <v>359</v>
      </c>
      <c r="O6" s="57">
        <f>'Advocacy Salaries '!$B$15</f>
        <v>38036.507265316737</v>
      </c>
      <c r="P6" s="58" t="s">
        <v>478</v>
      </c>
    </row>
    <row r="7" spans="2:16" x14ac:dyDescent="0.25">
      <c r="B7" s="44"/>
      <c r="C7" s="63" t="s">
        <v>360</v>
      </c>
      <c r="D7" s="63"/>
      <c r="E7" s="64">
        <f>SUM(E4:E5)</f>
        <v>0.3</v>
      </c>
      <c r="F7" s="65">
        <f>SUM(F4:F5)</f>
        <v>12559.363741548277</v>
      </c>
      <c r="G7" s="45"/>
      <c r="I7" s="196" t="s">
        <v>526</v>
      </c>
      <c r="J7" s="196">
        <v>1</v>
      </c>
      <c r="K7" s="260">
        <f>E76</f>
        <v>1.1100000000000001</v>
      </c>
      <c r="L7" s="197">
        <f>F91</f>
        <v>5800.7525074171836</v>
      </c>
      <c r="N7" s="51" t="s">
        <v>362</v>
      </c>
      <c r="O7" s="70"/>
      <c r="P7" s="62"/>
    </row>
    <row r="8" spans="2:16" x14ac:dyDescent="0.25">
      <c r="B8" s="44"/>
      <c r="C8" s="49"/>
      <c r="D8" s="49"/>
      <c r="E8" s="49"/>
      <c r="F8" s="49"/>
      <c r="G8" s="45"/>
      <c r="I8" s="196" t="s">
        <v>527</v>
      </c>
      <c r="J8" s="196">
        <v>1.25</v>
      </c>
      <c r="K8" s="260">
        <f>E99</f>
        <v>1.38</v>
      </c>
      <c r="L8" s="197">
        <f>F114</f>
        <v>7101.1051244399214</v>
      </c>
      <c r="N8" s="191" t="s">
        <v>477</v>
      </c>
      <c r="O8" s="268">
        <f>'Advocacy Salaries '!D75</f>
        <v>2165.7505678397429</v>
      </c>
      <c r="P8" s="194" t="s">
        <v>481</v>
      </c>
    </row>
    <row r="9" spans="2:16" ht="15.75" thickBot="1" x14ac:dyDescent="0.3">
      <c r="B9" s="44"/>
      <c r="C9" s="66" t="s">
        <v>361</v>
      </c>
      <c r="D9" s="49"/>
      <c r="E9" s="67">
        <f>O12</f>
        <v>0.24409048608974029</v>
      </c>
      <c r="F9" s="68">
        <f>F7*E9</f>
        <v>3065.6212006523783</v>
      </c>
      <c r="G9" s="45"/>
      <c r="I9" s="199" t="s">
        <v>528</v>
      </c>
      <c r="J9" s="199">
        <v>1.5</v>
      </c>
      <c r="K9" s="207">
        <f>E122</f>
        <v>1.66</v>
      </c>
      <c r="L9" s="198">
        <f>F137</f>
        <v>8475.3938334018803</v>
      </c>
      <c r="N9" s="73" t="s">
        <v>364</v>
      </c>
      <c r="O9" s="74">
        <f>'Other Expenses '!$I$17</f>
        <v>306.08963055046303</v>
      </c>
      <c r="P9" s="194" t="s">
        <v>481</v>
      </c>
    </row>
    <row r="10" spans="2:16" x14ac:dyDescent="0.25">
      <c r="B10" s="44"/>
      <c r="C10" s="49"/>
      <c r="D10" s="49"/>
      <c r="E10" s="49"/>
      <c r="F10" s="69"/>
      <c r="G10" s="45"/>
      <c r="N10" s="73" t="s">
        <v>382</v>
      </c>
      <c r="O10" s="74">
        <f>'Other Expenses '!$H$17</f>
        <v>609.86810412002558</v>
      </c>
      <c r="P10" s="194" t="s">
        <v>481</v>
      </c>
    </row>
    <row r="11" spans="2:16" x14ac:dyDescent="0.25">
      <c r="B11" s="44"/>
      <c r="C11" s="63" t="s">
        <v>363</v>
      </c>
      <c r="D11" s="71"/>
      <c r="E11" s="71"/>
      <c r="F11" s="72">
        <f>F7+F9</f>
        <v>15624.984942200655</v>
      </c>
      <c r="G11" s="45"/>
      <c r="N11" s="73" t="s">
        <v>485</v>
      </c>
      <c r="O11" s="74">
        <f>'Other Expenses '!$F$17</f>
        <v>409.62946329480576</v>
      </c>
      <c r="P11" s="194" t="s">
        <v>481</v>
      </c>
    </row>
    <row r="12" spans="2:16" x14ac:dyDescent="0.25">
      <c r="B12" s="44"/>
      <c r="C12" s="49"/>
      <c r="D12" s="49"/>
      <c r="E12" s="49"/>
      <c r="F12" s="49"/>
      <c r="G12" s="45"/>
      <c r="N12" s="77" t="s">
        <v>366</v>
      </c>
      <c r="O12" s="203">
        <f>'Advocacy Salaries '!$F$72</f>
        <v>0.24409048608974029</v>
      </c>
      <c r="P12" s="45" t="s">
        <v>479</v>
      </c>
    </row>
    <row r="13" spans="2:16" x14ac:dyDescent="0.25">
      <c r="B13" s="44"/>
      <c r="C13" s="66" t="s">
        <v>477</v>
      </c>
      <c r="D13" s="49"/>
      <c r="E13" s="75">
        <f>$O$8</f>
        <v>2165.7505678397429</v>
      </c>
      <c r="F13" s="76">
        <f>E13*$E$7</f>
        <v>649.72517035192288</v>
      </c>
      <c r="G13" s="45"/>
      <c r="N13" s="77" t="s">
        <v>367</v>
      </c>
      <c r="O13" s="204">
        <v>0.12</v>
      </c>
      <c r="P13" s="45" t="s">
        <v>521</v>
      </c>
    </row>
    <row r="14" spans="2:16" ht="15.75" thickBot="1" x14ac:dyDescent="0.3">
      <c r="B14" s="44"/>
      <c r="C14" s="66" t="s">
        <v>364</v>
      </c>
      <c r="D14" s="49"/>
      <c r="E14" s="267">
        <f>O9</f>
        <v>306.08963055046303</v>
      </c>
      <c r="F14" s="76">
        <f>E14*$E$7</f>
        <v>91.826889165138908</v>
      </c>
      <c r="G14" s="45"/>
      <c r="N14" s="79" t="s">
        <v>369</v>
      </c>
      <c r="O14" s="205">
        <f>CAF!$BC$26</f>
        <v>4.3768475255077849E-2</v>
      </c>
      <c r="P14" s="259" t="s">
        <v>519</v>
      </c>
    </row>
    <row r="15" spans="2:16" x14ac:dyDescent="0.25">
      <c r="B15" s="44"/>
      <c r="C15" s="66" t="s">
        <v>380</v>
      </c>
      <c r="D15" s="49"/>
      <c r="E15" s="75">
        <f>O10</f>
        <v>609.86810412002558</v>
      </c>
      <c r="F15" s="76">
        <f>E15*$E$7</f>
        <v>182.96043123600768</v>
      </c>
      <c r="G15" s="45"/>
    </row>
    <row r="16" spans="2:16" x14ac:dyDescent="0.25">
      <c r="B16" s="44"/>
      <c r="C16" s="66" t="s">
        <v>365</v>
      </c>
      <c r="D16" s="49"/>
      <c r="E16" s="75">
        <f>O11</f>
        <v>409.62946329480576</v>
      </c>
      <c r="F16" s="76">
        <f>E16*$E$7</f>
        <v>122.88883898844172</v>
      </c>
      <c r="G16" s="45"/>
    </row>
    <row r="17" spans="2:7" x14ac:dyDescent="0.25">
      <c r="B17" s="44"/>
      <c r="C17" s="49"/>
      <c r="D17" s="49"/>
      <c r="E17" s="75"/>
      <c r="F17" s="76"/>
      <c r="G17" s="45"/>
    </row>
    <row r="18" spans="2:7" x14ac:dyDescent="0.25">
      <c r="B18" s="44"/>
      <c r="C18" s="63" t="s">
        <v>368</v>
      </c>
      <c r="D18" s="71"/>
      <c r="E18" s="71"/>
      <c r="F18" s="78">
        <f>SUM(F11:F16)</f>
        <v>16672.386271942167</v>
      </c>
      <c r="G18" s="45"/>
    </row>
    <row r="19" spans="2:7" ht="15.75" thickBot="1" x14ac:dyDescent="0.3">
      <c r="B19" s="44"/>
      <c r="C19" s="81" t="s">
        <v>370</v>
      </c>
      <c r="D19" s="82"/>
      <c r="E19" s="83">
        <v>0.12</v>
      </c>
      <c r="F19" s="84">
        <f>F18*E19</f>
        <v>2000.6863526330599</v>
      </c>
      <c r="G19" s="45"/>
    </row>
    <row r="20" spans="2:7" ht="15.75" thickTop="1" x14ac:dyDescent="0.25">
      <c r="B20" s="44"/>
      <c r="C20" s="66" t="s">
        <v>19</v>
      </c>
      <c r="D20" s="66"/>
      <c r="E20" s="66"/>
      <c r="F20" s="85">
        <f>SUM(F18:F19)</f>
        <v>18673.072624575227</v>
      </c>
      <c r="G20" s="45"/>
    </row>
    <row r="21" spans="2:7" ht="15.75" thickBot="1" x14ac:dyDescent="0.3">
      <c r="B21" s="44"/>
      <c r="C21" s="86" t="s">
        <v>529</v>
      </c>
      <c r="D21" s="49"/>
      <c r="E21" s="67">
        <f>CAF!BC26</f>
        <v>4.3768475255077849E-2</v>
      </c>
      <c r="F21" s="87">
        <f>F20+(F20*E21)</f>
        <v>19490.364541680217</v>
      </c>
      <c r="G21" s="45"/>
    </row>
    <row r="22" spans="2:7" ht="15.75" thickBot="1" x14ac:dyDescent="0.3">
      <c r="B22" s="44"/>
      <c r="C22" s="86" t="s">
        <v>530</v>
      </c>
      <c r="D22" s="49"/>
      <c r="E22" s="49"/>
      <c r="F22" s="88">
        <f>F21/12</f>
        <v>1624.1970451400182</v>
      </c>
      <c r="G22" s="45"/>
    </row>
    <row r="23" spans="2:7" ht="8.25" customHeight="1" thickBot="1" x14ac:dyDescent="0.3">
      <c r="B23" s="89"/>
      <c r="C23" s="90"/>
      <c r="D23" s="91"/>
      <c r="E23" s="91"/>
      <c r="F23" s="92"/>
      <c r="G23" s="80"/>
    </row>
    <row r="24" spans="2:7" ht="15.75" thickBot="1" x14ac:dyDescent="0.3"/>
    <row r="25" spans="2:7" x14ac:dyDescent="0.25">
      <c r="B25" s="42"/>
      <c r="C25" s="468" t="s">
        <v>533</v>
      </c>
      <c r="D25" s="468"/>
      <c r="E25" s="468"/>
      <c r="F25" s="468"/>
      <c r="G25" s="43"/>
    </row>
    <row r="26" spans="2:7" x14ac:dyDescent="0.25">
      <c r="B26" s="44"/>
      <c r="C26" s="49"/>
      <c r="D26" s="50" t="s">
        <v>346</v>
      </c>
      <c r="E26" s="50" t="s">
        <v>7</v>
      </c>
      <c r="F26" s="50" t="s">
        <v>202</v>
      </c>
      <c r="G26" s="45"/>
    </row>
    <row r="27" spans="2:7" x14ac:dyDescent="0.25">
      <c r="B27" s="44"/>
      <c r="C27" s="53" t="s">
        <v>121</v>
      </c>
      <c r="D27" s="54">
        <f>D4</f>
        <v>61004.738504381865</v>
      </c>
      <c r="E27" s="55">
        <v>7.0000000000000007E-2</v>
      </c>
      <c r="F27" s="54">
        <f>D27*E27</f>
        <v>4270.3316953067306</v>
      </c>
      <c r="G27" s="45"/>
    </row>
    <row r="28" spans="2:7" x14ac:dyDescent="0.25">
      <c r="B28" s="44"/>
      <c r="C28" s="59" t="s">
        <v>358</v>
      </c>
      <c r="D28" s="60">
        <f>D5</f>
        <v>38036.507265316737</v>
      </c>
      <c r="E28" s="61">
        <v>0.5</v>
      </c>
      <c r="F28" s="60">
        <f>D28*E28</f>
        <v>19018.253632658369</v>
      </c>
      <c r="G28" s="45"/>
    </row>
    <row r="29" spans="2:7" x14ac:dyDescent="0.25">
      <c r="B29" s="44"/>
      <c r="C29" s="59"/>
      <c r="D29" s="60"/>
      <c r="E29" s="61"/>
      <c r="F29" s="60"/>
      <c r="G29" s="45"/>
    </row>
    <row r="30" spans="2:7" x14ac:dyDescent="0.25">
      <c r="B30" s="44"/>
      <c r="C30" s="63" t="s">
        <v>360</v>
      </c>
      <c r="D30" s="63"/>
      <c r="E30" s="64">
        <f>SUM(E27:E28)</f>
        <v>0.57000000000000006</v>
      </c>
      <c r="F30" s="65">
        <f>SUM(F27:F28)</f>
        <v>23288.585327965098</v>
      </c>
      <c r="G30" s="45"/>
    </row>
    <row r="31" spans="2:7" x14ac:dyDescent="0.25">
      <c r="B31" s="44"/>
      <c r="C31" s="49"/>
      <c r="D31" s="49"/>
      <c r="E31" s="49"/>
      <c r="F31" s="49"/>
      <c r="G31" s="45"/>
    </row>
    <row r="32" spans="2:7" x14ac:dyDescent="0.25">
      <c r="B32" s="44"/>
      <c r="C32" s="66" t="s">
        <v>361</v>
      </c>
      <c r="D32" s="49"/>
      <c r="E32" s="67">
        <f>E9</f>
        <v>0.24409048608974029</v>
      </c>
      <c r="F32" s="68">
        <f>F30*E32</f>
        <v>5684.5221130453947</v>
      </c>
      <c r="G32" s="45"/>
    </row>
    <row r="33" spans="2:7" x14ac:dyDescent="0.25">
      <c r="B33" s="44"/>
      <c r="C33" s="49"/>
      <c r="D33" s="49"/>
      <c r="E33" s="49"/>
      <c r="F33" s="69"/>
      <c r="G33" s="45"/>
    </row>
    <row r="34" spans="2:7" x14ac:dyDescent="0.25">
      <c r="B34" s="44"/>
      <c r="C34" s="63" t="s">
        <v>363</v>
      </c>
      <c r="D34" s="71"/>
      <c r="E34" s="71"/>
      <c r="F34" s="72">
        <f>F30+F32</f>
        <v>28973.107441010492</v>
      </c>
      <c r="G34" s="45"/>
    </row>
    <row r="35" spans="2:7" x14ac:dyDescent="0.25">
      <c r="B35" s="44"/>
      <c r="C35" s="49"/>
      <c r="D35" s="49"/>
      <c r="E35" s="49"/>
      <c r="F35" s="49"/>
      <c r="G35" s="45"/>
    </row>
    <row r="36" spans="2:7" x14ac:dyDescent="0.25">
      <c r="B36" s="44"/>
      <c r="C36" s="66" t="s">
        <v>477</v>
      </c>
      <c r="D36" s="49"/>
      <c r="E36" s="75">
        <f>E13</f>
        <v>2165.7505678397429</v>
      </c>
      <c r="F36" s="76">
        <f>E36*$E$30</f>
        <v>1234.4778236686536</v>
      </c>
      <c r="G36" s="45"/>
    </row>
    <row r="37" spans="2:7" x14ac:dyDescent="0.25">
      <c r="B37" s="44"/>
      <c r="C37" s="66" t="s">
        <v>364</v>
      </c>
      <c r="D37" s="49"/>
      <c r="E37" s="75">
        <f>E14</f>
        <v>306.08963055046303</v>
      </c>
      <c r="F37" s="76">
        <f>E37*$E$30</f>
        <v>174.47108941376393</v>
      </c>
      <c r="G37" s="45"/>
    </row>
    <row r="38" spans="2:7" x14ac:dyDescent="0.25">
      <c r="B38" s="44"/>
      <c r="C38" s="66" t="s">
        <v>380</v>
      </c>
      <c r="D38" s="49"/>
      <c r="E38" s="75">
        <f>E15</f>
        <v>609.86810412002558</v>
      </c>
      <c r="F38" s="76">
        <f>E38*$E$30</f>
        <v>347.62481934841463</v>
      </c>
      <c r="G38" s="45"/>
    </row>
    <row r="39" spans="2:7" x14ac:dyDescent="0.25">
      <c r="B39" s="44"/>
      <c r="C39" s="66" t="s">
        <v>365</v>
      </c>
      <c r="D39" s="49"/>
      <c r="E39" s="75">
        <f>E16</f>
        <v>409.62946329480576</v>
      </c>
      <c r="F39" s="76">
        <f>E39*$E$30</f>
        <v>233.48879407803932</v>
      </c>
      <c r="G39" s="45"/>
    </row>
    <row r="40" spans="2:7" x14ac:dyDescent="0.25">
      <c r="B40" s="44"/>
      <c r="C40" s="49"/>
      <c r="D40" s="49"/>
      <c r="E40" s="75"/>
      <c r="F40" s="76"/>
      <c r="G40" s="45"/>
    </row>
    <row r="41" spans="2:7" x14ac:dyDescent="0.25">
      <c r="B41" s="44"/>
      <c r="C41" s="63" t="s">
        <v>368</v>
      </c>
      <c r="D41" s="71"/>
      <c r="E41" s="71"/>
      <c r="F41" s="78">
        <f>SUM(F34:F39)</f>
        <v>30963.169967519363</v>
      </c>
      <c r="G41" s="45"/>
    </row>
    <row r="42" spans="2:7" ht="15.75" thickBot="1" x14ac:dyDescent="0.3">
      <c r="B42" s="44"/>
      <c r="C42" s="81" t="s">
        <v>370</v>
      </c>
      <c r="D42" s="82"/>
      <c r="E42" s="83">
        <f>E19</f>
        <v>0.12</v>
      </c>
      <c r="F42" s="84">
        <f>F41*E42</f>
        <v>3715.5803961023234</v>
      </c>
      <c r="G42" s="45"/>
    </row>
    <row r="43" spans="2:7" ht="15.75" thickTop="1" x14ac:dyDescent="0.25">
      <c r="B43" s="44"/>
      <c r="C43" s="66" t="s">
        <v>19</v>
      </c>
      <c r="D43" s="66"/>
      <c r="E43" s="195"/>
      <c r="F43" s="85">
        <f>SUM(F41:F42)</f>
        <v>34678.750363621686</v>
      </c>
      <c r="G43" s="45"/>
    </row>
    <row r="44" spans="2:7" ht="15.75" thickBot="1" x14ac:dyDescent="0.3">
      <c r="B44" s="44"/>
      <c r="C44" s="86" t="s">
        <v>529</v>
      </c>
      <c r="D44" s="49"/>
      <c r="E44" s="67">
        <f>E21</f>
        <v>4.3768475255077849E-2</v>
      </c>
      <c r="F44" s="87">
        <f>F43+(F43*E44)</f>
        <v>36196.586390788885</v>
      </c>
      <c r="G44" s="45"/>
    </row>
    <row r="45" spans="2:7" ht="15.75" thickBot="1" x14ac:dyDescent="0.3">
      <c r="B45" s="44"/>
      <c r="C45" s="86" t="s">
        <v>530</v>
      </c>
      <c r="D45" s="49"/>
      <c r="E45" s="49"/>
      <c r="F45" s="88">
        <f>F44/12</f>
        <v>3016.3821992324069</v>
      </c>
      <c r="G45" s="45"/>
    </row>
    <row r="46" spans="2:7" ht="8.25" customHeight="1" thickBot="1" x14ac:dyDescent="0.3">
      <c r="B46" s="89"/>
      <c r="C46" s="90"/>
      <c r="D46" s="91"/>
      <c r="E46" s="91"/>
      <c r="F46" s="92"/>
      <c r="G46" s="80"/>
    </row>
    <row r="47" spans="2:7" ht="15.75" thickBot="1" x14ac:dyDescent="0.3"/>
    <row r="48" spans="2:7" x14ac:dyDescent="0.25">
      <c r="B48" s="42"/>
      <c r="C48" s="468" t="s">
        <v>534</v>
      </c>
      <c r="D48" s="468"/>
      <c r="E48" s="468"/>
      <c r="F48" s="468"/>
      <c r="G48" s="43"/>
    </row>
    <row r="49" spans="2:7" x14ac:dyDescent="0.25">
      <c r="B49" s="44"/>
      <c r="C49" s="49"/>
      <c r="D49" s="50" t="s">
        <v>346</v>
      </c>
      <c r="E49" s="50" t="s">
        <v>7</v>
      </c>
      <c r="F49" s="50" t="s">
        <v>202</v>
      </c>
      <c r="G49" s="45"/>
    </row>
    <row r="50" spans="2:7" x14ac:dyDescent="0.25">
      <c r="B50" s="44"/>
      <c r="C50" s="53" t="s">
        <v>121</v>
      </c>
      <c r="D50" s="54">
        <f>D4</f>
        <v>61004.738504381865</v>
      </c>
      <c r="E50" s="55">
        <v>0.08</v>
      </c>
      <c r="F50" s="54">
        <f>D50*E50</f>
        <v>4880.379080350549</v>
      </c>
      <c r="G50" s="45"/>
    </row>
    <row r="51" spans="2:7" x14ac:dyDescent="0.25">
      <c r="B51" s="44"/>
      <c r="C51" s="59" t="s">
        <v>358</v>
      </c>
      <c r="D51" s="60">
        <f>D5</f>
        <v>38036.507265316737</v>
      </c>
      <c r="E51" s="61">
        <v>0.75</v>
      </c>
      <c r="F51" s="60">
        <f>D51*E51</f>
        <v>28527.380448987555</v>
      </c>
      <c r="G51" s="45"/>
    </row>
    <row r="52" spans="2:7" x14ac:dyDescent="0.25">
      <c r="B52" s="44"/>
      <c r="C52" s="59"/>
      <c r="D52" s="60"/>
      <c r="E52" s="61"/>
      <c r="F52" s="60"/>
      <c r="G52" s="45"/>
    </row>
    <row r="53" spans="2:7" x14ac:dyDescent="0.25">
      <c r="B53" s="44"/>
      <c r="C53" s="63" t="s">
        <v>360</v>
      </c>
      <c r="D53" s="63"/>
      <c r="E53" s="64">
        <f>SUM(E50:E51)</f>
        <v>0.83</v>
      </c>
      <c r="F53" s="65">
        <f>SUM(F50:F51)</f>
        <v>33407.759529338102</v>
      </c>
      <c r="G53" s="45"/>
    </row>
    <row r="54" spans="2:7" x14ac:dyDescent="0.25">
      <c r="B54" s="44"/>
      <c r="C54" s="49"/>
      <c r="D54" s="49"/>
      <c r="E54" s="49"/>
      <c r="F54" s="49"/>
      <c r="G54" s="45"/>
    </row>
    <row r="55" spans="2:7" x14ac:dyDescent="0.25">
      <c r="B55" s="44"/>
      <c r="C55" s="66" t="s">
        <v>361</v>
      </c>
      <c r="D55" s="49"/>
      <c r="E55" s="67">
        <f>E9</f>
        <v>0.24409048608974029</v>
      </c>
      <c r="F55" s="68">
        <f>F53*E55</f>
        <v>8154.5162626852907</v>
      </c>
      <c r="G55" s="45"/>
    </row>
    <row r="56" spans="2:7" x14ac:dyDescent="0.25">
      <c r="B56" s="44"/>
      <c r="C56" s="49"/>
      <c r="D56" s="49"/>
      <c r="E56" s="49"/>
      <c r="F56" s="69"/>
      <c r="G56" s="45"/>
    </row>
    <row r="57" spans="2:7" x14ac:dyDescent="0.25">
      <c r="B57" s="44"/>
      <c r="C57" s="63" t="s">
        <v>363</v>
      </c>
      <c r="D57" s="71"/>
      <c r="E57" s="71"/>
      <c r="F57" s="72">
        <f>F53+F55</f>
        <v>41562.275792023393</v>
      </c>
      <c r="G57" s="45"/>
    </row>
    <row r="58" spans="2:7" x14ac:dyDescent="0.25">
      <c r="B58" s="44"/>
      <c r="C58" s="49"/>
      <c r="D58" s="49"/>
      <c r="E58" s="49"/>
      <c r="F58" s="49"/>
      <c r="G58" s="45"/>
    </row>
    <row r="59" spans="2:7" x14ac:dyDescent="0.25">
      <c r="B59" s="44"/>
      <c r="C59" s="66" t="s">
        <v>477</v>
      </c>
      <c r="D59" s="49"/>
      <c r="E59" s="75">
        <f>E13</f>
        <v>2165.7505678397429</v>
      </c>
      <c r="F59" s="76">
        <f>E59*$E$53</f>
        <v>1797.5729713069866</v>
      </c>
      <c r="G59" s="45"/>
    </row>
    <row r="60" spans="2:7" x14ac:dyDescent="0.25">
      <c r="B60" s="44"/>
      <c r="C60" s="66" t="s">
        <v>364</v>
      </c>
      <c r="D60" s="49"/>
      <c r="E60" s="75">
        <f>E14</f>
        <v>306.08963055046303</v>
      </c>
      <c r="F60" s="76">
        <f>E60*$E$53</f>
        <v>254.0543933568843</v>
      </c>
      <c r="G60" s="45"/>
    </row>
    <row r="61" spans="2:7" x14ac:dyDescent="0.25">
      <c r="B61" s="44"/>
      <c r="C61" s="66" t="s">
        <v>380</v>
      </c>
      <c r="D61" s="49"/>
      <c r="E61" s="75">
        <f>E15</f>
        <v>609.86810412002558</v>
      </c>
      <c r="F61" s="76">
        <f>E61*$E$53</f>
        <v>506.19052641962122</v>
      </c>
      <c r="G61" s="45"/>
    </row>
    <row r="62" spans="2:7" x14ac:dyDescent="0.25">
      <c r="B62" s="44"/>
      <c r="C62" s="66" t="s">
        <v>365</v>
      </c>
      <c r="D62" s="49"/>
      <c r="E62" s="75">
        <f>E16</f>
        <v>409.62946329480576</v>
      </c>
      <c r="F62" s="76">
        <f>E62*$E$53</f>
        <v>339.99245453468876</v>
      </c>
      <c r="G62" s="45"/>
    </row>
    <row r="63" spans="2:7" x14ac:dyDescent="0.25">
      <c r="B63" s="44"/>
      <c r="C63" s="49"/>
      <c r="D63" s="49"/>
      <c r="E63" s="75"/>
      <c r="F63" s="76"/>
      <c r="G63" s="45"/>
    </row>
    <row r="64" spans="2:7" x14ac:dyDescent="0.25">
      <c r="B64" s="44"/>
      <c r="C64" s="63" t="s">
        <v>368</v>
      </c>
      <c r="D64" s="71"/>
      <c r="E64" s="71"/>
      <c r="F64" s="78">
        <f>SUM(F57:F62)</f>
        <v>44460.086137641578</v>
      </c>
      <c r="G64" s="45"/>
    </row>
    <row r="65" spans="2:7" ht="15.75" thickBot="1" x14ac:dyDescent="0.3">
      <c r="B65" s="44"/>
      <c r="C65" s="81" t="s">
        <v>370</v>
      </c>
      <c r="D65" s="82"/>
      <c r="E65" s="83">
        <f>E19</f>
        <v>0.12</v>
      </c>
      <c r="F65" s="84">
        <f>F64*E65</f>
        <v>5335.2103365169887</v>
      </c>
      <c r="G65" s="45"/>
    </row>
    <row r="66" spans="2:7" ht="15.75" thickTop="1" x14ac:dyDescent="0.25">
      <c r="B66" s="44"/>
      <c r="C66" s="66" t="s">
        <v>19</v>
      </c>
      <c r="D66" s="66"/>
      <c r="E66" s="66"/>
      <c r="F66" s="85">
        <f>SUM(F64:F65)</f>
        <v>49795.296474158567</v>
      </c>
      <c r="G66" s="45"/>
    </row>
    <row r="67" spans="2:7" ht="15.75" thickBot="1" x14ac:dyDescent="0.3">
      <c r="B67" s="44"/>
      <c r="C67" s="86" t="s">
        <v>529</v>
      </c>
      <c r="D67" s="49"/>
      <c r="E67" s="67">
        <f>E21</f>
        <v>4.3768475255077849E-2</v>
      </c>
      <c r="F67" s="87">
        <f>F66+(F66*E67)</f>
        <v>51974.760675707039</v>
      </c>
      <c r="G67" s="45"/>
    </row>
    <row r="68" spans="2:7" ht="15.75" thickBot="1" x14ac:dyDescent="0.3">
      <c r="B68" s="44"/>
      <c r="C68" s="86" t="s">
        <v>530</v>
      </c>
      <c r="D68" s="49"/>
      <c r="E68" s="49"/>
      <c r="F68" s="88">
        <f>F67/12</f>
        <v>4331.2300563089202</v>
      </c>
      <c r="G68" s="45"/>
    </row>
    <row r="69" spans="2:7" ht="8.25" customHeight="1" thickBot="1" x14ac:dyDescent="0.3">
      <c r="B69" s="89"/>
      <c r="C69" s="90"/>
      <c r="D69" s="91"/>
      <c r="E69" s="91"/>
      <c r="F69" s="92"/>
      <c r="G69" s="80"/>
    </row>
    <row r="70" spans="2:7" ht="15.75" thickBot="1" x14ac:dyDescent="0.3"/>
    <row r="71" spans="2:7" x14ac:dyDescent="0.25">
      <c r="B71" s="42"/>
      <c r="C71" s="468" t="s">
        <v>535</v>
      </c>
      <c r="D71" s="468"/>
      <c r="E71" s="468"/>
      <c r="F71" s="468"/>
      <c r="G71" s="43"/>
    </row>
    <row r="72" spans="2:7" x14ac:dyDescent="0.25">
      <c r="B72" s="44"/>
      <c r="C72" s="49"/>
      <c r="D72" s="50" t="s">
        <v>346</v>
      </c>
      <c r="E72" s="50" t="s">
        <v>7</v>
      </c>
      <c r="F72" s="50" t="s">
        <v>202</v>
      </c>
      <c r="G72" s="45"/>
    </row>
    <row r="73" spans="2:7" x14ac:dyDescent="0.25">
      <c r="B73" s="44"/>
      <c r="C73" s="53" t="s">
        <v>121</v>
      </c>
      <c r="D73" s="54">
        <f>D27</f>
        <v>61004.738504381865</v>
      </c>
      <c r="E73" s="55">
        <v>0.11</v>
      </c>
      <c r="F73" s="54">
        <f>D73*E73</f>
        <v>6710.5212354820051</v>
      </c>
      <c r="G73" s="45"/>
    </row>
    <row r="74" spans="2:7" x14ac:dyDescent="0.25">
      <c r="B74" s="44"/>
      <c r="C74" s="59" t="s">
        <v>358</v>
      </c>
      <c r="D74" s="60">
        <f>D28</f>
        <v>38036.507265316737</v>
      </c>
      <c r="E74" s="61">
        <v>1</v>
      </c>
      <c r="F74" s="60">
        <f>D74*E74</f>
        <v>38036.507265316737</v>
      </c>
      <c r="G74" s="45"/>
    </row>
    <row r="75" spans="2:7" x14ac:dyDescent="0.25">
      <c r="B75" s="44"/>
      <c r="C75" s="59"/>
      <c r="D75" s="60"/>
      <c r="E75" s="61"/>
      <c r="F75" s="60"/>
      <c r="G75" s="45"/>
    </row>
    <row r="76" spans="2:7" x14ac:dyDescent="0.25">
      <c r="B76" s="44"/>
      <c r="C76" s="63" t="s">
        <v>360</v>
      </c>
      <c r="D76" s="63"/>
      <c r="E76" s="64">
        <f>SUM(E73:E74)</f>
        <v>1.1100000000000001</v>
      </c>
      <c r="F76" s="65">
        <f>SUM(F73:F74)</f>
        <v>44747.02850079874</v>
      </c>
      <c r="G76" s="45"/>
    </row>
    <row r="77" spans="2:7" x14ac:dyDescent="0.25">
      <c r="B77" s="44"/>
      <c r="C77" s="49"/>
      <c r="D77" s="49"/>
      <c r="E77" s="49"/>
      <c r="F77" s="49"/>
      <c r="G77" s="45"/>
    </row>
    <row r="78" spans="2:7" x14ac:dyDescent="0.25">
      <c r="B78" s="44"/>
      <c r="C78" s="66" t="s">
        <v>361</v>
      </c>
      <c r="D78" s="49"/>
      <c r="E78" s="67">
        <f>E32</f>
        <v>0.24409048608974029</v>
      </c>
      <c r="F78" s="68">
        <f>F76*E78</f>
        <v>10922.323937831427</v>
      </c>
      <c r="G78" s="45"/>
    </row>
    <row r="79" spans="2:7" x14ac:dyDescent="0.25">
      <c r="B79" s="44"/>
      <c r="C79" s="49"/>
      <c r="D79" s="49"/>
      <c r="E79" s="49"/>
      <c r="F79" s="69"/>
      <c r="G79" s="45"/>
    </row>
    <row r="80" spans="2:7" x14ac:dyDescent="0.25">
      <c r="B80" s="44"/>
      <c r="C80" s="63" t="s">
        <v>363</v>
      </c>
      <c r="D80" s="71"/>
      <c r="E80" s="71"/>
      <c r="F80" s="72">
        <f>F76+F78</f>
        <v>55669.352438630165</v>
      </c>
      <c r="G80" s="45"/>
    </row>
    <row r="81" spans="2:7" x14ac:dyDescent="0.25">
      <c r="B81" s="44"/>
      <c r="C81" s="49"/>
      <c r="D81" s="49"/>
      <c r="E81" s="49"/>
      <c r="F81" s="49"/>
      <c r="G81" s="45"/>
    </row>
    <row r="82" spans="2:7" x14ac:dyDescent="0.25">
      <c r="B82" s="44"/>
      <c r="C82" s="66" t="s">
        <v>477</v>
      </c>
      <c r="D82" s="49"/>
      <c r="E82" s="75">
        <f>E36</f>
        <v>2165.7505678397429</v>
      </c>
      <c r="F82" s="76">
        <f>E82*$E$76</f>
        <v>2403.9831303021147</v>
      </c>
      <c r="G82" s="45"/>
    </row>
    <row r="83" spans="2:7" x14ac:dyDescent="0.25">
      <c r="B83" s="44"/>
      <c r="C83" s="66" t="s">
        <v>364</v>
      </c>
      <c r="D83" s="49"/>
      <c r="E83" s="75">
        <f>E37</f>
        <v>306.08963055046303</v>
      </c>
      <c r="F83" s="76">
        <f>E83*$E$76</f>
        <v>339.75948991101399</v>
      </c>
      <c r="G83" s="45"/>
    </row>
    <row r="84" spans="2:7" x14ac:dyDescent="0.25">
      <c r="B84" s="44"/>
      <c r="C84" s="66" t="s">
        <v>380</v>
      </c>
      <c r="D84" s="49"/>
      <c r="E84" s="75">
        <f>E38</f>
        <v>609.86810412002558</v>
      </c>
      <c r="F84" s="76">
        <f>E84*$E$76</f>
        <v>676.95359557322843</v>
      </c>
      <c r="G84" s="45"/>
    </row>
    <row r="85" spans="2:7" x14ac:dyDescent="0.25">
      <c r="B85" s="44"/>
      <c r="C85" s="66" t="s">
        <v>365</v>
      </c>
      <c r="D85" s="49"/>
      <c r="E85" s="75">
        <f>E39</f>
        <v>409.62946329480576</v>
      </c>
      <c r="F85" s="76">
        <f>E85*$E$76</f>
        <v>454.68870425723441</v>
      </c>
      <c r="G85" s="45"/>
    </row>
    <row r="86" spans="2:7" x14ac:dyDescent="0.25">
      <c r="B86" s="44"/>
      <c r="C86" s="49"/>
      <c r="D86" s="49"/>
      <c r="E86" s="75"/>
      <c r="F86" s="76"/>
      <c r="G86" s="45"/>
    </row>
    <row r="87" spans="2:7" x14ac:dyDescent="0.25">
      <c r="B87" s="44"/>
      <c r="C87" s="63" t="s">
        <v>368</v>
      </c>
      <c r="D87" s="71"/>
      <c r="E87" s="71"/>
      <c r="F87" s="78">
        <f>SUM(F80:F85)</f>
        <v>59544.737358673752</v>
      </c>
      <c r="G87" s="45"/>
    </row>
    <row r="88" spans="2:7" ht="15.75" thickBot="1" x14ac:dyDescent="0.3">
      <c r="B88" s="44"/>
      <c r="C88" s="81" t="s">
        <v>370</v>
      </c>
      <c r="D88" s="82"/>
      <c r="E88" s="83">
        <f>E42</f>
        <v>0.12</v>
      </c>
      <c r="F88" s="84">
        <f>F87*E88</f>
        <v>7145.3684830408502</v>
      </c>
      <c r="G88" s="45"/>
    </row>
    <row r="89" spans="2:7" ht="15.75" thickTop="1" x14ac:dyDescent="0.25">
      <c r="B89" s="44"/>
      <c r="C89" s="66" t="s">
        <v>19</v>
      </c>
      <c r="D89" s="66"/>
      <c r="E89" s="66"/>
      <c r="F89" s="85">
        <f>SUM(F87:F88)</f>
        <v>66690.105841714598</v>
      </c>
      <c r="G89" s="45"/>
    </row>
    <row r="90" spans="2:7" ht="15.75" thickBot="1" x14ac:dyDescent="0.3">
      <c r="B90" s="44"/>
      <c r="C90" s="86" t="s">
        <v>529</v>
      </c>
      <c r="D90" s="49"/>
      <c r="E90" s="67">
        <f>E44</f>
        <v>4.3768475255077849E-2</v>
      </c>
      <c r="F90" s="87">
        <f>F89+(F89*E90)</f>
        <v>69609.030089006206</v>
      </c>
      <c r="G90" s="45"/>
    </row>
    <row r="91" spans="2:7" ht="15.75" thickBot="1" x14ac:dyDescent="0.3">
      <c r="B91" s="44"/>
      <c r="C91" s="86" t="s">
        <v>530</v>
      </c>
      <c r="D91" s="49"/>
      <c r="E91" s="49"/>
      <c r="F91" s="88">
        <f>F90/12</f>
        <v>5800.7525074171836</v>
      </c>
      <c r="G91" s="45"/>
    </row>
    <row r="92" spans="2:7" ht="9" customHeight="1" thickBot="1" x14ac:dyDescent="0.3">
      <c r="B92" s="89"/>
      <c r="C92" s="90"/>
      <c r="D92" s="91"/>
      <c r="E92" s="91"/>
      <c r="F92" s="92"/>
      <c r="G92" s="80"/>
    </row>
    <row r="93" spans="2:7" ht="15.75" thickBot="1" x14ac:dyDescent="0.3"/>
    <row r="94" spans="2:7" x14ac:dyDescent="0.25">
      <c r="B94" s="42"/>
      <c r="C94" s="468" t="s">
        <v>536</v>
      </c>
      <c r="D94" s="468"/>
      <c r="E94" s="468"/>
      <c r="F94" s="468"/>
      <c r="G94" s="43"/>
    </row>
    <row r="95" spans="2:7" x14ac:dyDescent="0.25">
      <c r="B95" s="44"/>
      <c r="C95" s="49"/>
      <c r="D95" s="50" t="s">
        <v>346</v>
      </c>
      <c r="E95" s="50" t="s">
        <v>7</v>
      </c>
      <c r="F95" s="50" t="s">
        <v>202</v>
      </c>
      <c r="G95" s="45"/>
    </row>
    <row r="96" spans="2:7" x14ac:dyDescent="0.25">
      <c r="B96" s="44"/>
      <c r="C96" s="53" t="s">
        <v>121</v>
      </c>
      <c r="D96" s="54">
        <f>D50</f>
        <v>61004.738504381865</v>
      </c>
      <c r="E96" s="55">
        <v>0.13</v>
      </c>
      <c r="F96" s="54">
        <f>D96*E96</f>
        <v>7930.6160055696428</v>
      </c>
      <c r="G96" s="45"/>
    </row>
    <row r="97" spans="2:7" x14ac:dyDescent="0.25">
      <c r="B97" s="44"/>
      <c r="C97" s="59" t="s">
        <v>358</v>
      </c>
      <c r="D97" s="60">
        <f>D51</f>
        <v>38036.507265316737</v>
      </c>
      <c r="E97" s="61">
        <v>1.25</v>
      </c>
      <c r="F97" s="60">
        <f>D97*E97</f>
        <v>47545.63408164592</v>
      </c>
      <c r="G97" s="45"/>
    </row>
    <row r="98" spans="2:7" x14ac:dyDescent="0.25">
      <c r="B98" s="44"/>
      <c r="C98" s="59"/>
      <c r="D98" s="60"/>
      <c r="E98" s="61"/>
      <c r="F98" s="60"/>
      <c r="G98" s="45"/>
    </row>
    <row r="99" spans="2:7" x14ac:dyDescent="0.25">
      <c r="B99" s="44"/>
      <c r="C99" s="63" t="s">
        <v>360</v>
      </c>
      <c r="D99" s="63"/>
      <c r="E99" s="64">
        <f>SUM(E96:E97)</f>
        <v>1.38</v>
      </c>
      <c r="F99" s="65">
        <f>SUM(F96:F97)</f>
        <v>55476.250087215565</v>
      </c>
      <c r="G99" s="45"/>
    </row>
    <row r="100" spans="2:7" x14ac:dyDescent="0.25">
      <c r="B100" s="44"/>
      <c r="C100" s="49"/>
      <c r="D100" s="49"/>
      <c r="E100" s="49"/>
      <c r="F100" s="49"/>
      <c r="G100" s="45"/>
    </row>
    <row r="101" spans="2:7" x14ac:dyDescent="0.25">
      <c r="B101" s="44"/>
      <c r="C101" s="66" t="s">
        <v>361</v>
      </c>
      <c r="D101" s="49"/>
      <c r="E101" s="67">
        <f>E55</f>
        <v>0.24409048608974029</v>
      </c>
      <c r="F101" s="68">
        <f>F99*E101</f>
        <v>13541.224850224444</v>
      </c>
      <c r="G101" s="45"/>
    </row>
    <row r="102" spans="2:7" x14ac:dyDescent="0.25">
      <c r="B102" s="44"/>
      <c r="C102" s="49"/>
      <c r="D102" s="49"/>
      <c r="E102" s="49"/>
      <c r="F102" s="69"/>
      <c r="G102" s="45"/>
    </row>
    <row r="103" spans="2:7" x14ac:dyDescent="0.25">
      <c r="B103" s="44"/>
      <c r="C103" s="63" t="s">
        <v>363</v>
      </c>
      <c r="D103" s="71"/>
      <c r="E103" s="71"/>
      <c r="F103" s="72">
        <f>F99+F101</f>
        <v>69017.474937440013</v>
      </c>
      <c r="G103" s="45"/>
    </row>
    <row r="104" spans="2:7" x14ac:dyDescent="0.25">
      <c r="B104" s="44"/>
      <c r="C104" s="49"/>
      <c r="D104" s="49"/>
      <c r="E104" s="49"/>
      <c r="F104" s="49"/>
      <c r="G104" s="45"/>
    </row>
    <row r="105" spans="2:7" x14ac:dyDescent="0.25">
      <c r="B105" s="44"/>
      <c r="C105" s="66" t="s">
        <v>477</v>
      </c>
      <c r="D105" s="49"/>
      <c r="E105" s="75">
        <f>E59</f>
        <v>2165.7505678397429</v>
      </c>
      <c r="F105" s="76">
        <f>E105*$E$76</f>
        <v>2403.9831303021147</v>
      </c>
      <c r="G105" s="45"/>
    </row>
    <row r="106" spans="2:7" x14ac:dyDescent="0.25">
      <c r="B106" s="44"/>
      <c r="C106" s="66" t="s">
        <v>364</v>
      </c>
      <c r="D106" s="49"/>
      <c r="E106" s="75">
        <f>E60</f>
        <v>306.08963055046303</v>
      </c>
      <c r="F106" s="76">
        <f>E106*$E$76</f>
        <v>339.75948991101399</v>
      </c>
      <c r="G106" s="45"/>
    </row>
    <row r="107" spans="2:7" x14ac:dyDescent="0.25">
      <c r="B107" s="44"/>
      <c r="C107" s="66" t="s">
        <v>380</v>
      </c>
      <c r="D107" s="49"/>
      <c r="E107" s="75">
        <f>E61</f>
        <v>609.86810412002558</v>
      </c>
      <c r="F107" s="76">
        <f>E107*$E$76</f>
        <v>676.95359557322843</v>
      </c>
      <c r="G107" s="45"/>
    </row>
    <row r="108" spans="2:7" x14ac:dyDescent="0.25">
      <c r="B108" s="44"/>
      <c r="C108" s="66" t="s">
        <v>365</v>
      </c>
      <c r="D108" s="49"/>
      <c r="E108" s="75">
        <f>E62</f>
        <v>409.62946329480576</v>
      </c>
      <c r="F108" s="76">
        <f>E108*$E$76</f>
        <v>454.68870425723441</v>
      </c>
      <c r="G108" s="45"/>
    </row>
    <row r="109" spans="2:7" x14ac:dyDescent="0.25">
      <c r="B109" s="44"/>
      <c r="C109" s="49"/>
      <c r="D109" s="49"/>
      <c r="E109" s="75"/>
      <c r="F109" s="76"/>
      <c r="G109" s="45"/>
    </row>
    <row r="110" spans="2:7" x14ac:dyDescent="0.25">
      <c r="B110" s="44"/>
      <c r="C110" s="63" t="s">
        <v>368</v>
      </c>
      <c r="D110" s="71"/>
      <c r="E110" s="71"/>
      <c r="F110" s="78">
        <f>SUM(F103:F108)</f>
        <v>72892.859857483607</v>
      </c>
      <c r="G110" s="45"/>
    </row>
    <row r="111" spans="2:7" ht="15.75" thickBot="1" x14ac:dyDescent="0.3">
      <c r="B111" s="44"/>
      <c r="C111" s="81" t="s">
        <v>370</v>
      </c>
      <c r="D111" s="82"/>
      <c r="E111" s="83">
        <f>E65</f>
        <v>0.12</v>
      </c>
      <c r="F111" s="84">
        <f>F110*E111</f>
        <v>8747.143182898033</v>
      </c>
      <c r="G111" s="45"/>
    </row>
    <row r="112" spans="2:7" ht="15.75" thickTop="1" x14ac:dyDescent="0.25">
      <c r="B112" s="44"/>
      <c r="C112" s="66" t="s">
        <v>19</v>
      </c>
      <c r="D112" s="66"/>
      <c r="E112" s="66"/>
      <c r="F112" s="85">
        <f>SUM(F110:F111)</f>
        <v>81640.003040381634</v>
      </c>
      <c r="G112" s="45"/>
    </row>
    <row r="113" spans="2:7" ht="15.75" thickBot="1" x14ac:dyDescent="0.3">
      <c r="B113" s="44"/>
      <c r="C113" s="86" t="s">
        <v>529</v>
      </c>
      <c r="D113" s="49"/>
      <c r="E113" s="67">
        <f>E67</f>
        <v>4.3768475255077849E-2</v>
      </c>
      <c r="F113" s="87">
        <f>F112+(F112*E113)</f>
        <v>85213.26149327906</v>
      </c>
      <c r="G113" s="45"/>
    </row>
    <row r="114" spans="2:7" ht="15.75" thickBot="1" x14ac:dyDescent="0.3">
      <c r="B114" s="44"/>
      <c r="C114" s="86" t="s">
        <v>530</v>
      </c>
      <c r="D114" s="49"/>
      <c r="E114" s="49"/>
      <c r="F114" s="88">
        <f>F113/12</f>
        <v>7101.1051244399214</v>
      </c>
      <c r="G114" s="45"/>
    </row>
    <row r="115" spans="2:7" ht="8.25" customHeight="1" thickBot="1" x14ac:dyDescent="0.3">
      <c r="B115" s="89"/>
      <c r="C115" s="90"/>
      <c r="D115" s="91"/>
      <c r="E115" s="91"/>
      <c r="F115" s="92"/>
      <c r="G115" s="80"/>
    </row>
    <row r="116" spans="2:7" ht="15.75" thickBot="1" x14ac:dyDescent="0.3"/>
    <row r="117" spans="2:7" ht="14.45" x14ac:dyDescent="0.3">
      <c r="B117" s="42"/>
      <c r="C117" s="468" t="s">
        <v>537</v>
      </c>
      <c r="D117" s="468"/>
      <c r="E117" s="468"/>
      <c r="F117" s="468"/>
      <c r="G117" s="43"/>
    </row>
    <row r="118" spans="2:7" ht="14.45" x14ac:dyDescent="0.3">
      <c r="B118" s="44"/>
      <c r="C118" s="49"/>
      <c r="D118" s="50" t="s">
        <v>346</v>
      </c>
      <c r="E118" s="50" t="s">
        <v>7</v>
      </c>
      <c r="F118" s="50" t="s">
        <v>202</v>
      </c>
      <c r="G118" s="45"/>
    </row>
    <row r="119" spans="2:7" ht="14.45" x14ac:dyDescent="0.3">
      <c r="B119" s="44"/>
      <c r="C119" s="53" t="s">
        <v>121</v>
      </c>
      <c r="D119" s="54">
        <f>D73</f>
        <v>61004.738504381865</v>
      </c>
      <c r="E119" s="55">
        <v>0.16</v>
      </c>
      <c r="F119" s="54">
        <f>D119*E119</f>
        <v>9760.7581607010979</v>
      </c>
      <c r="G119" s="45"/>
    </row>
    <row r="120" spans="2:7" ht="14.45" x14ac:dyDescent="0.3">
      <c r="B120" s="44"/>
      <c r="C120" s="59" t="s">
        <v>358</v>
      </c>
      <c r="D120" s="60">
        <f>D74</f>
        <v>38036.507265316737</v>
      </c>
      <c r="E120" s="61">
        <v>1.5</v>
      </c>
      <c r="F120" s="60">
        <f>D120*E120</f>
        <v>57054.760897975109</v>
      </c>
      <c r="G120" s="45"/>
    </row>
    <row r="121" spans="2:7" ht="14.45" x14ac:dyDescent="0.3">
      <c r="B121" s="44"/>
      <c r="C121" s="59"/>
      <c r="D121" s="60"/>
      <c r="E121" s="61"/>
      <c r="F121" s="60"/>
      <c r="G121" s="45"/>
    </row>
    <row r="122" spans="2:7" ht="14.45" x14ac:dyDescent="0.3">
      <c r="B122" s="44"/>
      <c r="C122" s="63" t="s">
        <v>360</v>
      </c>
      <c r="D122" s="63"/>
      <c r="E122" s="64">
        <f>SUM(E119:E120)</f>
        <v>1.66</v>
      </c>
      <c r="F122" s="65">
        <f>SUM(F119:F120)</f>
        <v>66815.519058676204</v>
      </c>
      <c r="G122" s="45"/>
    </row>
    <row r="123" spans="2:7" ht="14.45" x14ac:dyDescent="0.3">
      <c r="B123" s="44"/>
      <c r="C123" s="49"/>
      <c r="D123" s="49"/>
      <c r="E123" s="49"/>
      <c r="F123" s="49"/>
      <c r="G123" s="45"/>
    </row>
    <row r="124" spans="2:7" ht="14.45" x14ac:dyDescent="0.3">
      <c r="B124" s="44"/>
      <c r="C124" s="66" t="s">
        <v>361</v>
      </c>
      <c r="D124" s="49"/>
      <c r="E124" s="67">
        <f>E78</f>
        <v>0.24409048608974029</v>
      </c>
      <c r="F124" s="68">
        <f>F122*E124</f>
        <v>16309.032525370581</v>
      </c>
      <c r="G124" s="45"/>
    </row>
    <row r="125" spans="2:7" ht="14.45" x14ac:dyDescent="0.3">
      <c r="B125" s="44"/>
      <c r="C125" s="49"/>
      <c r="D125" s="49"/>
      <c r="E125" s="49"/>
      <c r="F125" s="69"/>
      <c r="G125" s="45"/>
    </row>
    <row r="126" spans="2:7" ht="14.45" x14ac:dyDescent="0.3">
      <c r="B126" s="44"/>
      <c r="C126" s="63" t="s">
        <v>363</v>
      </c>
      <c r="D126" s="71"/>
      <c r="E126" s="71"/>
      <c r="F126" s="72">
        <f>F122+F124</f>
        <v>83124.551584046785</v>
      </c>
      <c r="G126" s="45"/>
    </row>
    <row r="127" spans="2:7" ht="14.45" x14ac:dyDescent="0.3">
      <c r="B127" s="44"/>
      <c r="C127" s="49"/>
      <c r="D127" s="49"/>
      <c r="E127" s="49"/>
      <c r="F127" s="49"/>
      <c r="G127" s="45"/>
    </row>
    <row r="128" spans="2:7" ht="14.45" x14ac:dyDescent="0.3">
      <c r="B128" s="44"/>
      <c r="C128" s="66" t="s">
        <v>477</v>
      </c>
      <c r="D128" s="49"/>
      <c r="E128" s="75">
        <f>E82</f>
        <v>2165.7505678397429</v>
      </c>
      <c r="F128" s="76">
        <f>E128*$E$76</f>
        <v>2403.9831303021147</v>
      </c>
      <c r="G128" s="45"/>
    </row>
    <row r="129" spans="2:7" ht="14.45" x14ac:dyDescent="0.3">
      <c r="B129" s="44"/>
      <c r="C129" s="66" t="s">
        <v>364</v>
      </c>
      <c r="D129" s="49"/>
      <c r="E129" s="75">
        <f>E83</f>
        <v>306.08963055046303</v>
      </c>
      <c r="F129" s="76">
        <f>E129*$E$76</f>
        <v>339.75948991101399</v>
      </c>
      <c r="G129" s="45"/>
    </row>
    <row r="130" spans="2:7" ht="14.45" x14ac:dyDescent="0.3">
      <c r="B130" s="44"/>
      <c r="C130" s="66" t="s">
        <v>380</v>
      </c>
      <c r="D130" s="49"/>
      <c r="E130" s="75">
        <f>E84</f>
        <v>609.86810412002558</v>
      </c>
      <c r="F130" s="76">
        <f>E130*$E$76</f>
        <v>676.95359557322843</v>
      </c>
      <c r="G130" s="45"/>
    </row>
    <row r="131" spans="2:7" ht="14.45" x14ac:dyDescent="0.3">
      <c r="B131" s="44"/>
      <c r="C131" s="66" t="s">
        <v>365</v>
      </c>
      <c r="D131" s="49"/>
      <c r="E131" s="75">
        <f>E85</f>
        <v>409.62946329480576</v>
      </c>
      <c r="F131" s="76">
        <f>E131*$E$76</f>
        <v>454.68870425723441</v>
      </c>
      <c r="G131" s="45"/>
    </row>
    <row r="132" spans="2:7" ht="14.45" x14ac:dyDescent="0.3">
      <c r="B132" s="44"/>
      <c r="C132" s="49"/>
      <c r="D132" s="49"/>
      <c r="E132" s="75"/>
      <c r="F132" s="76"/>
      <c r="G132" s="45"/>
    </row>
    <row r="133" spans="2:7" ht="14.45" x14ac:dyDescent="0.3">
      <c r="B133" s="44"/>
      <c r="C133" s="63" t="s">
        <v>368</v>
      </c>
      <c r="D133" s="71"/>
      <c r="E133" s="71"/>
      <c r="F133" s="78">
        <f>SUM(F126:F131)</f>
        <v>86999.936504090379</v>
      </c>
      <c r="G133" s="45"/>
    </row>
    <row r="134" spans="2:7" thickBot="1" x14ac:dyDescent="0.35">
      <c r="B134" s="44"/>
      <c r="C134" s="81" t="s">
        <v>370</v>
      </c>
      <c r="D134" s="82"/>
      <c r="E134" s="83">
        <f>E88</f>
        <v>0.12</v>
      </c>
      <c r="F134" s="84">
        <f>F133*E134</f>
        <v>10439.992380490845</v>
      </c>
      <c r="G134" s="45"/>
    </row>
    <row r="135" spans="2:7" thickTop="1" x14ac:dyDescent="0.3">
      <c r="B135" s="44"/>
      <c r="C135" s="66" t="s">
        <v>19</v>
      </c>
      <c r="D135" s="66"/>
      <c r="E135" s="66"/>
      <c r="F135" s="85">
        <f>SUM(F133:F134)</f>
        <v>97439.928884581226</v>
      </c>
      <c r="G135" s="45"/>
    </row>
    <row r="136" spans="2:7" thickBot="1" x14ac:dyDescent="0.35">
      <c r="B136" s="44"/>
      <c r="C136" s="86" t="s">
        <v>529</v>
      </c>
      <c r="D136" s="49"/>
      <c r="E136" s="67">
        <f>E90</f>
        <v>4.3768475255077849E-2</v>
      </c>
      <c r="F136" s="87">
        <f>F135+(F135*E136)</f>
        <v>101704.72600082257</v>
      </c>
      <c r="G136" s="45"/>
    </row>
    <row r="137" spans="2:7" thickBot="1" x14ac:dyDescent="0.35">
      <c r="B137" s="44"/>
      <c r="C137" s="86" t="s">
        <v>530</v>
      </c>
      <c r="D137" s="49"/>
      <c r="E137" s="49"/>
      <c r="F137" s="88">
        <f>F136/12</f>
        <v>8475.3938334018803</v>
      </c>
      <c r="G137" s="45"/>
    </row>
    <row r="138" spans="2:7" ht="7.5" customHeight="1" thickBot="1" x14ac:dyDescent="0.35">
      <c r="B138" s="89"/>
      <c r="C138" s="90"/>
      <c r="D138" s="91"/>
      <c r="E138" s="91"/>
      <c r="F138" s="92"/>
      <c r="G138" s="80"/>
    </row>
  </sheetData>
  <mergeCells count="8">
    <mergeCell ref="C117:F117"/>
    <mergeCell ref="N2:P2"/>
    <mergeCell ref="C25:F25"/>
    <mergeCell ref="C94:F94"/>
    <mergeCell ref="C71:F71"/>
    <mergeCell ref="I2:L2"/>
    <mergeCell ref="C48:F48"/>
    <mergeCell ref="C2:F2"/>
  </mergeCells>
  <pageMargins left="0.7" right="0.7" top="0.75" bottom="0.75" header="0.3" footer="0.3"/>
  <pageSetup scale="61" orientation="portrait" r:id="rId1"/>
  <headerFooter>
    <oddHeader>&amp;LWednesday, May 25, 2016&amp;RDRAFT RISE Rates</oddHeader>
    <oddFooter>&amp;LPublic Consulting Group, Inc.&amp;R&amp;P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F30"/>
  <sheetViews>
    <sheetView zoomScale="80" zoomScaleNormal="80" zoomScaleSheetLayoutView="85" workbookViewId="0">
      <selection activeCell="F35" sqref="F35"/>
    </sheetView>
  </sheetViews>
  <sheetFormatPr defaultRowHeight="15" x14ac:dyDescent="0.25"/>
  <cols>
    <col min="1" max="1" width="2.42578125" style="41" customWidth="1"/>
    <col min="2" max="2" width="1.28515625" style="41" customWidth="1"/>
    <col min="3" max="3" width="16" style="41" customWidth="1"/>
    <col min="4" max="4" width="17.28515625" style="41" customWidth="1"/>
    <col min="5" max="5" width="14.7109375" style="41" customWidth="1"/>
    <col min="6" max="6" width="15.7109375" style="41" customWidth="1"/>
    <col min="7" max="7" width="1.42578125" style="41" customWidth="1"/>
    <col min="8" max="8" width="2.42578125" style="41" customWidth="1"/>
    <col min="9" max="10" width="4.28515625" style="41" customWidth="1"/>
    <col min="11" max="11" width="27.28515625" style="41" customWidth="1"/>
    <col min="12" max="12" width="10.42578125" style="41" customWidth="1"/>
    <col min="13" max="13" width="66.85546875" style="41" customWidth="1"/>
    <col min="14" max="15" width="9.140625" style="41"/>
    <col min="16" max="57" width="9.140625" style="113"/>
  </cols>
  <sheetData>
    <row r="1" spans="2:58" ht="8.25" customHeight="1" thickBot="1" x14ac:dyDescent="0.35">
      <c r="P1" s="41"/>
      <c r="BF1" s="113"/>
    </row>
    <row r="2" spans="2:58" thickBot="1" x14ac:dyDescent="0.35">
      <c r="B2" s="42"/>
      <c r="C2" s="468" t="s">
        <v>682</v>
      </c>
      <c r="D2" s="468"/>
      <c r="E2" s="468"/>
      <c r="F2" s="468"/>
      <c r="G2" s="43"/>
      <c r="K2" s="469" t="s">
        <v>354</v>
      </c>
      <c r="L2" s="470"/>
      <c r="M2" s="471"/>
      <c r="P2" s="41"/>
      <c r="BF2" s="113"/>
    </row>
    <row r="3" spans="2:58" ht="14.45" x14ac:dyDescent="0.3">
      <c r="B3" s="44"/>
      <c r="C3" s="49"/>
      <c r="D3" s="50" t="s">
        <v>346</v>
      </c>
      <c r="E3" s="50" t="s">
        <v>7</v>
      </c>
      <c r="F3" s="50" t="s">
        <v>202</v>
      </c>
      <c r="G3" s="45"/>
      <c r="K3" s="46"/>
      <c r="L3" s="47" t="s">
        <v>355</v>
      </c>
      <c r="M3" s="48" t="s">
        <v>356</v>
      </c>
      <c r="P3" s="41"/>
      <c r="BF3" s="113"/>
    </row>
    <row r="4" spans="2:58" ht="14.45" x14ac:dyDescent="0.3">
      <c r="B4" s="44"/>
      <c r="C4" s="53" t="s">
        <v>121</v>
      </c>
      <c r="D4" s="54">
        <f>L5</f>
        <v>63674.822892053395</v>
      </c>
      <c r="E4" s="55">
        <v>2.3900000000000001E-2</v>
      </c>
      <c r="F4" s="54">
        <f>D4*E4</f>
        <v>1521.8282671200761</v>
      </c>
      <c r="G4" s="45"/>
      <c r="K4" s="51" t="s">
        <v>357</v>
      </c>
      <c r="L4" s="52"/>
      <c r="M4" s="45"/>
      <c r="P4" s="41"/>
      <c r="BF4" s="113"/>
    </row>
    <row r="5" spans="2:58" ht="14.45" x14ac:dyDescent="0.3">
      <c r="B5" s="44"/>
      <c r="C5" s="59" t="s">
        <v>358</v>
      </c>
      <c r="D5" s="60">
        <f>L6</f>
        <v>39701.307192348337</v>
      </c>
      <c r="E5" s="61">
        <v>0.254</v>
      </c>
      <c r="F5" s="60">
        <f>D5*E5</f>
        <v>10084.132026856478</v>
      </c>
      <c r="G5" s="45"/>
      <c r="K5" s="56" t="s">
        <v>121</v>
      </c>
      <c r="L5" s="57">
        <f>'Advocacy Salaries '!$B$3*(L14+1)</f>
        <v>63674.822892053395</v>
      </c>
      <c r="M5" s="58" t="s">
        <v>679</v>
      </c>
      <c r="P5" s="41"/>
      <c r="BF5" s="113"/>
    </row>
    <row r="6" spans="2:58" ht="14.45" x14ac:dyDescent="0.3">
      <c r="B6" s="44"/>
      <c r="C6" s="59"/>
      <c r="D6" s="60"/>
      <c r="E6" s="61"/>
      <c r="F6" s="60"/>
      <c r="G6" s="45"/>
      <c r="K6" s="56" t="s">
        <v>359</v>
      </c>
      <c r="L6" s="57">
        <f>'Advocacy Salaries '!$B$15*(L14+1)</f>
        <v>39701.307192348337</v>
      </c>
      <c r="M6" s="58" t="s">
        <v>680</v>
      </c>
      <c r="P6" s="41"/>
      <c r="BF6" s="113"/>
    </row>
    <row r="7" spans="2:58" ht="14.45" x14ac:dyDescent="0.3">
      <c r="B7" s="44"/>
      <c r="C7" s="63" t="s">
        <v>360</v>
      </c>
      <c r="D7" s="63"/>
      <c r="E7" s="64">
        <f>SUM(E4:E5)</f>
        <v>0.27789999999999998</v>
      </c>
      <c r="F7" s="65">
        <f>SUM(F4:F5)</f>
        <v>11605.960293976554</v>
      </c>
      <c r="G7" s="45"/>
      <c r="K7" s="51" t="s">
        <v>362</v>
      </c>
      <c r="L7" s="70"/>
      <c r="M7" s="62"/>
      <c r="P7" s="41"/>
      <c r="BF7" s="113"/>
    </row>
    <row r="8" spans="2:58" ht="14.45" x14ac:dyDescent="0.3">
      <c r="B8" s="44"/>
      <c r="C8" s="49"/>
      <c r="D8" s="49"/>
      <c r="E8" s="49"/>
      <c r="F8" s="49"/>
      <c r="G8" s="45"/>
      <c r="I8" s="290"/>
      <c r="J8" s="290"/>
      <c r="K8" s="191" t="s">
        <v>477</v>
      </c>
      <c r="L8" s="268">
        <f>'Advocacy Salaries '!D75*(L14+1)</f>
        <v>2260.5421679769074</v>
      </c>
      <c r="M8" s="194" t="s">
        <v>681</v>
      </c>
      <c r="P8" s="41"/>
      <c r="BF8" s="113"/>
    </row>
    <row r="9" spans="2:58" ht="14.45" x14ac:dyDescent="0.3">
      <c r="B9" s="44"/>
      <c r="C9" s="66" t="s">
        <v>361</v>
      </c>
      <c r="D9" s="49"/>
      <c r="E9" s="67">
        <f>L12</f>
        <v>0.24409048608974029</v>
      </c>
      <c r="F9" s="68">
        <f>F7*E9</f>
        <v>2832.9044896949622</v>
      </c>
      <c r="G9" s="45"/>
      <c r="I9" s="290"/>
      <c r="J9" s="290"/>
      <c r="K9" s="73" t="s">
        <v>364</v>
      </c>
      <c r="L9" s="74">
        <f>'Other Expenses '!$I$17*(L14+1)</f>
        <v>319.48670697104689</v>
      </c>
      <c r="M9" s="194" t="s">
        <v>681</v>
      </c>
      <c r="P9" s="41"/>
      <c r="BF9" s="113"/>
    </row>
    <row r="10" spans="2:58" ht="14.45" x14ac:dyDescent="0.3">
      <c r="B10" s="44"/>
      <c r="C10" s="49"/>
      <c r="D10" s="49"/>
      <c r="E10" s="49"/>
      <c r="F10" s="69"/>
      <c r="G10" s="45"/>
      <c r="I10" s="290"/>
      <c r="J10" s="290"/>
      <c r="K10" s="73" t="s">
        <v>382</v>
      </c>
      <c r="L10" s="74">
        <f>'Other Expenses '!$H$17*(L14+1)</f>
        <v>636.56110114406408</v>
      </c>
      <c r="M10" s="194" t="s">
        <v>681</v>
      </c>
      <c r="P10" s="41"/>
      <c r="BF10" s="113"/>
    </row>
    <row r="11" spans="2:58" ht="14.45" x14ac:dyDescent="0.3">
      <c r="B11" s="44"/>
      <c r="C11" s="63" t="s">
        <v>363</v>
      </c>
      <c r="D11" s="71"/>
      <c r="E11" s="71"/>
      <c r="F11" s="72">
        <f>F7+F9</f>
        <v>14438.864783671515</v>
      </c>
      <c r="G11" s="45"/>
      <c r="I11" s="290"/>
      <c r="J11" s="290"/>
      <c r="K11" s="73" t="s">
        <v>485</v>
      </c>
      <c r="L11" s="74">
        <f>'Legal '!K12</f>
        <v>427.55832032277527</v>
      </c>
      <c r="M11" s="194" t="s">
        <v>681</v>
      </c>
      <c r="P11" s="41"/>
      <c r="BF11" s="113"/>
    </row>
    <row r="12" spans="2:58" ht="14.45" x14ac:dyDescent="0.3">
      <c r="B12" s="44"/>
      <c r="C12" s="49"/>
      <c r="D12" s="49"/>
      <c r="E12" s="49"/>
      <c r="F12" s="49"/>
      <c r="G12" s="45"/>
      <c r="I12" s="444"/>
      <c r="K12" s="77" t="s">
        <v>366</v>
      </c>
      <c r="L12" s="203">
        <f>'Advocacy Salaries '!$F$72</f>
        <v>0.24409048608974029</v>
      </c>
      <c r="M12" s="45" t="s">
        <v>479</v>
      </c>
      <c r="P12" s="41"/>
      <c r="BF12" s="113"/>
    </row>
    <row r="13" spans="2:58" ht="14.45" x14ac:dyDescent="0.3">
      <c r="B13" s="44"/>
      <c r="C13" s="66" t="s">
        <v>477</v>
      </c>
      <c r="D13" s="49"/>
      <c r="E13" s="75">
        <f>L8</f>
        <v>2260.5421679769074</v>
      </c>
      <c r="F13" s="76">
        <f>E13*$E$7</f>
        <v>628.20466848078252</v>
      </c>
      <c r="G13" s="45"/>
      <c r="K13" s="77" t="s">
        <v>367</v>
      </c>
      <c r="L13" s="204">
        <v>0.12</v>
      </c>
      <c r="M13" s="45" t="s">
        <v>546</v>
      </c>
      <c r="P13" s="41"/>
      <c r="BF13" s="113"/>
    </row>
    <row r="14" spans="2:58" x14ac:dyDescent="0.25">
      <c r="B14" s="44"/>
      <c r="C14" s="66" t="s">
        <v>364</v>
      </c>
      <c r="D14" s="49"/>
      <c r="E14" s="267">
        <f>L9</f>
        <v>319.48670697104689</v>
      </c>
      <c r="F14" s="76">
        <f>E14*$E$7</f>
        <v>88.785355867253926</v>
      </c>
      <c r="G14" s="45"/>
      <c r="K14" s="77" t="s">
        <v>369</v>
      </c>
      <c r="L14" s="439">
        <f>CAF!$BC$26</f>
        <v>4.3768475255077849E-2</v>
      </c>
      <c r="M14" s="440" t="s">
        <v>519</v>
      </c>
      <c r="P14" s="41"/>
      <c r="BF14" s="113"/>
    </row>
    <row r="15" spans="2:58" ht="14.45" x14ac:dyDescent="0.3">
      <c r="B15" s="44"/>
      <c r="C15" s="66" t="s">
        <v>380</v>
      </c>
      <c r="D15" s="49"/>
      <c r="E15" s="75">
        <f>L10</f>
        <v>636.56110114406408</v>
      </c>
      <c r="F15" s="76">
        <f>E15*$E$7</f>
        <v>176.90033000793539</v>
      </c>
      <c r="G15" s="45"/>
      <c r="K15" s="441" t="s">
        <v>677</v>
      </c>
      <c r="L15" s="443">
        <v>2.35E-2</v>
      </c>
      <c r="M15" s="442" t="s">
        <v>678</v>
      </c>
      <c r="P15" s="41"/>
      <c r="BF15" s="113"/>
    </row>
    <row r="16" spans="2:58" ht="14.45" x14ac:dyDescent="0.3">
      <c r="B16" s="44"/>
      <c r="C16" s="66" t="s">
        <v>365</v>
      </c>
      <c r="D16" s="49"/>
      <c r="E16" s="75">
        <f>L11</f>
        <v>427.55832032277527</v>
      </c>
      <c r="F16" s="76">
        <f>E16*$E$7</f>
        <v>118.81845721769923</v>
      </c>
      <c r="G16" s="45"/>
      <c r="K16" s="441" t="s">
        <v>687</v>
      </c>
      <c r="L16" s="443">
        <v>6.3E-3</v>
      </c>
      <c r="M16" s="442" t="s">
        <v>688</v>
      </c>
      <c r="P16" s="41"/>
      <c r="BF16" s="113"/>
    </row>
    <row r="17" spans="2:58" ht="14.45" x14ac:dyDescent="0.3">
      <c r="B17" s="44"/>
      <c r="C17" s="49"/>
      <c r="D17" s="49"/>
      <c r="E17" s="75"/>
      <c r="F17" s="76"/>
      <c r="G17" s="45"/>
      <c r="P17" s="41"/>
      <c r="BF17" s="113"/>
    </row>
    <row r="18" spans="2:58" ht="14.45" x14ac:dyDescent="0.3">
      <c r="B18" s="44"/>
      <c r="C18" s="63" t="s">
        <v>368</v>
      </c>
      <c r="D18" s="71"/>
      <c r="E18" s="71"/>
      <c r="F18" s="78">
        <f>SUM(F11:F16)</f>
        <v>15451.573595245187</v>
      </c>
      <c r="G18" s="45"/>
    </row>
    <row r="19" spans="2:58" thickBot="1" x14ac:dyDescent="0.35">
      <c r="B19" s="44"/>
      <c r="C19" s="81" t="s">
        <v>370</v>
      </c>
      <c r="D19" s="82"/>
      <c r="E19" s="83">
        <v>0.12</v>
      </c>
      <c r="F19" s="84">
        <f>F18*E19</f>
        <v>1854.1888314294224</v>
      </c>
      <c r="G19" s="45"/>
      <c r="K19" s="441" t="s">
        <v>684</v>
      </c>
      <c r="L19" s="71"/>
      <c r="M19" s="442"/>
    </row>
    <row r="20" spans="2:58" thickTop="1" x14ac:dyDescent="0.3">
      <c r="B20" s="44"/>
      <c r="C20" s="66" t="s">
        <v>19</v>
      </c>
      <c r="D20" s="66"/>
      <c r="E20" s="66"/>
      <c r="F20" s="85">
        <f>SUM(F18:F19)</f>
        <v>17305.76242667461</v>
      </c>
      <c r="G20" s="45"/>
      <c r="K20" s="441" t="s">
        <v>685</v>
      </c>
      <c r="L20" s="71"/>
      <c r="M20" s="442"/>
    </row>
    <row r="21" spans="2:58" ht="14.45" x14ac:dyDescent="0.3">
      <c r="B21" s="44"/>
      <c r="C21" s="86" t="str">
        <f>K15</f>
        <v>CAF - Rate Review</v>
      </c>
      <c r="D21" s="49"/>
      <c r="E21" s="67">
        <f>L15</f>
        <v>2.35E-2</v>
      </c>
      <c r="F21" s="87">
        <f>F20+(F20*E21)</f>
        <v>17712.447843701462</v>
      </c>
      <c r="G21" s="45"/>
      <c r="K21" s="445"/>
    </row>
    <row r="22" spans="2:58" ht="14.45" x14ac:dyDescent="0.3">
      <c r="B22" s="44"/>
      <c r="C22" s="450" t="str">
        <f>K16</f>
        <v>PFMLA  Trust Contribution</v>
      </c>
      <c r="D22" s="451"/>
      <c r="E22" s="452">
        <f>L16</f>
        <v>6.3E-3</v>
      </c>
      <c r="F22" s="453">
        <f>F7*(E21+1)*E22</f>
        <v>74.835812273575513</v>
      </c>
      <c r="G22" s="45"/>
      <c r="K22" s="445"/>
    </row>
    <row r="23" spans="2:58" thickBot="1" x14ac:dyDescent="0.35">
      <c r="B23" s="44"/>
      <c r="C23" s="86" t="s">
        <v>19</v>
      </c>
      <c r="D23" s="49"/>
      <c r="E23" s="67"/>
      <c r="F23" s="87">
        <f>F22+F21</f>
        <v>17787.283655975039</v>
      </c>
      <c r="G23" s="45"/>
      <c r="K23" s="445"/>
    </row>
    <row r="24" spans="2:58" thickBot="1" x14ac:dyDescent="0.35">
      <c r="B24" s="44"/>
      <c r="C24" s="86" t="s">
        <v>530</v>
      </c>
      <c r="D24" s="49"/>
      <c r="E24" s="49"/>
      <c r="F24" s="88">
        <f>F23/12</f>
        <v>1482.2736379979199</v>
      </c>
      <c r="G24" s="45"/>
      <c r="K24" s="445"/>
      <c r="M24" s="445"/>
      <c r="N24" s="444"/>
    </row>
    <row r="25" spans="2:58" ht="8.25" customHeight="1" thickBot="1" x14ac:dyDescent="0.35">
      <c r="B25" s="89"/>
      <c r="C25" s="90"/>
      <c r="D25" s="91"/>
      <c r="E25" s="91"/>
      <c r="F25" s="92"/>
      <c r="G25" s="80"/>
    </row>
    <row r="27" spans="2:58" ht="14.45" x14ac:dyDescent="0.3">
      <c r="F27" s="448"/>
      <c r="K27" s="447"/>
      <c r="M27" s="445"/>
      <c r="N27" s="113"/>
      <c r="O27" s="113"/>
      <c r="BD27"/>
      <c r="BE27"/>
    </row>
    <row r="28" spans="2:58" ht="14.45" x14ac:dyDescent="0.3">
      <c r="F28" s="449"/>
      <c r="N28" s="113"/>
      <c r="O28" s="113"/>
      <c r="BD28"/>
      <c r="BE28"/>
    </row>
    <row r="29" spans="2:58" ht="14.45" x14ac:dyDescent="0.3">
      <c r="E29" s="445"/>
      <c r="F29" s="438"/>
      <c r="L29" s="445"/>
      <c r="N29" s="113"/>
      <c r="O29" s="113"/>
      <c r="BD29"/>
      <c r="BE29"/>
    </row>
    <row r="30" spans="2:58" ht="14.45" x14ac:dyDescent="0.3">
      <c r="E30" s="447"/>
      <c r="F30" s="438"/>
      <c r="M30" s="446"/>
    </row>
  </sheetData>
  <mergeCells count="2">
    <mergeCell ref="C2:F2"/>
    <mergeCell ref="K2:M2"/>
  </mergeCells>
  <pageMargins left="0.25" right="0.25" top="0.75" bottom="0.75" header="0.3" footer="0.3"/>
  <pageSetup scale="73" orientation="landscape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BI138"/>
  <sheetViews>
    <sheetView topLeftCell="A87" zoomScale="80" zoomScaleNormal="80" zoomScaleSheetLayoutView="85" workbookViewId="0">
      <selection activeCell="K124" sqref="K124"/>
    </sheetView>
  </sheetViews>
  <sheetFormatPr defaultRowHeight="15" x14ac:dyDescent="0.25"/>
  <cols>
    <col min="1" max="1" width="2.42578125" style="41" customWidth="1"/>
    <col min="2" max="2" width="1.42578125" style="41" customWidth="1"/>
    <col min="3" max="3" width="17.5703125" style="41" customWidth="1"/>
    <col min="4" max="4" width="14.28515625" style="41" customWidth="1"/>
    <col min="5" max="5" width="14.7109375" style="41" customWidth="1"/>
    <col min="6" max="6" width="15.7109375" style="41" customWidth="1"/>
    <col min="7" max="7" width="1.5703125" style="41" customWidth="1"/>
    <col min="8" max="8" width="3.5703125" style="41" customWidth="1"/>
    <col min="9" max="9" width="12.140625" style="41" customWidth="1"/>
    <col min="10" max="10" width="10.28515625" style="41" customWidth="1"/>
    <col min="11" max="11" width="12.140625" style="41" customWidth="1"/>
    <col min="12" max="12" width="16.7109375" style="41" customWidth="1"/>
    <col min="13" max="13" width="3.28515625" style="41" customWidth="1"/>
    <col min="14" max="14" width="22" style="41" bestFit="1" customWidth="1"/>
    <col min="15" max="15" width="14" style="41" customWidth="1"/>
    <col min="16" max="16" width="66.85546875" style="41" customWidth="1"/>
    <col min="17" max="19" width="9.140625" style="41"/>
    <col min="20" max="59" width="9.140625" style="266"/>
    <col min="60" max="61" width="9.140625" style="113"/>
  </cols>
  <sheetData>
    <row r="1" spans="2:61" ht="9" customHeight="1" thickBot="1" x14ac:dyDescent="0.3"/>
    <row r="2" spans="2:61" ht="15.75" thickBot="1" x14ac:dyDescent="0.3">
      <c r="B2" s="42"/>
      <c r="C2" s="475" t="s">
        <v>539</v>
      </c>
      <c r="D2" s="475"/>
      <c r="E2" s="475"/>
      <c r="F2" s="475"/>
      <c r="G2" s="43"/>
      <c r="I2" s="472" t="s">
        <v>545</v>
      </c>
      <c r="J2" s="473"/>
      <c r="K2" s="473"/>
      <c r="L2" s="474"/>
      <c r="N2" s="469" t="s">
        <v>354</v>
      </c>
      <c r="O2" s="470"/>
      <c r="P2" s="471"/>
    </row>
    <row r="3" spans="2:61" x14ac:dyDescent="0.25">
      <c r="B3" s="44"/>
      <c r="C3" s="49"/>
      <c r="D3" s="50" t="s">
        <v>346</v>
      </c>
      <c r="E3" s="50" t="s">
        <v>7</v>
      </c>
      <c r="F3" s="50" t="s">
        <v>202</v>
      </c>
      <c r="G3" s="45"/>
      <c r="I3" s="208" t="s">
        <v>522</v>
      </c>
      <c r="J3" s="208" t="s">
        <v>482</v>
      </c>
      <c r="K3" s="209" t="s">
        <v>475</v>
      </c>
      <c r="L3" s="210" t="s">
        <v>530</v>
      </c>
      <c r="N3" s="46"/>
      <c r="O3" s="47" t="s">
        <v>355</v>
      </c>
      <c r="P3" s="48" t="s">
        <v>356</v>
      </c>
    </row>
    <row r="4" spans="2:61" ht="18" customHeight="1" x14ac:dyDescent="0.25">
      <c r="B4" s="44"/>
      <c r="C4" s="53" t="s">
        <v>121</v>
      </c>
      <c r="D4" s="54">
        <f>'Advocacy Salaries '!$B$3</f>
        <v>61004.738504381865</v>
      </c>
      <c r="E4" s="55">
        <v>0.05</v>
      </c>
      <c r="F4" s="54">
        <f>D4*E4</f>
        <v>3050.2369252190933</v>
      </c>
      <c r="G4" s="45"/>
      <c r="I4" s="196" t="s">
        <v>523</v>
      </c>
      <c r="J4" s="196">
        <v>0.25</v>
      </c>
      <c r="K4" s="206">
        <f>E7</f>
        <v>0.3</v>
      </c>
      <c r="L4" s="197">
        <f>F22</f>
        <v>2417.4658555011474</v>
      </c>
      <c r="N4" s="51" t="s">
        <v>357</v>
      </c>
      <c r="O4" s="52"/>
      <c r="P4" s="45"/>
    </row>
    <row r="5" spans="2:61" x14ac:dyDescent="0.25">
      <c r="B5" s="44"/>
      <c r="C5" s="59" t="s">
        <v>511</v>
      </c>
      <c r="D5" s="60">
        <f>'Legal Salaries'!$J$31</f>
        <v>64217.580714285723</v>
      </c>
      <c r="E5" s="61">
        <v>0.25</v>
      </c>
      <c r="F5" s="60">
        <f>D5*E5</f>
        <v>16054.395178571431</v>
      </c>
      <c r="G5" s="45"/>
      <c r="I5" s="196" t="s">
        <v>524</v>
      </c>
      <c r="J5" s="196">
        <v>0.5</v>
      </c>
      <c r="K5" s="206">
        <f>E30</f>
        <v>0.57000000000000006</v>
      </c>
      <c r="L5" s="197">
        <f>F45</f>
        <v>4602.9198199546663</v>
      </c>
      <c r="N5" s="56" t="s">
        <v>121</v>
      </c>
      <c r="O5" s="57">
        <f>'Advocacy Salaries '!$B$3</f>
        <v>61004.738504381865</v>
      </c>
      <c r="P5" s="58" t="s">
        <v>478</v>
      </c>
    </row>
    <row r="6" spans="2:61" x14ac:dyDescent="0.25">
      <c r="B6" s="44"/>
      <c r="C6" s="49"/>
      <c r="D6" s="49"/>
      <c r="E6" s="49"/>
      <c r="F6" s="49"/>
      <c r="G6" s="45"/>
      <c r="I6" s="196" t="s">
        <v>525</v>
      </c>
      <c r="J6" s="196">
        <v>0.75</v>
      </c>
      <c r="K6" s="260">
        <f>E53</f>
        <v>0.83</v>
      </c>
      <c r="L6" s="197">
        <f>F68</f>
        <v>6711.036487392309</v>
      </c>
      <c r="N6" s="56" t="s">
        <v>511</v>
      </c>
      <c r="O6" s="270">
        <f>'Legal Salaries'!$J$31</f>
        <v>64217.580714285723</v>
      </c>
      <c r="P6" s="58" t="s">
        <v>484</v>
      </c>
    </row>
    <row r="7" spans="2:61" x14ac:dyDescent="0.25">
      <c r="B7" s="44"/>
      <c r="C7" s="63" t="s">
        <v>360</v>
      </c>
      <c r="D7" s="63"/>
      <c r="E7" s="64">
        <f>SUM(E4:E5)</f>
        <v>0.3</v>
      </c>
      <c r="F7" s="65">
        <f>SUM(F4:F5)</f>
        <v>19104.632103790525</v>
      </c>
      <c r="G7" s="45"/>
      <c r="I7" s="196" t="s">
        <v>526</v>
      </c>
      <c r="J7" s="196">
        <v>1</v>
      </c>
      <c r="K7" s="260">
        <f>E76</f>
        <v>1.1100000000000001</v>
      </c>
      <c r="L7" s="197">
        <f>F91</f>
        <v>8973.8277488617041</v>
      </c>
      <c r="N7" s="56"/>
      <c r="O7" s="57"/>
      <c r="P7" s="58"/>
    </row>
    <row r="8" spans="2:61" x14ac:dyDescent="0.25">
      <c r="B8" s="44"/>
      <c r="C8" s="49"/>
      <c r="D8" s="49"/>
      <c r="E8" s="49"/>
      <c r="F8" s="49"/>
      <c r="G8" s="45"/>
      <c r="I8" s="196" t="s">
        <v>527</v>
      </c>
      <c r="J8" s="196">
        <v>1.25</v>
      </c>
      <c r="K8" s="260">
        <f>E99</f>
        <v>1.38</v>
      </c>
      <c r="L8" s="197">
        <f>F114</f>
        <v>11067.449176245567</v>
      </c>
      <c r="N8" s="51" t="s">
        <v>362</v>
      </c>
      <c r="O8" s="70"/>
      <c r="P8" s="62"/>
    </row>
    <row r="9" spans="2:61" ht="15.75" thickBot="1" x14ac:dyDescent="0.3">
      <c r="B9" s="44"/>
      <c r="C9" s="66" t="s">
        <v>361</v>
      </c>
      <c r="D9" s="49"/>
      <c r="E9" s="67">
        <f>O13</f>
        <v>0.24409048608974029</v>
      </c>
      <c r="F9" s="68">
        <f>F7*E9</f>
        <v>4663.2589367798873</v>
      </c>
      <c r="G9" s="45"/>
      <c r="I9" s="199" t="s">
        <v>528</v>
      </c>
      <c r="J9" s="199">
        <v>1.5</v>
      </c>
      <c r="K9" s="265">
        <f>E122</f>
        <v>1.66</v>
      </c>
      <c r="L9" s="198">
        <f>F137</f>
        <v>13235.006695568658</v>
      </c>
      <c r="N9" s="191" t="s">
        <v>477</v>
      </c>
      <c r="O9" s="288">
        <f>'Rate Calculation - Advocacy'!$E$13</f>
        <v>2165.7505678397429</v>
      </c>
      <c r="P9" s="194" t="s">
        <v>481</v>
      </c>
    </row>
    <row r="10" spans="2:61" ht="15.75" thickBot="1" x14ac:dyDescent="0.3">
      <c r="B10" s="44"/>
      <c r="C10" s="49"/>
      <c r="D10" s="49"/>
      <c r="E10" s="49"/>
      <c r="F10" s="69"/>
      <c r="G10" s="45"/>
      <c r="N10" s="73" t="s">
        <v>364</v>
      </c>
      <c r="O10" s="74">
        <f>'Other Expenses '!$I$17</f>
        <v>306.08963055046303</v>
      </c>
      <c r="P10" s="194" t="s">
        <v>481</v>
      </c>
    </row>
    <row r="11" spans="2:61" ht="15.75" thickBot="1" x14ac:dyDescent="0.3">
      <c r="B11" s="44"/>
      <c r="C11" s="63" t="s">
        <v>363</v>
      </c>
      <c r="D11" s="71"/>
      <c r="E11" s="71"/>
      <c r="F11" s="72">
        <f>F7+F9</f>
        <v>23767.891040570412</v>
      </c>
      <c r="G11" s="45"/>
      <c r="I11" s="476" t="s">
        <v>538</v>
      </c>
      <c r="J11" s="477"/>
      <c r="K11" s="477"/>
      <c r="L11" s="478"/>
      <c r="N11" s="73" t="s">
        <v>382</v>
      </c>
      <c r="O11" s="288">
        <f>'Rate Calculation - Advocacy'!$E$15</f>
        <v>609.86810412002558</v>
      </c>
      <c r="P11" s="194" t="s">
        <v>481</v>
      </c>
      <c r="BH11"/>
      <c r="BI11"/>
    </row>
    <row r="12" spans="2:61" ht="15" customHeight="1" x14ac:dyDescent="0.25">
      <c r="B12" s="44"/>
      <c r="C12" s="49"/>
      <c r="D12" s="49"/>
      <c r="E12" s="49"/>
      <c r="F12" s="49"/>
      <c r="G12" s="45"/>
      <c r="I12" s="479" t="s">
        <v>520</v>
      </c>
      <c r="J12" s="480"/>
      <c r="K12" s="480"/>
      <c r="L12" s="481"/>
      <c r="N12" s="73" t="s">
        <v>485</v>
      </c>
      <c r="O12" s="288">
        <f>'Rate Calculation - Advocacy'!$E$16</f>
        <v>409.62946329480576</v>
      </c>
      <c r="P12" s="194" t="s">
        <v>481</v>
      </c>
      <c r="BH12"/>
      <c r="BI12"/>
    </row>
    <row r="13" spans="2:61" x14ac:dyDescent="0.25">
      <c r="B13" s="44"/>
      <c r="C13" s="66" t="s">
        <v>477</v>
      </c>
      <c r="D13" s="49"/>
      <c r="E13" s="75">
        <f>'Rate Calculation - Advocacy'!$E$13</f>
        <v>2165.7505678397429</v>
      </c>
      <c r="F13" s="76">
        <f>E13*$E$7</f>
        <v>649.72517035192288</v>
      </c>
      <c r="G13" s="45"/>
      <c r="I13" s="482"/>
      <c r="J13" s="483"/>
      <c r="K13" s="483"/>
      <c r="L13" s="484"/>
      <c r="N13" s="77" t="s">
        <v>366</v>
      </c>
      <c r="O13" s="203">
        <f>'Advocacy Salaries '!$F$72</f>
        <v>0.24409048608974029</v>
      </c>
      <c r="P13" s="45" t="s">
        <v>517</v>
      </c>
      <c r="BH13"/>
      <c r="BI13"/>
    </row>
    <row r="14" spans="2:61" x14ac:dyDescent="0.25">
      <c r="B14" s="44"/>
      <c r="C14" s="66" t="s">
        <v>364</v>
      </c>
      <c r="D14" s="49"/>
      <c r="E14" s="267">
        <f>'Other Expenses '!$I$17</f>
        <v>306.08963055046303</v>
      </c>
      <c r="F14" s="76">
        <f>E14*$E$7</f>
        <v>91.826889165138908</v>
      </c>
      <c r="G14" s="45"/>
      <c r="I14" s="482"/>
      <c r="J14" s="483"/>
      <c r="K14" s="483"/>
      <c r="L14" s="484"/>
      <c r="N14" s="77" t="s">
        <v>367</v>
      </c>
      <c r="O14" s="204">
        <v>0.12</v>
      </c>
      <c r="P14" s="45" t="s">
        <v>521</v>
      </c>
      <c r="BH14"/>
      <c r="BI14"/>
    </row>
    <row r="15" spans="2:61" ht="15.75" thickBot="1" x14ac:dyDescent="0.3">
      <c r="B15" s="44"/>
      <c r="C15" s="66" t="s">
        <v>380</v>
      </c>
      <c r="D15" s="49"/>
      <c r="E15" s="75">
        <f>'Rate Calculation - Advocacy'!$E$15</f>
        <v>609.86810412002558</v>
      </c>
      <c r="F15" s="76">
        <f>E15*$E$7</f>
        <v>182.96043123600768</v>
      </c>
      <c r="G15" s="45"/>
      <c r="I15" s="485"/>
      <c r="J15" s="486"/>
      <c r="K15" s="486"/>
      <c r="L15" s="487"/>
      <c r="N15" s="79" t="s">
        <v>369</v>
      </c>
      <c r="O15" s="205">
        <f>CAF!$BC$26</f>
        <v>4.3768475255077849E-2</v>
      </c>
      <c r="P15" s="259" t="s">
        <v>519</v>
      </c>
      <c r="BH15"/>
      <c r="BI15"/>
    </row>
    <row r="16" spans="2:61" x14ac:dyDescent="0.25">
      <c r="B16" s="44"/>
      <c r="C16" s="66" t="s">
        <v>365</v>
      </c>
      <c r="D16" s="49"/>
      <c r="E16" s="75">
        <f>'Rate Calculation - Advocacy'!$E$16</f>
        <v>409.62946329480576</v>
      </c>
      <c r="F16" s="76">
        <f>E16*$E$7</f>
        <v>122.88883898844172</v>
      </c>
      <c r="G16" s="45"/>
      <c r="BH16"/>
      <c r="BI16"/>
    </row>
    <row r="17" spans="2:61" x14ac:dyDescent="0.25">
      <c r="B17" s="44"/>
      <c r="C17" s="49"/>
      <c r="D17" s="49"/>
      <c r="E17" s="75"/>
      <c r="F17" s="76"/>
      <c r="G17" s="45"/>
      <c r="BH17"/>
      <c r="BI17"/>
    </row>
    <row r="18" spans="2:61" x14ac:dyDescent="0.25">
      <c r="B18" s="44"/>
      <c r="C18" s="63" t="s">
        <v>368</v>
      </c>
      <c r="D18" s="71"/>
      <c r="E18" s="71"/>
      <c r="F18" s="78">
        <f>SUM(F11:F16)</f>
        <v>24815.29237031192</v>
      </c>
      <c r="G18" s="45"/>
      <c r="BH18"/>
      <c r="BI18"/>
    </row>
    <row r="19" spans="2:61" ht="15.75" thickBot="1" x14ac:dyDescent="0.3">
      <c r="B19" s="44"/>
      <c r="C19" s="81" t="s">
        <v>370</v>
      </c>
      <c r="D19" s="82"/>
      <c r="E19" s="83">
        <v>0.12</v>
      </c>
      <c r="F19" s="84">
        <f>F18*E19</f>
        <v>2977.8350844374304</v>
      </c>
      <c r="G19" s="45"/>
      <c r="BH19"/>
      <c r="BI19"/>
    </row>
    <row r="20" spans="2:61" ht="15.75" thickTop="1" x14ac:dyDescent="0.25">
      <c r="B20" s="44"/>
      <c r="C20" s="66" t="s">
        <v>19</v>
      </c>
      <c r="D20" s="66"/>
      <c r="E20" s="66"/>
      <c r="F20" s="85">
        <f>SUM(F18:F19)</f>
        <v>27793.127454749349</v>
      </c>
      <c r="G20" s="45"/>
      <c r="BH20"/>
      <c r="BI20"/>
    </row>
    <row r="21" spans="2:61" ht="15.75" thickBot="1" x14ac:dyDescent="0.3">
      <c r="B21" s="44"/>
      <c r="C21" s="86" t="s">
        <v>529</v>
      </c>
      <c r="D21" s="49"/>
      <c r="E21" s="67">
        <f>CAF!BC26</f>
        <v>4.3768475255077849E-2</v>
      </c>
      <c r="F21" s="87">
        <f>F20+(F20*E21)</f>
        <v>29009.590266013769</v>
      </c>
      <c r="G21" s="45"/>
      <c r="BH21"/>
      <c r="BI21"/>
    </row>
    <row r="22" spans="2:61" ht="15.75" thickBot="1" x14ac:dyDescent="0.3">
      <c r="B22" s="44"/>
      <c r="C22" s="86" t="s">
        <v>530</v>
      </c>
      <c r="D22" s="49"/>
      <c r="E22" s="49"/>
      <c r="F22" s="88">
        <f>F21/12</f>
        <v>2417.4658555011474</v>
      </c>
      <c r="G22" s="45"/>
      <c r="BH22"/>
      <c r="BI22"/>
    </row>
    <row r="23" spans="2:61" ht="8.25" customHeight="1" thickBot="1" x14ac:dyDescent="0.3">
      <c r="B23" s="89"/>
      <c r="C23" s="90"/>
      <c r="D23" s="91"/>
      <c r="E23" s="91"/>
      <c r="F23" s="92"/>
      <c r="G23" s="80"/>
      <c r="BH23"/>
      <c r="BI23"/>
    </row>
    <row r="24" spans="2:61" ht="15.75" thickBot="1" x14ac:dyDescent="0.3">
      <c r="BH24"/>
      <c r="BI24"/>
    </row>
    <row r="25" spans="2:61" x14ac:dyDescent="0.25">
      <c r="B25" s="42"/>
      <c r="C25" s="475" t="s">
        <v>540</v>
      </c>
      <c r="D25" s="475"/>
      <c r="E25" s="475"/>
      <c r="F25" s="475"/>
      <c r="G25" s="43"/>
      <c r="BH25"/>
      <c r="BI25"/>
    </row>
    <row r="26" spans="2:61" ht="19.5" customHeight="1" x14ac:dyDescent="0.25">
      <c r="B26" s="44"/>
      <c r="C26" s="49"/>
      <c r="D26" s="50" t="s">
        <v>346</v>
      </c>
      <c r="E26" s="50" t="s">
        <v>7</v>
      </c>
      <c r="F26" s="50" t="s">
        <v>202</v>
      </c>
      <c r="G26" s="45"/>
      <c r="BH26"/>
      <c r="BI26"/>
    </row>
    <row r="27" spans="2:61" x14ac:dyDescent="0.25">
      <c r="B27" s="44"/>
      <c r="C27" s="53" t="s">
        <v>121</v>
      </c>
      <c r="D27" s="54">
        <f>'Advocacy Salaries '!$B$3</f>
        <v>61004.738504381865</v>
      </c>
      <c r="E27" s="55">
        <v>7.0000000000000007E-2</v>
      </c>
      <c r="F27" s="54">
        <f>D27*E27</f>
        <v>4270.3316953067306</v>
      </c>
      <c r="G27" s="45"/>
      <c r="BH27"/>
      <c r="BI27"/>
    </row>
    <row r="28" spans="2:61" ht="14.45" x14ac:dyDescent="0.3">
      <c r="B28" s="44"/>
      <c r="C28" s="59" t="s">
        <v>511</v>
      </c>
      <c r="D28" s="60">
        <f>D5</f>
        <v>64217.580714285723</v>
      </c>
      <c r="E28" s="61">
        <v>0.5</v>
      </c>
      <c r="F28" s="60">
        <f>D28*E28</f>
        <v>32108.790357142861</v>
      </c>
      <c r="G28" s="45"/>
      <c r="BH28"/>
      <c r="BI28"/>
    </row>
    <row r="29" spans="2:61" ht="14.45" x14ac:dyDescent="0.3">
      <c r="B29" s="44"/>
      <c r="C29" s="59"/>
      <c r="D29" s="60"/>
      <c r="E29" s="61"/>
      <c r="F29" s="60"/>
      <c r="G29" s="45"/>
      <c r="BH29"/>
      <c r="BI29"/>
    </row>
    <row r="30" spans="2:61" ht="14.45" x14ac:dyDescent="0.3">
      <c r="B30" s="44"/>
      <c r="C30" s="63" t="s">
        <v>360</v>
      </c>
      <c r="D30" s="63"/>
      <c r="E30" s="64">
        <f>SUM(E27:E28)</f>
        <v>0.57000000000000006</v>
      </c>
      <c r="F30" s="65">
        <f>SUM(F27:F28)</f>
        <v>36379.122052449595</v>
      </c>
      <c r="G30" s="45"/>
      <c r="BH30"/>
      <c r="BI30"/>
    </row>
    <row r="31" spans="2:61" ht="14.45" x14ac:dyDescent="0.3">
      <c r="B31" s="44"/>
      <c r="C31" s="49"/>
      <c r="D31" s="49"/>
      <c r="E31" s="49"/>
      <c r="F31" s="49"/>
      <c r="G31" s="45"/>
      <c r="BH31"/>
      <c r="BI31"/>
    </row>
    <row r="32" spans="2:61" ht="14.45" x14ac:dyDescent="0.3">
      <c r="B32" s="44"/>
      <c r="C32" s="66" t="s">
        <v>361</v>
      </c>
      <c r="D32" s="49"/>
      <c r="E32" s="67">
        <f>E9</f>
        <v>0.24409048608974029</v>
      </c>
      <c r="F32" s="68">
        <f>F30*E32</f>
        <v>8879.7975853004118</v>
      </c>
      <c r="G32" s="45"/>
      <c r="BH32"/>
      <c r="BI32"/>
    </row>
    <row r="33" spans="2:61" ht="14.45" x14ac:dyDescent="0.3">
      <c r="B33" s="44"/>
      <c r="C33" s="49"/>
      <c r="D33" s="49"/>
      <c r="E33" s="49"/>
      <c r="F33" s="69"/>
      <c r="G33" s="45"/>
      <c r="BH33"/>
      <c r="BI33"/>
    </row>
    <row r="34" spans="2:61" ht="14.45" x14ac:dyDescent="0.3">
      <c r="B34" s="44"/>
      <c r="C34" s="63" t="s">
        <v>363</v>
      </c>
      <c r="D34" s="71"/>
      <c r="E34" s="71"/>
      <c r="F34" s="72">
        <f>F30+F32</f>
        <v>45258.919637750005</v>
      </c>
      <c r="G34" s="45"/>
      <c r="BH34"/>
      <c r="BI34"/>
    </row>
    <row r="35" spans="2:61" ht="14.45" x14ac:dyDescent="0.3">
      <c r="B35" s="44"/>
      <c r="C35" s="49"/>
      <c r="D35" s="49"/>
      <c r="E35" s="49"/>
      <c r="F35" s="49"/>
      <c r="G35" s="45"/>
      <c r="BH35"/>
      <c r="BI35"/>
    </row>
    <row r="36" spans="2:61" ht="14.45" x14ac:dyDescent="0.3">
      <c r="B36" s="44"/>
      <c r="C36" s="66" t="s">
        <v>477</v>
      </c>
      <c r="D36" s="49"/>
      <c r="E36" s="75">
        <f>E13</f>
        <v>2165.7505678397429</v>
      </c>
      <c r="F36" s="76">
        <f>E36*$E$30</f>
        <v>1234.4778236686536</v>
      </c>
      <c r="G36" s="45"/>
      <c r="BH36"/>
      <c r="BI36"/>
    </row>
    <row r="37" spans="2:61" ht="14.45" x14ac:dyDescent="0.3">
      <c r="B37" s="44"/>
      <c r="C37" s="66" t="s">
        <v>364</v>
      </c>
      <c r="D37" s="49"/>
      <c r="E37" s="75">
        <f>E14</f>
        <v>306.08963055046303</v>
      </c>
      <c r="F37" s="76">
        <f>E37*$E$30</f>
        <v>174.47108941376393</v>
      </c>
      <c r="G37" s="45"/>
      <c r="BH37"/>
      <c r="BI37"/>
    </row>
    <row r="38" spans="2:61" ht="14.45" x14ac:dyDescent="0.3">
      <c r="B38" s="44"/>
      <c r="C38" s="66" t="s">
        <v>380</v>
      </c>
      <c r="D38" s="49"/>
      <c r="E38" s="75">
        <f>E15</f>
        <v>609.86810412002558</v>
      </c>
      <c r="F38" s="76">
        <f>E38*$E$30</f>
        <v>347.62481934841463</v>
      </c>
      <c r="G38" s="45"/>
      <c r="BH38"/>
      <c r="BI38"/>
    </row>
    <row r="39" spans="2:61" ht="14.45" x14ac:dyDescent="0.3">
      <c r="B39" s="44"/>
      <c r="C39" s="66" t="s">
        <v>365</v>
      </c>
      <c r="D39" s="49"/>
      <c r="E39" s="75">
        <f>E16</f>
        <v>409.62946329480576</v>
      </c>
      <c r="F39" s="76">
        <f>E39*$E$30</f>
        <v>233.48879407803932</v>
      </c>
      <c r="G39" s="45"/>
      <c r="BH39"/>
      <c r="BI39"/>
    </row>
    <row r="40" spans="2:61" ht="14.45" x14ac:dyDescent="0.3">
      <c r="B40" s="44"/>
      <c r="C40" s="49"/>
      <c r="D40" s="49"/>
      <c r="E40" s="75"/>
      <c r="F40" s="76"/>
      <c r="G40" s="45"/>
      <c r="BH40"/>
      <c r="BI40"/>
    </row>
    <row r="41" spans="2:61" x14ac:dyDescent="0.25">
      <c r="B41" s="44"/>
      <c r="C41" s="63" t="s">
        <v>368</v>
      </c>
      <c r="D41" s="71"/>
      <c r="E41" s="71"/>
      <c r="F41" s="78">
        <f>SUM(F34:F39)</f>
        <v>47248.982164258872</v>
      </c>
      <c r="G41" s="45"/>
      <c r="BH41"/>
      <c r="BI41"/>
    </row>
    <row r="42" spans="2:61" ht="15.75" thickBot="1" x14ac:dyDescent="0.3">
      <c r="B42" s="44"/>
      <c r="C42" s="81" t="s">
        <v>370</v>
      </c>
      <c r="D42" s="82"/>
      <c r="E42" s="83">
        <f>E19</f>
        <v>0.12</v>
      </c>
      <c r="F42" s="84">
        <f>F41*E42</f>
        <v>5669.877859711064</v>
      </c>
      <c r="G42" s="45"/>
      <c r="BH42"/>
      <c r="BI42"/>
    </row>
    <row r="43" spans="2:61" ht="15.75" thickTop="1" x14ac:dyDescent="0.25">
      <c r="B43" s="44"/>
      <c r="C43" s="66" t="s">
        <v>19</v>
      </c>
      <c r="D43" s="66"/>
      <c r="E43" s="195"/>
      <c r="F43" s="85">
        <f>SUM(F41:F42)</f>
        <v>52918.860023969937</v>
      </c>
      <c r="G43" s="45"/>
      <c r="BH43"/>
      <c r="BI43"/>
    </row>
    <row r="44" spans="2:61" ht="15.75" thickBot="1" x14ac:dyDescent="0.3">
      <c r="B44" s="44"/>
      <c r="C44" s="86" t="s">
        <v>529</v>
      </c>
      <c r="D44" s="49"/>
      <c r="E44" s="67">
        <f>E21</f>
        <v>4.3768475255077849E-2</v>
      </c>
      <c r="F44" s="87">
        <f>F43+(F43*E44)</f>
        <v>55235.037839455996</v>
      </c>
      <c r="G44" s="45"/>
      <c r="BH44"/>
      <c r="BI44"/>
    </row>
    <row r="45" spans="2:61" ht="15.75" thickBot="1" x14ac:dyDescent="0.3">
      <c r="B45" s="44"/>
      <c r="C45" s="86" t="s">
        <v>530</v>
      </c>
      <c r="D45" s="49"/>
      <c r="E45" s="49"/>
      <c r="F45" s="88">
        <f>F44/12</f>
        <v>4602.9198199546663</v>
      </c>
      <c r="G45" s="45"/>
      <c r="BH45"/>
      <c r="BI45"/>
    </row>
    <row r="46" spans="2:61" ht="9" customHeight="1" thickBot="1" x14ac:dyDescent="0.3">
      <c r="B46" s="89"/>
      <c r="C46" s="90"/>
      <c r="D46" s="91"/>
      <c r="E46" s="91"/>
      <c r="F46" s="92"/>
      <c r="G46" s="80"/>
      <c r="BH46"/>
      <c r="BI46"/>
    </row>
    <row r="47" spans="2:61" ht="15.75" thickBot="1" x14ac:dyDescent="0.3">
      <c r="BH47"/>
      <c r="BI47"/>
    </row>
    <row r="48" spans="2:61" x14ac:dyDescent="0.25">
      <c r="B48" s="42"/>
      <c r="C48" s="475" t="s">
        <v>541</v>
      </c>
      <c r="D48" s="475"/>
      <c r="E48" s="475"/>
      <c r="F48" s="475"/>
      <c r="G48" s="43"/>
      <c r="BH48"/>
      <c r="BI48"/>
    </row>
    <row r="49" spans="2:61" ht="21" customHeight="1" x14ac:dyDescent="0.25">
      <c r="B49" s="44"/>
      <c r="C49" s="49"/>
      <c r="D49" s="50" t="s">
        <v>346</v>
      </c>
      <c r="E49" s="50" t="s">
        <v>7</v>
      </c>
      <c r="F49" s="50" t="s">
        <v>202</v>
      </c>
      <c r="G49" s="45"/>
      <c r="BH49"/>
      <c r="BI49"/>
    </row>
    <row r="50" spans="2:61" x14ac:dyDescent="0.25">
      <c r="B50" s="44"/>
      <c r="C50" s="53" t="s">
        <v>121</v>
      </c>
      <c r="D50" s="54">
        <f>'Advocacy Salaries '!$B$3</f>
        <v>61004.738504381865</v>
      </c>
      <c r="E50" s="55">
        <v>0.08</v>
      </c>
      <c r="F50" s="54">
        <f>D50*E50</f>
        <v>4880.379080350549</v>
      </c>
      <c r="G50" s="45"/>
      <c r="BH50"/>
      <c r="BI50"/>
    </row>
    <row r="51" spans="2:61" x14ac:dyDescent="0.25">
      <c r="B51" s="44"/>
      <c r="C51" s="59" t="s">
        <v>511</v>
      </c>
      <c r="D51" s="60">
        <f>D5</f>
        <v>64217.580714285723</v>
      </c>
      <c r="E51" s="61">
        <v>0.75</v>
      </c>
      <c r="F51" s="60">
        <f>D51*E51</f>
        <v>48163.185535714292</v>
      </c>
      <c r="G51" s="45"/>
      <c r="BH51"/>
      <c r="BI51"/>
    </row>
    <row r="52" spans="2:61" x14ac:dyDescent="0.25">
      <c r="B52" s="44"/>
      <c r="C52" s="59"/>
      <c r="D52" s="60"/>
      <c r="E52" s="61"/>
      <c r="F52" s="60"/>
      <c r="G52" s="45"/>
      <c r="BH52"/>
      <c r="BI52"/>
    </row>
    <row r="53" spans="2:61" x14ac:dyDescent="0.25">
      <c r="B53" s="44"/>
      <c r="C53" s="63" t="s">
        <v>360</v>
      </c>
      <c r="D53" s="63"/>
      <c r="E53" s="64">
        <f>SUM(E50:E51)</f>
        <v>0.83</v>
      </c>
      <c r="F53" s="65">
        <f>SUM(F50:F51)</f>
        <v>53043.564616064839</v>
      </c>
      <c r="G53" s="45"/>
      <c r="BH53"/>
      <c r="BI53"/>
    </row>
    <row r="54" spans="2:61" x14ac:dyDescent="0.25">
      <c r="B54" s="44"/>
      <c r="C54" s="49"/>
      <c r="D54" s="49"/>
      <c r="E54" s="49"/>
      <c r="F54" s="49"/>
      <c r="G54" s="45"/>
      <c r="BH54"/>
      <c r="BI54"/>
    </row>
    <row r="55" spans="2:61" x14ac:dyDescent="0.25">
      <c r="B55" s="44"/>
      <c r="C55" s="66" t="s">
        <v>361</v>
      </c>
      <c r="D55" s="49"/>
      <c r="E55" s="67">
        <f>E9</f>
        <v>0.24409048608974029</v>
      </c>
      <c r="F55" s="68">
        <f>F53*E55</f>
        <v>12947.429471067815</v>
      </c>
      <c r="G55" s="45"/>
      <c r="BH55"/>
      <c r="BI55"/>
    </row>
    <row r="56" spans="2:61" x14ac:dyDescent="0.25">
      <c r="B56" s="44"/>
      <c r="C56" s="49"/>
      <c r="D56" s="49"/>
      <c r="E56" s="49"/>
      <c r="F56" s="69"/>
      <c r="G56" s="45"/>
      <c r="BH56"/>
      <c r="BI56"/>
    </row>
    <row r="57" spans="2:61" x14ac:dyDescent="0.25">
      <c r="B57" s="44"/>
      <c r="C57" s="63" t="s">
        <v>363</v>
      </c>
      <c r="D57" s="71"/>
      <c r="E57" s="71"/>
      <c r="F57" s="72">
        <f>F53+F55</f>
        <v>65990.994087132654</v>
      </c>
      <c r="G57" s="45"/>
      <c r="BH57"/>
      <c r="BI57"/>
    </row>
    <row r="58" spans="2:61" x14ac:dyDescent="0.25">
      <c r="B58" s="44"/>
      <c r="C58" s="49"/>
      <c r="D58" s="49"/>
      <c r="E58" s="49"/>
      <c r="F58" s="49"/>
      <c r="G58" s="45"/>
      <c r="BH58"/>
      <c r="BI58"/>
    </row>
    <row r="59" spans="2:61" x14ac:dyDescent="0.25">
      <c r="B59" s="44"/>
      <c r="C59" s="66" t="s">
        <v>477</v>
      </c>
      <c r="D59" s="49"/>
      <c r="E59" s="75">
        <f>E13</f>
        <v>2165.7505678397429</v>
      </c>
      <c r="F59" s="76">
        <f>E59*$E$53</f>
        <v>1797.5729713069866</v>
      </c>
      <c r="G59" s="45"/>
      <c r="BH59"/>
      <c r="BI59"/>
    </row>
    <row r="60" spans="2:61" x14ac:dyDescent="0.25">
      <c r="B60" s="44"/>
      <c r="C60" s="66" t="s">
        <v>364</v>
      </c>
      <c r="D60" s="49"/>
      <c r="E60" s="75">
        <f>E14</f>
        <v>306.08963055046303</v>
      </c>
      <c r="F60" s="76">
        <f>E60*$E$53</f>
        <v>254.0543933568843</v>
      </c>
      <c r="G60" s="45"/>
      <c r="BH60"/>
      <c r="BI60"/>
    </row>
    <row r="61" spans="2:61" x14ac:dyDescent="0.25">
      <c r="B61" s="44"/>
      <c r="C61" s="66" t="s">
        <v>380</v>
      </c>
      <c r="D61" s="49"/>
      <c r="E61" s="75">
        <f>E15</f>
        <v>609.86810412002558</v>
      </c>
      <c r="F61" s="76">
        <f>E61*$E$53</f>
        <v>506.19052641962122</v>
      </c>
      <c r="G61" s="45"/>
      <c r="BH61"/>
      <c r="BI61"/>
    </row>
    <row r="62" spans="2:61" x14ac:dyDescent="0.25">
      <c r="B62" s="44"/>
      <c r="C62" s="66" t="s">
        <v>365</v>
      </c>
      <c r="D62" s="49"/>
      <c r="E62" s="75">
        <f>E16</f>
        <v>409.62946329480576</v>
      </c>
      <c r="F62" s="76">
        <f>E62*$E$53</f>
        <v>339.99245453468876</v>
      </c>
      <c r="G62" s="45"/>
      <c r="BH62"/>
      <c r="BI62"/>
    </row>
    <row r="63" spans="2:61" x14ac:dyDescent="0.25">
      <c r="B63" s="44"/>
      <c r="C63" s="49"/>
      <c r="D63" s="49"/>
      <c r="E63" s="75"/>
      <c r="F63" s="76"/>
      <c r="G63" s="45"/>
      <c r="BH63"/>
      <c r="BI63"/>
    </row>
    <row r="64" spans="2:61" x14ac:dyDescent="0.25">
      <c r="B64" s="44"/>
      <c r="C64" s="63" t="s">
        <v>368</v>
      </c>
      <c r="D64" s="71"/>
      <c r="E64" s="71"/>
      <c r="F64" s="78">
        <f>SUM(F57:F62)</f>
        <v>68888.80443275084</v>
      </c>
      <c r="G64" s="45"/>
      <c r="BH64"/>
      <c r="BI64"/>
    </row>
    <row r="65" spans="2:61" ht="15.75" thickBot="1" x14ac:dyDescent="0.3">
      <c r="B65" s="44"/>
      <c r="C65" s="81" t="s">
        <v>370</v>
      </c>
      <c r="D65" s="82"/>
      <c r="E65" s="83">
        <f>E19</f>
        <v>0.12</v>
      </c>
      <c r="F65" s="84">
        <f>F64*E65</f>
        <v>8266.6565319301008</v>
      </c>
      <c r="G65" s="45"/>
      <c r="BH65"/>
      <c r="BI65"/>
    </row>
    <row r="66" spans="2:61" ht="15.75" thickTop="1" x14ac:dyDescent="0.25">
      <c r="B66" s="44"/>
      <c r="C66" s="66" t="s">
        <v>19</v>
      </c>
      <c r="D66" s="66"/>
      <c r="E66" s="66"/>
      <c r="F66" s="85">
        <f>SUM(F64:F65)</f>
        <v>77155.46096468094</v>
      </c>
      <c r="G66" s="45"/>
      <c r="BH66"/>
      <c r="BI66"/>
    </row>
    <row r="67" spans="2:61" ht="15.75" thickBot="1" x14ac:dyDescent="0.3">
      <c r="B67" s="44"/>
      <c r="C67" s="86" t="s">
        <v>529</v>
      </c>
      <c r="D67" s="49"/>
      <c r="E67" s="67">
        <f>E21</f>
        <v>4.3768475255077849E-2</v>
      </c>
      <c r="F67" s="87">
        <f>F66+(F66*E67)</f>
        <v>80532.437848707705</v>
      </c>
      <c r="G67" s="45"/>
      <c r="BH67"/>
      <c r="BI67"/>
    </row>
    <row r="68" spans="2:61" ht="15.75" thickBot="1" x14ac:dyDescent="0.3">
      <c r="B68" s="44"/>
      <c r="C68" s="86" t="s">
        <v>530</v>
      </c>
      <c r="D68" s="49"/>
      <c r="E68" s="49"/>
      <c r="F68" s="88">
        <f>F67/12</f>
        <v>6711.036487392309</v>
      </c>
      <c r="G68" s="45"/>
      <c r="BH68"/>
      <c r="BI68"/>
    </row>
    <row r="69" spans="2:61" ht="7.5" customHeight="1" thickBot="1" x14ac:dyDescent="0.3">
      <c r="B69" s="89"/>
      <c r="C69" s="90"/>
      <c r="D69" s="91"/>
      <c r="E69" s="91"/>
      <c r="F69" s="92"/>
      <c r="G69" s="80"/>
      <c r="BH69"/>
      <c r="BI69"/>
    </row>
    <row r="70" spans="2:61" ht="15.75" thickBot="1" x14ac:dyDescent="0.3">
      <c r="BH70"/>
      <c r="BI70"/>
    </row>
    <row r="71" spans="2:61" x14ac:dyDescent="0.25">
      <c r="B71" s="42"/>
      <c r="C71" s="475" t="s">
        <v>542</v>
      </c>
      <c r="D71" s="475"/>
      <c r="E71" s="475"/>
      <c r="F71" s="475"/>
      <c r="G71" s="43"/>
      <c r="BH71"/>
      <c r="BI71"/>
    </row>
    <row r="72" spans="2:61" ht="21.75" customHeight="1" x14ac:dyDescent="0.25">
      <c r="B72" s="44"/>
      <c r="C72" s="49"/>
      <c r="D72" s="50" t="s">
        <v>346</v>
      </c>
      <c r="E72" s="50" t="s">
        <v>7</v>
      </c>
      <c r="F72" s="50" t="s">
        <v>202</v>
      </c>
      <c r="G72" s="45"/>
      <c r="BH72"/>
      <c r="BI72"/>
    </row>
    <row r="73" spans="2:61" x14ac:dyDescent="0.25">
      <c r="B73" s="44"/>
      <c r="C73" s="53" t="s">
        <v>121</v>
      </c>
      <c r="D73" s="54">
        <f>'Advocacy Salaries '!$B$3</f>
        <v>61004.738504381865</v>
      </c>
      <c r="E73" s="55">
        <v>0.11</v>
      </c>
      <c r="F73" s="54">
        <f>D73*E73</f>
        <v>6710.5212354820051</v>
      </c>
      <c r="G73" s="45"/>
      <c r="BH73"/>
      <c r="BI73"/>
    </row>
    <row r="74" spans="2:61" x14ac:dyDescent="0.25">
      <c r="B74" s="44"/>
      <c r="C74" s="59" t="s">
        <v>511</v>
      </c>
      <c r="D74" s="60">
        <f>D28</f>
        <v>64217.580714285723</v>
      </c>
      <c r="E74" s="61">
        <v>1</v>
      </c>
      <c r="F74" s="60">
        <f>D74*E74</f>
        <v>64217.580714285723</v>
      </c>
      <c r="G74" s="45"/>
      <c r="BH74"/>
      <c r="BI74"/>
    </row>
    <row r="75" spans="2:61" x14ac:dyDescent="0.25">
      <c r="B75" s="44"/>
      <c r="C75" s="59"/>
      <c r="D75" s="60"/>
      <c r="E75" s="61"/>
      <c r="F75" s="60"/>
      <c r="G75" s="45"/>
      <c r="BH75"/>
      <c r="BI75"/>
    </row>
    <row r="76" spans="2:61" x14ac:dyDescent="0.25">
      <c r="B76" s="44"/>
      <c r="C76" s="63" t="s">
        <v>360</v>
      </c>
      <c r="D76" s="63"/>
      <c r="E76" s="64">
        <f>SUM(E73:E74)</f>
        <v>1.1100000000000001</v>
      </c>
      <c r="F76" s="65">
        <f>SUM(F73:F74)</f>
        <v>70928.101949767733</v>
      </c>
      <c r="G76" s="45"/>
      <c r="BH76"/>
      <c r="BI76"/>
    </row>
    <row r="77" spans="2:61" x14ac:dyDescent="0.25">
      <c r="B77" s="44"/>
      <c r="C77" s="49"/>
      <c r="D77" s="49"/>
      <c r="E77" s="49"/>
      <c r="F77" s="49"/>
      <c r="G77" s="45"/>
      <c r="BH77"/>
      <c r="BI77"/>
    </row>
    <row r="78" spans="2:61" x14ac:dyDescent="0.25">
      <c r="B78" s="44"/>
      <c r="C78" s="66" t="s">
        <v>361</v>
      </c>
      <c r="D78" s="49"/>
      <c r="E78" s="67">
        <f>E32</f>
        <v>0.24409048608974029</v>
      </c>
      <c r="F78" s="68">
        <f>F76*E78</f>
        <v>17312.874882341461</v>
      </c>
      <c r="G78" s="45"/>
      <c r="BH78"/>
      <c r="BI78"/>
    </row>
    <row r="79" spans="2:61" x14ac:dyDescent="0.25">
      <c r="B79" s="44"/>
      <c r="C79" s="49"/>
      <c r="D79" s="49"/>
      <c r="E79" s="49"/>
      <c r="F79" s="69"/>
      <c r="G79" s="45"/>
      <c r="BH79"/>
      <c r="BI79"/>
    </row>
    <row r="80" spans="2:61" x14ac:dyDescent="0.25">
      <c r="B80" s="44"/>
      <c r="C80" s="63" t="s">
        <v>363</v>
      </c>
      <c r="D80" s="71"/>
      <c r="E80" s="71"/>
      <c r="F80" s="72">
        <f>F76+F78</f>
        <v>88240.976832109198</v>
      </c>
      <c r="G80" s="45"/>
      <c r="BH80"/>
      <c r="BI80"/>
    </row>
    <row r="81" spans="2:61" x14ac:dyDescent="0.25">
      <c r="B81" s="44"/>
      <c r="C81" s="49"/>
      <c r="D81" s="49"/>
      <c r="E81" s="49"/>
      <c r="F81" s="49"/>
      <c r="G81" s="45"/>
      <c r="BH81"/>
      <c r="BI81"/>
    </row>
    <row r="82" spans="2:61" x14ac:dyDescent="0.25">
      <c r="B82" s="44"/>
      <c r="C82" s="66" t="s">
        <v>477</v>
      </c>
      <c r="D82" s="49"/>
      <c r="E82" s="75">
        <f>E36</f>
        <v>2165.7505678397429</v>
      </c>
      <c r="F82" s="76">
        <f>E82*$E$76</f>
        <v>2403.9831303021147</v>
      </c>
      <c r="G82" s="45"/>
      <c r="BH82"/>
      <c r="BI82"/>
    </row>
    <row r="83" spans="2:61" x14ac:dyDescent="0.25">
      <c r="B83" s="44"/>
      <c r="C83" s="66" t="s">
        <v>364</v>
      </c>
      <c r="D83" s="49"/>
      <c r="E83" s="75">
        <f>E37</f>
        <v>306.08963055046303</v>
      </c>
      <c r="F83" s="76">
        <f>E83*$E$76</f>
        <v>339.75948991101399</v>
      </c>
      <c r="G83" s="45"/>
      <c r="BH83"/>
      <c r="BI83"/>
    </row>
    <row r="84" spans="2:61" x14ac:dyDescent="0.25">
      <c r="B84" s="44"/>
      <c r="C84" s="66" t="s">
        <v>380</v>
      </c>
      <c r="D84" s="49"/>
      <c r="E84" s="75">
        <f>E38</f>
        <v>609.86810412002558</v>
      </c>
      <c r="F84" s="76">
        <f>E84*$E$76</f>
        <v>676.95359557322843</v>
      </c>
      <c r="G84" s="45"/>
      <c r="BH84"/>
      <c r="BI84"/>
    </row>
    <row r="85" spans="2:61" x14ac:dyDescent="0.25">
      <c r="B85" s="44"/>
      <c r="C85" s="66" t="s">
        <v>365</v>
      </c>
      <c r="D85" s="49"/>
      <c r="E85" s="75">
        <f>E39</f>
        <v>409.62946329480576</v>
      </c>
      <c r="F85" s="76">
        <f>E85*$E$76</f>
        <v>454.68870425723441</v>
      </c>
      <c r="G85" s="45"/>
      <c r="BH85"/>
      <c r="BI85"/>
    </row>
    <row r="86" spans="2:61" x14ac:dyDescent="0.25">
      <c r="B86" s="44"/>
      <c r="C86" s="49"/>
      <c r="D86" s="49"/>
      <c r="E86" s="75"/>
      <c r="F86" s="76"/>
      <c r="G86" s="45"/>
      <c r="BH86"/>
      <c r="BI86"/>
    </row>
    <row r="87" spans="2:61" x14ac:dyDescent="0.25">
      <c r="B87" s="44"/>
      <c r="C87" s="63" t="s">
        <v>368</v>
      </c>
      <c r="D87" s="71"/>
      <c r="E87" s="71"/>
      <c r="F87" s="78">
        <f>SUM(F80:F85)</f>
        <v>92116.361752152792</v>
      </c>
      <c r="G87" s="45"/>
      <c r="BH87"/>
      <c r="BI87"/>
    </row>
    <row r="88" spans="2:61" ht="15.75" thickBot="1" x14ac:dyDescent="0.3">
      <c r="B88" s="44"/>
      <c r="C88" s="81" t="s">
        <v>370</v>
      </c>
      <c r="D88" s="82"/>
      <c r="E88" s="83">
        <f>E42</f>
        <v>0.12</v>
      </c>
      <c r="F88" s="84">
        <f>F87*E88</f>
        <v>11053.963410258335</v>
      </c>
      <c r="G88" s="45"/>
      <c r="BH88"/>
      <c r="BI88"/>
    </row>
    <row r="89" spans="2:61" ht="15.75" thickTop="1" x14ac:dyDescent="0.25">
      <c r="B89" s="44"/>
      <c r="C89" s="66" t="s">
        <v>19</v>
      </c>
      <c r="D89" s="66"/>
      <c r="E89" s="66"/>
      <c r="F89" s="85">
        <f>SUM(F87:F88)</f>
        <v>103170.32516241113</v>
      </c>
      <c r="G89" s="45"/>
      <c r="BH89"/>
      <c r="BI89"/>
    </row>
    <row r="90" spans="2:61" ht="15.75" thickBot="1" x14ac:dyDescent="0.3">
      <c r="B90" s="44"/>
      <c r="C90" s="86" t="s">
        <v>529</v>
      </c>
      <c r="D90" s="49"/>
      <c r="E90" s="67">
        <f>E44</f>
        <v>4.3768475255077849E-2</v>
      </c>
      <c r="F90" s="87">
        <f>F89+(F89*E90)</f>
        <v>107685.93298634046</v>
      </c>
      <c r="G90" s="45"/>
      <c r="BH90"/>
      <c r="BI90"/>
    </row>
    <row r="91" spans="2:61" ht="15.75" thickBot="1" x14ac:dyDescent="0.3">
      <c r="B91" s="44"/>
      <c r="C91" s="86" t="s">
        <v>530</v>
      </c>
      <c r="D91" s="49"/>
      <c r="E91" s="49"/>
      <c r="F91" s="88">
        <f>F90/12</f>
        <v>8973.8277488617041</v>
      </c>
      <c r="G91" s="45"/>
      <c r="BH91"/>
      <c r="BI91"/>
    </row>
    <row r="92" spans="2:61" ht="7.5" customHeight="1" thickBot="1" x14ac:dyDescent="0.3">
      <c r="B92" s="89"/>
      <c r="C92" s="90"/>
      <c r="D92" s="91"/>
      <c r="E92" s="91"/>
      <c r="F92" s="92"/>
      <c r="G92" s="80"/>
      <c r="BH92"/>
      <c r="BI92"/>
    </row>
    <row r="93" spans="2:61" ht="15.75" thickBot="1" x14ac:dyDescent="0.3"/>
    <row r="94" spans="2:61" x14ac:dyDescent="0.25">
      <c r="B94" s="42"/>
      <c r="C94" s="475" t="s">
        <v>543</v>
      </c>
      <c r="D94" s="475"/>
      <c r="E94" s="475"/>
      <c r="F94" s="475"/>
      <c r="G94" s="43"/>
    </row>
    <row r="95" spans="2:61" x14ac:dyDescent="0.25">
      <c r="B95" s="44"/>
      <c r="C95" s="49"/>
      <c r="D95" s="50" t="s">
        <v>346</v>
      </c>
      <c r="E95" s="50" t="s">
        <v>7</v>
      </c>
      <c r="F95" s="50" t="s">
        <v>202</v>
      </c>
      <c r="G95" s="45"/>
    </row>
    <row r="96" spans="2:61" x14ac:dyDescent="0.25">
      <c r="B96" s="44"/>
      <c r="C96" s="53" t="s">
        <v>121</v>
      </c>
      <c r="D96" s="54">
        <f>'Advocacy Salaries '!$B$3</f>
        <v>61004.738504381865</v>
      </c>
      <c r="E96" s="55">
        <v>0.13</v>
      </c>
      <c r="F96" s="54">
        <f>D96*E96</f>
        <v>7930.6160055696428</v>
      </c>
      <c r="G96" s="45"/>
    </row>
    <row r="97" spans="2:7" x14ac:dyDescent="0.25">
      <c r="B97" s="44"/>
      <c r="C97" s="59" t="s">
        <v>511</v>
      </c>
      <c r="D97" s="60">
        <f>D51</f>
        <v>64217.580714285723</v>
      </c>
      <c r="E97" s="61">
        <v>1.25</v>
      </c>
      <c r="F97" s="60">
        <f>D97*E97</f>
        <v>80271.975892857154</v>
      </c>
      <c r="G97" s="45"/>
    </row>
    <row r="98" spans="2:7" x14ac:dyDescent="0.25">
      <c r="B98" s="44"/>
      <c r="C98" s="59"/>
      <c r="D98" s="60"/>
      <c r="E98" s="61"/>
      <c r="F98" s="60"/>
      <c r="G98" s="45"/>
    </row>
    <row r="99" spans="2:7" x14ac:dyDescent="0.25">
      <c r="B99" s="44"/>
      <c r="C99" s="63" t="s">
        <v>360</v>
      </c>
      <c r="D99" s="63"/>
      <c r="E99" s="64">
        <f>SUM(E96:E97)</f>
        <v>1.38</v>
      </c>
      <c r="F99" s="65">
        <f>SUM(F96:F97)</f>
        <v>88202.591898426792</v>
      </c>
      <c r="G99" s="45"/>
    </row>
    <row r="100" spans="2:7" x14ac:dyDescent="0.25">
      <c r="B100" s="44"/>
      <c r="C100" s="49"/>
      <c r="D100" s="49"/>
      <c r="E100" s="49"/>
      <c r="F100" s="49"/>
      <c r="G100" s="45"/>
    </row>
    <row r="101" spans="2:7" x14ac:dyDescent="0.25">
      <c r="B101" s="44"/>
      <c r="C101" s="66" t="s">
        <v>361</v>
      </c>
      <c r="D101" s="49"/>
      <c r="E101" s="67">
        <f>E55</f>
        <v>0.24409048608974029</v>
      </c>
      <c r="F101" s="68">
        <f>F99*E101</f>
        <v>21529.413530861984</v>
      </c>
      <c r="G101" s="45"/>
    </row>
    <row r="102" spans="2:7" x14ac:dyDescent="0.25">
      <c r="B102" s="44"/>
      <c r="C102" s="49"/>
      <c r="D102" s="49"/>
      <c r="E102" s="49"/>
      <c r="F102" s="69"/>
      <c r="G102" s="45"/>
    </row>
    <row r="103" spans="2:7" x14ac:dyDescent="0.25">
      <c r="B103" s="44"/>
      <c r="C103" s="63" t="s">
        <v>363</v>
      </c>
      <c r="D103" s="71"/>
      <c r="E103" s="71"/>
      <c r="F103" s="72">
        <f>F99+F101</f>
        <v>109732.00542928878</v>
      </c>
      <c r="G103" s="45"/>
    </row>
    <row r="104" spans="2:7" x14ac:dyDescent="0.25">
      <c r="B104" s="44"/>
      <c r="C104" s="49"/>
      <c r="D104" s="49"/>
      <c r="E104" s="49"/>
      <c r="F104" s="49"/>
      <c r="G104" s="45"/>
    </row>
    <row r="105" spans="2:7" x14ac:dyDescent="0.25">
      <c r="B105" s="44"/>
      <c r="C105" s="66" t="s">
        <v>477</v>
      </c>
      <c r="D105" s="49"/>
      <c r="E105" s="75">
        <f>E59</f>
        <v>2165.7505678397429</v>
      </c>
      <c r="F105" s="76">
        <f>E105*$E$76</f>
        <v>2403.9831303021147</v>
      </c>
      <c r="G105" s="45"/>
    </row>
    <row r="106" spans="2:7" x14ac:dyDescent="0.25">
      <c r="B106" s="44"/>
      <c r="C106" s="66" t="s">
        <v>364</v>
      </c>
      <c r="D106" s="49"/>
      <c r="E106" s="75">
        <f>E60</f>
        <v>306.08963055046303</v>
      </c>
      <c r="F106" s="76">
        <f>E106*$E$76</f>
        <v>339.75948991101399</v>
      </c>
      <c r="G106" s="45"/>
    </row>
    <row r="107" spans="2:7" x14ac:dyDescent="0.25">
      <c r="B107" s="44"/>
      <c r="C107" s="66" t="s">
        <v>380</v>
      </c>
      <c r="D107" s="49"/>
      <c r="E107" s="75">
        <f>E61</f>
        <v>609.86810412002558</v>
      </c>
      <c r="F107" s="76">
        <f>E107*$E$76</f>
        <v>676.95359557322843</v>
      </c>
      <c r="G107" s="45"/>
    </row>
    <row r="108" spans="2:7" x14ac:dyDescent="0.25">
      <c r="B108" s="44"/>
      <c r="C108" s="66" t="s">
        <v>365</v>
      </c>
      <c r="D108" s="49"/>
      <c r="E108" s="75">
        <f>E62</f>
        <v>409.62946329480576</v>
      </c>
      <c r="F108" s="76">
        <f>E108*$E$76</f>
        <v>454.68870425723441</v>
      </c>
      <c r="G108" s="45"/>
    </row>
    <row r="109" spans="2:7" x14ac:dyDescent="0.25">
      <c r="B109" s="44"/>
      <c r="C109" s="49"/>
      <c r="D109" s="49"/>
      <c r="E109" s="75"/>
      <c r="F109" s="76"/>
      <c r="G109" s="45"/>
    </row>
    <row r="110" spans="2:7" x14ac:dyDescent="0.25">
      <c r="B110" s="44"/>
      <c r="C110" s="63" t="s">
        <v>368</v>
      </c>
      <c r="D110" s="71"/>
      <c r="E110" s="71"/>
      <c r="F110" s="78">
        <f>SUM(F103:F108)</f>
        <v>113607.39034933237</v>
      </c>
      <c r="G110" s="45"/>
    </row>
    <row r="111" spans="2:7" ht="15.75" thickBot="1" x14ac:dyDescent="0.3">
      <c r="B111" s="44"/>
      <c r="C111" s="81" t="s">
        <v>370</v>
      </c>
      <c r="D111" s="82"/>
      <c r="E111" s="83">
        <f>E65</f>
        <v>0.12</v>
      </c>
      <c r="F111" s="84">
        <f>F110*E111</f>
        <v>13632.886841919884</v>
      </c>
      <c r="G111" s="45"/>
    </row>
    <row r="112" spans="2:7" ht="15.75" thickTop="1" x14ac:dyDescent="0.25">
      <c r="B112" s="44"/>
      <c r="C112" s="66" t="s">
        <v>19</v>
      </c>
      <c r="D112" s="66"/>
      <c r="E112" s="66"/>
      <c r="F112" s="85">
        <f>SUM(F110:F111)</f>
        <v>127240.27719125226</v>
      </c>
      <c r="G112" s="45"/>
    </row>
    <row r="113" spans="2:7" thickBot="1" x14ac:dyDescent="0.35">
      <c r="B113" s="44"/>
      <c r="C113" s="86" t="s">
        <v>529</v>
      </c>
      <c r="D113" s="49"/>
      <c r="E113" s="67">
        <f>E67</f>
        <v>4.3768475255077849E-2</v>
      </c>
      <c r="F113" s="87">
        <f>F112+(F112*E113)</f>
        <v>132809.39011494681</v>
      </c>
      <c r="G113" s="45"/>
    </row>
    <row r="114" spans="2:7" thickBot="1" x14ac:dyDescent="0.35">
      <c r="B114" s="44"/>
      <c r="C114" s="86" t="s">
        <v>530</v>
      </c>
      <c r="D114" s="49"/>
      <c r="E114" s="49"/>
      <c r="F114" s="88">
        <f>F113/12</f>
        <v>11067.449176245567</v>
      </c>
      <c r="G114" s="45"/>
    </row>
    <row r="115" spans="2:7" ht="8.25" customHeight="1" thickBot="1" x14ac:dyDescent="0.35">
      <c r="B115" s="89"/>
      <c r="C115" s="90"/>
      <c r="D115" s="91"/>
      <c r="E115" s="91"/>
      <c r="F115" s="92"/>
      <c r="G115" s="80"/>
    </row>
    <row r="116" spans="2:7" thickBot="1" x14ac:dyDescent="0.35"/>
    <row r="117" spans="2:7" ht="14.45" x14ac:dyDescent="0.3">
      <c r="B117" s="42"/>
      <c r="C117" s="475" t="s">
        <v>544</v>
      </c>
      <c r="D117" s="475"/>
      <c r="E117" s="475"/>
      <c r="F117" s="475"/>
      <c r="G117" s="43"/>
    </row>
    <row r="118" spans="2:7" ht="14.45" x14ac:dyDescent="0.3">
      <c r="B118" s="44"/>
      <c r="C118" s="49"/>
      <c r="D118" s="50" t="s">
        <v>346</v>
      </c>
      <c r="E118" s="50" t="s">
        <v>7</v>
      </c>
      <c r="F118" s="50" t="s">
        <v>202</v>
      </c>
      <c r="G118" s="45"/>
    </row>
    <row r="119" spans="2:7" ht="14.45" x14ac:dyDescent="0.3">
      <c r="B119" s="44"/>
      <c r="C119" s="53" t="s">
        <v>121</v>
      </c>
      <c r="D119" s="54">
        <f>'Advocacy Salaries '!$B$3</f>
        <v>61004.738504381865</v>
      </c>
      <c r="E119" s="55">
        <v>0.16</v>
      </c>
      <c r="F119" s="54">
        <f>D119*E119</f>
        <v>9760.7581607010979</v>
      </c>
      <c r="G119" s="45"/>
    </row>
    <row r="120" spans="2:7" ht="14.45" x14ac:dyDescent="0.3">
      <c r="B120" s="44"/>
      <c r="C120" s="59" t="s">
        <v>511</v>
      </c>
      <c r="D120" s="60">
        <f>D74</f>
        <v>64217.580714285723</v>
      </c>
      <c r="E120" s="61">
        <v>1.5</v>
      </c>
      <c r="F120" s="60">
        <f>D120*E120</f>
        <v>96326.371071428584</v>
      </c>
      <c r="G120" s="45"/>
    </row>
    <row r="121" spans="2:7" ht="14.45" x14ac:dyDescent="0.3">
      <c r="B121" s="44"/>
      <c r="C121" s="59"/>
      <c r="D121" s="60"/>
      <c r="E121" s="61"/>
      <c r="F121" s="60"/>
      <c r="G121" s="45"/>
    </row>
    <row r="122" spans="2:7" ht="14.45" x14ac:dyDescent="0.3">
      <c r="B122" s="44"/>
      <c r="C122" s="63" t="s">
        <v>360</v>
      </c>
      <c r="D122" s="63"/>
      <c r="E122" s="64">
        <f>SUM(E119:E120)</f>
        <v>1.66</v>
      </c>
      <c r="F122" s="65">
        <f>SUM(F119:F120)</f>
        <v>106087.12923212968</v>
      </c>
      <c r="G122" s="45"/>
    </row>
    <row r="123" spans="2:7" ht="14.45" x14ac:dyDescent="0.3">
      <c r="B123" s="44"/>
      <c r="C123" s="49"/>
      <c r="D123" s="49"/>
      <c r="E123" s="49"/>
      <c r="F123" s="49"/>
      <c r="G123" s="45"/>
    </row>
    <row r="124" spans="2:7" ht="14.45" x14ac:dyDescent="0.3">
      <c r="B124" s="44"/>
      <c r="C124" s="66" t="s">
        <v>361</v>
      </c>
      <c r="D124" s="49"/>
      <c r="E124" s="67">
        <f>E78</f>
        <v>0.24409048608974029</v>
      </c>
      <c r="F124" s="68">
        <f>F122*E124</f>
        <v>25894.85894213563</v>
      </c>
      <c r="G124" s="45"/>
    </row>
    <row r="125" spans="2:7" ht="14.45" x14ac:dyDescent="0.3">
      <c r="B125" s="44"/>
      <c r="C125" s="49"/>
      <c r="D125" s="49"/>
      <c r="E125" s="49"/>
      <c r="F125" s="69"/>
      <c r="G125" s="45"/>
    </row>
    <row r="126" spans="2:7" ht="14.45" x14ac:dyDescent="0.3">
      <c r="B126" s="44"/>
      <c r="C126" s="63" t="s">
        <v>363</v>
      </c>
      <c r="D126" s="71"/>
      <c r="E126" s="71"/>
      <c r="F126" s="72">
        <f>F122+F124</f>
        <v>131981.98817426531</v>
      </c>
      <c r="G126" s="45"/>
    </row>
    <row r="127" spans="2:7" ht="14.45" x14ac:dyDescent="0.3">
      <c r="B127" s="44"/>
      <c r="C127" s="49"/>
      <c r="D127" s="49"/>
      <c r="E127" s="49"/>
      <c r="F127" s="49"/>
      <c r="G127" s="45"/>
    </row>
    <row r="128" spans="2:7" ht="14.45" x14ac:dyDescent="0.3">
      <c r="B128" s="44"/>
      <c r="C128" s="66" t="s">
        <v>477</v>
      </c>
      <c r="D128" s="49"/>
      <c r="E128" s="75">
        <f>E82</f>
        <v>2165.7505678397429</v>
      </c>
      <c r="F128" s="76">
        <f>E128*$E$76</f>
        <v>2403.9831303021147</v>
      </c>
      <c r="G128" s="45"/>
    </row>
    <row r="129" spans="2:7" ht="14.45" x14ac:dyDescent="0.3">
      <c r="B129" s="44"/>
      <c r="C129" s="66" t="s">
        <v>364</v>
      </c>
      <c r="D129" s="49"/>
      <c r="E129" s="75">
        <f>E83</f>
        <v>306.08963055046303</v>
      </c>
      <c r="F129" s="76">
        <f>E129*$E$76</f>
        <v>339.75948991101399</v>
      </c>
      <c r="G129" s="45"/>
    </row>
    <row r="130" spans="2:7" ht="14.45" x14ac:dyDescent="0.3">
      <c r="B130" s="44"/>
      <c r="C130" s="66" t="s">
        <v>380</v>
      </c>
      <c r="D130" s="49"/>
      <c r="E130" s="75">
        <f>E84</f>
        <v>609.86810412002558</v>
      </c>
      <c r="F130" s="76">
        <f>E130*$E$76</f>
        <v>676.95359557322843</v>
      </c>
      <c r="G130" s="45"/>
    </row>
    <row r="131" spans="2:7" ht="14.45" x14ac:dyDescent="0.3">
      <c r="B131" s="44"/>
      <c r="C131" s="66" t="s">
        <v>365</v>
      </c>
      <c r="D131" s="49"/>
      <c r="E131" s="75">
        <f>E85</f>
        <v>409.62946329480576</v>
      </c>
      <c r="F131" s="76">
        <f>E131*$E$76</f>
        <v>454.68870425723441</v>
      </c>
      <c r="G131" s="45"/>
    </row>
    <row r="132" spans="2:7" ht="14.45" x14ac:dyDescent="0.3">
      <c r="B132" s="44"/>
      <c r="C132" s="49"/>
      <c r="D132" s="49"/>
      <c r="E132" s="75"/>
      <c r="F132" s="76"/>
      <c r="G132" s="45"/>
    </row>
    <row r="133" spans="2:7" ht="14.45" x14ac:dyDescent="0.3">
      <c r="B133" s="44"/>
      <c r="C133" s="63" t="s">
        <v>368</v>
      </c>
      <c r="D133" s="71"/>
      <c r="E133" s="71"/>
      <c r="F133" s="78">
        <f>SUM(F126:F131)</f>
        <v>135857.37309430892</v>
      </c>
      <c r="G133" s="45"/>
    </row>
    <row r="134" spans="2:7" thickBot="1" x14ac:dyDescent="0.35">
      <c r="B134" s="44"/>
      <c r="C134" s="81" t="s">
        <v>370</v>
      </c>
      <c r="D134" s="82"/>
      <c r="E134" s="83">
        <f>E88</f>
        <v>0.12</v>
      </c>
      <c r="F134" s="84">
        <f>F133*E134</f>
        <v>16302.884771317069</v>
      </c>
      <c r="G134" s="45"/>
    </row>
    <row r="135" spans="2:7" thickTop="1" x14ac:dyDescent="0.3">
      <c r="B135" s="44"/>
      <c r="C135" s="66" t="s">
        <v>19</v>
      </c>
      <c r="D135" s="66"/>
      <c r="E135" s="66"/>
      <c r="F135" s="85">
        <f>SUM(F133:F134)</f>
        <v>152160.25786562599</v>
      </c>
      <c r="G135" s="45"/>
    </row>
    <row r="136" spans="2:7" thickBot="1" x14ac:dyDescent="0.35">
      <c r="B136" s="44"/>
      <c r="C136" s="86" t="s">
        <v>529</v>
      </c>
      <c r="D136" s="49"/>
      <c r="E136" s="67">
        <f>E90</f>
        <v>4.3768475255077849E-2</v>
      </c>
      <c r="F136" s="87">
        <f>F135+(F135*E136)</f>
        <v>158820.0803468239</v>
      </c>
      <c r="G136" s="45"/>
    </row>
    <row r="137" spans="2:7" thickBot="1" x14ac:dyDescent="0.35">
      <c r="B137" s="44"/>
      <c r="C137" s="86" t="s">
        <v>530</v>
      </c>
      <c r="D137" s="49"/>
      <c r="E137" s="49"/>
      <c r="F137" s="88">
        <f>F136/12</f>
        <v>13235.006695568658</v>
      </c>
      <c r="G137" s="45"/>
    </row>
    <row r="138" spans="2:7" ht="7.5" customHeight="1" thickBot="1" x14ac:dyDescent="0.35">
      <c r="B138" s="89"/>
      <c r="C138" s="90"/>
      <c r="D138" s="91"/>
      <c r="E138" s="91"/>
      <c r="F138" s="92"/>
      <c r="G138" s="80"/>
    </row>
  </sheetData>
  <mergeCells count="10">
    <mergeCell ref="C94:F94"/>
    <mergeCell ref="C117:F117"/>
    <mergeCell ref="I2:L2"/>
    <mergeCell ref="I11:L11"/>
    <mergeCell ref="I12:L15"/>
    <mergeCell ref="N2:P2"/>
    <mergeCell ref="C48:F48"/>
    <mergeCell ref="C71:F71"/>
    <mergeCell ref="C2:F2"/>
    <mergeCell ref="C25:F25"/>
  </mergeCells>
  <pageMargins left="0.7" right="0.7" top="0.75" bottom="0.75" header="0.3" footer="0.3"/>
  <pageSetup scale="63" orientation="portrait" r:id="rId1"/>
  <headerFooter>
    <oddHeader>&amp;LWednesday, May 25, 2016&amp;RDRAFT RISE Rates</oddHeader>
    <oddFooter>&amp;LPublic Consulting Group, Inc.&amp;R&amp;P</oddFooter>
  </headerFooter>
  <rowBreaks count="2" manualBreakCount="2">
    <brk id="46" min="1" max="16" man="1"/>
    <brk id="92" min="1" max="16" man="1"/>
  </rowBreaks>
  <colBreaks count="1" manualBreakCount="1">
    <brk id="12" max="14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E26"/>
  <sheetViews>
    <sheetView tabSelected="1" zoomScale="80" zoomScaleNormal="80" zoomScaleSheetLayoutView="85" workbookViewId="0">
      <selection activeCell="D21" sqref="D21"/>
    </sheetView>
  </sheetViews>
  <sheetFormatPr defaultRowHeight="15" x14ac:dyDescent="0.25"/>
  <cols>
    <col min="1" max="1" width="2.42578125" style="41" customWidth="1"/>
    <col min="2" max="2" width="1.42578125" style="41" customWidth="1"/>
    <col min="3" max="3" width="17.5703125" style="41" customWidth="1"/>
    <col min="4" max="4" width="14.28515625" style="41" customWidth="1"/>
    <col min="5" max="5" width="14.7109375" style="41" customWidth="1"/>
    <col min="6" max="6" width="15.7109375" style="41" customWidth="1"/>
    <col min="7" max="7" width="1.5703125" style="41" customWidth="1"/>
    <col min="8" max="8" width="3.5703125" style="41" customWidth="1"/>
    <col min="9" max="9" width="4.7109375" style="41" customWidth="1"/>
    <col min="10" max="10" width="33.28515625" style="41" customWidth="1"/>
    <col min="11" max="11" width="12.7109375" style="41" customWidth="1"/>
    <col min="12" max="12" width="66.7109375" style="41" customWidth="1"/>
    <col min="13" max="19" width="9.140625" style="41"/>
    <col min="20" max="54" width="9.140625" style="266"/>
    <col min="55" max="56" width="9.140625" style="113"/>
  </cols>
  <sheetData>
    <row r="1" spans="2:57" ht="9" customHeight="1" thickBot="1" x14ac:dyDescent="0.35"/>
    <row r="2" spans="2:57" thickBot="1" x14ac:dyDescent="0.35">
      <c r="B2" s="42"/>
      <c r="C2" s="475" t="s">
        <v>683</v>
      </c>
      <c r="D2" s="475"/>
      <c r="E2" s="475"/>
      <c r="F2" s="475"/>
      <c r="G2" s="43"/>
      <c r="J2" s="469" t="s">
        <v>354</v>
      </c>
      <c r="K2" s="470"/>
      <c r="L2" s="471"/>
      <c r="BC2" s="266"/>
      <c r="BE2" s="113"/>
    </row>
    <row r="3" spans="2:57" ht="14.45" x14ac:dyDescent="0.3">
      <c r="B3" s="44"/>
      <c r="C3" s="49"/>
      <c r="D3" s="50" t="s">
        <v>346</v>
      </c>
      <c r="E3" s="50" t="s">
        <v>7</v>
      </c>
      <c r="F3" s="50" t="s">
        <v>202</v>
      </c>
      <c r="G3" s="45"/>
      <c r="J3" s="46"/>
      <c r="K3" s="47" t="s">
        <v>355</v>
      </c>
      <c r="L3" s="48" t="s">
        <v>356</v>
      </c>
      <c r="BC3" s="266"/>
      <c r="BE3" s="113"/>
    </row>
    <row r="4" spans="2:57" ht="18" customHeight="1" x14ac:dyDescent="0.3">
      <c r="B4" s="44"/>
      <c r="C4" s="53" t="s">
        <v>121</v>
      </c>
      <c r="D4" s="54">
        <f>K5</f>
        <v>63674.822892053395</v>
      </c>
      <c r="E4" s="55">
        <v>2.2499999999999999E-2</v>
      </c>
      <c r="F4" s="54">
        <f>D4*E4</f>
        <v>1432.6835150712013</v>
      </c>
      <c r="G4" s="45"/>
      <c r="J4" s="51" t="s">
        <v>357</v>
      </c>
      <c r="K4" s="52"/>
      <c r="L4" s="45"/>
      <c r="BC4" s="266"/>
      <c r="BE4" s="113"/>
    </row>
    <row r="5" spans="2:57" ht="14.45" x14ac:dyDescent="0.3">
      <c r="B5" s="44"/>
      <c r="C5" s="59" t="s">
        <v>511</v>
      </c>
      <c r="D5" s="60">
        <f>K6</f>
        <v>67028.286306719892</v>
      </c>
      <c r="E5" s="61">
        <v>0.254</v>
      </c>
      <c r="F5" s="60">
        <f>D5*E5</f>
        <v>17025.184721906851</v>
      </c>
      <c r="G5" s="45"/>
      <c r="J5" s="56" t="s">
        <v>121</v>
      </c>
      <c r="K5" s="57">
        <f>'Advocacy Salaries '!$B$3*(K15+1)</f>
        <v>63674.822892053395</v>
      </c>
      <c r="L5" s="58" t="s">
        <v>478</v>
      </c>
      <c r="BC5" s="266"/>
      <c r="BE5" s="113"/>
    </row>
    <row r="6" spans="2:57" ht="14.45" x14ac:dyDescent="0.3">
      <c r="B6" s="44"/>
      <c r="C6" s="49"/>
      <c r="D6" s="49"/>
      <c r="E6" s="49"/>
      <c r="F6" s="49"/>
      <c r="G6" s="45"/>
      <c r="J6" s="56" t="s">
        <v>511</v>
      </c>
      <c r="K6" s="270">
        <f>'Legal Salaries'!$J$31*(K15+1)</f>
        <v>67028.286306719892</v>
      </c>
      <c r="L6" s="58" t="s">
        <v>484</v>
      </c>
      <c r="BC6" s="266"/>
      <c r="BE6" s="113"/>
    </row>
    <row r="7" spans="2:57" ht="14.45" x14ac:dyDescent="0.3">
      <c r="B7" s="44"/>
      <c r="C7" s="63" t="s">
        <v>360</v>
      </c>
      <c r="D7" s="63"/>
      <c r="E7" s="64">
        <f>SUM(E4:E5)</f>
        <v>0.27650000000000002</v>
      </c>
      <c r="F7" s="65">
        <f>SUM(F4:F5)</f>
        <v>18457.868236978051</v>
      </c>
      <c r="G7" s="45"/>
      <c r="J7" s="56"/>
      <c r="K7" s="57"/>
      <c r="L7" s="58"/>
      <c r="BC7" s="266"/>
      <c r="BE7" s="113"/>
    </row>
    <row r="8" spans="2:57" ht="14.45" x14ac:dyDescent="0.3">
      <c r="B8" s="44"/>
      <c r="C8" s="49"/>
      <c r="D8" s="49"/>
      <c r="E8" s="49"/>
      <c r="F8" s="49"/>
      <c r="G8" s="45"/>
      <c r="I8" s="290"/>
      <c r="J8" s="51" t="s">
        <v>362</v>
      </c>
      <c r="K8" s="70"/>
      <c r="L8" s="62"/>
      <c r="BC8" s="266"/>
      <c r="BE8" s="113"/>
    </row>
    <row r="9" spans="2:57" ht="14.45" x14ac:dyDescent="0.3">
      <c r="B9" s="44"/>
      <c r="C9" s="66" t="s">
        <v>361</v>
      </c>
      <c r="D9" s="49"/>
      <c r="E9" s="67">
        <f>K13</f>
        <v>0.24409048608974029</v>
      </c>
      <c r="F9" s="68">
        <f>F7*E9</f>
        <v>4505.39003014435</v>
      </c>
      <c r="G9" s="45"/>
      <c r="I9" s="290"/>
      <c r="J9" s="191" t="s">
        <v>477</v>
      </c>
      <c r="K9" s="288">
        <f>'Rate Calculation - Advocacy'!$E$13*(K15+1)</f>
        <v>2260.5421679769074</v>
      </c>
      <c r="L9" s="194" t="s">
        <v>481</v>
      </c>
      <c r="BC9" s="266"/>
      <c r="BE9" s="113"/>
    </row>
    <row r="10" spans="2:57" ht="14.45" x14ac:dyDescent="0.3">
      <c r="B10" s="44"/>
      <c r="C10" s="49"/>
      <c r="D10" s="49"/>
      <c r="E10" s="49"/>
      <c r="F10" s="69"/>
      <c r="G10" s="45"/>
      <c r="I10" s="290"/>
      <c r="J10" s="73" t="s">
        <v>364</v>
      </c>
      <c r="K10" s="74">
        <f>'Other Expenses '!$I$17*(K15+1)</f>
        <v>319.48670697104689</v>
      </c>
      <c r="L10" s="194" t="s">
        <v>481</v>
      </c>
      <c r="BC10" s="266"/>
      <c r="BE10" s="113"/>
    </row>
    <row r="11" spans="2:57" ht="14.45" x14ac:dyDescent="0.3">
      <c r="B11" s="44"/>
      <c r="C11" s="63" t="s">
        <v>363</v>
      </c>
      <c r="D11" s="71"/>
      <c r="E11" s="71"/>
      <c r="F11" s="72">
        <f>F7+F9</f>
        <v>22963.258267122401</v>
      </c>
      <c r="G11" s="45"/>
      <c r="I11" s="290"/>
      <c r="J11" s="73" t="s">
        <v>382</v>
      </c>
      <c r="K11" s="288">
        <f>'Rate Calculation - Advocacy'!$E$15*(K15+1)</f>
        <v>636.56110114406408</v>
      </c>
      <c r="L11" s="194" t="s">
        <v>481</v>
      </c>
      <c r="BC11" s="266"/>
      <c r="BD11"/>
    </row>
    <row r="12" spans="2:57" ht="15" customHeight="1" x14ac:dyDescent="0.3">
      <c r="B12" s="44"/>
      <c r="C12" s="49"/>
      <c r="D12" s="49"/>
      <c r="E12" s="49"/>
      <c r="F12" s="49"/>
      <c r="G12" s="45"/>
      <c r="J12" s="73" t="s">
        <v>485</v>
      </c>
      <c r="K12" s="288">
        <f>'Rate Calculation - Advocacy'!$E$16*(K15+1)</f>
        <v>427.55832032277527</v>
      </c>
      <c r="L12" s="194" t="s">
        <v>481</v>
      </c>
      <c r="BC12" s="266"/>
      <c r="BD12"/>
    </row>
    <row r="13" spans="2:57" ht="14.45" x14ac:dyDescent="0.3">
      <c r="B13" s="44"/>
      <c r="C13" s="66" t="s">
        <v>477</v>
      </c>
      <c r="D13" s="49"/>
      <c r="E13" s="75">
        <f>K9</f>
        <v>2260.5421679769074</v>
      </c>
      <c r="F13" s="76">
        <f>E13*$E$7</f>
        <v>625.03990944561497</v>
      </c>
      <c r="G13" s="45"/>
      <c r="J13" s="77" t="s">
        <v>366</v>
      </c>
      <c r="K13" s="203">
        <f>'Advocacy Salaries '!$F$72</f>
        <v>0.24409048608974029</v>
      </c>
      <c r="L13" s="45" t="s">
        <v>517</v>
      </c>
      <c r="BC13" s="266"/>
      <c r="BD13"/>
    </row>
    <row r="14" spans="2:57" ht="14.45" x14ac:dyDescent="0.3">
      <c r="B14" s="44"/>
      <c r="C14" s="66" t="s">
        <v>364</v>
      </c>
      <c r="D14" s="49"/>
      <c r="E14" s="75">
        <f t="shared" ref="E14:E16" si="0">K10</f>
        <v>319.48670697104689</v>
      </c>
      <c r="F14" s="76">
        <f>E14*$E$7</f>
        <v>88.338074477494473</v>
      </c>
      <c r="G14" s="45"/>
      <c r="J14" s="77" t="s">
        <v>367</v>
      </c>
      <c r="K14" s="204">
        <v>0.12</v>
      </c>
      <c r="L14" s="45" t="s">
        <v>546</v>
      </c>
      <c r="BC14" s="266"/>
      <c r="BD14"/>
    </row>
    <row r="15" spans="2:57" x14ac:dyDescent="0.25">
      <c r="B15" s="44"/>
      <c r="C15" s="66" t="s">
        <v>380</v>
      </c>
      <c r="D15" s="49"/>
      <c r="E15" s="75">
        <f t="shared" si="0"/>
        <v>636.56110114406408</v>
      </c>
      <c r="F15" s="76">
        <f>E15*$E$7</f>
        <v>176.00914446633374</v>
      </c>
      <c r="G15" s="45"/>
      <c r="J15" s="77" t="s">
        <v>369</v>
      </c>
      <c r="K15" s="439">
        <f>CAF!$BC$26</f>
        <v>4.3768475255077849E-2</v>
      </c>
      <c r="L15" s="440" t="s">
        <v>519</v>
      </c>
      <c r="BC15" s="266"/>
      <c r="BD15"/>
    </row>
    <row r="16" spans="2:57" ht="14.45" x14ac:dyDescent="0.3">
      <c r="B16" s="44"/>
      <c r="C16" s="66" t="s">
        <v>365</v>
      </c>
      <c r="D16" s="49"/>
      <c r="E16" s="75">
        <f t="shared" si="0"/>
        <v>427.55832032277527</v>
      </c>
      <c r="F16" s="76">
        <f>E16*$E$7</f>
        <v>118.21987556924738</v>
      </c>
      <c r="G16" s="45"/>
      <c r="J16" s="441" t="s">
        <v>677</v>
      </c>
      <c r="K16" s="443">
        <v>2.35E-2</v>
      </c>
      <c r="L16" s="442" t="s">
        <v>678</v>
      </c>
      <c r="M16" s="291"/>
      <c r="N16" s="291"/>
      <c r="BC16" s="266"/>
      <c r="BD16"/>
    </row>
    <row r="17" spans="2:56" thickBot="1" x14ac:dyDescent="0.35">
      <c r="B17" s="44"/>
      <c r="C17" s="49"/>
      <c r="D17" s="49"/>
      <c r="E17" s="75"/>
      <c r="F17" s="76"/>
      <c r="G17" s="45"/>
      <c r="J17" s="441" t="s">
        <v>687</v>
      </c>
      <c r="K17" s="443">
        <v>6.3E-3</v>
      </c>
      <c r="L17" s="442" t="s">
        <v>688</v>
      </c>
      <c r="M17" s="292"/>
      <c r="N17" s="291"/>
      <c r="BC17" s="266"/>
      <c r="BD17"/>
    </row>
    <row r="18" spans="2:56" ht="15" customHeight="1" thickBot="1" x14ac:dyDescent="0.35">
      <c r="B18" s="44"/>
      <c r="C18" s="63" t="s">
        <v>368</v>
      </c>
      <c r="D18" s="71"/>
      <c r="E18" s="71"/>
      <c r="F18" s="78">
        <f>SUM(F11:F16)</f>
        <v>23970.865271081093</v>
      </c>
      <c r="G18" s="45"/>
      <c r="J18" s="476" t="s">
        <v>538</v>
      </c>
      <c r="K18" s="477"/>
      <c r="L18" s="478"/>
      <c r="M18" s="293"/>
      <c r="N18" s="291"/>
      <c r="BC18" s="266"/>
      <c r="BD18"/>
    </row>
    <row r="19" spans="2:56" ht="15.75" thickBot="1" x14ac:dyDescent="0.3">
      <c r="B19" s="44"/>
      <c r="C19" s="81" t="s">
        <v>370</v>
      </c>
      <c r="D19" s="82"/>
      <c r="E19" s="83">
        <v>0.12</v>
      </c>
      <c r="F19" s="84">
        <f>F18*E19</f>
        <v>2876.503832529731</v>
      </c>
      <c r="G19" s="45"/>
      <c r="J19" s="488" t="s">
        <v>721</v>
      </c>
      <c r="K19" s="489"/>
      <c r="L19" s="490"/>
      <c r="M19" s="293"/>
      <c r="N19" s="291"/>
      <c r="BC19" s="266"/>
      <c r="BD19"/>
    </row>
    <row r="20" spans="2:56" ht="16.5" thickTop="1" thickBot="1" x14ac:dyDescent="0.3">
      <c r="B20" s="44"/>
      <c r="C20" s="66" t="s">
        <v>19</v>
      </c>
      <c r="D20" s="66"/>
      <c r="E20" s="66"/>
      <c r="F20" s="85">
        <f>SUM(F18:F19)</f>
        <v>26847.369103610825</v>
      </c>
      <c r="G20" s="45"/>
      <c r="I20" s="291"/>
      <c r="J20" s="491"/>
      <c r="K20" s="492"/>
      <c r="L20" s="493"/>
      <c r="M20" s="291"/>
      <c r="BC20"/>
      <c r="BD20"/>
    </row>
    <row r="21" spans="2:56" ht="14.45" x14ac:dyDescent="0.3">
      <c r="B21" s="44"/>
      <c r="C21" s="86" t="str">
        <f>J16</f>
        <v>CAF - Rate Review</v>
      </c>
      <c r="D21" s="49"/>
      <c r="E21" s="67">
        <f>K16</f>
        <v>2.35E-2</v>
      </c>
      <c r="F21" s="87">
        <f>F20+(F20*E21)</f>
        <v>27478.282277545681</v>
      </c>
      <c r="G21" s="45"/>
      <c r="J21" s="291"/>
      <c r="K21" s="291"/>
      <c r="L21" s="291"/>
      <c r="BC21"/>
      <c r="BD21"/>
    </row>
    <row r="22" spans="2:56" ht="14.45" x14ac:dyDescent="0.3">
      <c r="B22" s="44"/>
      <c r="C22" s="450" t="str">
        <f>J17</f>
        <v>PFMLA  Trust Contribution</v>
      </c>
      <c r="D22" s="451"/>
      <c r="E22" s="452">
        <f>K17</f>
        <v>6.3E-3</v>
      </c>
      <c r="F22" s="453">
        <f>F7*(E21+1)*E22</f>
        <v>119.01725728544633</v>
      </c>
      <c r="G22" s="45"/>
      <c r="J22" s="291"/>
      <c r="K22" s="291"/>
      <c r="L22" s="291"/>
      <c r="BC22"/>
      <c r="BD22"/>
    </row>
    <row r="23" spans="2:56" thickBot="1" x14ac:dyDescent="0.35">
      <c r="B23" s="44"/>
      <c r="C23" s="86" t="s">
        <v>19</v>
      </c>
      <c r="D23" s="49"/>
      <c r="E23" s="67"/>
      <c r="F23" s="87">
        <f>F22+F21</f>
        <v>27597.299534831127</v>
      </c>
      <c r="G23" s="45"/>
      <c r="J23" s="291"/>
      <c r="K23" s="291"/>
      <c r="L23" s="291"/>
      <c r="BC23"/>
      <c r="BD23"/>
    </row>
    <row r="24" spans="2:56" thickBot="1" x14ac:dyDescent="0.35">
      <c r="B24" s="44"/>
      <c r="C24" s="86" t="s">
        <v>530</v>
      </c>
      <c r="D24" s="49"/>
      <c r="E24" s="49"/>
      <c r="F24" s="88">
        <f>F23/12</f>
        <v>2299.7749612359271</v>
      </c>
      <c r="G24" s="45"/>
      <c r="I24" s="291"/>
      <c r="M24" s="291"/>
      <c r="BC24"/>
      <c r="BD24"/>
    </row>
    <row r="25" spans="2:56" ht="8.25" customHeight="1" thickBot="1" x14ac:dyDescent="0.35">
      <c r="B25" s="89"/>
      <c r="C25" s="90"/>
      <c r="D25" s="91"/>
      <c r="E25" s="91"/>
      <c r="F25" s="92"/>
      <c r="G25" s="80"/>
      <c r="J25" s="291"/>
      <c r="K25" s="291"/>
      <c r="L25" s="291"/>
      <c r="BC25"/>
      <c r="BD25"/>
    </row>
    <row r="26" spans="2:56" ht="14.45" x14ac:dyDescent="0.3">
      <c r="BC26"/>
      <c r="BD26"/>
    </row>
  </sheetData>
  <mergeCells count="4">
    <mergeCell ref="C2:F2"/>
    <mergeCell ref="J2:L2"/>
    <mergeCell ref="J18:L18"/>
    <mergeCell ref="J19:L20"/>
  </mergeCells>
  <pageMargins left="0.25" right="0.25" top="0.75" bottom="0.75" header="0.3" footer="0.3"/>
  <pageSetup scale="72" orientation="landscape" cellComments="asDisplayed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FY15 UFRs</vt:lpstr>
      <vt:lpstr>Advocacy Salaries </vt:lpstr>
      <vt:lpstr>Legal Salaries</vt:lpstr>
      <vt:lpstr>Other Expenses </vt:lpstr>
      <vt:lpstr>CAF</vt:lpstr>
      <vt:lpstr>Rate Calculation - Advocacy</vt:lpstr>
      <vt:lpstr>Advocacy-4630</vt:lpstr>
      <vt:lpstr>Rate Calculation - Legal</vt:lpstr>
      <vt:lpstr>Legal </vt:lpstr>
      <vt:lpstr>DC Salaries</vt:lpstr>
      <vt:lpstr>CAF Calcs</vt:lpstr>
      <vt:lpstr>FISCAL IMPACT</vt:lpstr>
      <vt:lpstr>Sheet1</vt:lpstr>
      <vt:lpstr>'Advocacy-4630'!Print_Area</vt:lpstr>
      <vt:lpstr>'FISCAL IMPACT'!Print_Area</vt:lpstr>
      <vt:lpstr>'Legal '!Print_Area</vt:lpstr>
      <vt:lpstr>'Rate Calculation - Legal'!Print_Area</vt:lpstr>
      <vt:lpstr>'CAF Calcs'!Print_Titles</vt:lpstr>
    </vt:vector>
  </TitlesOfParts>
  <Company>Public Consulting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Carroll, Mary, Alice</dc:creator>
  <cp:lastModifiedBy> </cp:lastModifiedBy>
  <cp:lastPrinted>2019-02-11T17:50:10Z</cp:lastPrinted>
  <dcterms:created xsi:type="dcterms:W3CDTF">2016-03-26T19:05:45Z</dcterms:created>
  <dcterms:modified xsi:type="dcterms:W3CDTF">2019-02-12T19:48:04Z</dcterms:modified>
</cp:coreProperties>
</file>