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61EFE471-C9EF-4A6F-9575-4760ED6CD2EB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C22" i="4" l="1"/>
  <c r="D17" i="6" l="1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<sst xmlns="http://schemas.openxmlformats.org/spreadsheetml/2006/main" count="131" uniqueCount="95">
  <si>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</si>
  <si>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</si>
  <si>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</si>
  <si>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</si>
  <si>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</si>
  <si>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</si>
  <si>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</si>
  <si>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</si>
  <si>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</si>
  <si>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</si>
  <si>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</si>
  <si>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</si>
  <si>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</si>
  <si>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</si>
  <si>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</si>
  <si>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</si>
  <si>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</si>
  <si>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</si>
  <si>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</si>
  <si>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</si>
  <si>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</si>
  <si>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</si>
  <si>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</si>
  <si>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</si>
  <si>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</si>
  <si>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</si>
  <si>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</si>
  <si>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</si>
  <si>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</si>
  <si>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</si>
  <si>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</si>
  <si>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</si>
  <si>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</si>
  <si>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</si>
  <si>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</si>
  <si>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</si>
  <si>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</si>
  <si>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</si>
  <si>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</si>
  <si>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</si>
  <si>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</si>
  <si>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</si>
  <si>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</si>
  <si>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</si>
  <si>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</si>
  <si>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</si>
  <si>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</si>
  <si>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</si>
  <si>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</si>
  <si>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</si>
  <si>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</si>
  <si>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</si>
  <si>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</si>
  <si>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</si>
  <si>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</si>
  <si>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</si>
  <si>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</si>
  <si>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</si>
  <si>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</si>
  <si>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</si>
  <si>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</si>
  <si>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</si>
  <si>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</si>
  <si>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</si>
  <si>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</si>
  <si>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</si>
  <si>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</si>
  <si>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</si>
  <si>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</si>
  <si>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</si>
  <si>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</si>
  <si>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</si>
  <si>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</si>
  <si>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</si>
  <si>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</si>
  <si>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</si>
  <si>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</si>
  <si>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</si>
  <si>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</si>
  <si>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</si>
  <si>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</si>
  <si>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</si>
  <si>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</si>
  <si>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</si>
  <si>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May
2020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</si>
  <si>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</si>
  <si>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</si>
  <si>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Interim Budget</t>
  </si>
  <si>
    <t>FY21 Appropriations</t>
  </si>
  <si>
    <t>*</t>
  </si>
  <si>
    <t>* Includes $5,000,000 from CvRF Trust and $1,235,712.75 PAC from FY20</t>
  </si>
  <si>
    <t>FY21 Target (subject to change)</t>
  </si>
  <si>
    <t>As of 
July
 2020</t>
  </si>
  <si>
    <t>As of 
June
2020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</si>
  <si>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FY20Average Monthly Grant for TAFDC and EAEDC is a calculation based on the average monthly spending and the monthly caseload.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</si>
</sst>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8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5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B6" sqref="B6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4"/>
      <c r="C1" s="234"/>
      <c r="D1" s="235"/>
      <c r="E1" s="236"/>
      <c r="F1" s="236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19</v>
      </c>
      <c r="C5" s="41"/>
      <c r="D5" s="42"/>
      <c r="E5" s="41"/>
      <c r="F5" s="43"/>
    </row>
    <row r="6" spans="1:240" ht="40" customHeight="1">
      <c r="A6" s="45"/>
      <c r="B6" s="175" t="s">
        <v>92</v>
      </c>
      <c r="C6" s="175" t="s">
        <v>20</v>
      </c>
      <c r="D6" s="46" t="s">
        <v>21</v>
      </c>
      <c r="E6" s="46" t="s">
        <v>22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37">
        <v>30874</v>
      </c>
      <c r="C7" s="237">
        <v>32799</v>
      </c>
      <c r="D7" s="228">
        <f>(B7-C7)</f>
        <v>-1925</v>
      </c>
      <c r="E7" s="229">
        <f>(B7-C7)/C7</f>
        <v>-5.8690813744321474E-2</v>
      </c>
      <c r="F7" s="230"/>
      <c r="I7" s="121"/>
      <c r="K7" s="120"/>
    </row>
    <row r="8" spans="1:240" ht="16.5" customHeight="1" thickBot="1">
      <c r="A8" s="49" t="s">
        <v>67</v>
      </c>
      <c r="B8" s="238">
        <v>73726</v>
      </c>
      <c r="C8" s="238">
        <v>78715</v>
      </c>
      <c r="D8" s="231">
        <f>(B8-C8)</f>
        <v>-4989</v>
      </c>
      <c r="E8" s="232">
        <f>(B8-C8)/C8</f>
        <v>-6.3380550085752399E-2</v>
      </c>
      <c r="F8" s="233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5" t="s">
        <v>92</v>
      </c>
      <c r="C13" s="175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37">
        <v>21890</v>
      </c>
      <c r="C14" s="237">
        <v>21976</v>
      </c>
      <c r="D14" s="173">
        <f>(B14-C14)</f>
        <v>-86</v>
      </c>
      <c r="E14" s="83">
        <f>(B14-C14)/C14</f>
        <v>-3.9133600291226794E-3</v>
      </c>
      <c r="F14" s="84"/>
    </row>
    <row r="15" spans="1:240" ht="16.5" customHeight="1" thickBot="1">
      <c r="A15" s="49" t="s">
        <v>67</v>
      </c>
      <c r="B15" s="238">
        <v>22028</v>
      </c>
      <c r="C15" s="238">
        <v>22081</v>
      </c>
      <c r="D15" s="174">
        <f>(B15-C15)</f>
        <v>-53</v>
      </c>
      <c r="E15" s="50">
        <f>(B15-C15)/C15</f>
        <v>-2.4002536117023686E-3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5" t="s">
        <v>93</v>
      </c>
      <c r="C20" s="175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39">
        <v>188838</v>
      </c>
      <c r="C21" s="239">
        <v>189340</v>
      </c>
      <c r="D21" s="173">
        <f>(B21-C21)</f>
        <v>-502</v>
      </c>
      <c r="E21" s="83">
        <f>(B21-C21)/C21</f>
        <v>-2.6513150945389249E-3</v>
      </c>
      <c r="F21" s="82"/>
    </row>
    <row r="22" spans="1:6" ht="16.5" customHeight="1" thickBot="1">
      <c r="A22" s="49" t="s">
        <v>67</v>
      </c>
      <c r="B22" s="240">
        <f>B21</f>
        <v>188838</v>
      </c>
      <c r="C22" s="240">
        <f>C21</f>
        <v>189340</v>
      </c>
      <c r="D22" s="174">
        <f>(B22-C22)</f>
        <v>-502</v>
      </c>
      <c r="E22" s="50">
        <f>(B22-C22)/C22</f>
        <v>-2.6513150945389249E-3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5" t="s">
        <v>84</v>
      </c>
      <c r="C27" s="175" t="s">
        <v>20</v>
      </c>
      <c r="D27" s="46" t="s">
        <v>21</v>
      </c>
      <c r="E27" s="46" t="s">
        <v>22</v>
      </c>
      <c r="F27" s="47"/>
    </row>
    <row r="28" spans="1:6" ht="16.5" customHeight="1">
      <c r="A28" s="214" t="s">
        <v>69</v>
      </c>
      <c r="B28" s="239">
        <v>538452</v>
      </c>
      <c r="C28" s="239">
        <v>522810</v>
      </c>
      <c r="D28" s="215">
        <f>(B28-C28)</f>
        <v>15642</v>
      </c>
      <c r="E28" s="216">
        <f>(B28-C28)/C28</f>
        <v>2.9919091065587881E-2</v>
      </c>
      <c r="F28" s="217"/>
    </row>
    <row r="29" spans="1:6" ht="16.5" customHeight="1" thickBot="1">
      <c r="A29" s="218" t="s">
        <v>67</v>
      </c>
      <c r="B29" s="240">
        <v>914328</v>
      </c>
      <c r="C29" s="240">
        <v>885588</v>
      </c>
      <c r="D29" s="219">
        <f>(B29-C29)</f>
        <v>28740</v>
      </c>
      <c r="E29" s="220">
        <f>(B29-C29)/C29</f>
        <v>3.245301426848602E-2</v>
      </c>
      <c r="F29" s="221"/>
    </row>
    <row r="30" spans="1:6" ht="12.75" customHeight="1" thickTop="1">
      <c r="A30" s="222"/>
      <c r="B30" s="223"/>
      <c r="C30" s="223"/>
      <c r="D30" s="223"/>
      <c r="E30" s="224"/>
      <c r="F30" s="224"/>
    </row>
    <row r="31" spans="1:6" ht="12.75" customHeight="1">
      <c r="A31" s="222"/>
      <c r="B31" s="223"/>
      <c r="C31" s="223"/>
      <c r="D31" s="223"/>
      <c r="E31" s="224"/>
      <c r="F31" s="224"/>
    </row>
    <row r="32" spans="1:6" s="109" customFormat="1">
      <c r="A32" s="263" t="s">
        <v>57</v>
      </c>
      <c r="B32" s="263"/>
      <c r="C32" s="263"/>
      <c r="D32" s="263"/>
      <c r="E32" s="263"/>
      <c r="F32" s="263"/>
    </row>
    <row r="33" spans="1:6" s="109" customFormat="1" ht="36.75" customHeight="1">
      <c r="A33" s="263" t="s">
        <v>77</v>
      </c>
      <c r="B33" s="263"/>
      <c r="C33" s="263"/>
      <c r="D33" s="263"/>
      <c r="E33" s="263"/>
      <c r="F33" s="263"/>
    </row>
    <row r="34" spans="1:6" ht="12.5">
      <c r="A34" s="189"/>
    </row>
    <row r="35" spans="1:6">
      <c r="A35" s="110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August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A50" sqref="A50:H5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0" t="s">
        <v>8</v>
      </c>
      <c r="C3" s="270"/>
      <c r="D3" s="271"/>
      <c r="E3" s="269"/>
      <c r="F3" s="269"/>
      <c r="G3" s="269"/>
      <c r="H3" s="176"/>
      <c r="J3" s="251"/>
    </row>
    <row r="4" spans="1:10" ht="13.5" customHeight="1">
      <c r="A4" s="181" t="s">
        <v>32</v>
      </c>
      <c r="B4" s="182" t="s">
        <v>6</v>
      </c>
      <c r="C4" s="182"/>
      <c r="D4" s="227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6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6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6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6">
        <f t="shared" si="0"/>
        <v>731</v>
      </c>
      <c r="E8" s="179"/>
      <c r="F8" s="176"/>
      <c r="G8" s="179"/>
      <c r="H8" s="176"/>
    </row>
    <row r="9" spans="1:10">
      <c r="A9" s="2" t="s">
        <v>68</v>
      </c>
      <c r="B9" s="6">
        <v>105</v>
      </c>
      <c r="C9" s="7"/>
      <c r="D9" s="226">
        <f t="shared" si="0"/>
        <v>105</v>
      </c>
      <c r="E9" s="179"/>
      <c r="F9" s="176"/>
      <c r="G9" s="179"/>
      <c r="H9" s="176"/>
    </row>
    <row r="10" spans="1:10" ht="15.5" thickBot="1">
      <c r="A10" s="243" t="s">
        <v>86</v>
      </c>
      <c r="B10" s="244"/>
      <c r="C10" s="245"/>
      <c r="D10" s="262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39</v>
      </c>
      <c r="B11" s="183"/>
      <c r="C11" s="183"/>
      <c r="D11" s="183"/>
      <c r="E11" s="176"/>
      <c r="F11" s="176"/>
      <c r="G11" s="176"/>
      <c r="H11" s="176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2"/>
      <c r="E13" s="3"/>
      <c r="F13" s="3"/>
      <c r="G13" s="3"/>
    </row>
    <row r="14" spans="1:10" ht="13" thickTop="1">
      <c r="A14" s="185"/>
      <c r="B14" s="264"/>
      <c r="C14" s="265"/>
      <c r="D14" s="266"/>
    </row>
    <row r="15" spans="1:10">
      <c r="A15" s="181" t="s">
        <v>32</v>
      </c>
      <c r="B15" s="267" t="s">
        <v>70</v>
      </c>
      <c r="C15" s="268"/>
      <c r="D15" s="268"/>
    </row>
    <row r="16" spans="1:10">
      <c r="A16" s="1" t="s">
        <v>0</v>
      </c>
      <c r="B16" s="277">
        <v>303.7</v>
      </c>
      <c r="C16" s="278"/>
      <c r="D16" s="268"/>
    </row>
    <row r="17" spans="1:10">
      <c r="A17" s="186" t="s">
        <v>1</v>
      </c>
      <c r="B17" s="277">
        <v>395.1</v>
      </c>
      <c r="C17" s="278"/>
      <c r="D17" s="268"/>
    </row>
    <row r="18" spans="1:10">
      <c r="A18" s="186" t="s">
        <v>2</v>
      </c>
      <c r="B18" s="277">
        <v>486.6</v>
      </c>
      <c r="C18" s="278"/>
      <c r="D18" s="268"/>
    </row>
    <row r="19" spans="1:10">
      <c r="A19" s="186" t="s">
        <v>3</v>
      </c>
      <c r="B19" s="277">
        <v>578.20000000000005</v>
      </c>
      <c r="C19" s="278"/>
      <c r="D19" s="268"/>
    </row>
    <row r="20" spans="1:10">
      <c r="A20" s="187" t="s">
        <v>68</v>
      </c>
      <c r="B20" s="277">
        <v>91.6</v>
      </c>
      <c r="C20" s="278"/>
      <c r="D20" s="268"/>
    </row>
    <row r="21" spans="1:10" ht="15.75" customHeight="1" thickBot="1">
      <c r="A21" s="246" t="s">
        <v>85</v>
      </c>
      <c r="B21" s="247"/>
      <c r="C21" s="275">
        <v>329.36061525267002</v>
      </c>
      <c r="D21" s="276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196">
        <v>911.82</v>
      </c>
      <c r="E26" s="196">
        <v>783</v>
      </c>
      <c r="F26" s="197"/>
      <c r="G26" s="196">
        <v>128.82</v>
      </c>
      <c r="H26" s="88"/>
      <c r="J26" s="119"/>
    </row>
    <row r="27" spans="1:10">
      <c r="A27" s="25" t="s">
        <v>35</v>
      </c>
      <c r="B27" s="26"/>
      <c r="C27" s="26"/>
      <c r="D27" s="198">
        <v>822.26</v>
      </c>
      <c r="E27" s="198">
        <v>783</v>
      </c>
      <c r="F27" s="199"/>
      <c r="G27" s="198">
        <v>39.26</v>
      </c>
      <c r="H27" s="89"/>
      <c r="J27" s="119"/>
    </row>
    <row r="28" spans="1:10">
      <c r="A28" s="25" t="s">
        <v>36</v>
      </c>
      <c r="B28" s="26"/>
      <c r="C28" s="26"/>
      <c r="D28" s="198">
        <v>626.36</v>
      </c>
      <c r="E28" s="198">
        <v>522</v>
      </c>
      <c r="F28" s="199"/>
      <c r="G28" s="198">
        <v>104.36</v>
      </c>
      <c r="H28" s="89"/>
      <c r="J28" s="119"/>
    </row>
    <row r="29" spans="1:10" ht="20.25" customHeight="1">
      <c r="A29" s="12" t="s">
        <v>37</v>
      </c>
      <c r="B29" s="30"/>
      <c r="C29" s="30"/>
      <c r="D29" s="200"/>
      <c r="E29" s="200"/>
      <c r="F29" s="201"/>
      <c r="G29" s="200"/>
      <c r="H29" s="31"/>
    </row>
    <row r="30" spans="1:10">
      <c r="A30" s="23" t="s">
        <v>34</v>
      </c>
      <c r="B30" s="24"/>
      <c r="C30" s="24"/>
      <c r="D30" s="196">
        <v>897.39</v>
      </c>
      <c r="E30" s="196">
        <v>783</v>
      </c>
      <c r="F30" s="197"/>
      <c r="G30" s="196">
        <v>114.39</v>
      </c>
      <c r="H30" s="88"/>
      <c r="J30" s="119"/>
    </row>
    <row r="31" spans="1:10">
      <c r="A31" s="25" t="s">
        <v>38</v>
      </c>
      <c r="B31" s="26"/>
      <c r="C31" s="26"/>
      <c r="D31" s="198">
        <v>813.4</v>
      </c>
      <c r="E31" s="198">
        <v>783</v>
      </c>
      <c r="F31" s="199"/>
      <c r="G31" s="198">
        <v>30.4</v>
      </c>
      <c r="H31" s="89"/>
      <c r="J31" s="119"/>
    </row>
    <row r="32" spans="1:10" ht="13" thickBot="1">
      <c r="A32" s="17" t="s">
        <v>36</v>
      </c>
      <c r="B32" s="32"/>
      <c r="C32" s="32"/>
      <c r="D32" s="202">
        <v>609.58000000000004</v>
      </c>
      <c r="E32" s="202">
        <v>522</v>
      </c>
      <c r="F32" s="203"/>
      <c r="G32" s="202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47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4" t="s">
        <v>75</v>
      </c>
      <c r="C35" s="211"/>
      <c r="D35" s="211"/>
      <c r="E35" s="272"/>
      <c r="F35" s="273"/>
      <c r="G35" s="273"/>
      <c r="H35" s="274"/>
    </row>
    <row r="36" spans="1:13" ht="26.25" customHeight="1">
      <c r="A36" s="144"/>
      <c r="B36" s="193" t="s">
        <v>74</v>
      </c>
      <c r="C36" s="212"/>
      <c r="D36" s="213" t="s">
        <v>76</v>
      </c>
      <c r="E36" s="282" t="s">
        <v>54</v>
      </c>
      <c r="F36" s="282"/>
      <c r="G36" s="282"/>
      <c r="H36" s="283"/>
      <c r="M36" s="195"/>
    </row>
    <row r="37" spans="1:13" ht="21.75" customHeight="1">
      <c r="A37" s="145" t="s">
        <v>32</v>
      </c>
      <c r="B37" s="210" t="s">
        <v>72</v>
      </c>
      <c r="C37" s="212"/>
      <c r="D37" s="210" t="s">
        <v>73</v>
      </c>
      <c r="E37" s="282"/>
      <c r="F37" s="282"/>
      <c r="G37" s="282"/>
      <c r="H37" s="283"/>
    </row>
    <row r="38" spans="1:13" ht="16.5" customHeight="1">
      <c r="A38" s="146" t="s">
        <v>0</v>
      </c>
      <c r="B38" s="205">
        <v>1354</v>
      </c>
      <c r="C38" s="206"/>
      <c r="D38" s="194">
        <v>1041</v>
      </c>
      <c r="E38" s="279">
        <v>194</v>
      </c>
      <c r="F38" s="279"/>
      <c r="G38" s="279"/>
      <c r="H38" s="280"/>
    </row>
    <row r="39" spans="1:13" ht="15" customHeight="1">
      <c r="A39" s="146" t="s">
        <v>1</v>
      </c>
      <c r="B39" s="205">
        <v>1832</v>
      </c>
      <c r="C39" s="207"/>
      <c r="D39" s="194">
        <v>1410</v>
      </c>
      <c r="E39" s="281">
        <v>355</v>
      </c>
      <c r="F39" s="279"/>
      <c r="G39" s="279"/>
      <c r="H39" s="280"/>
    </row>
    <row r="40" spans="1:13">
      <c r="A40" s="146" t="s">
        <v>2</v>
      </c>
      <c r="B40" s="205">
        <v>2311</v>
      </c>
      <c r="C40" s="207"/>
      <c r="D40" s="194">
        <v>1778</v>
      </c>
      <c r="E40" s="281">
        <v>509</v>
      </c>
      <c r="F40" s="279"/>
      <c r="G40" s="279"/>
      <c r="H40" s="280"/>
    </row>
    <row r="41" spans="1:13">
      <c r="A41" s="146" t="s">
        <v>3</v>
      </c>
      <c r="B41" s="205">
        <v>2790</v>
      </c>
      <c r="C41" s="207"/>
      <c r="D41" s="194">
        <v>2146</v>
      </c>
      <c r="E41" s="281">
        <v>646</v>
      </c>
      <c r="F41" s="279"/>
      <c r="G41" s="279"/>
      <c r="H41" s="280"/>
    </row>
    <row r="42" spans="1:13">
      <c r="A42" s="146" t="s">
        <v>16</v>
      </c>
      <c r="B42" s="205">
        <v>3269</v>
      </c>
      <c r="C42" s="207"/>
      <c r="D42" s="194">
        <v>2515</v>
      </c>
      <c r="E42" s="281">
        <v>768</v>
      </c>
      <c r="F42" s="279"/>
      <c r="G42" s="279"/>
      <c r="H42" s="280"/>
    </row>
    <row r="43" spans="1:13">
      <c r="A43" s="146" t="s">
        <v>17</v>
      </c>
      <c r="B43" s="205">
        <v>3748</v>
      </c>
      <c r="C43" s="207"/>
      <c r="D43" s="194">
        <v>2883</v>
      </c>
      <c r="E43" s="281">
        <v>921</v>
      </c>
      <c r="F43" s="279"/>
      <c r="G43" s="279"/>
      <c r="H43" s="280"/>
    </row>
    <row r="44" spans="1:13">
      <c r="A44" s="146">
        <v>7</v>
      </c>
      <c r="B44" s="205">
        <v>4227</v>
      </c>
      <c r="C44" s="207"/>
      <c r="D44" s="194">
        <v>3251</v>
      </c>
      <c r="E44" s="279">
        <v>1018</v>
      </c>
      <c r="F44" s="279"/>
      <c r="G44" s="279"/>
      <c r="H44" s="280"/>
      <c r="M44" s="194"/>
    </row>
    <row r="45" spans="1:13">
      <c r="A45" s="146">
        <v>8</v>
      </c>
      <c r="B45" s="205">
        <v>4705</v>
      </c>
      <c r="C45" s="207"/>
      <c r="D45" s="194">
        <v>3620</v>
      </c>
      <c r="E45" s="279">
        <v>1164</v>
      </c>
      <c r="F45" s="279"/>
      <c r="G45" s="279"/>
      <c r="H45" s="280"/>
      <c r="M45" s="194"/>
    </row>
    <row r="46" spans="1:13" ht="13" thickBot="1">
      <c r="A46" s="147" t="s">
        <v>68</v>
      </c>
      <c r="B46" s="208">
        <v>479</v>
      </c>
      <c r="C46" s="208"/>
      <c r="D46" s="248">
        <v>369</v>
      </c>
      <c r="E46" s="249"/>
      <c r="F46" s="208">
        <v>146</v>
      </c>
      <c r="G46" s="249"/>
      <c r="H46" s="250"/>
      <c r="M46" s="194"/>
    </row>
    <row r="47" spans="1:13" ht="11.25" customHeight="1" thickTop="1">
      <c r="A47" s="111"/>
      <c r="B47" s="112"/>
      <c r="C47" s="113"/>
      <c r="D47" s="94"/>
    </row>
    <row r="48" spans="1:13" ht="13">
      <c r="A48" s="111" t="s">
        <v>58</v>
      </c>
      <c r="B48" s="112"/>
      <c r="C48" s="113"/>
      <c r="D48" s="94"/>
    </row>
    <row r="49" spans="1:13" s="106" customFormat="1" ht="30" customHeight="1">
      <c r="A49" s="285" t="s">
        <v>94</v>
      </c>
      <c r="B49" s="285"/>
      <c r="C49" s="285"/>
      <c r="D49" s="285"/>
      <c r="E49" s="285"/>
      <c r="F49" s="285"/>
      <c r="G49" s="285"/>
      <c r="H49" s="285"/>
    </row>
    <row r="50" spans="1:13" s="106" customFormat="1" ht="30" customHeight="1">
      <c r="A50" s="285" t="s">
        <v>83</v>
      </c>
      <c r="B50" s="285"/>
      <c r="C50" s="285"/>
      <c r="D50" s="285"/>
      <c r="E50" s="285"/>
      <c r="F50" s="285"/>
      <c r="G50" s="285"/>
      <c r="H50" s="285"/>
    </row>
    <row r="51" spans="1:13" ht="13.5" customHeight="1">
      <c r="A51" s="284"/>
      <c r="B51" s="284"/>
      <c r="C51" s="284"/>
      <c r="D51" s="284"/>
      <c r="E51" s="284"/>
      <c r="F51" s="284"/>
      <c r="G51" s="284"/>
      <c r="H51" s="284"/>
    </row>
    <row r="52" spans="1:13">
      <c r="A52" s="284"/>
      <c r="B52" s="284"/>
      <c r="C52" s="284"/>
      <c r="D52" s="284"/>
      <c r="E52" s="284"/>
      <c r="F52" s="284"/>
      <c r="G52" s="284"/>
      <c r="H52" s="284"/>
    </row>
    <row r="53" spans="1:13">
      <c r="A53" s="100"/>
      <c r="B53" s="101"/>
      <c r="L53" s="194"/>
      <c r="M53" s="194"/>
    </row>
    <row r="54" spans="1:13">
      <c r="A54" s="100"/>
      <c r="B54" s="101"/>
      <c r="L54" s="194"/>
      <c r="M54" s="194"/>
    </row>
    <row r="55" spans="1:13">
      <c r="L55" s="194"/>
      <c r="M55" s="194"/>
    </row>
    <row r="56" spans="1:13">
      <c r="L56" s="194"/>
      <c r="M56" s="194"/>
    </row>
    <row r="57" spans="1:13">
      <c r="L57" s="194"/>
      <c r="M57" s="194"/>
    </row>
    <row r="58" spans="1:13">
      <c r="L58" s="194"/>
      <c r="M58" s="194"/>
    </row>
    <row r="59" spans="1:13">
      <c r="L59" s="194"/>
      <c r="M59" s="194"/>
    </row>
    <row r="60" spans="1:13">
      <c r="L60" s="194"/>
      <c r="M60" s="194"/>
    </row>
    <row r="61" spans="1:13">
      <c r="L61" s="194"/>
      <c r="M61" s="194"/>
    </row>
    <row r="66" spans="11:11">
      <c r="K66" s="209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August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B39" sqref="B39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88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87</v>
      </c>
      <c r="E4" s="21"/>
      <c r="F4" s="85"/>
      <c r="G4" s="152"/>
    </row>
    <row r="5" spans="1:9">
      <c r="A5" s="69" t="s">
        <v>27</v>
      </c>
      <c r="B5" s="16" t="s">
        <v>48</v>
      </c>
      <c r="C5" s="16"/>
      <c r="D5" s="71">
        <v>66389256</v>
      </c>
      <c r="E5" s="149"/>
      <c r="F5" s="149"/>
      <c r="G5" s="153"/>
      <c r="H5" s="126"/>
      <c r="I5" s="95"/>
    </row>
    <row r="6" spans="1:9">
      <c r="A6" s="69"/>
      <c r="B6" s="16" t="s">
        <v>45</v>
      </c>
      <c r="C6" s="16"/>
      <c r="D6" s="71">
        <v>79260992</v>
      </c>
      <c r="E6" s="149"/>
      <c r="F6" s="149"/>
      <c r="G6" s="153"/>
      <c r="H6" s="127"/>
      <c r="I6" s="71"/>
    </row>
    <row r="7" spans="1:9">
      <c r="A7" s="69"/>
      <c r="B7" s="16" t="s">
        <v>51</v>
      </c>
      <c r="C7" s="16"/>
      <c r="D7" s="71">
        <v>3677882</v>
      </c>
      <c r="E7" s="149"/>
      <c r="F7" s="149"/>
      <c r="G7" s="153"/>
      <c r="H7" s="127"/>
      <c r="I7" s="92"/>
    </row>
    <row r="8" spans="1:9" ht="15" customHeight="1">
      <c r="A8" s="69"/>
      <c r="B8" s="16" t="s">
        <v>46</v>
      </c>
      <c r="C8" s="16"/>
      <c r="D8" s="241">
        <v>1738420</v>
      </c>
      <c r="E8" s="149"/>
      <c r="F8" s="154"/>
      <c r="G8" s="153"/>
      <c r="I8" s="92"/>
    </row>
    <row r="9" spans="1:9">
      <c r="A9" s="69"/>
      <c r="B9" s="137" t="s">
        <v>24</v>
      </c>
      <c r="C9" s="139"/>
      <c r="D9" s="192">
        <f>SUM(D5:D8)</f>
        <v>151066550</v>
      </c>
      <c r="E9" s="149"/>
      <c r="F9" s="149"/>
      <c r="G9" s="153"/>
    </row>
    <row r="10" spans="1:9">
      <c r="A10" s="69"/>
      <c r="B10" s="72"/>
      <c r="C10" s="16"/>
      <c r="D10" s="242"/>
      <c r="E10" s="149"/>
      <c r="F10" s="149"/>
      <c r="G10" s="153"/>
    </row>
    <row r="11" spans="1:9">
      <c r="A11" s="69" t="s">
        <v>28</v>
      </c>
      <c r="B11" s="16" t="s">
        <v>5</v>
      </c>
      <c r="C11" s="16"/>
      <c r="D11" s="71">
        <v>204455227</v>
      </c>
      <c r="E11" s="149"/>
      <c r="F11" s="149"/>
      <c r="G11" s="153"/>
      <c r="H11" s="127"/>
      <c r="I11" s="92"/>
    </row>
    <row r="12" spans="1:9">
      <c r="A12" s="69"/>
      <c r="B12" s="99" t="s">
        <v>53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66</v>
      </c>
      <c r="C13" s="16"/>
      <c r="D13" s="71">
        <v>9362938</v>
      </c>
      <c r="E13" s="149"/>
      <c r="F13" s="149"/>
      <c r="G13" s="153"/>
      <c r="H13" s="127"/>
      <c r="I13" s="92"/>
    </row>
    <row r="14" spans="1:9">
      <c r="A14" s="69"/>
      <c r="B14" s="16" t="s">
        <v>49</v>
      </c>
      <c r="C14" s="16"/>
      <c r="D14" s="71">
        <v>207593938</v>
      </c>
      <c r="E14" s="149"/>
      <c r="F14" s="149"/>
      <c r="G14" s="153"/>
      <c r="H14" s="127"/>
      <c r="I14" s="92"/>
    </row>
    <row r="15" spans="1:9">
      <c r="A15" s="69"/>
      <c r="B15" s="16" t="s">
        <v>18</v>
      </c>
      <c r="C15" s="16"/>
      <c r="D15" s="71">
        <v>74059553</v>
      </c>
      <c r="E15" s="149"/>
      <c r="F15" s="149"/>
      <c r="G15" s="153"/>
      <c r="H15" s="127"/>
      <c r="I15" s="70"/>
    </row>
    <row r="16" spans="1:9">
      <c r="A16" s="190"/>
      <c r="B16" s="75" t="s">
        <v>78</v>
      </c>
      <c r="C16" s="75"/>
      <c r="D16" s="71">
        <v>500000</v>
      </c>
      <c r="E16" s="253"/>
      <c r="F16" s="149"/>
      <c r="G16" s="191"/>
      <c r="H16" s="127"/>
      <c r="I16" s="70"/>
    </row>
    <row r="17" spans="1:9">
      <c r="A17" s="190"/>
      <c r="B17" s="75" t="s">
        <v>82</v>
      </c>
      <c r="C17" s="75"/>
      <c r="D17" s="71">
        <f>5000000+5000000+1235712.75</f>
        <v>11235712.75</v>
      </c>
      <c r="E17" s="254" t="s">
        <v>89</v>
      </c>
      <c r="F17" s="149"/>
      <c r="G17" s="191"/>
      <c r="H17" s="127"/>
      <c r="I17" s="70"/>
    </row>
    <row r="18" spans="1:9">
      <c r="A18" s="69"/>
      <c r="B18" s="16" t="s">
        <v>50</v>
      </c>
      <c r="C18" s="16"/>
      <c r="D18" s="71">
        <v>13933553</v>
      </c>
      <c r="E18" s="149"/>
      <c r="F18" s="149"/>
      <c r="G18" s="153"/>
      <c r="H18" s="127"/>
      <c r="I18" s="92"/>
    </row>
    <row r="19" spans="1:9">
      <c r="A19" s="69"/>
      <c r="B19" s="16" t="s">
        <v>65</v>
      </c>
      <c r="C19" s="16"/>
      <c r="D19" s="71">
        <v>1000000</v>
      </c>
      <c r="E19" s="149"/>
      <c r="F19" s="149"/>
      <c r="G19" s="153"/>
      <c r="H19" s="127"/>
    </row>
    <row r="20" spans="1:9">
      <c r="A20" s="190"/>
      <c r="B20" s="16" t="s">
        <v>71</v>
      </c>
      <c r="C20" s="16"/>
      <c r="D20" s="241">
        <v>2000000</v>
      </c>
      <c r="E20" s="149"/>
      <c r="F20" s="149"/>
      <c r="G20" s="191"/>
      <c r="H20" s="127"/>
    </row>
    <row r="21" spans="1:9">
      <c r="A21" s="69"/>
      <c r="B21" s="137" t="s">
        <v>25</v>
      </c>
      <c r="C21" s="139"/>
      <c r="D21" s="192">
        <f>SUM(D11:D20)</f>
        <v>524440921.75</v>
      </c>
      <c r="E21" s="149"/>
      <c r="F21" s="155"/>
      <c r="G21" s="153"/>
      <c r="I21" s="92"/>
    </row>
    <row r="22" spans="1:9" s="115" customFormat="1" ht="21" customHeight="1">
      <c r="A22" s="114"/>
      <c r="B22" s="137" t="s">
        <v>26</v>
      </c>
      <c r="C22" s="138"/>
      <c r="D22" s="192">
        <f>+D21+D9</f>
        <v>675507471.75</v>
      </c>
      <c r="E22" s="149"/>
      <c r="F22" s="149"/>
      <c r="G22" s="153"/>
      <c r="H22" s="128"/>
      <c r="I22" s="116"/>
    </row>
    <row r="23" spans="1:9" ht="16" thickBot="1">
      <c r="A23" s="91"/>
      <c r="B23" s="93"/>
      <c r="C23" s="65"/>
      <c r="D23" s="74"/>
      <c r="E23" s="156"/>
      <c r="F23" s="156"/>
      <c r="G23" s="157"/>
    </row>
    <row r="24" spans="1:9" ht="12" customHeight="1" thickTop="1">
      <c r="A24" s="252" t="s">
        <v>90</v>
      </c>
      <c r="B24" s="118"/>
      <c r="C24" s="16"/>
      <c r="D24" s="70"/>
      <c r="E24" s="158"/>
      <c r="F24" s="15"/>
      <c r="G24" s="159"/>
    </row>
    <row r="25" spans="1:9" s="142" customFormat="1" ht="12" hidden="1" customHeight="1">
      <c r="A25" s="132"/>
      <c r="B25" s="141"/>
      <c r="C25" s="10"/>
      <c r="D25" s="66"/>
      <c r="E25" s="66"/>
      <c r="F25" s="66"/>
      <c r="G25" s="160"/>
      <c r="H25" s="140"/>
    </row>
    <row r="26" spans="1:9" ht="12" hidden="1" customHeight="1">
      <c r="A26" s="132"/>
      <c r="C26" s="10"/>
      <c r="D26" s="66"/>
      <c r="E26" s="66"/>
      <c r="F26" s="66"/>
      <c r="H26" s="129"/>
    </row>
    <row r="27" spans="1:9" ht="12" hidden="1" customHeight="1">
      <c r="A27" s="132"/>
      <c r="B27" s="117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0" customHeight="1">
      <c r="A32" s="3"/>
      <c r="B32" s="117"/>
      <c r="C32" s="10"/>
      <c r="D32" s="66"/>
      <c r="E32" s="66"/>
      <c r="F32" s="66"/>
      <c r="H32" s="129"/>
    </row>
    <row r="33" spans="1:9" ht="16.5" customHeight="1" thickBot="1">
      <c r="A33" s="96" t="s">
        <v>40</v>
      </c>
      <c r="B33" s="97"/>
      <c r="C33" s="97"/>
      <c r="D33" s="73"/>
      <c r="E33" s="161"/>
      <c r="F33" s="161"/>
      <c r="G33" s="161"/>
    </row>
    <row r="34" spans="1:9" ht="16" thickTop="1">
      <c r="A34" s="67" t="s">
        <v>29</v>
      </c>
      <c r="B34" s="98"/>
      <c r="C34" s="286" t="s">
        <v>91</v>
      </c>
      <c r="D34" s="286"/>
      <c r="E34" s="286"/>
      <c r="F34" s="286"/>
      <c r="G34" s="287"/>
    </row>
    <row r="35" spans="1:9">
      <c r="A35" s="69" t="s">
        <v>55</v>
      </c>
      <c r="B35" s="79"/>
      <c r="C35" s="261"/>
      <c r="D35" s="256">
        <v>371918402</v>
      </c>
      <c r="E35" s="258"/>
      <c r="F35" s="259"/>
      <c r="G35" s="162"/>
      <c r="H35" s="127"/>
      <c r="I35" s="92"/>
    </row>
    <row r="36" spans="1:9">
      <c r="A36" s="69" t="s">
        <v>41</v>
      </c>
      <c r="B36" s="102"/>
      <c r="C36" s="261"/>
      <c r="D36" s="256">
        <v>4850000</v>
      </c>
      <c r="E36" s="258"/>
      <c r="F36" s="259"/>
      <c r="G36" s="162"/>
      <c r="H36" s="127"/>
    </row>
    <row r="37" spans="1:9">
      <c r="A37" s="69" t="s">
        <v>52</v>
      </c>
      <c r="B37" s="79"/>
      <c r="C37" s="261"/>
      <c r="D37" s="256">
        <v>70424808.256552219</v>
      </c>
      <c r="E37" s="259"/>
      <c r="F37" s="259"/>
      <c r="G37" s="162"/>
      <c r="H37" s="127"/>
    </row>
    <row r="38" spans="1:9">
      <c r="A38" s="69" t="s">
        <v>42</v>
      </c>
      <c r="B38" s="79"/>
      <c r="C38" s="261"/>
      <c r="D38" s="255">
        <v>10620993.528077085</v>
      </c>
      <c r="E38" s="259"/>
      <c r="F38" s="259"/>
      <c r="G38" s="162"/>
      <c r="H38" s="127"/>
    </row>
    <row r="39" spans="1:9">
      <c r="A39" s="69" t="s">
        <v>43</v>
      </c>
      <c r="B39" s="79"/>
      <c r="C39" s="261"/>
      <c r="D39" s="256">
        <v>3358838.83</v>
      </c>
      <c r="E39" s="259"/>
      <c r="F39" s="259"/>
      <c r="G39" s="162"/>
      <c r="H39" s="127"/>
    </row>
    <row r="40" spans="1:9" ht="16">
      <c r="A40" s="69" t="s">
        <v>44</v>
      </c>
      <c r="B40" s="79"/>
      <c r="C40" s="261"/>
      <c r="D40" s="257">
        <v>14873131.105</v>
      </c>
      <c r="E40" s="258"/>
      <c r="F40" s="260"/>
      <c r="G40" s="162"/>
    </row>
    <row r="41" spans="1:9" ht="18.75" customHeight="1">
      <c r="A41" s="103" t="s">
        <v>30</v>
      </c>
      <c r="B41" s="79"/>
      <c r="C41" s="261"/>
      <c r="D41" s="192">
        <f>SUM(D35:D40)</f>
        <v>476046173.71962929</v>
      </c>
      <c r="E41" s="163"/>
      <c r="F41" s="163"/>
      <c r="G41" s="162"/>
      <c r="H41" s="127"/>
      <c r="I41" s="92"/>
    </row>
    <row r="42" spans="1:9" ht="19.5" customHeight="1">
      <c r="A42" s="69" t="s">
        <v>56</v>
      </c>
      <c r="B42" s="79"/>
      <c r="C42" s="261"/>
      <c r="D42" s="241">
        <v>137355743</v>
      </c>
      <c r="E42" s="258"/>
      <c r="F42" s="260"/>
      <c r="G42" s="162"/>
      <c r="H42" s="130"/>
    </row>
    <row r="43" spans="1:9" ht="20.25" customHeight="1">
      <c r="A43" s="104" t="s">
        <v>31</v>
      </c>
      <c r="B43" s="79"/>
      <c r="C43" s="79"/>
      <c r="D43" s="192">
        <f>+D42+D41</f>
        <v>613401916.71962929</v>
      </c>
      <c r="E43" s="163"/>
      <c r="F43" s="163"/>
      <c r="G43" s="162"/>
      <c r="H43" s="127"/>
    </row>
    <row r="44" spans="1:9" ht="6" customHeight="1" thickBot="1">
      <c r="A44" s="77"/>
      <c r="B44" s="78"/>
      <c r="C44" s="78"/>
      <c r="D44" s="136"/>
      <c r="E44" s="164"/>
      <c r="F44" s="164"/>
      <c r="G44" s="165"/>
    </row>
    <row r="45" spans="1:9" ht="10" customHeight="1" thickTop="1"/>
    <row r="46" spans="1:9" ht="10" customHeight="1"/>
    <row r="47" spans="1:9" ht="19.5" customHeight="1" thickBot="1">
      <c r="A47" s="225" t="s">
        <v>61</v>
      </c>
      <c r="B47" s="10"/>
      <c r="C47" s="10"/>
      <c r="D47" s="66"/>
      <c r="E47" s="66"/>
      <c r="F47" s="66"/>
      <c r="G47" s="161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66"/>
      <c r="H48" s="131"/>
    </row>
    <row r="49" spans="1:8">
      <c r="A49" s="69"/>
      <c r="B49" s="14" t="s">
        <v>80</v>
      </c>
      <c r="C49" s="14"/>
      <c r="D49" s="33"/>
      <c r="E49" s="21"/>
      <c r="F49" s="85"/>
      <c r="G49" s="167"/>
      <c r="H49" s="131"/>
    </row>
    <row r="50" spans="1:8" ht="16" thickBot="1">
      <c r="A50" s="122" t="s">
        <v>60</v>
      </c>
      <c r="B50" s="123" t="s">
        <v>81</v>
      </c>
      <c r="C50" s="124"/>
      <c r="D50" s="124"/>
      <c r="E50" s="168"/>
      <c r="F50" s="168"/>
      <c r="G50" s="169"/>
      <c r="H50" s="131"/>
    </row>
    <row r="51" spans="1:8" s="135" customFormat="1" ht="10.5" thickTop="1">
      <c r="A51" s="132"/>
      <c r="B51" s="133"/>
      <c r="C51" s="133"/>
      <c r="D51" s="134"/>
      <c r="E51" s="170"/>
      <c r="F51" s="171"/>
      <c r="G51" s="172"/>
    </row>
    <row r="52" spans="1:8">
      <c r="A52" s="125"/>
      <c r="B52" s="125"/>
      <c r="C52" s="125"/>
      <c r="D52" s="125"/>
      <c r="E52" s="125"/>
      <c r="F52" s="125"/>
      <c r="G52" s="125"/>
    </row>
    <row r="53" spans="1:8" ht="69" customHeight="1">
      <c r="A53" s="125"/>
      <c r="B53" s="125"/>
      <c r="C53" s="125"/>
      <c r="D53" s="125"/>
      <c r="E53" s="125"/>
      <c r="F53" s="125"/>
      <c r="G53" s="125"/>
    </row>
    <row r="54" spans="1:8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August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2020-11-18T20:10:12Z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