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licy Support\Support and Administration\Web\facts figures\2021\"/>
    </mc:Choice>
  </mc:AlternateContent>
  <xr:revisionPtr revIDLastSave="0" documentId="8_{5B1FCDC2-AE08-4D16-AF5E-A0D0B002C579}" xr6:coauthVersionLast="41" xr6:coauthVersionMax="41" xr10:uidLastSave="{00000000-0000-0000-0000-000000000000}"/>
  <bookViews>
    <workbookView xWindow="3510" yWindow="3510" windowWidth="21600" windowHeight="1138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B8" i="1"/>
  <c r="B7" i="1"/>
  <c r="B6" i="1"/>
  <c r="B5" i="1"/>
  <c r="B22" i="4" l="1"/>
  <c r="B20" i="1" l="1"/>
  <c r="B19" i="1"/>
  <c r="B18" i="1"/>
  <c r="B17" i="1"/>
  <c r="B16" i="1"/>
  <c r="B9" i="1" l="1"/>
  <c r="D9" i="6" l="1"/>
  <c r="D22" i="6"/>
  <c r="D23" i="6" s="1"/>
  <c r="E28" i="4" l="1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<sst xmlns="http://schemas.openxmlformats.org/spreadsheetml/2006/main" count="135" uniqueCount="100">
  <si>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</si>
  <si>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</si>
  <si>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</si>
  <si>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</si>
  <si>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</si>
  <si>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</si>
  <si>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</si>
  <si>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</si>
  <si>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</si>
  <si>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</si>
  <si>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</si>
  <si>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</si>
  <si>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</si>
  <si>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</si>
  <si>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</si>
  <si>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</si>
  <si>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</si>
  <si>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</si>
  <si>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</si>
  <si>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</si>
  <si>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</si>
  <si>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</si>
  <si>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</si>
  <si>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</si>
  <si>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</si>
  <si>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</si>
  <si>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</si>
  <si>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</si>
  <si>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</si>
  <si>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</si>
  <si>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</si>
  <si>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</si>
  <si>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</si>
  <si>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</si>
  <si>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</si>
  <si>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</si>
  <si>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</si>
  <si>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</si>
  <si>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</si>
  <si>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</si>
  <si>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</si>
  <si>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</si>
  <si>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</si>
  <si>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</si>
  <si>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</si>
  <si>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</si>
  <si>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</si>
  <si>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</si>
  <si>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</si>
  <si>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</si>
  <si>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</si>
  <si>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</si>
  <si>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</si>
  <si>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</si>
  <si>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</si>
  <si>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</si>
  <si>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</si>
  <si>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</si>
  <si>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</si>
  <si>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</si>
  <si>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</si>
  <si>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</si>
  <si>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</si>
  <si>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</si>
  <si>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</si>
  <si>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</si>
  <si>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</si>
  <si>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</si>
  <si>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</si>
  <si>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</si>
  <si>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</si>
  <si>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</si>
  <si>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</si>
  <si>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</si>
  <si>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</si>
  <si>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</si>
  <si>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</si>
  <si>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</si>
  <si>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</si>
  <si>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</si>
  <si>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</si>
  <si>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</si>
  <si>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</si>
  <si>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</si>
  <si>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</si>
  <si>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</si>
  <si>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</si>
  <si>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</si>
  <si>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</si>
  <si>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</si>
  <si>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</si>
  <si>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</si>
  <si>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</si>
  <si>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</si>
  <si>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</si>
  <si>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GAA</t>
  </si>
  <si>
    <t>As of 
May
2021</t>
  </si>
  <si>
    <t>FY22 Target 
(Subject to change)</t>
  </si>
  <si>
    <t>As of 
July
 2021</t>
  </si>
  <si>
    <t>As of 
June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</si>
</sst>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6" sqref="H6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22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18</v>
      </c>
      <c r="C5" s="41"/>
      <c r="D5" s="42"/>
      <c r="E5" s="41"/>
      <c r="F5" s="43"/>
    </row>
    <row r="6" spans="1:240" ht="39.950000000000003" customHeight="1">
      <c r="A6" s="45"/>
      <c r="B6" s="173" t="s">
        <v>98</v>
      </c>
      <c r="C6" s="173" t="s">
        <v>19</v>
      </c>
      <c r="D6" s="46" t="s">
        <v>20</v>
      </c>
      <c r="E6" s="46" t="s">
        <v>21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4">
        <v>24418</v>
      </c>
      <c r="C7" s="234">
        <v>24709</v>
      </c>
      <c r="D7" s="225">
        <f>(B7-C7)</f>
        <v>-291</v>
      </c>
      <c r="E7" s="226">
        <f>(B7-C7)/C7</f>
        <v>-1.1777085272572747E-2</v>
      </c>
      <c r="F7" s="227"/>
      <c r="I7" s="120"/>
      <c r="K7" s="119"/>
    </row>
    <row r="8" spans="1:240" ht="16.5" customHeight="1" thickBot="1">
      <c r="A8" s="49" t="s">
        <v>65</v>
      </c>
      <c r="B8" s="235">
        <v>56480</v>
      </c>
      <c r="C8" s="235">
        <v>57178</v>
      </c>
      <c r="D8" s="228">
        <f>(B8-C8)</f>
        <v>-698</v>
      </c>
      <c r="E8" s="229">
        <f>(B8-C8)/C8</f>
        <v>-1.2207492392178811E-2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39.950000000000003" customHeight="1">
      <c r="A13" s="45"/>
      <c r="B13" s="173" t="s">
        <v>98</v>
      </c>
      <c r="C13" s="173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4">
        <v>19920</v>
      </c>
      <c r="C14" s="234">
        <v>19819</v>
      </c>
      <c r="D14" s="171">
        <f>(B14-C14)</f>
        <v>101</v>
      </c>
      <c r="E14" s="83">
        <f>(B14-C14)/C14</f>
        <v>5.0961198849588775E-3</v>
      </c>
      <c r="F14" s="84"/>
    </row>
    <row r="15" spans="1:240" ht="16.5" customHeight="1" thickBot="1">
      <c r="A15" s="49" t="s">
        <v>65</v>
      </c>
      <c r="B15" s="235">
        <v>20026</v>
      </c>
      <c r="C15" s="235">
        <v>19926</v>
      </c>
      <c r="D15" s="172">
        <f>(B15-C15)</f>
        <v>100</v>
      </c>
      <c r="E15" s="50">
        <f>(B15-C15)/C15</f>
        <v>5.0185687042055603E-3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39.950000000000003" customHeight="1">
      <c r="A20" s="45"/>
      <c r="B20" s="173" t="s">
        <v>99</v>
      </c>
      <c r="C20" s="173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6">
        <v>182514</v>
      </c>
      <c r="C21" s="236">
        <v>183549</v>
      </c>
      <c r="D21" s="171">
        <f>(B21-C21)</f>
        <v>-1035</v>
      </c>
      <c r="E21" s="83">
        <f>(B21-C21)/C21</f>
        <v>-5.6388212411944494E-3</v>
      </c>
      <c r="F21" s="82"/>
    </row>
    <row r="22" spans="1:6" ht="16.5" customHeight="1" thickBot="1">
      <c r="A22" s="49" t="s">
        <v>65</v>
      </c>
      <c r="B22" s="237">
        <f>B21</f>
        <v>182514</v>
      </c>
      <c r="C22" s="237">
        <v>183549</v>
      </c>
      <c r="D22" s="172">
        <f>(B22-C22)</f>
        <v>-1035</v>
      </c>
      <c r="E22" s="50">
        <f>(B22-C22)/C22</f>
        <v>-5.6388212411944494E-3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84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39.950000000000003" customHeight="1">
      <c r="A27" s="45"/>
      <c r="B27" s="173" t="s">
        <v>96</v>
      </c>
      <c r="C27" s="173" t="s">
        <v>19</v>
      </c>
      <c r="D27" s="46" t="s">
        <v>20</v>
      </c>
      <c r="E27" s="46" t="s">
        <v>21</v>
      </c>
      <c r="F27" s="47"/>
    </row>
    <row r="28" spans="1:6" ht="16.5" customHeight="1">
      <c r="A28" s="211" t="s">
        <v>67</v>
      </c>
      <c r="B28" s="236">
        <v>568486</v>
      </c>
      <c r="C28" s="236">
        <v>566268</v>
      </c>
      <c r="D28" s="212">
        <f>(B28-C28)</f>
        <v>2218</v>
      </c>
      <c r="E28" s="213">
        <f>(B28-C28)/C28</f>
        <v>3.9168732826152988E-3</v>
      </c>
      <c r="F28" s="214"/>
    </row>
    <row r="29" spans="1:6" ht="16.5" customHeight="1" thickBot="1">
      <c r="A29" s="215" t="s">
        <v>65</v>
      </c>
      <c r="B29" s="237">
        <v>954490</v>
      </c>
      <c r="C29" s="237">
        <v>951066</v>
      </c>
      <c r="D29" s="216">
        <f>(B29-C29)</f>
        <v>3424</v>
      </c>
      <c r="E29" s="217">
        <f>(B29-C29)/C29</f>
        <v>3.6001707557624814E-3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55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>
      <c r="A34" s="271" t="s">
        <v>85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2" zoomScaleNormal="115" workbookViewId="0">
      <selection activeCell="G44" sqref="G44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3" t="s">
        <v>8</v>
      </c>
      <c r="C3" s="273"/>
      <c r="D3" s="274"/>
      <c r="E3" s="272"/>
      <c r="F3" s="272"/>
      <c r="G3" s="272"/>
      <c r="H3" s="174"/>
      <c r="J3" s="247"/>
    </row>
    <row r="4" spans="1:10" ht="13.5" customHeight="1">
      <c r="A4" s="179" t="s">
        <v>31</v>
      </c>
      <c r="B4" s="180" t="s">
        <v>6</v>
      </c>
      <c r="C4" s="180"/>
      <c r="D4" s="224" t="s">
        <v>7</v>
      </c>
      <c r="E4" s="175"/>
      <c r="F4" s="174"/>
      <c r="G4" s="176"/>
      <c r="H4" s="174"/>
    </row>
    <row r="5" spans="1:10">
      <c r="A5" s="1" t="s">
        <v>0</v>
      </c>
      <c r="B5" s="4">
        <f>466</f>
        <v>466</v>
      </c>
      <c r="C5" s="5"/>
      <c r="D5" s="223">
        <f>506</f>
        <v>506</v>
      </c>
      <c r="E5" s="177"/>
      <c r="F5" s="174"/>
      <c r="G5" s="177"/>
      <c r="H5" s="174"/>
    </row>
    <row r="6" spans="1:10">
      <c r="A6" s="2" t="s">
        <v>1</v>
      </c>
      <c r="B6" s="6">
        <f>589</f>
        <v>589</v>
      </c>
      <c r="C6" s="7"/>
      <c r="D6" s="223">
        <f>629</f>
        <v>629</v>
      </c>
      <c r="E6" s="177"/>
      <c r="F6" s="174"/>
      <c r="G6" s="177"/>
      <c r="H6" s="174"/>
    </row>
    <row r="7" spans="1:10">
      <c r="A7" s="2" t="s">
        <v>2</v>
      </c>
      <c r="B7" s="6">
        <f>712</f>
        <v>712</v>
      </c>
      <c r="C7" s="7"/>
      <c r="D7" s="223">
        <f>752</f>
        <v>752</v>
      </c>
      <c r="E7" s="177"/>
      <c r="F7" s="174"/>
      <c r="G7" s="177"/>
      <c r="H7" s="174"/>
    </row>
    <row r="8" spans="1:10">
      <c r="A8" s="2" t="s">
        <v>3</v>
      </c>
      <c r="B8" s="6">
        <f>829</f>
        <v>829</v>
      </c>
      <c r="C8" s="7"/>
      <c r="D8" s="223">
        <f>869</f>
        <v>869</v>
      </c>
      <c r="E8" s="177"/>
      <c r="F8" s="174"/>
      <c r="G8" s="177"/>
      <c r="H8" s="174"/>
    </row>
    <row r="9" spans="1:10">
      <c r="A9" s="2" t="s">
        <v>66</v>
      </c>
      <c r="B9" s="6">
        <f>105*1.2</f>
        <v>126</v>
      </c>
      <c r="C9" s="7"/>
      <c r="D9" s="223">
        <f>B9</f>
        <v>126</v>
      </c>
      <c r="E9" s="177"/>
      <c r="F9" s="174"/>
      <c r="G9" s="177"/>
      <c r="H9" s="174"/>
    </row>
    <row r="10" spans="1:10" ht="15" thickBot="1">
      <c r="A10" s="240" t="s">
        <v>91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38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17</v>
      </c>
      <c r="B13" s="131"/>
      <c r="E13" s="3"/>
      <c r="F13" s="3"/>
      <c r="G13" s="3"/>
    </row>
    <row r="14" spans="1:10" ht="13.5" thickTop="1">
      <c r="A14" s="183"/>
      <c r="B14" s="285"/>
      <c r="C14" s="286"/>
      <c r="D14" s="287"/>
    </row>
    <row r="15" spans="1:10">
      <c r="A15" s="179" t="s">
        <v>31</v>
      </c>
      <c r="B15" s="288" t="s">
        <v>68</v>
      </c>
      <c r="C15" s="282"/>
      <c r="D15" s="282"/>
    </row>
    <row r="16" spans="1:10">
      <c r="A16" s="1" t="s">
        <v>0</v>
      </c>
      <c r="B16" s="280">
        <f>303.7*1.2</f>
        <v>364.44</v>
      </c>
      <c r="C16" s="281"/>
      <c r="D16" s="282"/>
    </row>
    <row r="17" spans="1:10">
      <c r="A17" s="184" t="s">
        <v>1</v>
      </c>
      <c r="B17" s="280">
        <f>395.1*1.2</f>
        <v>474.12</v>
      </c>
      <c r="C17" s="281"/>
      <c r="D17" s="282"/>
    </row>
    <row r="18" spans="1:10">
      <c r="A18" s="184" t="s">
        <v>2</v>
      </c>
      <c r="B18" s="280">
        <f>486.6*1.2</f>
        <v>583.91999999999996</v>
      </c>
      <c r="C18" s="281"/>
      <c r="D18" s="282"/>
    </row>
    <row r="19" spans="1:10">
      <c r="A19" s="184" t="s">
        <v>3</v>
      </c>
      <c r="B19" s="280">
        <f>578.2*1.2</f>
        <v>693.84</v>
      </c>
      <c r="C19" s="281"/>
      <c r="D19" s="282"/>
    </row>
    <row r="20" spans="1:10">
      <c r="A20" s="185" t="s">
        <v>66</v>
      </c>
      <c r="B20" s="280">
        <f>91.6*1.2</f>
        <v>109.91999999999999</v>
      </c>
      <c r="C20" s="281"/>
      <c r="D20" s="282"/>
    </row>
    <row r="21" spans="1:10" ht="15.75" customHeight="1" thickBot="1">
      <c r="A21" s="243" t="s">
        <v>92</v>
      </c>
      <c r="B21" s="244"/>
      <c r="C21" s="278">
        <v>342.98</v>
      </c>
      <c r="D21" s="27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9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81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34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35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36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33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37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.5" thickBot="1">
      <c r="A32" s="17" t="s">
        <v>35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46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73</v>
      </c>
      <c r="C35" s="208"/>
      <c r="D35" s="208"/>
      <c r="E35" s="275"/>
      <c r="F35" s="276"/>
      <c r="G35" s="276"/>
      <c r="H35" s="277"/>
    </row>
    <row r="36" spans="1:13" ht="32.1" customHeight="1">
      <c r="A36" s="143"/>
      <c r="B36" s="190" t="s">
        <v>72</v>
      </c>
      <c r="C36" s="209"/>
      <c r="D36" s="210" t="s">
        <v>74</v>
      </c>
      <c r="E36" s="267" t="s">
        <v>86</v>
      </c>
      <c r="F36" s="266"/>
      <c r="G36" s="210" t="s">
        <v>88</v>
      </c>
      <c r="H36" s="87"/>
      <c r="M36" s="192"/>
    </row>
    <row r="37" spans="1:13" ht="21.75" customHeight="1">
      <c r="A37" s="144" t="s">
        <v>31</v>
      </c>
      <c r="B37" s="207" t="s">
        <v>70</v>
      </c>
      <c r="C37" s="209"/>
      <c r="D37" s="207" t="s">
        <v>71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1383</v>
      </c>
      <c r="C38" s="203"/>
      <c r="D38" s="191">
        <v>1064</v>
      </c>
      <c r="E38" s="263">
        <v>204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1868</v>
      </c>
      <c r="C39" s="204"/>
      <c r="D39" s="191">
        <v>1437</v>
      </c>
      <c r="E39" s="265">
        <v>374</v>
      </c>
      <c r="F39" s="263"/>
      <c r="G39" s="263">
        <v>430</v>
      </c>
      <c r="H39" s="264"/>
    </row>
    <row r="40" spans="1:13">
      <c r="A40" s="145" t="s">
        <v>2</v>
      </c>
      <c r="B40" s="202">
        <v>2353</v>
      </c>
      <c r="C40" s="204"/>
      <c r="D40" s="191">
        <v>1810</v>
      </c>
      <c r="E40" s="265">
        <v>535</v>
      </c>
      <c r="F40" s="263"/>
      <c r="G40" s="263">
        <v>616</v>
      </c>
      <c r="H40" s="264"/>
    </row>
    <row r="41" spans="1:13">
      <c r="A41" s="145" t="s">
        <v>3</v>
      </c>
      <c r="B41" s="202">
        <v>2839</v>
      </c>
      <c r="C41" s="204"/>
      <c r="D41" s="191">
        <v>2184</v>
      </c>
      <c r="E41" s="265">
        <v>680</v>
      </c>
      <c r="F41" s="263"/>
      <c r="G41" s="263">
        <v>782</v>
      </c>
      <c r="H41" s="264"/>
    </row>
    <row r="42" spans="1:13">
      <c r="A42" s="145" t="s">
        <v>15</v>
      </c>
      <c r="B42" s="202">
        <v>3324</v>
      </c>
      <c r="C42" s="204"/>
      <c r="D42" s="191">
        <v>2557</v>
      </c>
      <c r="E42" s="265">
        <v>807</v>
      </c>
      <c r="F42" s="263"/>
      <c r="G42" s="263">
        <v>929</v>
      </c>
      <c r="H42" s="264"/>
    </row>
    <row r="43" spans="1:13">
      <c r="A43" s="145" t="s">
        <v>16</v>
      </c>
      <c r="B43" s="202">
        <v>3809</v>
      </c>
      <c r="C43" s="204"/>
      <c r="D43" s="191">
        <v>2930</v>
      </c>
      <c r="E43" s="265">
        <v>969</v>
      </c>
      <c r="F43" s="263"/>
      <c r="G43" s="263">
        <v>1114</v>
      </c>
      <c r="H43" s="264"/>
    </row>
    <row r="44" spans="1:13">
      <c r="A44" s="145">
        <v>7</v>
      </c>
      <c r="B44" s="202">
        <v>4295</v>
      </c>
      <c r="C44" s="204"/>
      <c r="D44" s="191">
        <v>3304</v>
      </c>
      <c r="E44" s="263">
        <v>1071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4780</v>
      </c>
      <c r="C45" s="204"/>
      <c r="D45" s="191">
        <v>3677</v>
      </c>
      <c r="E45" s="263">
        <v>1224</v>
      </c>
      <c r="F45" s="263"/>
      <c r="G45" s="263">
        <v>1408</v>
      </c>
      <c r="H45" s="264"/>
      <c r="M45" s="191"/>
    </row>
    <row r="46" spans="1:13" ht="13.5" thickBot="1">
      <c r="A46" s="146" t="s">
        <v>66</v>
      </c>
      <c r="B46" s="205">
        <v>486</v>
      </c>
      <c r="C46" s="205"/>
      <c r="D46" s="245">
        <v>374</v>
      </c>
      <c r="E46" s="205">
        <v>153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56</v>
      </c>
      <c r="B48" s="111"/>
      <c r="C48" s="112"/>
      <c r="D48" s="94"/>
    </row>
    <row r="49" spans="1:13" s="105" customFormat="1" ht="30" customHeight="1">
      <c r="A49" s="284" t="s">
        <v>93</v>
      </c>
      <c r="B49" s="284"/>
      <c r="C49" s="284"/>
      <c r="D49" s="284"/>
      <c r="E49" s="284"/>
      <c r="F49" s="284"/>
      <c r="G49" s="284"/>
      <c r="H49" s="284"/>
    </row>
    <row r="50" spans="1:13" s="105" customFormat="1" ht="30" customHeight="1">
      <c r="A50" s="284" t="s">
        <v>82</v>
      </c>
      <c r="B50" s="284"/>
      <c r="C50" s="284"/>
      <c r="D50" s="284"/>
      <c r="E50" s="284"/>
      <c r="F50" s="284"/>
      <c r="G50" s="284"/>
      <c r="H50" s="284"/>
    </row>
    <row r="51" spans="1:13" s="105" customFormat="1" ht="30" customHeight="1">
      <c r="A51" s="283" t="s">
        <v>87</v>
      </c>
      <c r="B51" s="283"/>
      <c r="C51" s="283"/>
      <c r="D51" s="283"/>
      <c r="E51" s="283"/>
      <c r="F51" s="283"/>
      <c r="G51" s="283"/>
      <c r="H51" s="283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August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topLeftCell="A42" zoomScale="90" zoomScaleNormal="100" zoomScalePageLayoutView="90" workbookViewId="0">
      <selection activeCell="D52" sqref="D52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15.42578125" style="124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222" t="s">
        <v>94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26</v>
      </c>
      <c r="B5" s="16" t="s">
        <v>47</v>
      </c>
      <c r="C5" s="16"/>
      <c r="D5" s="71">
        <v>67297970</v>
      </c>
      <c r="E5" s="148"/>
      <c r="F5" s="148"/>
      <c r="G5" s="152"/>
      <c r="H5" s="125"/>
      <c r="I5" s="95"/>
    </row>
    <row r="6" spans="1:9">
      <c r="A6" s="69"/>
      <c r="B6" s="16" t="s">
        <v>44</v>
      </c>
      <c r="C6" s="16"/>
      <c r="D6" s="71">
        <v>83205764</v>
      </c>
      <c r="E6" s="148"/>
      <c r="F6" s="148"/>
      <c r="G6" s="152"/>
      <c r="H6" s="126"/>
      <c r="I6" s="71"/>
    </row>
    <row r="7" spans="1:9">
      <c r="A7" s="69"/>
      <c r="B7" s="16" t="s">
        <v>50</v>
      </c>
      <c r="C7" s="16"/>
      <c r="D7" s="71">
        <v>3873032</v>
      </c>
      <c r="E7" s="148"/>
      <c r="F7" s="148"/>
      <c r="G7" s="152"/>
      <c r="H7" s="126"/>
      <c r="I7" s="92"/>
    </row>
    <row r="8" spans="1:9" ht="15" customHeight="1">
      <c r="A8" s="69"/>
      <c r="B8" s="16" t="s">
        <v>45</v>
      </c>
      <c r="C8" s="16"/>
      <c r="D8" s="238">
        <v>1790076</v>
      </c>
      <c r="E8" s="148"/>
      <c r="F8" s="153"/>
      <c r="G8" s="152"/>
      <c r="I8" s="92"/>
    </row>
    <row r="9" spans="1:9">
      <c r="A9" s="69"/>
      <c r="B9" s="136" t="s">
        <v>23</v>
      </c>
      <c r="C9" s="138"/>
      <c r="D9" s="189">
        <f>SUM(D5:D8)</f>
        <v>156166842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27</v>
      </c>
      <c r="B11" s="16" t="s">
        <v>5</v>
      </c>
      <c r="C11" s="16"/>
      <c r="D11" s="71">
        <v>275916458</v>
      </c>
      <c r="E11" s="148"/>
      <c r="F11" s="148"/>
      <c r="G11" s="152"/>
      <c r="H11" s="126"/>
      <c r="I11" s="92"/>
    </row>
    <row r="12" spans="1:9">
      <c r="A12" s="69"/>
      <c r="B12" s="98" t="s">
        <v>52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64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48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17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76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80</v>
      </c>
      <c r="C17" s="75"/>
      <c r="D17" s="71">
        <v>13000000</v>
      </c>
      <c r="E17" s="250"/>
      <c r="F17" s="148"/>
      <c r="G17" s="188"/>
      <c r="H17" s="126"/>
      <c r="I17" s="70"/>
    </row>
    <row r="18" spans="1:9">
      <c r="A18" s="187"/>
      <c r="B18" s="75" t="s">
        <v>83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49</v>
      </c>
      <c r="C19" s="16"/>
      <c r="D19" s="71">
        <v>16050103</v>
      </c>
      <c r="E19" s="148"/>
      <c r="F19" s="148"/>
      <c r="G19" s="152"/>
      <c r="H19" s="126"/>
      <c r="I19" s="92"/>
    </row>
    <row r="20" spans="1:9">
      <c r="A20" s="69"/>
      <c r="B20" s="16" t="s">
        <v>63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69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24</v>
      </c>
      <c r="C22" s="138"/>
      <c r="D22" s="189">
        <f>SUM(D11:D21)</f>
        <v>631961748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25</v>
      </c>
      <c r="C23" s="137"/>
      <c r="D23" s="189">
        <f>+D22+D9</f>
        <v>788128590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39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28</v>
      </c>
      <c r="B35" s="97"/>
      <c r="C35" s="289" t="s">
        <v>97</v>
      </c>
      <c r="D35" s="289"/>
      <c r="E35" s="289"/>
      <c r="F35" s="289"/>
      <c r="G35" s="290"/>
    </row>
    <row r="36" spans="1:9">
      <c r="A36" s="69" t="s">
        <v>53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40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51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41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42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7.25">
      <c r="A41" s="69" t="s">
        <v>43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29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54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30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9.9499999999999993" customHeight="1" thickTop="1"/>
    <row r="47" spans="1:9" ht="9.9499999999999993" customHeight="1"/>
    <row r="48" spans="1:9" ht="19.5" customHeight="1" thickBot="1">
      <c r="A48" s="222" t="s">
        <v>59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57</v>
      </c>
      <c r="B49" s="28" t="s">
        <v>77</v>
      </c>
      <c r="C49" s="28"/>
      <c r="D49" s="28"/>
      <c r="E49" s="291" t="s">
        <v>89</v>
      </c>
      <c r="F49" s="291"/>
      <c r="G49" s="292"/>
      <c r="H49" s="130"/>
    </row>
    <row r="50" spans="1:8">
      <c r="A50" s="69"/>
      <c r="B50" s="14" t="s">
        <v>78</v>
      </c>
      <c r="C50" s="14"/>
      <c r="D50" s="33"/>
      <c r="E50" s="293" t="s">
        <v>90</v>
      </c>
      <c r="F50" s="294"/>
      <c r="G50" s="165"/>
      <c r="H50" s="130"/>
    </row>
    <row r="51" spans="1:8" ht="15.75" thickBot="1">
      <c r="A51" s="121" t="s">
        <v>58</v>
      </c>
      <c r="B51" s="122" t="s">
        <v>79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2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August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2021-08-24T16:30:38Z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