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27330317-35D3-4295-B12F-65D7CDEE6588}" xr6:coauthVersionLast="47" xr6:coauthVersionMax="47" xr10:uidLastSave="{00000000-0000-0000-0000-000000000000}"/>
  <bookViews>
    <workbookView xWindow="5748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6" l="1"/>
  <c r="B19" i="1"/>
  <c r="B18" i="1"/>
  <c r="D43" i="6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<sst xmlns="http://schemas.openxmlformats.org/spreadsheetml/2006/main" count="135" uniqueCount="98">
  <si>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</si>
  <si>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</si>
  <si>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</si>
  <si>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</si>
  <si>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</si>
  <si>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</si>
  <si>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</si>
  <si>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</si>
  <si>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</si>
  <si>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</si>
  <si>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</si>
  <si>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</si>
  <si>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</si>
  <si>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</si>
  <si>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</si>
  <si>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</si>
  <si>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</si>
  <si>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</si>
  <si>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</si>
  <si>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</si>
  <si>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</si>
  <si>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</si>
  <si>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</si>
  <si>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</si>
  <si>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</si>
  <si>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</si>
  <si>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</si>
  <si>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</si>
  <si>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</si>
  <si>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</si>
  <si>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</si>
  <si>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</si>
  <si>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</si>
  <si>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</si>
  <si>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</si>
  <si>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</si>
  <si>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</si>
  <si>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</si>
  <si>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</si>
  <si>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</si>
  <si>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</si>
  <si>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</si>
  <si>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</si>
  <si>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</si>
  <si>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</si>
  <si>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</si>
  <si>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</si>
  <si>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</si>
  <si>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</si>
  <si>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</si>
  <si>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</si>
  <si>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</si>
  <si>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</si>
  <si>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</si>
  <si>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</si>
  <si>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</si>
  <si>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</si>
  <si>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</si>
  <si>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</si>
  <si>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</si>
  <si>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</si>
  <si>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</si>
  <si>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</si>
  <si>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</si>
  <si>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</si>
  <si>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</si>
  <si>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</si>
  <si>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</si>
  <si>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</si>
  <si>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</si>
  <si>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</si>
  <si>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</si>
  <si>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</si>
  <si>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</si>
  <si>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</si>
  <si>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</si>
  <si>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</si>
  <si>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</si>
  <si>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</si>
  <si>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</si>
  <si>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</si>
  <si>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</si>
  <si>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</si>
  <si>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FY23 Avg Monthly Grant </t>
    </r>
    <r>
      <rPr>
        <b/>
        <vertAlign val="superscript"/>
        <sz val="10"/>
        <rFont val="Arial"/>
        <family val="2"/>
      </rPr>
      <t>(2)</t>
    </r>
  </si>
  <si>
    <r>
      <t xml:space="preserve">FY23 Avg Monthly Grant </t>
    </r>
    <r>
      <rPr>
        <b/>
        <vertAlign val="superscript"/>
        <sz val="10"/>
        <rFont val="Arial"/>
        <family val="2"/>
      </rPr>
      <t>(3)</t>
    </r>
  </si>
  <si>
    <t>FY24 Appropriations</t>
  </si>
  <si>
    <t>FY24</t>
  </si>
  <si>
    <t>FY24 Target (Subject to change)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</si>
  <si>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FY23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</si>
  <si>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1/1/2023.</t>
    </r>
  </si>
  <si>
    <t>Sep-12         Sep-13         Sep-14         Sep-15         Sep-17       Sep-18       Sep-19       Sep-22</t>
  </si>
  <si>
    <t xml:space="preserve"> 4.0%             2.9%             5.1%            5.2%          4.0%         4.46%        4.89%       11.77%</t>
  </si>
  <si>
    <r>
      <t>Oct-11 -        Oct-12 -       Oct-13 -        Oct-14 -       Oct-16        Oct-17       Oct-18       Oct-21</t>
    </r>
    <r>
      <rPr>
        <vertAlign val="superscript"/>
        <sz val="8"/>
        <rFont val="Arial"/>
        <family val="2"/>
      </rPr>
      <t xml:space="preserve"> (1)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</si>
  <si>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</si>
  <si>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</si>
  <si>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</si>
  <si>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t>As of 
Jan 2024</t>
  </si>
  <si>
    <t>As of 
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</si>
</sst>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4" zoomScale="90" zoomScaleNormal="100" zoomScalePageLayoutView="90" workbookViewId="0">
      <selection activeCell="H29" sqref="H29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96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43160</v>
      </c>
      <c r="C7" s="191">
        <v>43083</v>
      </c>
      <c r="D7" s="182">
        <f>(B7-C7)</f>
        <v>77</v>
      </c>
      <c r="E7" s="183">
        <f>(B7-C7)/C7</f>
        <v>1.7872478703897128E-3</v>
      </c>
      <c r="F7" s="184"/>
      <c r="I7" s="111"/>
      <c r="K7" s="110"/>
    </row>
    <row r="8" spans="1:240" ht="16.5" customHeight="1" thickBot="1">
      <c r="A8" s="45" t="s">
        <v>63</v>
      </c>
      <c r="B8" s="192">
        <v>112493</v>
      </c>
      <c r="C8" s="192">
        <v>112314</v>
      </c>
      <c r="D8" s="185">
        <f>(B8-C8)</f>
        <v>179</v>
      </c>
      <c r="E8" s="186">
        <f>(B8-C8)/C8</f>
        <v>1.5937461046708335E-3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96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29378</v>
      </c>
      <c r="C14" s="191">
        <v>28981</v>
      </c>
      <c r="D14" s="132">
        <f>(B14-C14)</f>
        <v>397</v>
      </c>
      <c r="E14" s="77">
        <f>(B14-C14)/C14</f>
        <v>1.3698630136986301E-2</v>
      </c>
      <c r="F14" s="78"/>
    </row>
    <row r="15" spans="1:240" ht="16.5" customHeight="1" thickBot="1">
      <c r="A15" s="45" t="s">
        <v>63</v>
      </c>
      <c r="B15" s="192">
        <v>29521</v>
      </c>
      <c r="C15" s="192">
        <v>29119</v>
      </c>
      <c r="D15" s="133">
        <f>(B15-C15)</f>
        <v>402</v>
      </c>
      <c r="E15" s="46">
        <f>(B15-C15)/C15</f>
        <v>1.380541914214087E-2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96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170296</v>
      </c>
      <c r="C21" s="193">
        <v>170499</v>
      </c>
      <c r="D21" s="132">
        <f>(B21-C21)</f>
        <v>-203</v>
      </c>
      <c r="E21" s="77">
        <f>(B21-C21)/C21</f>
        <v>-1.1906228189021636E-3</v>
      </c>
      <c r="F21" s="76"/>
    </row>
    <row r="22" spans="1:6" ht="16.5" customHeight="1" thickBot="1">
      <c r="A22" s="45" t="s">
        <v>63</v>
      </c>
      <c r="B22" s="194">
        <v>170296</v>
      </c>
      <c r="C22" s="194">
        <v>170499</v>
      </c>
      <c r="D22" s="133">
        <f>(B22-C22)</f>
        <v>-203</v>
      </c>
      <c r="E22" s="46">
        <f>(B22-C22)/C22</f>
        <v>-1.1906228189021636E-3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97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661726</v>
      </c>
      <c r="C28" s="193">
        <v>660759</v>
      </c>
      <c r="D28" s="169">
        <f>(B28-C28)</f>
        <v>967</v>
      </c>
      <c r="E28" s="170">
        <f>(B28-C28)/C28</f>
        <v>1.4634685263462169E-3</v>
      </c>
      <c r="F28" s="171"/>
    </row>
    <row r="29" spans="1:6" ht="16.5" customHeight="1" thickBot="1">
      <c r="A29" s="172" t="s">
        <v>63</v>
      </c>
      <c r="B29" s="194">
        <v>1092908</v>
      </c>
      <c r="C29" s="194">
        <v>1092592</v>
      </c>
      <c r="D29" s="173">
        <f>(B29-C29)</f>
        <v>316</v>
      </c>
      <c r="E29" s="174">
        <f>(B29-C29)/C29</f>
        <v>2.8922049584840452E-4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94</v>
      </c>
      <c r="B33" s="244"/>
      <c r="C33" s="244"/>
      <c r="D33" s="244"/>
      <c r="E33" s="244"/>
      <c r="F33" s="244"/>
    </row>
    <row r="34" spans="1:6" ht="12.5">
      <c r="A34" s="244" t="s">
        <v>95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February 2024&amp;R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G10" sqref="G10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53" t="s">
        <v>6</v>
      </c>
      <c r="C3" s="253"/>
      <c r="D3" s="254"/>
      <c r="E3" s="252"/>
      <c r="F3" s="252"/>
      <c r="G3" s="252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83</v>
      </c>
      <c r="B10" s="197"/>
      <c r="C10" s="198"/>
      <c r="D10" s="205">
        <v>686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47"/>
      <c r="C14" s="248"/>
      <c r="D14" s="249"/>
    </row>
    <row r="15" spans="1:10">
      <c r="A15" s="138" t="s">
        <v>29</v>
      </c>
      <c r="B15" s="250" t="s">
        <v>66</v>
      </c>
      <c r="C15" s="251"/>
      <c r="D15" s="251"/>
    </row>
    <row r="16" spans="1:10">
      <c r="A16" s="1" t="s">
        <v>0</v>
      </c>
      <c r="B16" s="260">
        <v>401</v>
      </c>
      <c r="C16" s="261"/>
      <c r="D16" s="251"/>
    </row>
    <row r="17" spans="1:10">
      <c r="A17" s="142" t="s">
        <v>1</v>
      </c>
      <c r="B17" s="260">
        <v>521.70000000000005</v>
      </c>
      <c r="C17" s="261"/>
      <c r="D17" s="251"/>
    </row>
    <row r="18" spans="1:10">
      <c r="A18" s="142" t="s">
        <v>2</v>
      </c>
      <c r="B18" s="260">
        <f>521.7+121</f>
        <v>642.70000000000005</v>
      </c>
      <c r="C18" s="261"/>
      <c r="D18" s="251"/>
    </row>
    <row r="19" spans="1:10">
      <c r="A19" s="142" t="s">
        <v>3</v>
      </c>
      <c r="B19" s="260">
        <f>B18+121</f>
        <v>763.7</v>
      </c>
      <c r="C19" s="261"/>
      <c r="D19" s="251"/>
    </row>
    <row r="20" spans="1:10">
      <c r="A20" s="143" t="s">
        <v>64</v>
      </c>
      <c r="B20" s="260">
        <v>121</v>
      </c>
      <c r="C20" s="261"/>
      <c r="D20" s="251"/>
    </row>
    <row r="21" spans="1:10" ht="15.75" customHeight="1" thickBot="1">
      <c r="A21" s="199" t="s">
        <v>84</v>
      </c>
      <c r="B21" s="200"/>
      <c r="C21" s="258">
        <v>441</v>
      </c>
      <c r="D21" s="259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1071.82</v>
      </c>
      <c r="E26" s="151">
        <v>943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982.26</v>
      </c>
      <c r="E27" s="153">
        <v>943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733.03</v>
      </c>
      <c r="E28" s="153">
        <v>628.66999999999996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1057.3900000000001</v>
      </c>
      <c r="E30" s="151">
        <v>943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973.4</v>
      </c>
      <c r="E31" s="153">
        <v>943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716.25</v>
      </c>
      <c r="E32" s="157">
        <v>628.66999999999996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55"/>
      <c r="F35" s="256"/>
      <c r="G35" s="256"/>
      <c r="H35" s="257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1580</v>
      </c>
      <c r="C38" s="161"/>
      <c r="D38" s="149">
        <v>1215</v>
      </c>
      <c r="E38" s="109">
        <v>291</v>
      </c>
      <c r="F38" s="109"/>
      <c r="G38" s="109"/>
      <c r="H38" s="209"/>
    </row>
    <row r="39" spans="1:13" ht="15" customHeight="1">
      <c r="A39" s="126" t="s">
        <v>1</v>
      </c>
      <c r="B39" s="160">
        <v>2137</v>
      </c>
      <c r="D39" s="149">
        <v>1644</v>
      </c>
      <c r="E39" s="210">
        <v>535</v>
      </c>
      <c r="F39" s="109"/>
      <c r="G39" s="109"/>
      <c r="H39" s="209"/>
    </row>
    <row r="40" spans="1:13">
      <c r="A40" s="126" t="s">
        <v>2</v>
      </c>
      <c r="B40" s="160">
        <v>2694</v>
      </c>
      <c r="D40" s="149">
        <v>2072</v>
      </c>
      <c r="E40" s="210">
        <v>766</v>
      </c>
      <c r="F40" s="109"/>
      <c r="G40" s="109"/>
      <c r="H40" s="209"/>
    </row>
    <row r="41" spans="1:13">
      <c r="A41" s="126" t="s">
        <v>3</v>
      </c>
      <c r="B41" s="160">
        <v>3250</v>
      </c>
      <c r="D41" s="149">
        <v>2500</v>
      </c>
      <c r="E41" s="210">
        <v>973</v>
      </c>
      <c r="F41" s="109"/>
      <c r="G41" s="109"/>
      <c r="H41" s="209"/>
    </row>
    <row r="42" spans="1:13">
      <c r="A42" s="126" t="s">
        <v>13</v>
      </c>
      <c r="B42" s="160">
        <v>3807</v>
      </c>
      <c r="D42" s="149">
        <v>2929</v>
      </c>
      <c r="E42" s="210">
        <v>1155</v>
      </c>
      <c r="F42" s="109"/>
      <c r="G42" s="109"/>
      <c r="H42" s="209"/>
    </row>
    <row r="43" spans="1:13">
      <c r="A43" s="126" t="s">
        <v>14</v>
      </c>
      <c r="B43" s="160">
        <v>4364</v>
      </c>
      <c r="D43" s="149">
        <v>3357</v>
      </c>
      <c r="E43" s="210">
        <v>1386</v>
      </c>
      <c r="F43" s="109"/>
      <c r="G43" s="109"/>
      <c r="H43" s="209"/>
    </row>
    <row r="44" spans="1:13">
      <c r="A44" s="126">
        <v>7</v>
      </c>
      <c r="B44" s="160">
        <v>4921</v>
      </c>
      <c r="D44" s="149">
        <v>3785</v>
      </c>
      <c r="E44" s="109">
        <v>1532</v>
      </c>
      <c r="F44" s="109"/>
      <c r="G44" s="109"/>
      <c r="H44" s="209"/>
      <c r="M44" s="149"/>
    </row>
    <row r="45" spans="1:13">
      <c r="A45" s="126">
        <v>8</v>
      </c>
      <c r="B45" s="160">
        <v>5478</v>
      </c>
      <c r="D45" s="149">
        <v>4214</v>
      </c>
      <c r="E45" s="109">
        <v>1751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557</v>
      </c>
      <c r="C46" s="162"/>
      <c r="D46" s="201">
        <v>429</v>
      </c>
      <c r="E46" s="162">
        <v>219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46" t="s">
        <v>88</v>
      </c>
      <c r="B49" s="246"/>
      <c r="C49" s="246"/>
      <c r="D49" s="246"/>
      <c r="E49" s="246"/>
      <c r="F49" s="246"/>
      <c r="G49" s="246"/>
      <c r="H49" s="246"/>
    </row>
    <row r="50" spans="1:13" s="97" customFormat="1" ht="30" customHeight="1">
      <c r="A50" s="246" t="s">
        <v>81</v>
      </c>
      <c r="B50" s="246"/>
      <c r="C50" s="246"/>
      <c r="D50" s="246"/>
      <c r="E50" s="246"/>
      <c r="F50" s="246"/>
      <c r="G50" s="246"/>
      <c r="H50" s="246"/>
    </row>
    <row r="51" spans="1:13" s="97" customFormat="1" ht="30" customHeight="1">
      <c r="A51" s="246" t="s">
        <v>89</v>
      </c>
      <c r="B51" s="246"/>
      <c r="C51" s="246"/>
      <c r="D51" s="246"/>
      <c r="E51" s="246"/>
      <c r="F51" s="246"/>
      <c r="G51" s="246"/>
      <c r="H51" s="246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February 2024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topLeftCell="A7" zoomScaleNormal="100" workbookViewId="0">
      <selection activeCell="C8" sqref="C8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089843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08984375" style="58" customWidth="1"/>
    <col min="9" max="9" width="8.26953125" style="58" customWidth="1"/>
    <col min="10" max="10" width="0.6328125" style="58" customWidth="1"/>
    <col min="11" max="11" width="9.08984375" style="58" customWidth="1"/>
    <col min="12" max="12" width="1.08984375" style="58" customWidth="1"/>
    <col min="13" max="16384" width="12.453125" style="58"/>
  </cols>
  <sheetData>
    <row r="1" spans="1:8" ht="21" customHeight="1" thickBot="1">
      <c r="A1" s="179" t="s">
        <v>85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86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80071407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95405257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4904705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1989567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182370936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444655605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10883264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209700528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186409929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5050000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3500000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19925509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1000000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887024835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1069395771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87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373584217</v>
      </c>
      <c r="E36" s="222"/>
      <c r="F36" s="223"/>
      <c r="G36" s="215"/>
      <c r="H36" s="85"/>
    </row>
    <row r="37" spans="1:8">
      <c r="A37" s="63" t="s">
        <v>82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3700000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74128584.810825899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12651552.112076148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1472000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15000000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480536353.92290205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617892096.92290211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92</v>
      </c>
      <c r="C50" s="25"/>
      <c r="D50" s="25"/>
      <c r="E50" s="217"/>
      <c r="F50" s="58"/>
      <c r="G50" s="58"/>
    </row>
    <row r="51" spans="1:7">
      <c r="A51" s="63"/>
      <c r="B51" s="13" t="s">
        <v>90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91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93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February 2024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2024-02-27T15:23:41Z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