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10806BB3-D6DD-4638-ADC2-A6D23099E967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5" i="6" l="1"/>
  <c r="D43" i="6"/>
  <c r="D23" i="6"/>
  <c r="D22" i="6"/>
  <c r="D9" i="6"/>
  <c r="B19" i="1"/>
  <c r="B18" i="1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<sst xmlns="http://schemas.openxmlformats.org/spreadsheetml/2006/main" count="134" uniqueCount="96">
  <si>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</si>
  <si>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</si>
  <si>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</si>
  <si>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</si>
  <si>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</si>
  <si>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</si>
  <si>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</si>
  <si>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</si>
  <si>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</si>
  <si>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</si>
  <si>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</si>
  <si>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</si>
  <si>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</si>
  <si>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</si>
  <si>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</si>
  <si>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</si>
  <si>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</si>
  <si>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</si>
  <si>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</si>
  <si>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</si>
  <si>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</si>
  <si>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</si>
  <si>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</si>
  <si>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</si>
  <si>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</si>
  <si>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</si>
  <si>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</si>
  <si>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</si>
  <si>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</si>
  <si>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</si>
  <si>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</si>
  <si>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</si>
  <si>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</si>
  <si>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</si>
  <si>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</si>
  <si>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</si>
  <si>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</si>
  <si>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</si>
  <si>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</si>
  <si>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</si>
  <si>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</si>
  <si>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</si>
  <si>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</si>
  <si>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</si>
  <si>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</si>
  <si>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</si>
  <si>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</si>
  <si>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</si>
  <si>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</si>
  <si>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</si>
  <si>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</si>
  <si>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</si>
  <si>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</si>
  <si>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</si>
  <si>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</si>
  <si>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</si>
  <si>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</si>
  <si>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</si>
  <si>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</si>
  <si>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</si>
  <si>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</si>
  <si>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</si>
  <si>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</si>
  <si>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</si>
  <si>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</si>
  <si>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</si>
  <si>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</si>
  <si>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</si>
  <si>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</si>
  <si>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</si>
  <si>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</si>
  <si>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</si>
  <si>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</si>
  <si>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</si>
  <si>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</si>
  <si>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</si>
  <si>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</si>
  <si>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</si>
  <si>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</si>
  <si>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</si>
  <si>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</si>
  <si>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</si>
  <si>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</si>
  <si>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t xml:space="preserve">FY24 Avg Monthly Grant </t>
    </r>
    <r>
      <rPr>
        <b/>
        <vertAlign val="superscript"/>
        <sz val="10"/>
        <rFont val="Arial"/>
        <family val="2"/>
      </rPr>
      <t>(2)</t>
    </r>
  </si>
  <si>
    <r>
      <t xml:space="preserve">FY24 Avg Monthly Grant </t>
    </r>
    <r>
      <rPr>
        <b/>
        <vertAlign val="superscript"/>
        <sz val="10"/>
        <rFont val="Arial"/>
        <family val="2"/>
      </rPr>
      <t>(3)</t>
    </r>
  </si>
  <si>
    <t>FY25 Target (Subject to change)</t>
  </si>
  <si>
    <t>FY25</t>
  </si>
  <si>
    <t>FY25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</si>
  <si>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</si>
  <si>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</si>
  <si>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1/1/2025.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</si>
  <si>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</si>
  <si>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</si>
  <si>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</si>
  <si>
    <t>As of 
April 2025</t>
  </si>
  <si>
    <t>As of 
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</si>
</sst>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="90" zoomScaleNormal="100" zoomScalePageLayoutView="90" workbookViewId="0">
      <selection activeCell="B29" sqref="B29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95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41474</v>
      </c>
      <c r="C7" s="191">
        <v>41758</v>
      </c>
      <c r="D7" s="182">
        <f>(B7-C7)</f>
        <v>-284</v>
      </c>
      <c r="E7" s="183">
        <f>(B7-C7)/C7</f>
        <v>-6.8010920063221415E-3</v>
      </c>
      <c r="F7" s="184"/>
      <c r="I7" s="111"/>
      <c r="K7" s="110"/>
    </row>
    <row r="8" spans="1:240" ht="16.5" customHeight="1" thickBot="1">
      <c r="A8" s="45" t="s">
        <v>63</v>
      </c>
      <c r="B8" s="192">
        <v>106031</v>
      </c>
      <c r="C8" s="192">
        <v>106995</v>
      </c>
      <c r="D8" s="185">
        <f>(B8-C8)</f>
        <v>-964</v>
      </c>
      <c r="E8" s="186">
        <f>(B8-C8)/C8</f>
        <v>-9.0097668115332492E-3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95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33133</v>
      </c>
      <c r="C14" s="191">
        <v>33291</v>
      </c>
      <c r="D14" s="132">
        <f>(B14-C14)</f>
        <v>-158</v>
      </c>
      <c r="E14" s="77">
        <f>(B14-C14)/C14</f>
        <v>-4.7460274548676816E-3</v>
      </c>
      <c r="F14" s="78"/>
    </row>
    <row r="15" spans="1:240" ht="16.5" customHeight="1" thickBot="1">
      <c r="A15" s="45" t="s">
        <v>63</v>
      </c>
      <c r="B15" s="192">
        <v>33270</v>
      </c>
      <c r="C15" s="192">
        <v>33448</v>
      </c>
      <c r="D15" s="133">
        <f>(B15-C15)</f>
        <v>-178</v>
      </c>
      <c r="E15" s="46">
        <f>(B15-C15)/C15</f>
        <v>-5.3216933747907199E-3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95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167664</v>
      </c>
      <c r="C21" s="193">
        <v>167863</v>
      </c>
      <c r="D21" s="132">
        <f>(B21-C21)</f>
        <v>-199</v>
      </c>
      <c r="E21" s="77">
        <f>(B21-C21)/C21</f>
        <v>-1.1854905488404234E-3</v>
      </c>
      <c r="F21" s="76"/>
    </row>
    <row r="22" spans="1:6" ht="16.5" customHeight="1" thickBot="1">
      <c r="A22" s="45" t="s">
        <v>63</v>
      </c>
      <c r="B22" s="194">
        <v>167664</v>
      </c>
      <c r="C22" s="194">
        <v>167863</v>
      </c>
      <c r="D22" s="133">
        <f>(B22-C22)</f>
        <v>-199</v>
      </c>
      <c r="E22" s="46">
        <f>(B22-C22)/C22</f>
        <v>-1.1854905488404234E-3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94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664648</v>
      </c>
      <c r="C28" s="193">
        <v>665811</v>
      </c>
      <c r="D28" s="169">
        <f>(B28-C28)</f>
        <v>-1163</v>
      </c>
      <c r="E28" s="170">
        <f>(B28-C28)/C28</f>
        <v>-1.7467419432842053E-3</v>
      </c>
      <c r="F28" s="171"/>
    </row>
    <row r="29" spans="1:6" ht="16.5" customHeight="1" thickBot="1">
      <c r="A29" s="172" t="s">
        <v>63</v>
      </c>
      <c r="B29" s="194">
        <v>1085599</v>
      </c>
      <c r="C29" s="194">
        <v>1088071</v>
      </c>
      <c r="D29" s="173">
        <f>(B29-C29)</f>
        <v>-2472</v>
      </c>
      <c r="E29" s="174">
        <f>(B29-C29)/C29</f>
        <v>-2.271910564659843E-3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 ht="12.5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June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I47" sqref="I46:I47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47" t="s">
        <v>6</v>
      </c>
      <c r="C3" s="247"/>
      <c r="D3" s="248"/>
      <c r="E3" s="246"/>
      <c r="F3" s="246"/>
      <c r="G3" s="246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.5" thickBot="1">
      <c r="A10" s="196" t="s">
        <v>83</v>
      </c>
      <c r="B10" s="197"/>
      <c r="C10" s="198"/>
      <c r="D10" s="205">
        <v>708.25660543627873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58"/>
      <c r="C14" s="259"/>
      <c r="D14" s="260"/>
    </row>
    <row r="15" spans="1:10">
      <c r="A15" s="138" t="s">
        <v>29</v>
      </c>
      <c r="B15" s="261" t="s">
        <v>66</v>
      </c>
      <c r="C15" s="256"/>
      <c r="D15" s="256"/>
    </row>
    <row r="16" spans="1:10">
      <c r="A16" s="1" t="s">
        <v>0</v>
      </c>
      <c r="B16" s="254">
        <v>401</v>
      </c>
      <c r="C16" s="255"/>
      <c r="D16" s="256"/>
    </row>
    <row r="17" spans="1:10">
      <c r="A17" s="142" t="s">
        <v>1</v>
      </c>
      <c r="B17" s="254">
        <v>521.70000000000005</v>
      </c>
      <c r="C17" s="255"/>
      <c r="D17" s="256"/>
    </row>
    <row r="18" spans="1:10">
      <c r="A18" s="142" t="s">
        <v>2</v>
      </c>
      <c r="B18" s="254">
        <f>521.7+121</f>
        <v>642.70000000000005</v>
      </c>
      <c r="C18" s="255"/>
      <c r="D18" s="256"/>
    </row>
    <row r="19" spans="1:10">
      <c r="A19" s="142" t="s">
        <v>3</v>
      </c>
      <c r="B19" s="254">
        <f>B18+121</f>
        <v>763.7</v>
      </c>
      <c r="C19" s="255"/>
      <c r="D19" s="256"/>
    </row>
    <row r="20" spans="1:10">
      <c r="A20" s="143" t="s">
        <v>64</v>
      </c>
      <c r="B20" s="254">
        <v>121</v>
      </c>
      <c r="C20" s="255"/>
      <c r="D20" s="256"/>
    </row>
    <row r="21" spans="1:10" ht="15.75" customHeight="1" thickBot="1">
      <c r="A21" s="199" t="s">
        <v>84</v>
      </c>
      <c r="B21" s="200"/>
      <c r="C21" s="252">
        <v>466.85</v>
      </c>
      <c r="D21" s="253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1006.26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997.4</v>
      </c>
      <c r="E31" s="153">
        <v>967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732.25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49"/>
      <c r="F35" s="250"/>
      <c r="G35" s="250"/>
      <c r="H35" s="251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57" t="s">
        <v>88</v>
      </c>
      <c r="B49" s="257"/>
      <c r="C49" s="257"/>
      <c r="D49" s="257"/>
      <c r="E49" s="257"/>
      <c r="F49" s="257"/>
      <c r="G49" s="257"/>
      <c r="H49" s="257"/>
    </row>
    <row r="50" spans="1:13" s="97" customFormat="1" ht="30" customHeight="1">
      <c r="A50" s="257" t="s">
        <v>89</v>
      </c>
      <c r="B50" s="257"/>
      <c r="C50" s="257"/>
      <c r="D50" s="257"/>
      <c r="E50" s="257"/>
      <c r="F50" s="257"/>
      <c r="G50" s="257"/>
      <c r="H50" s="257"/>
    </row>
    <row r="51" spans="1:13" s="97" customFormat="1" ht="30" customHeight="1">
      <c r="A51" s="257" t="s">
        <v>90</v>
      </c>
      <c r="B51" s="257"/>
      <c r="C51" s="257"/>
      <c r="D51" s="257"/>
      <c r="E51" s="257"/>
      <c r="F51" s="257"/>
      <c r="G51" s="257"/>
      <c r="H51" s="257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A51:H51"/>
    <mergeCell ref="A49:H49"/>
    <mergeCell ref="A50:H50"/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June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B7" sqref="B7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17968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1796875" style="58" customWidth="1"/>
    <col min="9" max="9" width="8.26953125" style="58" customWidth="1"/>
    <col min="10" max="10" width="0.54296875" style="58" customWidth="1"/>
    <col min="11" max="11" width="9.1796875" style="58" customWidth="1"/>
    <col min="12" max="12" width="1.1796875" style="58" customWidth="1"/>
    <col min="13" max="16384" width="12.453125" style="58"/>
  </cols>
  <sheetData>
    <row r="1" spans="1:8" ht="21" customHeight="1" thickBot="1">
      <c r="A1" s="179" t="s">
        <v>87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86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102344791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96440102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5019027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2194657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205998577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496227969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350000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13846348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200832056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179482092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500000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15000000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2000000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18888929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1000073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933177467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1139176044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85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372334217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5300000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100362186.7048659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17084009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1212000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17600000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513892412.70486593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651248155.70486593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.15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91</v>
      </c>
      <c r="C50" s="25"/>
      <c r="D50" s="25"/>
      <c r="E50" s="217"/>
      <c r="F50" s="58"/>
      <c r="G50" s="58"/>
    </row>
    <row r="51" spans="1:7">
      <c r="A51" s="63"/>
      <c r="B51" s="13" t="s">
        <v>92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93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June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2025-06-18T14:53:05Z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