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5724BAD6-F582-47B6-8028-3F8FFC406723}" xr6:coauthVersionLast="47" xr6:coauthVersionMax="47" xr10:uidLastSave="{00000000-0000-0000-0000-000000000000}"/>
  <bookViews>
    <workbookView xWindow="31470" yWindow="795" windowWidth="20355" windowHeight="14790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22" i="6"/>
  <c r="D9" i="6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  <c r="D23" i="6" l="1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<sst xmlns="http://schemas.openxmlformats.org/spreadsheetml/2006/main" count="134" uniqueCount="96">
  <si>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</si>
  <si>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</si>
  <si>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</si>
  <si>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</si>
  <si>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</si>
  <si>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</si>
  <si>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</si>
  <si>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</si>
  <si>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</si>
  <si>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</si>
  <si>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</si>
  <si>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</si>
  <si>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</si>
  <si>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</si>
  <si>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</si>
  <si>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</si>
  <si>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</si>
  <si>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</si>
  <si>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</si>
  <si>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</si>
  <si>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</si>
  <si>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</si>
  <si>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</si>
  <si>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</si>
  <si>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</si>
  <si>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</si>
  <si>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</si>
  <si>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</si>
  <si>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</si>
  <si>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</si>
  <si>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</si>
  <si>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</si>
  <si>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</si>
  <si>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</si>
  <si>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</si>
  <si>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</si>
  <si>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</si>
  <si>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</si>
  <si>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</si>
  <si>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</si>
  <si>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</si>
  <si>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</si>
  <si>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</si>
  <si>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</si>
  <si>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</si>
  <si>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</si>
  <si>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</si>
  <si>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</si>
  <si>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</si>
  <si>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</si>
  <si>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</si>
  <si>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</si>
  <si>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</si>
  <si>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</si>
  <si>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</si>
  <si>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</si>
  <si>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</si>
  <si>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</si>
  <si>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</si>
  <si>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</si>
  <si>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</si>
  <si>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</si>
  <si>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</si>
  <si>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</si>
  <si>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</si>
  <si>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</si>
  <si>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</si>
  <si>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</si>
  <si>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</si>
  <si>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</si>
  <si>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</si>
  <si>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</si>
  <si>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</si>
  <si>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</si>
  <si>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</si>
  <si>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</si>
  <si>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</si>
  <si>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</si>
  <si>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</si>
  <si>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</si>
  <si>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</si>
  <si>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</si>
  <si>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</si>
  <si>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</si>
  <si>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1/1/2025.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</si>
  <si>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</si>
  <si>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</si>
  <si>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</si>
  <si>
    <r>
      <t xml:space="preserve">FY25 Avg Monthly Grant </t>
    </r>
    <r>
      <rPr>
        <b/>
        <vertAlign val="superscript"/>
        <sz val="10"/>
        <rFont val="Arial"/>
        <family val="2"/>
      </rPr>
      <t>(2)</t>
    </r>
  </si>
  <si>
    <r>
      <t xml:space="preserve">FY25 Avg Monthly Grant </t>
    </r>
    <r>
      <rPr>
        <b/>
        <vertAlign val="superscript"/>
        <sz val="10"/>
        <rFont val="Arial"/>
        <family val="2"/>
      </rPr>
      <t>(3)</t>
    </r>
  </si>
  <si>
    <t>FY26 Target (Subject to change)</t>
  </si>
  <si>
    <t>FY26 Appropriations</t>
  </si>
  <si>
    <t>FY26</t>
  </si>
  <si>
    <t>As of 
Sept 2025</t>
  </si>
  <si>
    <t>As of 
Oct 2025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</si>
  <si>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FY25 Average Monthly Grant for TAFDC and EAEDC is a calculation based on the average monthly spending and the monthly caseload.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</si>
</sst>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topLeftCell="A7" zoomScale="90" zoomScaleNormal="100" zoomScalePageLayoutView="90" workbookViewId="0">
      <selection activeCell="B22" sqref="B22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94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41205</v>
      </c>
      <c r="C7" s="191">
        <v>41726</v>
      </c>
      <c r="D7" s="182">
        <f>(B7-C7)</f>
        <v>-521</v>
      </c>
      <c r="E7" s="183">
        <f>(B7-C7)/C7</f>
        <v>-1.2486219623256483E-2</v>
      </c>
      <c r="F7" s="184"/>
      <c r="I7" s="111"/>
      <c r="K7" s="110"/>
    </row>
    <row r="8" spans="1:240" ht="16.5" customHeight="1" thickBot="1">
      <c r="A8" s="45" t="s">
        <v>63</v>
      </c>
      <c r="B8" s="192">
        <v>104574</v>
      </c>
      <c r="C8" s="192">
        <v>106241</v>
      </c>
      <c r="D8" s="185">
        <f>(B8-C8)</f>
        <v>-1667</v>
      </c>
      <c r="E8" s="186">
        <f>(B8-C8)/C8</f>
        <v>-1.5690740862755435E-2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94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33216</v>
      </c>
      <c r="C14" s="191">
        <v>33148</v>
      </c>
      <c r="D14" s="132">
        <f>(B14-C14)</f>
        <v>68</v>
      </c>
      <c r="E14" s="77">
        <f>(B14-C14)/C14</f>
        <v>2.0514058163388438E-3</v>
      </c>
      <c r="F14" s="78"/>
    </row>
    <row r="15" spans="1:240" ht="16.5" customHeight="1" thickBot="1">
      <c r="A15" s="45" t="s">
        <v>63</v>
      </c>
      <c r="B15" s="192">
        <v>33354</v>
      </c>
      <c r="C15" s="192">
        <v>33299</v>
      </c>
      <c r="D15" s="133">
        <f>(B15-C15)</f>
        <v>55</v>
      </c>
      <c r="E15" s="46">
        <f>(B15-C15)/C15</f>
        <v>1.6517012522898585E-3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94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167207</v>
      </c>
      <c r="C21" s="193">
        <v>167343</v>
      </c>
      <c r="D21" s="132">
        <f>(B21-C21)</f>
        <v>-136</v>
      </c>
      <c r="E21" s="77">
        <f>(B21-C21)/C21</f>
        <v>-8.1270205506056418E-4</v>
      </c>
      <c r="F21" s="76"/>
    </row>
    <row r="22" spans="1:6" ht="16.5" customHeight="1" thickBot="1">
      <c r="A22" s="45" t="s">
        <v>63</v>
      </c>
      <c r="B22" s="194">
        <v>167207</v>
      </c>
      <c r="C22" s="194">
        <v>167343</v>
      </c>
      <c r="D22" s="133">
        <f>(B22-C22)</f>
        <v>-136</v>
      </c>
      <c r="E22" s="46">
        <f>(B22-C22)/C22</f>
        <v>-8.1270205506056418E-4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93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654932</v>
      </c>
      <c r="C28" s="193">
        <v>656632</v>
      </c>
      <c r="D28" s="169">
        <f>(B28-C28)</f>
        <v>-1700</v>
      </c>
      <c r="E28" s="170">
        <f>(B28-C28)/C28</f>
        <v>-2.5889691638543355E-3</v>
      </c>
      <c r="F28" s="171"/>
    </row>
    <row r="29" spans="1:6" ht="16.5" customHeight="1" thickBot="1">
      <c r="A29" s="172" t="s">
        <v>63</v>
      </c>
      <c r="B29" s="194">
        <v>1064245</v>
      </c>
      <c r="C29" s="194">
        <v>1068848</v>
      </c>
      <c r="D29" s="173">
        <f>(B29-C29)</f>
        <v>-4603</v>
      </c>
      <c r="E29" s="174">
        <f>(B29-C29)/C29</f>
        <v>-4.3065056958519823E-3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 ht="12.5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November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tabSelected="1" view="pageLayout" topLeftCell="A35" zoomScaleNormal="115" workbookViewId="0">
      <selection activeCell="A51" sqref="A51:H51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564</v>
      </c>
      <c r="C5" s="5"/>
      <c r="D5" s="180">
        <v>604</v>
      </c>
      <c r="E5" s="136"/>
      <c r="G5" s="136"/>
    </row>
    <row r="6" spans="1:10">
      <c r="A6" s="2" t="s">
        <v>1</v>
      </c>
      <c r="B6" s="6">
        <v>713</v>
      </c>
      <c r="C6" s="7"/>
      <c r="D6" s="180">
        <v>753</v>
      </c>
      <c r="E6" s="136"/>
      <c r="G6" s="136"/>
    </row>
    <row r="7" spans="1:10">
      <c r="A7" s="2" t="s">
        <v>2</v>
      </c>
      <c r="B7" s="6">
        <v>861</v>
      </c>
      <c r="C7" s="7"/>
      <c r="D7" s="180">
        <v>901</v>
      </c>
      <c r="E7" s="136"/>
      <c r="G7" s="136"/>
    </row>
    <row r="8" spans="1:10">
      <c r="A8" s="2" t="s">
        <v>3</v>
      </c>
      <c r="B8" s="6">
        <v>1003</v>
      </c>
      <c r="C8" s="7"/>
      <c r="D8" s="180">
        <v>1043</v>
      </c>
      <c r="E8" s="136"/>
      <c r="G8" s="136"/>
    </row>
    <row r="9" spans="1:10">
      <c r="A9" s="2" t="s">
        <v>64</v>
      </c>
      <c r="B9" s="6">
        <v>153</v>
      </c>
      <c r="C9" s="7"/>
      <c r="D9" s="180">
        <v>153</v>
      </c>
      <c r="E9" s="136"/>
      <c r="G9" s="136"/>
    </row>
    <row r="10" spans="1:10" ht="15.5" thickBot="1">
      <c r="A10" s="196" t="s">
        <v>88</v>
      </c>
      <c r="B10" s="197"/>
      <c r="C10" s="198"/>
      <c r="D10" s="205">
        <v>718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441.1</v>
      </c>
      <c r="C16" s="261"/>
      <c r="D16" s="251"/>
    </row>
    <row r="17" spans="1:10">
      <c r="A17" s="142" t="s">
        <v>1</v>
      </c>
      <c r="B17" s="260">
        <v>573.9</v>
      </c>
      <c r="C17" s="261"/>
      <c r="D17" s="251"/>
    </row>
    <row r="18" spans="1:10">
      <c r="A18" s="142" t="s">
        <v>2</v>
      </c>
      <c r="B18" s="260">
        <v>706.7</v>
      </c>
      <c r="C18" s="261"/>
      <c r="D18" s="251"/>
    </row>
    <row r="19" spans="1:10">
      <c r="A19" s="142" t="s">
        <v>3</v>
      </c>
      <c r="B19" s="260">
        <v>839.7</v>
      </c>
      <c r="C19" s="261"/>
      <c r="D19" s="251"/>
    </row>
    <row r="20" spans="1:10">
      <c r="A20" s="143" t="s">
        <v>64</v>
      </c>
      <c r="B20" s="260">
        <v>133.1</v>
      </c>
      <c r="C20" s="261"/>
      <c r="D20" s="251"/>
    </row>
    <row r="21" spans="1:10" ht="15.75" customHeight="1" thickBot="1">
      <c r="A21" s="199" t="s">
        <v>89</v>
      </c>
      <c r="B21" s="200"/>
      <c r="C21" s="258">
        <v>468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1006.26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997.4</v>
      </c>
      <c r="E31" s="153">
        <v>967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732.25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95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83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84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November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C13" sqref="C13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17968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1796875" style="58" customWidth="1"/>
    <col min="9" max="9" width="8.26953125" style="58" customWidth="1"/>
    <col min="10" max="10" width="0.54296875" style="58" customWidth="1"/>
    <col min="11" max="11" width="9.1796875" style="58" customWidth="1"/>
    <col min="12" max="12" width="1.1796875" style="58" customWidth="1"/>
    <col min="13" max="16384" width="12.453125" style="58"/>
  </cols>
  <sheetData>
    <row r="1" spans="1:8" ht="21" customHeight="1" thickBot="1">
      <c r="A1" s="179" t="s">
        <v>91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92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106937411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101262107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5294419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2329397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215823334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466729423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8359783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13862439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195347995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208990924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356537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20100000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20557862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990072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940345035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1156168369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90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372134217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9000000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108015760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17847878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1098000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18700000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526795855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664151598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.15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85</v>
      </c>
      <c r="C50" s="25"/>
      <c r="D50" s="25"/>
      <c r="E50" s="217"/>
      <c r="F50" s="58"/>
      <c r="G50" s="58"/>
    </row>
    <row r="51" spans="1:7">
      <c r="A51" s="63"/>
      <c r="B51" s="13" t="s">
        <v>86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87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November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2026-02-02T21:07:12Z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