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facts figures\2021\"/>
    </mc:Choice>
  </mc:AlternateContent>
  <xr:revisionPtr revIDLastSave="0" documentId="8_{CC3F4949-325C-41E8-9424-4CAABBEAA065}" xr6:coauthVersionLast="41" xr6:coauthVersionMax="41" xr10:uidLastSave="{00000000-0000-0000-0000-000000000000}"/>
  <bookViews>
    <workbookView xWindow="885" yWindow="1575" windowWidth="22680" windowHeight="8565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9" i="6" l="1"/>
  <c r="D22" i="6"/>
  <c r="D23" i="6" s="1"/>
  <c r="E28" i="4" l="1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<sst xmlns="http://schemas.openxmlformats.org/spreadsheetml/2006/main" count="135" uniqueCount="100">
  <si>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</si>
  <si>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</si>
  <si>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</si>
  <si>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</si>
  <si>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</si>
  <si>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</si>
  <si>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</si>
  <si>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</si>
  <si>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</si>
  <si>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</si>
  <si>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</si>
  <si>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</si>
  <si>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</si>
  <si>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</si>
  <si>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</si>
  <si>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</si>
  <si>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</si>
  <si>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</si>
  <si>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</si>
  <si>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</si>
  <si>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</si>
  <si>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</si>
  <si>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</si>
  <si>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</si>
  <si>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</si>
  <si>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</si>
  <si>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</si>
  <si>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</si>
  <si>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</si>
  <si>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</si>
  <si>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</si>
  <si>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</si>
  <si>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</si>
  <si>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</si>
  <si>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</si>
  <si>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</si>
  <si>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</si>
  <si>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</si>
  <si>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</si>
  <si>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</si>
  <si>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</si>
  <si>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</si>
  <si>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</si>
  <si>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</si>
  <si>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</si>
  <si>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</si>
  <si>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</si>
  <si>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</si>
  <si>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</si>
  <si>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</si>
  <si>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</si>
  <si>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</si>
  <si>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</si>
  <si>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</si>
  <si>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</si>
  <si>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</si>
  <si>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</si>
  <si>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</si>
  <si>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</si>
  <si>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</si>
  <si>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</si>
  <si>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</si>
  <si>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</si>
  <si>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</si>
  <si>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</si>
  <si>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</si>
  <si>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</si>
  <si>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</si>
  <si>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</si>
  <si>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</si>
  <si>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</si>
  <si>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</si>
  <si>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</si>
  <si>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</si>
  <si>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</si>
  <si>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</si>
  <si>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</si>
  <si>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</si>
  <si>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</si>
  <si>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</si>
  <si>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</si>
  <si>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</si>
  <si>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</si>
  <si>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</si>
  <si>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</si>
  <si>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</si>
  <si>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</si>
  <si>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</si>
  <si>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</si>
  <si>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</si>
  <si>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</si>
  <si>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</si>
  <si>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</si>
  <si>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</si>
  <si>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</si>
  <si>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GAA</t>
  </si>
  <si>
    <t>FY22 Target 
(Subject to change)</t>
  </si>
  <si>
    <t>As of 
August
2021</t>
  </si>
  <si>
    <t>As of 
September
 2021</t>
  </si>
  <si>
    <t>As of 
September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</si>
</sst>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4" zoomScale="90" zoomScaleNormal="100" zoomScalePageLayoutView="90" workbookViewId="0">
      <selection activeCell="E29" sqref="E29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22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18</v>
      </c>
      <c r="C5" s="41"/>
      <c r="D5" s="42"/>
      <c r="E5" s="41"/>
      <c r="F5" s="43"/>
    </row>
    <row r="6" spans="1:240" ht="39.950000000000003" customHeight="1">
      <c r="A6" s="45"/>
      <c r="B6" s="173" t="s">
        <v>98</v>
      </c>
      <c r="C6" s="173" t="s">
        <v>19</v>
      </c>
      <c r="D6" s="46" t="s">
        <v>20</v>
      </c>
      <c r="E6" s="46" t="s">
        <v>21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4">
        <v>27800</v>
      </c>
      <c r="C7" s="234">
        <v>24646</v>
      </c>
      <c r="D7" s="225">
        <f>(B7-C7)</f>
        <v>3154</v>
      </c>
      <c r="E7" s="226">
        <f>(B7-C7)/C7</f>
        <v>0.12797208471962995</v>
      </c>
      <c r="F7" s="227"/>
      <c r="I7" s="120"/>
      <c r="K7" s="119"/>
    </row>
    <row r="8" spans="1:240" ht="16.5" customHeight="1" thickBot="1">
      <c r="A8" s="49" t="s">
        <v>65</v>
      </c>
      <c r="B8" s="235">
        <v>66750</v>
      </c>
      <c r="C8" s="235">
        <v>57210</v>
      </c>
      <c r="D8" s="228">
        <f>(B8-C8)</f>
        <v>9540</v>
      </c>
      <c r="E8" s="229">
        <f>(B8-C8)/C8</f>
        <v>0.16675406397482959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39.950000000000003" customHeight="1">
      <c r="A13" s="45"/>
      <c r="B13" s="173" t="s">
        <v>98</v>
      </c>
      <c r="C13" s="173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4">
        <v>20936</v>
      </c>
      <c r="C14" s="234">
        <v>20200</v>
      </c>
      <c r="D14" s="171">
        <f>(B14-C14)</f>
        <v>736</v>
      </c>
      <c r="E14" s="83">
        <f>(B14-C14)/C14</f>
        <v>3.6435643564356433E-2</v>
      </c>
      <c r="F14" s="84"/>
    </row>
    <row r="15" spans="1:240" ht="16.5" customHeight="1" thickBot="1">
      <c r="A15" s="49" t="s">
        <v>65</v>
      </c>
      <c r="B15" s="235">
        <v>20817</v>
      </c>
      <c r="C15" s="235">
        <v>20322</v>
      </c>
      <c r="D15" s="172">
        <f>(B15-C15)</f>
        <v>495</v>
      </c>
      <c r="E15" s="50">
        <f>(B15-C15)/C15</f>
        <v>2.4357838795394153E-2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39.950000000000003" customHeight="1">
      <c r="A20" s="45"/>
      <c r="B20" s="173" t="s">
        <v>99</v>
      </c>
      <c r="C20" s="173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6">
        <v>180725</v>
      </c>
      <c r="C21" s="236">
        <v>181207</v>
      </c>
      <c r="D21" s="171">
        <f>(B21-C21)</f>
        <v>-482</v>
      </c>
      <c r="E21" s="83">
        <f>(B21-C21)/C21</f>
        <v>-2.6599413929925446E-3</v>
      </c>
      <c r="F21" s="82"/>
    </row>
    <row r="22" spans="1:6" ht="16.5" customHeight="1" thickBot="1">
      <c r="A22" s="49" t="s">
        <v>65</v>
      </c>
      <c r="B22" s="237">
        <v>180725</v>
      </c>
      <c r="C22" s="237">
        <v>181207</v>
      </c>
      <c r="D22" s="172">
        <f>(B22-C22)</f>
        <v>-482</v>
      </c>
      <c r="E22" s="50">
        <f>(B22-C22)/C22</f>
        <v>-2.6599413929925446E-3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84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39.950000000000003" customHeight="1">
      <c r="A27" s="45"/>
      <c r="B27" s="173" t="s">
        <v>97</v>
      </c>
      <c r="C27" s="173" t="s">
        <v>19</v>
      </c>
      <c r="D27" s="46" t="s">
        <v>20</v>
      </c>
      <c r="E27" s="46" t="s">
        <v>21</v>
      </c>
      <c r="F27" s="47"/>
    </row>
    <row r="28" spans="1:6" ht="16.5" customHeight="1">
      <c r="A28" s="211" t="s">
        <v>67</v>
      </c>
      <c r="B28" s="236">
        <v>573826</v>
      </c>
      <c r="C28" s="236">
        <v>571410</v>
      </c>
      <c r="D28" s="212">
        <f>(B28-C28)</f>
        <v>2416</v>
      </c>
      <c r="E28" s="213">
        <f>(B28-C28)/C28</f>
        <v>4.2281374144659701E-3</v>
      </c>
      <c r="F28" s="214"/>
    </row>
    <row r="29" spans="1:6" ht="16.5" customHeight="1" thickBot="1">
      <c r="A29" s="215" t="s">
        <v>65</v>
      </c>
      <c r="B29" s="237">
        <v>962835</v>
      </c>
      <c r="C29" s="237">
        <v>960411</v>
      </c>
      <c r="D29" s="216">
        <f>(B29-C29)</f>
        <v>2424</v>
      </c>
      <c r="E29" s="217">
        <f>(B29-C29)/C29</f>
        <v>2.5239194469867587E-3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55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>
      <c r="A34" s="271" t="s">
        <v>85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zoomScaleNormal="115" workbookViewId="0">
      <selection activeCell="K9" sqref="K9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73" t="s">
        <v>8</v>
      </c>
      <c r="C3" s="273"/>
      <c r="D3" s="274"/>
      <c r="E3" s="272"/>
      <c r="F3" s="272"/>
      <c r="G3" s="272"/>
      <c r="H3" s="174"/>
      <c r="J3" s="247"/>
    </row>
    <row r="4" spans="1:10" ht="13.5" customHeight="1">
      <c r="A4" s="179" t="s">
        <v>31</v>
      </c>
      <c r="B4" s="180" t="s">
        <v>6</v>
      </c>
      <c r="C4" s="180"/>
      <c r="D4" s="224" t="s">
        <v>7</v>
      </c>
      <c r="E4" s="175"/>
      <c r="F4" s="174"/>
      <c r="G4" s="176"/>
      <c r="H4" s="174"/>
    </row>
    <row r="5" spans="1:10">
      <c r="A5" s="1" t="s">
        <v>0</v>
      </c>
      <c r="B5" s="4">
        <v>427</v>
      </c>
      <c r="C5" s="5"/>
      <c r="D5" s="223">
        <v>467</v>
      </c>
      <c r="E5" s="177"/>
      <c r="F5" s="174"/>
      <c r="G5" s="177"/>
      <c r="H5" s="174"/>
    </row>
    <row r="6" spans="1:10">
      <c r="A6" s="2" t="s">
        <v>1</v>
      </c>
      <c r="B6" s="6">
        <v>540</v>
      </c>
      <c r="C6" s="7"/>
      <c r="D6" s="223">
        <v>580</v>
      </c>
      <c r="E6" s="177"/>
      <c r="F6" s="174"/>
      <c r="G6" s="177"/>
      <c r="H6" s="174"/>
    </row>
    <row r="7" spans="1:10">
      <c r="A7" s="2" t="s">
        <v>2</v>
      </c>
      <c r="B7" s="6">
        <v>652</v>
      </c>
      <c r="C7" s="7"/>
      <c r="D7" s="223">
        <v>692</v>
      </c>
      <c r="E7" s="177"/>
      <c r="F7" s="174"/>
      <c r="G7" s="177"/>
      <c r="H7" s="174"/>
    </row>
    <row r="8" spans="1:10">
      <c r="A8" s="2" t="s">
        <v>3</v>
      </c>
      <c r="B8" s="6">
        <v>760</v>
      </c>
      <c r="C8" s="7"/>
      <c r="D8" s="223">
        <v>800</v>
      </c>
      <c r="E8" s="177"/>
      <c r="F8" s="174"/>
      <c r="G8" s="177"/>
      <c r="H8" s="174"/>
    </row>
    <row r="9" spans="1:10">
      <c r="A9" s="2" t="s">
        <v>66</v>
      </c>
      <c r="B9" s="6">
        <v>116</v>
      </c>
      <c r="C9" s="7"/>
      <c r="D9" s="223">
        <v>116</v>
      </c>
      <c r="E9" s="177"/>
      <c r="F9" s="174"/>
      <c r="G9" s="177"/>
      <c r="H9" s="174"/>
    </row>
    <row r="10" spans="1:10" ht="15" thickBot="1">
      <c r="A10" s="240" t="s">
        <v>91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38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17</v>
      </c>
      <c r="B13" s="131"/>
      <c r="E13" s="3"/>
      <c r="F13" s="3"/>
      <c r="G13" s="3"/>
    </row>
    <row r="14" spans="1:10" ht="13.5" thickTop="1">
      <c r="A14" s="183"/>
      <c r="B14" s="285"/>
      <c r="C14" s="286"/>
      <c r="D14" s="287"/>
    </row>
    <row r="15" spans="1:10">
      <c r="A15" s="179" t="s">
        <v>31</v>
      </c>
      <c r="B15" s="288" t="s">
        <v>68</v>
      </c>
      <c r="C15" s="282"/>
      <c r="D15" s="282"/>
    </row>
    <row r="16" spans="1:10">
      <c r="A16" s="1" t="s">
        <v>0</v>
      </c>
      <c r="B16" s="280">
        <v>334.1</v>
      </c>
      <c r="C16" s="281"/>
      <c r="D16" s="282"/>
    </row>
    <row r="17" spans="1:10">
      <c r="A17" s="184" t="s">
        <v>1</v>
      </c>
      <c r="B17" s="280">
        <v>434.7</v>
      </c>
      <c r="C17" s="281"/>
      <c r="D17" s="282"/>
    </row>
    <row r="18" spans="1:10">
      <c r="A18" s="184" t="s">
        <v>2</v>
      </c>
      <c r="B18" s="280">
        <f>434.7+100</f>
        <v>534.70000000000005</v>
      </c>
      <c r="C18" s="281"/>
      <c r="D18" s="282"/>
    </row>
    <row r="19" spans="1:10">
      <c r="A19" s="184" t="s">
        <v>3</v>
      </c>
      <c r="B19" s="280">
        <f>B18+100.8</f>
        <v>635.5</v>
      </c>
      <c r="C19" s="281"/>
      <c r="D19" s="282"/>
    </row>
    <row r="20" spans="1:10">
      <c r="A20" s="185" t="s">
        <v>66</v>
      </c>
      <c r="B20" s="280">
        <v>100.8</v>
      </c>
      <c r="C20" s="281"/>
      <c r="D20" s="282"/>
    </row>
    <row r="21" spans="1:10" ht="15.75" customHeight="1" thickBot="1">
      <c r="A21" s="243" t="s">
        <v>92</v>
      </c>
      <c r="B21" s="244"/>
      <c r="C21" s="278">
        <v>342.98</v>
      </c>
      <c r="D21" s="27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9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81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34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35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36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33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37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.5" thickBot="1">
      <c r="A32" s="17" t="s">
        <v>35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46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73</v>
      </c>
      <c r="C35" s="208"/>
      <c r="D35" s="208"/>
      <c r="E35" s="275"/>
      <c r="F35" s="276"/>
      <c r="G35" s="276"/>
      <c r="H35" s="277"/>
    </row>
    <row r="36" spans="1:13" ht="32.1" customHeight="1">
      <c r="A36" s="143"/>
      <c r="B36" s="190" t="s">
        <v>72</v>
      </c>
      <c r="C36" s="209"/>
      <c r="D36" s="210" t="s">
        <v>74</v>
      </c>
      <c r="E36" s="267" t="s">
        <v>86</v>
      </c>
      <c r="F36" s="266"/>
      <c r="G36" s="210" t="s">
        <v>88</v>
      </c>
      <c r="H36" s="87"/>
      <c r="M36" s="192"/>
    </row>
    <row r="37" spans="1:13" ht="21.75" customHeight="1">
      <c r="A37" s="144" t="s">
        <v>31</v>
      </c>
      <c r="B37" s="207" t="s">
        <v>70</v>
      </c>
      <c r="C37" s="209"/>
      <c r="D37" s="207" t="s">
        <v>71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15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16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.5" thickBot="1">
      <c r="A46" s="146" t="s">
        <v>66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56</v>
      </c>
      <c r="B48" s="111"/>
      <c r="C48" s="112"/>
      <c r="D48" s="94"/>
    </row>
    <row r="49" spans="1:13" s="105" customFormat="1" ht="30" customHeight="1">
      <c r="A49" s="284" t="s">
        <v>93</v>
      </c>
      <c r="B49" s="284"/>
      <c r="C49" s="284"/>
      <c r="D49" s="284"/>
      <c r="E49" s="284"/>
      <c r="F49" s="284"/>
      <c r="G49" s="284"/>
      <c r="H49" s="284"/>
    </row>
    <row r="50" spans="1:13" s="105" customFormat="1" ht="30" customHeight="1">
      <c r="A50" s="284" t="s">
        <v>82</v>
      </c>
      <c r="B50" s="284"/>
      <c r="C50" s="284"/>
      <c r="D50" s="284"/>
      <c r="E50" s="284"/>
      <c r="F50" s="284"/>
      <c r="G50" s="284"/>
      <c r="H50" s="284"/>
    </row>
    <row r="51" spans="1:13" s="105" customFormat="1" ht="30" customHeight="1">
      <c r="A51" s="283" t="s">
        <v>87</v>
      </c>
      <c r="B51" s="283"/>
      <c r="C51" s="283"/>
      <c r="D51" s="283"/>
      <c r="E51" s="283"/>
      <c r="F51" s="283"/>
      <c r="G51" s="283"/>
      <c r="H51" s="283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October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="90" zoomScaleNormal="100" zoomScalePageLayoutView="90" workbookViewId="0">
      <selection activeCell="H49" sqref="H49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15.42578125" style="124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222" t="s">
        <v>94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26</v>
      </c>
      <c r="B5" s="16" t="s">
        <v>47</v>
      </c>
      <c r="C5" s="16"/>
      <c r="D5" s="71">
        <v>67297970</v>
      </c>
      <c r="E5" s="148"/>
      <c r="F5" s="148"/>
      <c r="G5" s="152"/>
      <c r="H5" s="125"/>
      <c r="I5" s="95"/>
    </row>
    <row r="6" spans="1:9">
      <c r="A6" s="69"/>
      <c r="B6" s="16" t="s">
        <v>44</v>
      </c>
      <c r="C6" s="16"/>
      <c r="D6" s="71">
        <v>83205764</v>
      </c>
      <c r="E6" s="148"/>
      <c r="F6" s="148"/>
      <c r="G6" s="152"/>
      <c r="H6" s="126"/>
      <c r="I6" s="71"/>
    </row>
    <row r="7" spans="1:9">
      <c r="A7" s="69"/>
      <c r="B7" s="16" t="s">
        <v>50</v>
      </c>
      <c r="C7" s="16"/>
      <c r="D7" s="71">
        <v>3873032</v>
      </c>
      <c r="E7" s="148"/>
      <c r="F7" s="148"/>
      <c r="G7" s="152"/>
      <c r="H7" s="126"/>
      <c r="I7" s="92"/>
    </row>
    <row r="8" spans="1:9" ht="15" customHeight="1">
      <c r="A8" s="69"/>
      <c r="B8" s="16" t="s">
        <v>45</v>
      </c>
      <c r="C8" s="16"/>
      <c r="D8" s="238">
        <v>1790076</v>
      </c>
      <c r="E8" s="148"/>
      <c r="F8" s="153"/>
      <c r="G8" s="152"/>
      <c r="I8" s="92"/>
    </row>
    <row r="9" spans="1:9">
      <c r="A9" s="69"/>
      <c r="B9" s="136" t="s">
        <v>23</v>
      </c>
      <c r="C9" s="138"/>
      <c r="D9" s="189">
        <f>SUM(D5:D8)</f>
        <v>156166842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27</v>
      </c>
      <c r="B11" s="16" t="s">
        <v>5</v>
      </c>
      <c r="C11" s="16"/>
      <c r="D11" s="71">
        <v>275916458</v>
      </c>
      <c r="E11" s="148"/>
      <c r="F11" s="148"/>
      <c r="G11" s="152"/>
      <c r="H11" s="126"/>
      <c r="I11" s="92"/>
    </row>
    <row r="12" spans="1:9">
      <c r="A12" s="69"/>
      <c r="B12" s="98" t="s">
        <v>52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64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48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17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76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80</v>
      </c>
      <c r="C17" s="75"/>
      <c r="D17" s="71">
        <v>13000000</v>
      </c>
      <c r="E17" s="250"/>
      <c r="F17" s="148"/>
      <c r="G17" s="188"/>
      <c r="H17" s="126"/>
      <c r="I17" s="70"/>
    </row>
    <row r="18" spans="1:9">
      <c r="A18" s="187"/>
      <c r="B18" s="75" t="s">
        <v>83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49</v>
      </c>
      <c r="C19" s="16"/>
      <c r="D19" s="71">
        <v>16050103</v>
      </c>
      <c r="E19" s="148"/>
      <c r="F19" s="148"/>
      <c r="G19" s="152"/>
      <c r="H19" s="126"/>
      <c r="I19" s="92"/>
    </row>
    <row r="20" spans="1:9">
      <c r="A20" s="69"/>
      <c r="B20" s="16" t="s">
        <v>63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69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24</v>
      </c>
      <c r="C22" s="138"/>
      <c r="D22" s="189">
        <f>SUM(D11:D21)</f>
        <v>631961748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25</v>
      </c>
      <c r="C23" s="137"/>
      <c r="D23" s="189">
        <f>+D22+D9</f>
        <v>788128590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39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28</v>
      </c>
      <c r="B35" s="97"/>
      <c r="C35" s="289" t="s">
        <v>96</v>
      </c>
      <c r="D35" s="289"/>
      <c r="E35" s="289"/>
      <c r="F35" s="289"/>
      <c r="G35" s="290"/>
    </row>
    <row r="36" spans="1:9">
      <c r="A36" s="69" t="s">
        <v>53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40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51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41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42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7.25">
      <c r="A41" s="69" t="s">
        <v>43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29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54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30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9.9499999999999993" customHeight="1" thickTop="1"/>
    <row r="47" spans="1:9" ht="9.9499999999999993" customHeight="1"/>
    <row r="48" spans="1:9" ht="19.5" customHeight="1" thickBot="1">
      <c r="A48" s="222" t="s">
        <v>59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57</v>
      </c>
      <c r="B49" s="28" t="s">
        <v>77</v>
      </c>
      <c r="C49" s="28"/>
      <c r="D49" s="28"/>
      <c r="E49" s="291" t="s">
        <v>89</v>
      </c>
      <c r="F49" s="291"/>
      <c r="G49" s="292"/>
      <c r="H49" s="130"/>
    </row>
    <row r="50" spans="1:8">
      <c r="A50" s="69"/>
      <c r="B50" s="14" t="s">
        <v>78</v>
      </c>
      <c r="C50" s="14"/>
      <c r="D50" s="33"/>
      <c r="E50" s="293" t="s">
        <v>90</v>
      </c>
      <c r="F50" s="294"/>
      <c r="G50" s="165"/>
      <c r="H50" s="130"/>
    </row>
    <row r="51" spans="1:8" ht="15.75" thickBot="1">
      <c r="A51" s="121" t="s">
        <v>58</v>
      </c>
      <c r="B51" s="122" t="s">
        <v>79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2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October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2021-10-19T20:34:38Z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