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massgov-my.sharepoint.com/personal/karen_robitaille_mass_gov/Documents/HomeDrive/Documents/Karen/Budget Docs/Multi-Yr Projections/DTC Filing 2024/DTC March 2024/Questions/"/>
    </mc:Choice>
  </mc:AlternateContent>
  <xr:revisionPtr revIDLastSave="44" documentId="8_{B14A9676-2FCD-4717-82D6-72CBB9BDD3D8}" xr6:coauthVersionLast="47" xr6:coauthVersionMax="47" xr10:uidLastSave="{7DFF2563-C121-4C97-A7A2-579406F3D0C7}"/>
  <bookViews>
    <workbookView xWindow="28680" yWindow="-120" windowWidth="20730" windowHeight="11160" xr2:uid="{00000000-000D-0000-FFFF-FFFF00000000}"/>
  </bookViews>
  <sheets>
    <sheet name="Sheet1" sheetId="1" r:id="rId1"/>
  </sheets>
  <definedNames>
    <definedName name="_xlnm.Print_Area" localSheetId="0">Sheet1!$A$2:$G$44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1" l="1"/>
  <c r="G33" i="1"/>
  <c r="G30" i="1"/>
  <c r="G6" i="1"/>
  <c r="F24" i="1"/>
  <c r="F8" i="1"/>
  <c r="F5" i="1"/>
  <c r="F40" i="1" l="1"/>
  <c r="F37" i="1"/>
  <c r="F33" i="1"/>
  <c r="F30" i="1"/>
  <c r="F26" i="1"/>
  <c r="F6" i="1"/>
  <c r="D37" i="1"/>
  <c r="F42" i="1" l="1"/>
  <c r="F44" i="1" s="1"/>
  <c r="G26" i="1" l="1"/>
  <c r="G42" i="1" s="1"/>
  <c r="D30" i="1" l="1"/>
  <c r="D33" i="1"/>
  <c r="D26" i="1"/>
  <c r="D6" i="1" l="1"/>
  <c r="D40" i="1" l="1"/>
  <c r="D42" i="1" s="1"/>
  <c r="D44" i="1" l="1"/>
</calcChain>
</file>

<file path=xl/sharedStrings.xml><?xml version="1.0" encoding="utf-8"?>
<sst xmlns="http://schemas.openxmlformats.org/spreadsheetml/2006/main" count="130" uniqueCount="69">
  <si>
    <t xml:space="preserve">FISCAL YEAR 2024 REGIONAL DEVELOPMENT GRANT </t>
  </si>
  <si>
    <t>Prior Year Earmarked Funds</t>
  </si>
  <si>
    <t>IMA</t>
  </si>
  <si>
    <t>Applicant</t>
  </si>
  <si>
    <t>FY2024 Request</t>
  </si>
  <si>
    <t>Purpose</t>
  </si>
  <si>
    <t>Proposed Funding</t>
  </si>
  <si>
    <t>Priorities</t>
  </si>
  <si>
    <t>as of 2/22/2023</t>
  </si>
  <si>
    <t>Priority One:  Expansion of existing regional PSAPs or RECCs through the addition of one (1) or more PSAPs to an existing regional PSAP or RECC, with an executed IMA</t>
  </si>
  <si>
    <t>Yes</t>
  </si>
  <si>
    <t>Norfolk County Control - (Abington, Holbrook, Norwood, Rockland, Sherborn &amp; Whitman {Holliston pending})</t>
  </si>
  <si>
    <t>Transitional Expenses, Equipment</t>
  </si>
  <si>
    <t>TOTAL PRIORITY ONE</t>
  </si>
  <si>
    <t>Priority Two:  Upgrade of Existing Regional PSAPs/RECCs</t>
  </si>
  <si>
    <t>Ayer RECC - (Shirley)</t>
  </si>
  <si>
    <t>Professional Services, Equipment</t>
  </si>
  <si>
    <t>Barnstable County Sheriff - (7 towns on Cape Cod)</t>
  </si>
  <si>
    <t>Equipment</t>
  </si>
  <si>
    <t>Berkshire County Sheriff - (26 communities in Western Mass)</t>
  </si>
  <si>
    <t xml:space="preserve"> </t>
  </si>
  <si>
    <t>Dukes County Sheriff - (7 towns on Martha's Vineyard)</t>
  </si>
  <si>
    <t>Duxbury / ROCCC - (Duxbury, Halifax, Hanover, Hanson, Plympton &amp; Rochester)</t>
  </si>
  <si>
    <t>Professional Services, Transitional Expenses, Equipment</t>
  </si>
  <si>
    <t>Metacomet - (Franklin, Mendon, Millville, Norfolk, Plainville &amp; Wrentham)</t>
  </si>
  <si>
    <t>Professional Services, Project Management, Transitional Expenses, Construction, Equipment</t>
  </si>
  <si>
    <t>Nashoba Valley - (Berlin, Bolton, Devens, Harvard, Lancaster &amp; Lunenburg)</t>
  </si>
  <si>
    <t>North Adams - (Clarksburg)</t>
  </si>
  <si>
    <t>Northern Middlesex RECC - (Dracut &amp; Tewksbury)</t>
  </si>
  <si>
    <t>Patriot RECC - (Ashby, Pepperell &amp; Townsend)</t>
  </si>
  <si>
    <t>Transition Expenses, Equipment</t>
  </si>
  <si>
    <t>Rutland - (Barre, Hubbardston, Oakham, Rutland &amp; Warren)</t>
  </si>
  <si>
    <t>SEMRECC - (Easton, Foxborough, Mansfield &amp; Norton)</t>
  </si>
  <si>
    <t>Professional Services, Transition Expenses, Construction for Bond</t>
  </si>
  <si>
    <t>South Shore RECC - (Cohasset, Hingham, Hull &amp; Norwell)</t>
  </si>
  <si>
    <t>South Worcester Cty Comm Center - (Dudley &amp; Webster)</t>
  </si>
  <si>
    <t>Wachusett RECC - (Holden, Paxton, Princeton &amp; West Boylston)</t>
  </si>
  <si>
    <t>Project Management, Equipment</t>
  </si>
  <si>
    <t>WESTCOMM  - (Chicopee, East Longmeadow, Longmeadow, Monson &amp; Ware)</t>
  </si>
  <si>
    <t>Project Management, Transition Expenses, Construction, Equipment</t>
  </si>
  <si>
    <t>Westfield RECC - (Southwick)</t>
  </si>
  <si>
    <t>Wilbraham RECC - (Hampden)</t>
  </si>
  <si>
    <t>TOTAL PRIORITY TWO</t>
  </si>
  <si>
    <t>Priority Three:  Development of new regional PSAPs or RECCs with an executed IMA previously funded under this grant program</t>
  </si>
  <si>
    <t>Acton - (Concord)</t>
  </si>
  <si>
    <t>Professional Services, Project Management, Transition Expenses, Equipment</t>
  </si>
  <si>
    <t>Braintree - (Randolph)</t>
  </si>
  <si>
    <t>Project Management, Construction, Equipment</t>
  </si>
  <si>
    <t>TOTAL PRIORITY THREE</t>
  </si>
  <si>
    <t xml:space="preserve">IMA </t>
  </si>
  <si>
    <t>Priority Four:  Development of new regional PSAPs or RECCs with an executed IMA</t>
  </si>
  <si>
    <t>Westborough - (Grafton)</t>
  </si>
  <si>
    <t>Professional Services, Project Management, A&amp;E, Construction, Equipment</t>
  </si>
  <si>
    <t>TOTAL PRIORITY FOUR</t>
  </si>
  <si>
    <t>Priority FIVE: 	Development of new regional PSAPs and RECCs or new expansion of existing regional PSAPs or RECCs through the addition of one (1) or more PSAPs to an existing regional PSAP or RECC, with letters of attestation only</t>
  </si>
  <si>
    <t>No</t>
  </si>
  <si>
    <t>Framingham - (Wayland)</t>
  </si>
  <si>
    <t>Transition Expenses, A&amp;E, Construction, Equipment</t>
  </si>
  <si>
    <t>Barnstable - (Sandwich &amp; Yarmouth)</t>
  </si>
  <si>
    <t>A&amp;E</t>
  </si>
  <si>
    <t>TOTAL PRIORITY FIVE</t>
  </si>
  <si>
    <t>Priority Six:  Development/expansion of regional secondary PSAPs</t>
  </si>
  <si>
    <t>TOTAL PRIORITY SIX</t>
  </si>
  <si>
    <t>Grand Total</t>
  </si>
  <si>
    <t>Allocation</t>
  </si>
  <si>
    <t>Variance</t>
  </si>
  <si>
    <t>Available Balance</t>
  </si>
  <si>
    <t>FY24 Expenditures YTD</t>
  </si>
  <si>
    <t>D.T.C. 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</si>
</sst>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_(&quot;$&quot;* #,##0_);_(&quot;$&quot;* \(#,##0\);_(&quot;$&quot;* &quot;-&quot;??_);_(@_)"/>
    <numFmt numFmtId="165" formatCode="&quot;$&quot;#,##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2"/>
      <color theme="1"/>
      <name val="Calibri"/>
      <family val="2"/>
      <scheme val="minor"/>
    </font>
    <font>
      <b/>
      <sz val="14"/>
      <color rgb="FFFF0000"/>
      <name val="Calibri"/>
      <family val="2"/>
      <scheme val="minor"/>
    </font>
    <font>
      <sz val="11"/>
      <name val="Calibri"/>
      <family val="2"/>
      <scheme val="minor"/>
    </font>
    <font>
      <b/>
      <sz val="12"/>
      <name val="Calibri"/>
      <family val="2"/>
      <scheme val="minor"/>
    </font>
    <font>
      <b/>
      <sz val="14"/>
      <name val="Calibri"/>
      <family val="2"/>
      <scheme val="minor"/>
    </font>
    <font>
      <b/>
      <sz val="12"/>
      <color rgb="FFFF0000"/>
      <name val="Calibri"/>
      <family val="2"/>
      <scheme val="minor"/>
    </font>
    <font>
      <b/>
      <sz val="12"/>
      <color theme="1"/>
      <name val="Calibri"/>
      <family val="2"/>
      <scheme val="minor"/>
    </font>
    <font>
      <sz val="16"/>
      <color theme="1"/>
      <name val="Calibri"/>
      <family val="2"/>
      <scheme val="minor"/>
    </font>
    <font>
      <b/>
      <i/>
      <sz val="13"/>
      <color theme="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b/>
      <i/>
      <sz val="12"/>
      <color theme="1"/>
      <name val="Calibri"/>
      <family val="2"/>
      <scheme val="minor"/>
    </font>
    <font>
      <b/>
      <i/>
      <sz val="12"/>
      <name val="Calibri"/>
      <family val="2"/>
      <scheme val="minor"/>
    </font>
    <font>
      <b/>
      <i/>
      <sz val="11"/>
      <name val="Calibri"/>
      <family val="2"/>
      <scheme val="minor"/>
    </font>
    <font>
      <b/>
      <sz val="10"/>
      <name val="Calibri"/>
      <family val="2"/>
      <scheme val="minor"/>
    </font>
    <font>
      <b/>
      <sz val="10"/>
      <color theme="1"/>
      <name val="Calibri"/>
      <family val="2"/>
      <scheme val="minor"/>
    </font>
    <font>
      <b/>
      <sz val="11"/>
      <name val="Calibri"/>
      <family val="2"/>
      <scheme val="minor"/>
    </font>
    <font>
      <b/>
      <sz val="11"/>
      <color rgb="FF000000"/>
      <name val="Calibri"/>
      <family val="2"/>
      <scheme val="minor"/>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5D9F1"/>
        <bgColor indexed="64"/>
      </patternFill>
    </fill>
  </fills>
  <borders count="23">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double">
        <color indexed="64"/>
      </right>
      <top/>
      <bottom style="double">
        <color indexed="64"/>
      </bottom>
      <diagonal/>
    </border>
    <border>
      <left/>
      <right/>
      <top style="double">
        <color indexed="64"/>
      </top>
      <bottom style="double">
        <color indexed="64"/>
      </bottom>
      <diagonal/>
    </border>
    <border>
      <left style="double">
        <color indexed="64"/>
      </left>
      <right style="double">
        <color indexed="64"/>
      </right>
      <top/>
      <bottom/>
      <diagonal/>
    </border>
    <border>
      <left style="double">
        <color indexed="64"/>
      </left>
      <right style="medium">
        <color indexed="64"/>
      </right>
      <top style="double">
        <color indexed="64"/>
      </top>
      <bottom/>
      <diagonal/>
    </border>
    <border>
      <left style="medium">
        <color indexed="64"/>
      </left>
      <right/>
      <top/>
      <bottom style="double">
        <color indexed="64"/>
      </bottom>
      <diagonal/>
    </border>
  </borders>
  <cellStyleXfs count="2">
    <xf numFmtId="0" fontId="0" fillId="0" borderId="0"/>
    <xf numFmtId="44" fontId="1" fillId="0" borderId="0" applyFont="0" applyFill="0" applyBorder="0" applyAlignment="0" applyProtection="0"/>
  </cellStyleXfs>
  <cellXfs count="109">
    <xf numFmtId="0" fontId="0" fillId="0" borderId="0" xfId="0"/>
    <xf numFmtId="0" fontId="3" fillId="0" borderId="0" xfId="0" applyFont="1"/>
    <xf numFmtId="0" fontId="4" fillId="0" borderId="1" xfId="0" applyFont="1" applyBorder="1" applyAlignment="1">
      <alignment horizontal="left" wrapText="1"/>
    </xf>
    <xf numFmtId="0" fontId="5"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8" fillId="2" borderId="1" xfId="0" applyFont="1" applyFill="1" applyBorder="1" applyAlignment="1">
      <alignment horizontal="left" vertical="center" wrapText="1"/>
    </xf>
    <xf numFmtId="164" fontId="3" fillId="0" borderId="0" xfId="0" applyNumberFormat="1" applyFont="1"/>
    <xf numFmtId="0" fontId="0" fillId="0" borderId="0" xfId="0" applyAlignment="1">
      <alignment wrapText="1"/>
    </xf>
    <xf numFmtId="0" fontId="8" fillId="0" borderId="1" xfId="0" applyFont="1" applyBorder="1" applyAlignment="1">
      <alignment horizontal="center" vertical="center" wrapText="1"/>
    </xf>
    <xf numFmtId="0" fontId="0" fillId="0" borderId="0" xfId="0" applyAlignment="1">
      <alignment horizontal="center"/>
    </xf>
    <xf numFmtId="164" fontId="8" fillId="2" borderId="1" xfId="1" applyNumberFormat="1" applyFont="1" applyFill="1" applyBorder="1" applyAlignment="1">
      <alignment horizontal="left" vertical="center"/>
    </xf>
    <xf numFmtId="164" fontId="14" fillId="0" borderId="0" xfId="1" applyNumberFormat="1" applyFont="1"/>
    <xf numFmtId="0" fontId="13" fillId="3" borderId="1" xfId="0" applyFont="1" applyFill="1" applyBorder="1" applyAlignment="1">
      <alignment horizontal="left" vertical="center" wrapText="1"/>
    </xf>
    <xf numFmtId="0" fontId="8" fillId="0" borderId="1" xfId="0" applyFont="1" applyBorder="1" applyAlignment="1">
      <alignment horizontal="left" vertical="center" wrapText="1"/>
    </xf>
    <xf numFmtId="164" fontId="8" fillId="0" borderId="1" xfId="1" applyNumberFormat="1" applyFont="1" applyFill="1" applyBorder="1" applyAlignment="1">
      <alignment horizontal="left" vertical="center"/>
    </xf>
    <xf numFmtId="0" fontId="7" fillId="2" borderId="1" xfId="0" applyFont="1" applyFill="1" applyBorder="1" applyAlignment="1">
      <alignment horizontal="left" wrapText="1"/>
    </xf>
    <xf numFmtId="164" fontId="8" fillId="2" borderId="1" xfId="1" applyNumberFormat="1" applyFont="1" applyFill="1" applyBorder="1" applyAlignment="1">
      <alignment horizontal="left"/>
    </xf>
    <xf numFmtId="0" fontId="7" fillId="0" borderId="1" xfId="0" applyFont="1" applyBorder="1" applyAlignment="1">
      <alignment horizontal="left" wrapText="1"/>
    </xf>
    <xf numFmtId="0" fontId="7" fillId="0" borderId="2" xfId="0" applyFont="1" applyBorder="1" applyAlignment="1">
      <alignment horizontal="left" vertical="center" wrapText="1"/>
    </xf>
    <xf numFmtId="0" fontId="13" fillId="0" borderId="1" xfId="0" applyFont="1" applyBorder="1" applyAlignment="1">
      <alignment horizontal="center" vertical="center" wrapText="1"/>
    </xf>
    <xf numFmtId="164" fontId="13" fillId="0" borderId="1" xfId="1" applyNumberFormat="1" applyFont="1" applyFill="1" applyBorder="1" applyAlignment="1">
      <alignment horizontal="center" vertical="center" wrapText="1"/>
    </xf>
    <xf numFmtId="0" fontId="10" fillId="0" borderId="1" xfId="0" applyFont="1" applyBorder="1" applyAlignment="1">
      <alignment horizontal="left" vertical="center" wrapText="1"/>
    </xf>
    <xf numFmtId="0" fontId="8" fillId="2" borderId="1" xfId="0" applyFont="1" applyFill="1" applyBorder="1" applyAlignment="1">
      <alignment horizontal="right" vertical="center" wrapText="1"/>
    </xf>
    <xf numFmtId="0" fontId="13" fillId="0" borderId="1" xfId="0" applyFont="1" applyBorder="1" applyAlignment="1">
      <alignment horizontal="left" vertical="center" wrapText="1"/>
    </xf>
    <xf numFmtId="164" fontId="14" fillId="0" borderId="0" xfId="1" applyNumberFormat="1" applyFont="1" applyAlignment="1">
      <alignment horizontal="right"/>
    </xf>
    <xf numFmtId="0" fontId="11" fillId="4" borderId="1" xfId="0" applyFont="1" applyFill="1" applyBorder="1" applyAlignment="1">
      <alignment horizontal="center" vertical="center" wrapText="1"/>
    </xf>
    <xf numFmtId="0" fontId="12" fillId="4" borderId="1" xfId="0" applyFont="1" applyFill="1" applyBorder="1" applyAlignment="1">
      <alignment wrapText="1"/>
    </xf>
    <xf numFmtId="0" fontId="13" fillId="4" borderId="1" xfId="0" applyFont="1" applyFill="1" applyBorder="1" applyAlignment="1">
      <alignment horizontal="center" vertical="center" wrapText="1"/>
    </xf>
    <xf numFmtId="164" fontId="13" fillId="4" borderId="1" xfId="1" applyNumberFormat="1" applyFont="1" applyFill="1" applyBorder="1" applyAlignment="1">
      <alignment horizontal="center" vertical="center" wrapText="1"/>
    </xf>
    <xf numFmtId="0" fontId="13" fillId="4" borderId="1" xfId="0" applyFont="1" applyFill="1" applyBorder="1" applyAlignment="1">
      <alignment horizontal="left" vertical="center" wrapText="1"/>
    </xf>
    <xf numFmtId="164" fontId="13" fillId="0" borderId="1" xfId="1" applyNumberFormat="1" applyFont="1" applyFill="1" applyBorder="1" applyAlignment="1">
      <alignment horizontal="center" wrapText="1"/>
    </xf>
    <xf numFmtId="164" fontId="8" fillId="0" borderId="1" xfId="1" applyNumberFormat="1" applyFont="1" applyFill="1" applyBorder="1" applyAlignment="1">
      <alignment horizontal="left"/>
    </xf>
    <xf numFmtId="0" fontId="8" fillId="0" borderId="1" xfId="0" applyFont="1" applyBorder="1" applyAlignment="1">
      <alignment horizontal="right" wrapText="1"/>
    </xf>
    <xf numFmtId="0" fontId="8" fillId="2" borderId="1" xfId="0" applyFont="1" applyFill="1" applyBorder="1" applyAlignment="1">
      <alignment horizontal="right" wrapText="1"/>
    </xf>
    <xf numFmtId="0" fontId="8" fillId="0" borderId="0" xfId="0" applyFont="1" applyAlignment="1">
      <alignment horizontal="center" vertical="center" wrapText="1"/>
    </xf>
    <xf numFmtId="0" fontId="17" fillId="4" borderId="1" xfId="0" applyFont="1" applyFill="1" applyBorder="1" applyAlignment="1">
      <alignment horizontal="left" vertical="center" wrapText="1"/>
    </xf>
    <xf numFmtId="0" fontId="8" fillId="0" borderId="6" xfId="0" applyFont="1" applyBorder="1" applyAlignment="1">
      <alignment horizontal="center" vertical="center" wrapText="1"/>
    </xf>
    <xf numFmtId="0" fontId="5" fillId="2" borderId="5" xfId="0" applyFont="1" applyFill="1" applyBorder="1" applyAlignment="1">
      <alignment horizontal="left" vertical="center" wrapText="1"/>
    </xf>
    <xf numFmtId="164" fontId="14" fillId="0" borderId="0" xfId="1" applyNumberFormat="1" applyFont="1" applyBorder="1"/>
    <xf numFmtId="165" fontId="7" fillId="2" borderId="10" xfId="0" applyNumberFormat="1" applyFont="1" applyFill="1" applyBorder="1" applyAlignment="1">
      <alignment horizontal="left"/>
    </xf>
    <xf numFmtId="0" fontId="0" fillId="0" borderId="15" xfId="0" applyBorder="1" applyAlignment="1">
      <alignment horizontal="center"/>
    </xf>
    <xf numFmtId="0" fontId="5" fillId="2" borderId="16" xfId="0" applyFont="1" applyFill="1" applyBorder="1" applyAlignment="1">
      <alignment horizontal="right" vertical="center" wrapText="1"/>
    </xf>
    <xf numFmtId="164" fontId="8" fillId="2" borderId="16" xfId="1" applyNumberFormat="1" applyFont="1" applyFill="1" applyBorder="1" applyAlignment="1">
      <alignment horizontal="left" vertical="center" wrapText="1"/>
    </xf>
    <xf numFmtId="0" fontId="13" fillId="4" borderId="2" xfId="0" applyFont="1" applyFill="1" applyBorder="1" applyAlignment="1">
      <alignment horizontal="center" vertical="center" wrapText="1"/>
    </xf>
    <xf numFmtId="0" fontId="8" fillId="2" borderId="0" xfId="0" applyFont="1" applyFill="1" applyAlignment="1">
      <alignment horizontal="center" vertical="center" wrapText="1"/>
    </xf>
    <xf numFmtId="0" fontId="13" fillId="0" borderId="19" xfId="0" applyFont="1" applyBorder="1" applyAlignment="1">
      <alignment horizontal="center" vertical="center" wrapText="1"/>
    </xf>
    <xf numFmtId="0" fontId="13" fillId="3" borderId="20" xfId="0" applyFont="1" applyFill="1" applyBorder="1" applyAlignment="1">
      <alignment horizontal="center" vertical="center" wrapText="1"/>
    </xf>
    <xf numFmtId="164" fontId="13" fillId="3" borderId="8" xfId="1" applyNumberFormat="1" applyFont="1" applyFill="1" applyBorder="1" applyAlignment="1">
      <alignment horizontal="center" vertical="center" wrapText="1"/>
    </xf>
    <xf numFmtId="0" fontId="8" fillId="2" borderId="5" xfId="0" applyFont="1" applyFill="1" applyBorder="1" applyAlignment="1">
      <alignment horizontal="right" vertical="center" wrapText="1"/>
    </xf>
    <xf numFmtId="0" fontId="0" fillId="0" borderId="7" xfId="0" applyBorder="1" applyAlignment="1">
      <alignment horizontal="center"/>
    </xf>
    <xf numFmtId="0" fontId="4" fillId="4" borderId="2" xfId="0" applyFont="1" applyFill="1" applyBorder="1" applyAlignment="1">
      <alignment horizontal="left" wrapText="1"/>
    </xf>
    <xf numFmtId="0" fontId="16" fillId="4" borderId="1" xfId="0" applyFont="1" applyFill="1" applyBorder="1" applyAlignment="1">
      <alignment wrapText="1"/>
    </xf>
    <xf numFmtId="0" fontId="8" fillId="0" borderId="4" xfId="0" applyFont="1" applyBorder="1" applyAlignment="1">
      <alignment horizontal="center" wrapText="1"/>
    </xf>
    <xf numFmtId="0" fontId="7" fillId="2" borderId="1" xfId="0" applyFont="1" applyFill="1" applyBorder="1" applyAlignment="1">
      <alignment horizontal="right" vertical="center" wrapText="1"/>
    </xf>
    <xf numFmtId="164" fontId="13" fillId="4" borderId="1" xfId="0" applyNumberFormat="1" applyFont="1" applyFill="1" applyBorder="1" applyAlignment="1">
      <alignment horizontal="left" vertical="center" wrapText="1"/>
    </xf>
    <xf numFmtId="0" fontId="6" fillId="0" borderId="0" xfId="0" applyFont="1"/>
    <xf numFmtId="0" fontId="9" fillId="2" borderId="16" xfId="0" applyFont="1" applyFill="1" applyBorder="1" applyAlignment="1">
      <alignment horizontal="left" vertical="center" wrapText="1"/>
    </xf>
    <xf numFmtId="0" fontId="4" fillId="0" borderId="0" xfId="0" applyFont="1" applyAlignment="1">
      <alignment horizontal="left" wrapText="1"/>
    </xf>
    <xf numFmtId="164" fontId="10" fillId="4" borderId="18" xfId="1" applyNumberFormat="1" applyFont="1" applyFill="1" applyBorder="1" applyAlignment="1">
      <alignment horizontal="left" vertical="center" wrapText="1"/>
    </xf>
    <xf numFmtId="0" fontId="18" fillId="4" borderId="1" xfId="0" applyFont="1" applyFill="1" applyBorder="1" applyAlignment="1">
      <alignment horizontal="left" vertical="center" wrapText="1"/>
    </xf>
    <xf numFmtId="165" fontId="7" fillId="0" borderId="10" xfId="0" applyNumberFormat="1" applyFont="1" applyBorder="1" applyAlignment="1">
      <alignment horizontal="left"/>
    </xf>
    <xf numFmtId="14" fontId="13" fillId="4" borderId="18" xfId="1" applyNumberFormat="1" applyFont="1" applyFill="1" applyBorder="1" applyAlignment="1">
      <alignment horizontal="left" vertical="center" wrapText="1"/>
    </xf>
    <xf numFmtId="164" fontId="8" fillId="0" borderId="9" xfId="1" applyNumberFormat="1" applyFont="1" applyFill="1" applyBorder="1" applyAlignment="1">
      <alignment horizontal="left" vertical="center" wrapText="1"/>
    </xf>
    <xf numFmtId="164" fontId="13" fillId="0" borderId="9" xfId="1" applyNumberFormat="1" applyFont="1" applyFill="1" applyBorder="1" applyAlignment="1">
      <alignment horizontal="left" vertical="center" wrapText="1"/>
    </xf>
    <xf numFmtId="164" fontId="13" fillId="3" borderId="9" xfId="1" applyNumberFormat="1" applyFont="1" applyFill="1" applyBorder="1" applyAlignment="1">
      <alignment horizontal="left" vertical="center" wrapText="1"/>
    </xf>
    <xf numFmtId="164" fontId="8" fillId="0" borderId="22" xfId="1" applyNumberFormat="1" applyFont="1" applyFill="1" applyBorder="1" applyAlignment="1">
      <alignment horizontal="left" wrapText="1"/>
    </xf>
    <xf numFmtId="164" fontId="13" fillId="4" borderId="18" xfId="1" applyNumberFormat="1" applyFont="1" applyFill="1" applyBorder="1" applyAlignment="1">
      <alignment horizontal="left" vertical="center" wrapText="1"/>
    </xf>
    <xf numFmtId="42" fontId="8" fillId="0" borderId="9" xfId="1" applyNumberFormat="1" applyFont="1" applyFill="1" applyBorder="1" applyAlignment="1">
      <alignment horizontal="left" vertical="center" wrapText="1"/>
    </xf>
    <xf numFmtId="164" fontId="13" fillId="0" borderId="13" xfId="1" applyNumberFormat="1" applyFont="1" applyFill="1" applyBorder="1" applyAlignment="1">
      <alignment horizontal="left" vertical="center" wrapText="1"/>
    </xf>
    <xf numFmtId="164" fontId="13" fillId="4" borderId="9" xfId="1" applyNumberFormat="1" applyFont="1" applyFill="1" applyBorder="1" applyAlignment="1">
      <alignment horizontal="left" vertical="center" wrapText="1"/>
    </xf>
    <xf numFmtId="164" fontId="8" fillId="2" borderId="11" xfId="1" applyNumberFormat="1" applyFont="1" applyFill="1" applyBorder="1" applyAlignment="1">
      <alignment horizontal="left" vertical="center" wrapText="1"/>
    </xf>
    <xf numFmtId="164" fontId="14" fillId="0" borderId="11" xfId="1" applyNumberFormat="1" applyFont="1" applyBorder="1"/>
    <xf numFmtId="164" fontId="8" fillId="0" borderId="12" xfId="1" applyNumberFormat="1" applyFont="1" applyFill="1" applyBorder="1" applyAlignment="1">
      <alignment horizontal="left" vertical="center" wrapText="1"/>
    </xf>
    <xf numFmtId="164" fontId="8" fillId="0" borderId="13" xfId="1" applyNumberFormat="1" applyFont="1" applyFill="1" applyBorder="1" applyAlignment="1">
      <alignment horizontal="left" vertical="center" wrapText="1"/>
    </xf>
    <xf numFmtId="164" fontId="14" fillId="0" borderId="13" xfId="1" applyNumberFormat="1" applyFont="1" applyBorder="1"/>
    <xf numFmtId="164" fontId="14" fillId="0" borderId="14" xfId="1" applyNumberFormat="1" applyFont="1" applyBorder="1"/>
    <xf numFmtId="0" fontId="19"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21" fillId="0" borderId="1" xfId="0" applyFont="1" applyBorder="1" applyAlignment="1">
      <alignment horizontal="left" vertical="center" wrapText="1"/>
    </xf>
    <xf numFmtId="0" fontId="21" fillId="2" borderId="1" xfId="0" applyFont="1" applyFill="1" applyBorder="1" applyAlignment="1">
      <alignment horizontal="left" vertical="center" wrapText="1"/>
    </xf>
    <xf numFmtId="165" fontId="21" fillId="0" borderId="10" xfId="0" applyNumberFormat="1" applyFont="1" applyBorder="1"/>
    <xf numFmtId="0" fontId="2" fillId="0" borderId="1" xfId="0" applyFont="1" applyBorder="1" applyAlignment="1">
      <alignment horizontal="left" vertical="center" wrapText="1"/>
    </xf>
    <xf numFmtId="0" fontId="2" fillId="0" borderId="0" xfId="0" applyFont="1"/>
    <xf numFmtId="165" fontId="8" fillId="3" borderId="21" xfId="0" applyNumberFormat="1" applyFont="1" applyFill="1" applyBorder="1" applyAlignment="1">
      <alignment horizontal="left" wrapText="1"/>
    </xf>
    <xf numFmtId="165" fontId="7" fillId="4" borderId="10" xfId="0" applyNumberFormat="1" applyFont="1" applyFill="1" applyBorder="1" applyAlignment="1">
      <alignment horizontal="left" wrapText="1"/>
    </xf>
    <xf numFmtId="165" fontId="8" fillId="4" borderId="10" xfId="0" applyNumberFormat="1" applyFont="1" applyFill="1" applyBorder="1" applyAlignment="1">
      <alignment horizontal="left" wrapText="1"/>
    </xf>
    <xf numFmtId="165" fontId="21" fillId="0" borderId="10" xfId="0" applyNumberFormat="1" applyFont="1" applyBorder="1" applyAlignment="1">
      <alignment horizontal="right" wrapText="1"/>
    </xf>
    <xf numFmtId="165" fontId="7" fillId="0" borderId="10" xfId="0" applyNumberFormat="1" applyFont="1" applyBorder="1" applyAlignment="1">
      <alignment horizontal="left" wrapText="1"/>
    </xf>
    <xf numFmtId="165" fontId="21" fillId="0" borderId="0" xfId="0" applyNumberFormat="1" applyFont="1"/>
    <xf numFmtId="165" fontId="13" fillId="3" borderId="21" xfId="0" applyNumberFormat="1" applyFont="1" applyFill="1" applyBorder="1" applyAlignment="1">
      <alignment horizontal="center" wrapText="1"/>
    </xf>
    <xf numFmtId="165" fontId="10" fillId="4" borderId="10" xfId="0" applyNumberFormat="1" applyFont="1" applyFill="1" applyBorder="1" applyAlignment="1">
      <alignment horizontal="center" wrapText="1"/>
    </xf>
    <xf numFmtId="165" fontId="2" fillId="0" borderId="10" xfId="0" applyNumberFormat="1" applyFont="1" applyBorder="1" applyAlignment="1">
      <alignment horizontal="center"/>
    </xf>
    <xf numFmtId="165" fontId="2" fillId="0" borderId="10" xfId="0" applyNumberFormat="1" applyFont="1" applyBorder="1" applyAlignment="1">
      <alignment horizontal="center" wrapText="1"/>
    </xf>
    <xf numFmtId="165" fontId="2" fillId="2" borderId="10" xfId="0" applyNumberFormat="1" applyFont="1" applyFill="1" applyBorder="1" applyAlignment="1">
      <alignment horizontal="center" wrapText="1"/>
    </xf>
    <xf numFmtId="165" fontId="21" fillId="0" borderId="10" xfId="0" applyNumberFormat="1" applyFont="1" applyBorder="1" applyAlignment="1">
      <alignment horizontal="center"/>
    </xf>
    <xf numFmtId="165" fontId="22" fillId="0" borderId="10" xfId="0" applyNumberFormat="1" applyFont="1" applyBorder="1" applyAlignment="1">
      <alignment horizontal="center"/>
    </xf>
    <xf numFmtId="165" fontId="2" fillId="2" borderId="10" xfId="0" applyNumberFormat="1" applyFont="1" applyFill="1" applyBorder="1" applyAlignment="1">
      <alignment horizontal="center"/>
    </xf>
    <xf numFmtId="165" fontId="7" fillId="2" borderId="10" xfId="0" applyNumberFormat="1" applyFont="1" applyFill="1" applyBorder="1" applyAlignment="1">
      <alignment horizontal="center"/>
    </xf>
    <xf numFmtId="165" fontId="7" fillId="2" borderId="17" xfId="0" applyNumberFormat="1" applyFont="1" applyFill="1" applyBorder="1" applyAlignment="1">
      <alignment horizontal="center" wrapText="1"/>
    </xf>
    <xf numFmtId="165" fontId="2" fillId="0" borderId="0" xfId="0" applyNumberFormat="1" applyFont="1" applyAlignment="1">
      <alignment horizontal="center"/>
    </xf>
    <xf numFmtId="165" fontId="10" fillId="0" borderId="10" xfId="0" applyNumberFormat="1" applyFont="1" applyBorder="1" applyAlignment="1">
      <alignment horizontal="right"/>
    </xf>
    <xf numFmtId="165" fontId="10" fillId="0" borderId="10" xfId="0" applyNumberFormat="1" applyFont="1" applyBorder="1" applyAlignment="1">
      <alignment horizontal="right" wrapText="1"/>
    </xf>
    <xf numFmtId="165" fontId="7" fillId="2" borderId="10" xfId="0" applyNumberFormat="1" applyFont="1" applyFill="1" applyBorder="1" applyAlignment="1">
      <alignment horizontal="right"/>
    </xf>
    <xf numFmtId="165" fontId="7" fillId="0" borderId="10" xfId="0" applyNumberFormat="1" applyFont="1" applyBorder="1" applyAlignment="1">
      <alignment horizontal="right"/>
    </xf>
    <xf numFmtId="164" fontId="13" fillId="0" borderId="2" xfId="1" applyNumberFormat="1" applyFont="1" applyFill="1" applyBorder="1"/>
    <xf numFmtId="165" fontId="7" fillId="0" borderId="17" xfId="0" applyNumberFormat="1" applyFont="1" applyFill="1" applyBorder="1" applyAlignment="1">
      <alignment horizontal="right"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164" fontId="14" fillId="0" borderId="0" xfId="1" applyNumberFormat="1" applyFont="1" applyAlignment="1">
      <alignment horizontal="center"/>
    </xf>
  </cellXfs>
  <cellStyles count="2">
    <cellStyle name="Currency" xfId="1" builtinId="4"/>
    <cellStyle name="Normal" xfId="0" builtinId="0"/>
  </cellStyles>
  <dxfs count="0"/>
  <tableStyles count="0" defaultTableStyle="TableStyleMedium9" defaultPivotStyle="PivotStyleLight16"/>
  <colors>
    <mruColors>
      <color rgb="FF000000"/>
      <color rgb="FF8AABD2"/>
      <color rgb="FFC5D9F1"/>
      <color rgb="FFA1B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7"/>
  <sheetViews>
    <sheetView tabSelected="1" view="pageBreakPreview" zoomScale="90" zoomScaleNormal="80" zoomScaleSheetLayoutView="90" workbookViewId="0">
      <pane ySplit="3" topLeftCell="A4" activePane="bottomLeft" state="frozen"/>
      <selection pane="bottomLeft" activeCell="A2" sqref="A2:G2"/>
    </sheetView>
  </sheetViews>
  <sheetFormatPr defaultRowHeight="18" x14ac:dyDescent="0.35"/>
  <cols>
    <col min="1" max="1" width="0.109375" style="11" customWidth="1"/>
    <col min="2" max="2" width="11" style="9" hidden="1" customWidth="1"/>
    <col min="3" max="3" width="78.33203125" style="82" customWidth="1"/>
    <col min="4" max="4" width="19.44140625" style="11" customWidth="1"/>
    <col min="5" max="5" width="34.5546875" style="57" customWidth="1"/>
    <col min="6" max="6" width="17.33203125" style="88" customWidth="1"/>
    <col min="7" max="7" width="25.33203125" style="99" customWidth="1"/>
    <col min="8" max="8" width="10" bestFit="1" customWidth="1"/>
  </cols>
  <sheetData>
    <row r="1" spans="1:10" x14ac:dyDescent="0.35">
      <c r="A1" s="108" t="s">
        <v>68</v>
      </c>
      <c r="B1" s="108"/>
      <c r="C1" s="108"/>
      <c r="D1" s="108"/>
      <c r="E1" s="108"/>
      <c r="F1" s="108"/>
      <c r="G1" s="108"/>
    </row>
    <row r="2" spans="1:10" ht="29.25" customHeight="1" thickBot="1" x14ac:dyDescent="0.35">
      <c r="A2" s="106" t="s">
        <v>0</v>
      </c>
      <c r="B2" s="106"/>
      <c r="C2" s="106"/>
      <c r="D2" s="106"/>
      <c r="E2" s="106"/>
      <c r="F2" s="106"/>
      <c r="G2" s="107"/>
    </row>
    <row r="3" spans="1:10" s="7" customFormat="1" ht="39.9" customHeight="1" thickTop="1" thickBot="1" x14ac:dyDescent="0.4">
      <c r="A3" s="64" t="s">
        <v>1</v>
      </c>
      <c r="B3" s="46" t="s">
        <v>2</v>
      </c>
      <c r="C3" s="12" t="s">
        <v>3</v>
      </c>
      <c r="D3" s="47" t="s">
        <v>4</v>
      </c>
      <c r="E3" s="12" t="s">
        <v>5</v>
      </c>
      <c r="F3" s="83" t="s">
        <v>6</v>
      </c>
      <c r="G3" s="89" t="s">
        <v>67</v>
      </c>
    </row>
    <row r="4" spans="1:10" ht="46.5" customHeight="1" thickTop="1" thickBot="1" x14ac:dyDescent="0.4">
      <c r="A4" s="61" t="s">
        <v>8</v>
      </c>
      <c r="B4" s="25"/>
      <c r="C4" s="51" t="s">
        <v>9</v>
      </c>
      <c r="D4" s="26"/>
      <c r="E4" s="50"/>
      <c r="F4" s="84"/>
      <c r="G4" s="90"/>
    </row>
    <row r="5" spans="1:10" s="1" customFormat="1" ht="34.5" customHeight="1" thickTop="1" thickBot="1" x14ac:dyDescent="0.35">
      <c r="A5" s="62">
        <v>2070966.7</v>
      </c>
      <c r="B5" s="8" t="s">
        <v>10</v>
      </c>
      <c r="C5" s="5" t="s">
        <v>11</v>
      </c>
      <c r="D5" s="10">
        <v>15941953</v>
      </c>
      <c r="E5" s="79" t="s">
        <v>12</v>
      </c>
      <c r="F5" s="80">
        <f>14195592-68438.58</f>
        <v>14127153.42</v>
      </c>
      <c r="G5" s="91">
        <v>715719.13</v>
      </c>
      <c r="H5" s="6"/>
    </row>
    <row r="6" spans="1:10" ht="27.6" customHeight="1" thickTop="1" thickBot="1" x14ac:dyDescent="0.4">
      <c r="A6" s="65"/>
      <c r="B6" s="52"/>
      <c r="C6" s="32" t="s">
        <v>13</v>
      </c>
      <c r="D6" s="31">
        <f>SUM(D5:D5)</f>
        <v>15941953</v>
      </c>
      <c r="E6" s="15"/>
      <c r="F6" s="60">
        <f>SUM(F4:F5)</f>
        <v>14127153.42</v>
      </c>
      <c r="G6" s="100">
        <f>G5</f>
        <v>715719.13</v>
      </c>
    </row>
    <row r="7" spans="1:10" ht="35.4" customHeight="1" thickTop="1" thickBot="1" x14ac:dyDescent="0.4">
      <c r="A7" s="66" t="s">
        <v>1</v>
      </c>
      <c r="B7" s="43" t="s">
        <v>2</v>
      </c>
      <c r="C7" s="35" t="s">
        <v>14</v>
      </c>
      <c r="D7" s="28" t="s">
        <v>4</v>
      </c>
      <c r="E7" s="29" t="s">
        <v>5</v>
      </c>
      <c r="F7" s="85" t="s">
        <v>6</v>
      </c>
      <c r="G7" s="89" t="s">
        <v>7</v>
      </c>
    </row>
    <row r="8" spans="1:10" ht="23.4" customHeight="1" thickTop="1" thickBot="1" x14ac:dyDescent="0.35">
      <c r="A8" s="63">
        <v>207022</v>
      </c>
      <c r="B8" s="19" t="s">
        <v>10</v>
      </c>
      <c r="C8" s="13" t="s">
        <v>15</v>
      </c>
      <c r="D8" s="20">
        <v>230372.26</v>
      </c>
      <c r="E8" s="81" t="s">
        <v>16</v>
      </c>
      <c r="F8" s="86">
        <f>70253-213</f>
        <v>70040</v>
      </c>
      <c r="G8" s="92">
        <v>8550</v>
      </c>
    </row>
    <row r="9" spans="1:10" ht="23.4" customHeight="1" thickTop="1" thickBot="1" x14ac:dyDescent="0.35">
      <c r="A9" s="63">
        <v>210524.4</v>
      </c>
      <c r="B9" s="19" t="s">
        <v>10</v>
      </c>
      <c r="C9" s="13" t="s">
        <v>17</v>
      </c>
      <c r="D9" s="20">
        <v>846500</v>
      </c>
      <c r="E9" s="21" t="s">
        <v>18</v>
      </c>
      <c r="F9" s="86">
        <v>930495</v>
      </c>
      <c r="G9" s="93">
        <v>930495</v>
      </c>
    </row>
    <row r="10" spans="1:10" ht="21" customHeight="1" thickTop="1" thickBot="1" x14ac:dyDescent="0.35">
      <c r="A10" s="62">
        <v>333423</v>
      </c>
      <c r="B10" s="19" t="s">
        <v>10</v>
      </c>
      <c r="C10" s="5" t="s">
        <v>19</v>
      </c>
      <c r="D10" s="10">
        <v>437633</v>
      </c>
      <c r="E10" s="78" t="s">
        <v>16</v>
      </c>
      <c r="F10" s="80">
        <v>0</v>
      </c>
      <c r="G10" s="91">
        <v>0</v>
      </c>
      <c r="J10" t="s">
        <v>20</v>
      </c>
    </row>
    <row r="11" spans="1:10" ht="24.6" customHeight="1" thickTop="1" thickBot="1" x14ac:dyDescent="0.35">
      <c r="A11" s="62">
        <v>1445996.24</v>
      </c>
      <c r="B11" s="8" t="s">
        <v>10</v>
      </c>
      <c r="C11" s="5" t="s">
        <v>21</v>
      </c>
      <c r="D11" s="10">
        <v>2057653</v>
      </c>
      <c r="E11" s="18" t="s">
        <v>18</v>
      </c>
      <c r="F11" s="80">
        <v>930495</v>
      </c>
      <c r="G11" s="91">
        <v>930495</v>
      </c>
    </row>
    <row r="12" spans="1:10" s="1" customFormat="1" ht="36" customHeight="1" thickTop="1" thickBot="1" x14ac:dyDescent="0.35">
      <c r="A12" s="62">
        <v>2475556.81</v>
      </c>
      <c r="B12" s="8" t="s">
        <v>10</v>
      </c>
      <c r="C12" s="5" t="s">
        <v>22</v>
      </c>
      <c r="D12" s="10">
        <v>6729847</v>
      </c>
      <c r="E12" s="78" t="s">
        <v>23</v>
      </c>
      <c r="F12" s="80">
        <v>2771292</v>
      </c>
      <c r="G12" s="91">
        <v>900000</v>
      </c>
      <c r="H12" s="6" t="s">
        <v>20</v>
      </c>
    </row>
    <row r="13" spans="1:10" ht="45" customHeight="1" thickTop="1" thickBot="1" x14ac:dyDescent="0.35">
      <c r="A13" s="62">
        <v>770096.47</v>
      </c>
      <c r="B13" s="8" t="s">
        <v>10</v>
      </c>
      <c r="C13" s="5" t="s">
        <v>24</v>
      </c>
      <c r="D13" s="10">
        <v>3790887</v>
      </c>
      <c r="E13" s="78" t="s">
        <v>25</v>
      </c>
      <c r="F13" s="80">
        <v>1501024</v>
      </c>
      <c r="G13" s="94">
        <v>987721</v>
      </c>
    </row>
    <row r="14" spans="1:10" ht="34.5" customHeight="1" thickTop="1" thickBot="1" x14ac:dyDescent="0.35">
      <c r="A14" s="62">
        <v>212334.17</v>
      </c>
      <c r="B14" s="8" t="s">
        <v>10</v>
      </c>
      <c r="C14" s="5" t="s">
        <v>26</v>
      </c>
      <c r="D14" s="10">
        <v>1773357.07</v>
      </c>
      <c r="E14" s="4" t="s">
        <v>16</v>
      </c>
      <c r="F14" s="80">
        <v>893544</v>
      </c>
      <c r="G14" s="94">
        <v>885062.18</v>
      </c>
    </row>
    <row r="15" spans="1:10" ht="26.1" customHeight="1" thickTop="1" thickBot="1" x14ac:dyDescent="0.35">
      <c r="A15" s="62"/>
      <c r="B15" s="8" t="s">
        <v>10</v>
      </c>
      <c r="C15" s="5" t="s">
        <v>27</v>
      </c>
      <c r="D15" s="10">
        <v>1788562</v>
      </c>
      <c r="E15" s="4" t="s">
        <v>18</v>
      </c>
      <c r="F15" s="80">
        <v>331019</v>
      </c>
      <c r="G15" s="94">
        <v>70050.5</v>
      </c>
    </row>
    <row r="16" spans="1:10" ht="29.4" customHeight="1" thickTop="1" thickBot="1" x14ac:dyDescent="0.35">
      <c r="A16" s="62">
        <v>1334211.47</v>
      </c>
      <c r="B16" s="8" t="s">
        <v>10</v>
      </c>
      <c r="C16" s="13" t="s">
        <v>28</v>
      </c>
      <c r="D16" s="14">
        <v>2030492</v>
      </c>
      <c r="E16" s="78" t="s">
        <v>23</v>
      </c>
      <c r="F16" s="80">
        <v>1569212</v>
      </c>
      <c r="G16" s="94">
        <v>595867</v>
      </c>
    </row>
    <row r="17" spans="1:7" ht="24.6" customHeight="1" thickTop="1" thickBot="1" x14ac:dyDescent="0.35">
      <c r="A17" s="62"/>
      <c r="B17" s="8" t="s">
        <v>10</v>
      </c>
      <c r="C17" s="13" t="s">
        <v>29</v>
      </c>
      <c r="D17" s="14">
        <v>177817.12</v>
      </c>
      <c r="E17" s="4" t="s">
        <v>30</v>
      </c>
      <c r="F17" s="80">
        <v>177817</v>
      </c>
      <c r="G17" s="91">
        <v>47145.919999999998</v>
      </c>
    </row>
    <row r="18" spans="1:7" ht="24.6" customHeight="1" thickTop="1" thickBot="1" x14ac:dyDescent="0.35">
      <c r="A18" s="67">
        <v>1231074.21</v>
      </c>
      <c r="B18" s="8" t="s">
        <v>10</v>
      </c>
      <c r="C18" s="13" t="s">
        <v>31</v>
      </c>
      <c r="D18" s="14">
        <v>1283330</v>
      </c>
      <c r="E18" s="21" t="s">
        <v>16</v>
      </c>
      <c r="F18" s="80">
        <v>804440</v>
      </c>
      <c r="G18" s="94">
        <v>18761.599999999999</v>
      </c>
    </row>
    <row r="19" spans="1:7" ht="33" customHeight="1" thickTop="1" thickBot="1" x14ac:dyDescent="0.35">
      <c r="A19" s="67">
        <v>3062978</v>
      </c>
      <c r="B19" s="8" t="s">
        <v>10</v>
      </c>
      <c r="C19" s="13" t="s">
        <v>32</v>
      </c>
      <c r="D19" s="14">
        <v>3180000</v>
      </c>
      <c r="E19" s="21" t="s">
        <v>33</v>
      </c>
      <c r="F19" s="80">
        <v>2430000</v>
      </c>
      <c r="G19" s="94">
        <v>1950000</v>
      </c>
    </row>
    <row r="20" spans="1:7" ht="24" customHeight="1" thickTop="1" thickBot="1" x14ac:dyDescent="0.35">
      <c r="A20" s="62">
        <v>426833</v>
      </c>
      <c r="B20" s="8" t="s">
        <v>10</v>
      </c>
      <c r="C20" s="5" t="s">
        <v>34</v>
      </c>
      <c r="D20" s="10">
        <v>1532203</v>
      </c>
      <c r="E20" s="4" t="s">
        <v>18</v>
      </c>
      <c r="F20" s="80">
        <v>1451807</v>
      </c>
      <c r="G20" s="94">
        <v>132000</v>
      </c>
    </row>
    <row r="21" spans="1:7" ht="24.6" customHeight="1" thickTop="1" thickBot="1" x14ac:dyDescent="0.35">
      <c r="A21" s="62">
        <v>358893.5</v>
      </c>
      <c r="B21" s="8" t="s">
        <v>10</v>
      </c>
      <c r="C21" s="5" t="s">
        <v>35</v>
      </c>
      <c r="D21" s="10">
        <v>635529</v>
      </c>
      <c r="E21" s="4" t="s">
        <v>30</v>
      </c>
      <c r="F21" s="80">
        <v>312311</v>
      </c>
      <c r="G21" s="94">
        <v>79562.490000000005</v>
      </c>
    </row>
    <row r="22" spans="1:7" ht="24.6" customHeight="1" thickTop="1" thickBot="1" x14ac:dyDescent="0.35">
      <c r="A22" s="62">
        <v>859240.69</v>
      </c>
      <c r="B22" s="8" t="s">
        <v>10</v>
      </c>
      <c r="C22" s="13" t="s">
        <v>36</v>
      </c>
      <c r="D22" s="14">
        <v>900653</v>
      </c>
      <c r="E22" s="78" t="s">
        <v>37</v>
      </c>
      <c r="F22" s="80">
        <v>98914</v>
      </c>
      <c r="G22" s="91">
        <v>2716474</v>
      </c>
    </row>
    <row r="23" spans="1:7" ht="41.1" customHeight="1" thickTop="1" thickBot="1" x14ac:dyDescent="0.35">
      <c r="A23" s="62">
        <v>3623672.37</v>
      </c>
      <c r="B23" s="8" t="s">
        <v>10</v>
      </c>
      <c r="C23" s="13" t="s">
        <v>38</v>
      </c>
      <c r="D23" s="14">
        <v>3521690</v>
      </c>
      <c r="E23" s="78" t="s">
        <v>39</v>
      </c>
      <c r="F23" s="80">
        <v>2521690</v>
      </c>
      <c r="G23" s="95">
        <v>1090594.21</v>
      </c>
    </row>
    <row r="24" spans="1:7" ht="26.4" customHeight="1" thickTop="1" thickBot="1" x14ac:dyDescent="0.35">
      <c r="A24" s="62">
        <v>1281763.48</v>
      </c>
      <c r="B24" s="8" t="s">
        <v>10</v>
      </c>
      <c r="C24" s="13" t="s">
        <v>40</v>
      </c>
      <c r="D24" s="14">
        <v>112841</v>
      </c>
      <c r="E24" s="79" t="s">
        <v>30</v>
      </c>
      <c r="F24" s="80">
        <f>112841-6528</f>
        <v>106313</v>
      </c>
      <c r="G24" s="91">
        <v>56312.85</v>
      </c>
    </row>
    <row r="25" spans="1:7" ht="24.6" customHeight="1" thickTop="1" thickBot="1" x14ac:dyDescent="0.35">
      <c r="A25" s="63">
        <v>110035.78</v>
      </c>
      <c r="B25" s="8" t="s">
        <v>10</v>
      </c>
      <c r="C25" s="13" t="s">
        <v>41</v>
      </c>
      <c r="D25" s="20">
        <v>450503.17</v>
      </c>
      <c r="E25" s="79" t="s">
        <v>30</v>
      </c>
      <c r="F25" s="86">
        <v>283623</v>
      </c>
      <c r="G25" s="92">
        <v>103123.75</v>
      </c>
    </row>
    <row r="26" spans="1:7" ht="29.4" customHeight="1" thickTop="1" thickBot="1" x14ac:dyDescent="0.4">
      <c r="A26" s="68"/>
      <c r="B26" s="45"/>
      <c r="C26" s="32" t="s">
        <v>42</v>
      </c>
      <c r="D26" s="30">
        <f>SUM(D8:D25)</f>
        <v>31479869.620000001</v>
      </c>
      <c r="E26" s="23"/>
      <c r="F26" s="87">
        <f>SUM(F8:F25)</f>
        <v>17184036</v>
      </c>
      <c r="G26" s="101">
        <f>SUM(G8:G25)</f>
        <v>11502215.499999998</v>
      </c>
    </row>
    <row r="27" spans="1:7" ht="40.5" customHeight="1" thickTop="1" thickBot="1" x14ac:dyDescent="0.4">
      <c r="A27" s="69" t="s">
        <v>1</v>
      </c>
      <c r="B27" s="43" t="s">
        <v>2</v>
      </c>
      <c r="C27" s="35" t="s">
        <v>43</v>
      </c>
      <c r="D27" s="28" t="s">
        <v>4</v>
      </c>
      <c r="E27" s="29" t="s">
        <v>5</v>
      </c>
      <c r="F27" s="85" t="s">
        <v>6</v>
      </c>
      <c r="G27" s="89" t="s">
        <v>7</v>
      </c>
    </row>
    <row r="28" spans="1:7" ht="36.6" customHeight="1" thickTop="1" thickBot="1" x14ac:dyDescent="0.35">
      <c r="A28" s="62">
        <v>1649404</v>
      </c>
      <c r="B28" s="8" t="s">
        <v>10</v>
      </c>
      <c r="C28" s="13" t="s">
        <v>44</v>
      </c>
      <c r="D28" s="14">
        <v>821228</v>
      </c>
      <c r="E28" s="76" t="s">
        <v>45</v>
      </c>
      <c r="F28" s="80">
        <v>50000</v>
      </c>
      <c r="G28" s="94">
        <v>0</v>
      </c>
    </row>
    <row r="29" spans="1:7" ht="30.9" customHeight="1" thickTop="1" thickBot="1" x14ac:dyDescent="0.35">
      <c r="A29" s="62">
        <v>4097559</v>
      </c>
      <c r="B29" s="8" t="s">
        <v>10</v>
      </c>
      <c r="C29" s="13" t="s">
        <v>46</v>
      </c>
      <c r="D29" s="14">
        <v>4139628</v>
      </c>
      <c r="E29" s="76" t="s">
        <v>47</v>
      </c>
      <c r="F29" s="80">
        <v>3570221</v>
      </c>
      <c r="G29" s="96">
        <v>116050</v>
      </c>
    </row>
    <row r="30" spans="1:7" ht="27.6" customHeight="1" thickTop="1" thickBot="1" x14ac:dyDescent="0.4">
      <c r="A30" s="70"/>
      <c r="B30" s="44"/>
      <c r="C30" s="33" t="s">
        <v>48</v>
      </c>
      <c r="D30" s="16">
        <f>SUM(D28:D29)</f>
        <v>4960856</v>
      </c>
      <c r="E30" s="17"/>
      <c r="F30" s="39">
        <f>SUM(F28:F29)</f>
        <v>3620221</v>
      </c>
      <c r="G30" s="102">
        <f>G29+G28</f>
        <v>116050</v>
      </c>
    </row>
    <row r="31" spans="1:7" ht="36.6" customHeight="1" thickTop="1" thickBot="1" x14ac:dyDescent="0.4">
      <c r="A31" s="58" t="s">
        <v>1</v>
      </c>
      <c r="B31" s="27" t="s">
        <v>49</v>
      </c>
      <c r="C31" s="35" t="s">
        <v>50</v>
      </c>
      <c r="D31" s="28" t="s">
        <v>4</v>
      </c>
      <c r="E31" s="29" t="s">
        <v>5</v>
      </c>
      <c r="F31" s="85" t="s">
        <v>6</v>
      </c>
      <c r="G31" s="89" t="s">
        <v>7</v>
      </c>
    </row>
    <row r="32" spans="1:7" ht="38.4" customHeight="1" thickTop="1" thickBot="1" x14ac:dyDescent="0.35">
      <c r="A32" s="67"/>
      <c r="B32" s="8" t="s">
        <v>10</v>
      </c>
      <c r="C32" s="13" t="s">
        <v>51</v>
      </c>
      <c r="D32" s="14">
        <v>12916855</v>
      </c>
      <c r="E32" s="77" t="s">
        <v>52</v>
      </c>
      <c r="F32" s="80">
        <v>4695500</v>
      </c>
      <c r="G32" s="94">
        <v>0</v>
      </c>
    </row>
    <row r="33" spans="1:7" ht="27.6" customHeight="1" thickTop="1" thickBot="1" x14ac:dyDescent="0.4">
      <c r="A33" s="71"/>
      <c r="B33" s="49"/>
      <c r="C33" s="22" t="s">
        <v>53</v>
      </c>
      <c r="D33" s="10">
        <f>SUM(D32:D32)</f>
        <v>12916855</v>
      </c>
      <c r="E33" s="4"/>
      <c r="F33" s="60">
        <f>SUM(F32:F32)</f>
        <v>4695500</v>
      </c>
      <c r="G33" s="103">
        <f>G32</f>
        <v>0</v>
      </c>
    </row>
    <row r="34" spans="1:7" ht="60.6" customHeight="1" thickTop="1" thickBot="1" x14ac:dyDescent="0.4">
      <c r="A34" s="69" t="s">
        <v>1</v>
      </c>
      <c r="B34" s="27" t="s">
        <v>49</v>
      </c>
      <c r="C34" s="59" t="s">
        <v>54</v>
      </c>
      <c r="D34" s="28" t="s">
        <v>4</v>
      </c>
      <c r="E34" s="29" t="s">
        <v>5</v>
      </c>
      <c r="F34" s="85" t="s">
        <v>6</v>
      </c>
      <c r="G34" s="89" t="s">
        <v>7</v>
      </c>
    </row>
    <row r="35" spans="1:7" ht="30.6" customHeight="1" thickTop="1" thickBot="1" x14ac:dyDescent="0.35">
      <c r="A35" s="67"/>
      <c r="B35" s="8" t="s">
        <v>55</v>
      </c>
      <c r="C35" s="13" t="s">
        <v>56</v>
      </c>
      <c r="D35" s="14">
        <v>12204000</v>
      </c>
      <c r="E35" s="21" t="s">
        <v>57</v>
      </c>
      <c r="F35" s="80">
        <v>0</v>
      </c>
      <c r="G35" s="94">
        <v>0</v>
      </c>
    </row>
    <row r="36" spans="1:7" s="55" customFormat="1" ht="28.5" customHeight="1" thickTop="1" thickBot="1" x14ac:dyDescent="0.35">
      <c r="A36" s="62"/>
      <c r="B36" s="8" t="s">
        <v>55</v>
      </c>
      <c r="C36" s="13" t="s">
        <v>58</v>
      </c>
      <c r="D36" s="10">
        <v>850000</v>
      </c>
      <c r="E36" s="4" t="s">
        <v>59</v>
      </c>
      <c r="F36" s="39">
        <v>373090</v>
      </c>
      <c r="G36" s="97">
        <v>0</v>
      </c>
    </row>
    <row r="37" spans="1:7" ht="24.9" customHeight="1" thickTop="1" thickBot="1" x14ac:dyDescent="0.35">
      <c r="A37" s="72"/>
      <c r="B37" s="36"/>
      <c r="C37" s="22" t="s">
        <v>60</v>
      </c>
      <c r="D37" s="10">
        <f>SUM(D35:D36)</f>
        <v>13054000</v>
      </c>
      <c r="E37" s="4"/>
      <c r="F37" s="39">
        <f>SUM(F35:F36)</f>
        <v>373090</v>
      </c>
      <c r="G37" s="102">
        <f>G36</f>
        <v>0</v>
      </c>
    </row>
    <row r="38" spans="1:7" ht="40.65" customHeight="1" thickTop="1" thickBot="1" x14ac:dyDescent="0.4">
      <c r="A38" s="69" t="s">
        <v>1</v>
      </c>
      <c r="B38" s="27" t="s">
        <v>49</v>
      </c>
      <c r="C38" s="35" t="s">
        <v>61</v>
      </c>
      <c r="D38" s="28" t="s">
        <v>4</v>
      </c>
      <c r="E38" s="54" t="s">
        <v>5</v>
      </c>
      <c r="F38" s="85" t="s">
        <v>6</v>
      </c>
      <c r="G38" s="89" t="s">
        <v>7</v>
      </c>
    </row>
    <row r="39" spans="1:7" ht="15.9" customHeight="1" thickTop="1" thickBot="1" x14ac:dyDescent="0.35">
      <c r="A39" s="62"/>
      <c r="B39" s="8"/>
      <c r="C39" s="3"/>
      <c r="D39" s="10"/>
      <c r="E39" s="4"/>
      <c r="F39" s="39"/>
      <c r="G39" s="97"/>
    </row>
    <row r="40" spans="1:7" ht="19.5" customHeight="1" thickTop="1" thickBot="1" x14ac:dyDescent="0.35">
      <c r="A40" s="72"/>
      <c r="B40" s="36"/>
      <c r="C40" s="53" t="s">
        <v>62</v>
      </c>
      <c r="D40" s="10">
        <f>D39</f>
        <v>0</v>
      </c>
      <c r="E40" s="4"/>
      <c r="F40" s="39">
        <f>F39</f>
        <v>0</v>
      </c>
      <c r="G40" s="97"/>
    </row>
    <row r="41" spans="1:7" ht="6.6" customHeight="1" thickTop="1" thickBot="1" x14ac:dyDescent="0.35">
      <c r="A41" s="73"/>
      <c r="B41" s="34"/>
      <c r="C41" s="48"/>
      <c r="D41" s="10"/>
      <c r="E41" s="4"/>
      <c r="F41" s="39"/>
      <c r="G41" s="97"/>
    </row>
    <row r="42" spans="1:7" ht="24" customHeight="1" thickTop="1" thickBot="1" x14ac:dyDescent="0.4">
      <c r="A42" s="74"/>
      <c r="C42" s="37" t="s">
        <v>63</v>
      </c>
      <c r="D42" s="10">
        <f>D6+D26+D30+D33+D37+D40</f>
        <v>78353533.620000005</v>
      </c>
      <c r="E42" s="4"/>
      <c r="F42" s="39">
        <f>F6+F26+F30+F33+F37+F40</f>
        <v>40000000.420000002</v>
      </c>
      <c r="G42" s="97">
        <f>G37+G33+G30+G26+G6</f>
        <v>12333984.629999999</v>
      </c>
    </row>
    <row r="43" spans="1:7" ht="23.4" customHeight="1" thickTop="1" thickBot="1" x14ac:dyDescent="0.4">
      <c r="A43" s="74"/>
      <c r="C43" s="3" t="s">
        <v>64</v>
      </c>
      <c r="D43" s="104">
        <v>40000000</v>
      </c>
      <c r="E43" s="2"/>
      <c r="F43" s="80"/>
      <c r="G43" s="91"/>
    </row>
    <row r="44" spans="1:7" ht="26.4" customHeight="1" thickTop="1" thickBot="1" x14ac:dyDescent="0.4">
      <c r="A44" s="75"/>
      <c r="B44" s="40"/>
      <c r="C44" s="41" t="s">
        <v>65</v>
      </c>
      <c r="D44" s="42">
        <f>D43-D42</f>
        <v>-38353533.620000005</v>
      </c>
      <c r="E44" s="56" t="s">
        <v>66</v>
      </c>
      <c r="F44" s="105">
        <f>D43-F42</f>
        <v>-0.42000000178813934</v>
      </c>
      <c r="G44" s="98"/>
    </row>
    <row r="45" spans="1:7" x14ac:dyDescent="0.35">
      <c r="A45" s="38"/>
      <c r="D45" s="38"/>
    </row>
    <row r="47" spans="1:7" x14ac:dyDescent="0.35">
      <c r="D47" s="24"/>
    </row>
  </sheetData>
  <mergeCells count="2">
    <mergeCell ref="A2:G2"/>
    <mergeCell ref="A1:G1"/>
  </mergeCells>
  <phoneticPr fontId="23" type="noConversion"/>
  <printOptions horizontalCentered="1"/>
  <pageMargins left="0.2" right="0.2" top="0.25" bottom="0.25" header="0" footer="0"/>
  <pageSetup scale="5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965BC66AD5D04E9A23FB5221A975F9" ma:contentTypeVersion="17" ma:contentTypeDescription="Create a new document." ma:contentTypeScope="" ma:versionID="62ddb8ae73f9f73a99ded67c8ad7c504">
  <xsd:schema xmlns:xsd="http://www.w3.org/2001/XMLSchema" xmlns:xs="http://www.w3.org/2001/XMLSchema" xmlns:p="http://schemas.microsoft.com/office/2006/metadata/properties" xmlns:ns2="5144e9f8-d028-4b34-9a0b-fdee0e5e500e" xmlns:ns3="fdcd57df-05e8-4749-9cc8-5afe3dcd00a5" targetNamespace="http://schemas.microsoft.com/office/2006/metadata/properties" ma:root="true" ma:fieldsID="f65a3053df4cbbbcc66db4a8501189aa" ns2:_="" ns3:_="">
    <xsd:import namespace="5144e9f8-d028-4b34-9a0b-fdee0e5e500e"/>
    <xsd:import namespace="fdcd57df-05e8-4749-9cc8-5afe3dcd00a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44e9f8-d028-4b34-9a0b-fdee0e5e50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cd57df-05e8-4749-9cc8-5afe3dcd00a5" elementFormDefault="qualified">
    <xsd:import namespace="http://schemas.microsoft.com/office/2006/documentManagement/types"/>
    <xsd:import namespace="http://schemas.microsoft.com/office/infopath/2007/PartnerControls"/>
    <xsd:element name="SharedWithUsers" ma:index="16"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ab7a541-7184-4c12-9f5b-fab6ad12ba43}" ma:internalName="TaxCatchAll" ma:showField="CatchAllData" ma:web="fdcd57df-05e8-4749-9cc8-5afe3dcd00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F0D9FA-887C-4C8E-BAD3-6AB4CE2BF045}"/>
</file>

<file path=customXml/itemProps2.xml><?xml version="1.0" encoding="utf-8"?>
<ds:datastoreItem xmlns:ds="http://schemas.openxmlformats.org/officeDocument/2006/customXml" ds:itemID="{DF943731-DE58-40C0-B559-78AE196D07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911deptgrants</dc:creator>
  <cp:keywords/>
  <dc:description/>
  <cp:lastModifiedBy>Robitaille, Karen (911)</cp:lastModifiedBy>
  <cp:revision/>
  <dcterms:created xsi:type="dcterms:W3CDTF">2014-03-07T21:01:27Z</dcterms:created>
  <dcterms:modified xsi:type="dcterms:W3CDTF">2024-04-05T15:11:08Z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