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spring2\Desktop\CRMA\"/>
    </mc:Choice>
  </mc:AlternateContent>
  <bookViews>
    <workbookView xWindow="0" yWindow="0" windowWidth="24000" windowHeight="14235"/>
  </bookViews>
  <sheets>
    <sheet name="Sheet1" sheetId="1" r:id="rId1"/>
    <sheet name="Ecosystem Service Values" sheetId="2" state="hidden" r:id="rId2"/>
    <sheet name="Discount Rate Calculator" sheetId="3" state="hidden" r:id="rId3"/>
  </sheets>
  <definedNames>
    <definedName name="Ecosystem">'Ecosystem Service Values'!$A$22:$B$26</definedName>
    <definedName name="Ecosystem_Service">'Ecosystem Service Values'!$A$21:$B$26</definedName>
    <definedName name="Ecosystem_Service_Tpe">Ecosystems</definedName>
    <definedName name="Ecosystems">'Ecosystem Service Values'!$A$10:$A$15</definedName>
    <definedName name="Project_Type">'Ecosystem Service Values'!$A$4:$A$8</definedName>
    <definedName name="Select_Ecosystem_Service">'Ecosystem Service Values'!$A$21:$A$26</definedName>
    <definedName name="Select_Project_Type" localSheetId="0">Sheet1!#REF!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9" i="1"/>
  <c r="E13" i="1" s="1"/>
  <c r="B6" i="3" s="1"/>
  <c r="E6" i="3" s="1"/>
  <c r="B7" i="3" l="1"/>
  <c r="B8" i="3" l="1"/>
  <c r="E8" i="3" s="1"/>
  <c r="E7" i="3"/>
  <c r="B9" i="3" l="1"/>
  <c r="B10" i="3" l="1"/>
  <c r="E10" i="3" s="1"/>
  <c r="E9" i="3"/>
  <c r="B11" i="3" l="1"/>
  <c r="B12" i="3" l="1"/>
  <c r="E12" i="3" s="1"/>
  <c r="E11" i="3"/>
  <c r="B13" i="3" l="1"/>
  <c r="E13" i="3" s="1"/>
  <c r="B14" i="3" l="1"/>
  <c r="E14" i="3" s="1"/>
  <c r="B15" i="3" l="1"/>
  <c r="B16" i="3" l="1"/>
  <c r="B17" i="3" s="1"/>
  <c r="E15" i="3"/>
  <c r="E16" i="3" l="1"/>
  <c r="B18" i="3"/>
  <c r="E17" i="3"/>
  <c r="B19" i="3" l="1"/>
  <c r="E18" i="3"/>
  <c r="B20" i="3" l="1"/>
  <c r="E19" i="3"/>
  <c r="B21" i="3" l="1"/>
  <c r="E20" i="3"/>
  <c r="B22" i="3" l="1"/>
  <c r="E21" i="3"/>
  <c r="B23" i="3" l="1"/>
  <c r="E22" i="3"/>
  <c r="B24" i="3" l="1"/>
  <c r="E23" i="3"/>
  <c r="B25" i="3" l="1"/>
  <c r="E24" i="3"/>
  <c r="B26" i="3" l="1"/>
  <c r="E25" i="3"/>
  <c r="B27" i="3" l="1"/>
  <c r="E26" i="3"/>
  <c r="B28" i="3" l="1"/>
  <c r="E27" i="3"/>
  <c r="B29" i="3" l="1"/>
  <c r="E28" i="3"/>
  <c r="B30" i="3" l="1"/>
  <c r="E29" i="3"/>
  <c r="B31" i="3" l="1"/>
  <c r="E30" i="3"/>
  <c r="B32" i="3" l="1"/>
  <c r="E31" i="3"/>
  <c r="B33" i="3" l="1"/>
  <c r="E32" i="3"/>
  <c r="B34" i="3" l="1"/>
  <c r="E33" i="3"/>
  <c r="B35" i="3" l="1"/>
  <c r="E34" i="3"/>
  <c r="B36" i="3" l="1"/>
  <c r="E35" i="3"/>
  <c r="B37" i="3" l="1"/>
  <c r="E36" i="3"/>
  <c r="B38" i="3" l="1"/>
  <c r="E37" i="3"/>
  <c r="B39" i="3" l="1"/>
  <c r="E38" i="3"/>
  <c r="B40" i="3" l="1"/>
  <c r="E39" i="3"/>
  <c r="B41" i="3" l="1"/>
  <c r="E40" i="3"/>
  <c r="B42" i="3" l="1"/>
  <c r="E41" i="3"/>
  <c r="B43" i="3" l="1"/>
  <c r="E42" i="3"/>
  <c r="B44" i="3" l="1"/>
  <c r="E43" i="3"/>
  <c r="B45" i="3" l="1"/>
  <c r="E44" i="3"/>
  <c r="B46" i="3" l="1"/>
  <c r="E45" i="3"/>
  <c r="B47" i="3" l="1"/>
  <c r="E46" i="3"/>
  <c r="B48" i="3" l="1"/>
  <c r="E47" i="3"/>
  <c r="B49" i="3" l="1"/>
  <c r="E48" i="3"/>
  <c r="B50" i="3" l="1"/>
  <c r="E49" i="3"/>
  <c r="B51" i="3" l="1"/>
  <c r="E50" i="3"/>
  <c r="B52" i="3" l="1"/>
  <c r="E51" i="3"/>
  <c r="B53" i="3" l="1"/>
  <c r="E52" i="3"/>
  <c r="B54" i="3" l="1"/>
  <c r="E53" i="3"/>
  <c r="B55" i="3" l="1"/>
  <c r="E54" i="3"/>
  <c r="B56" i="3" l="1"/>
  <c r="E55" i="3"/>
  <c r="E19" i="1" s="1"/>
  <c r="E28" i="1" s="1"/>
  <c r="E30" i="1" l="1"/>
  <c r="B57" i="3"/>
  <c r="E56" i="3"/>
  <c r="B58" i="3" l="1"/>
  <c r="E57" i="3"/>
  <c r="B59" i="3" l="1"/>
  <c r="E58" i="3"/>
  <c r="B60" i="3" l="1"/>
  <c r="E59" i="3"/>
  <c r="B61" i="3" l="1"/>
  <c r="E60" i="3"/>
  <c r="B62" i="3" l="1"/>
  <c r="E61" i="3"/>
  <c r="B63" i="3" l="1"/>
  <c r="E62" i="3"/>
  <c r="B64" i="3" l="1"/>
  <c r="E63" i="3"/>
  <c r="B65" i="3" l="1"/>
  <c r="E64" i="3"/>
  <c r="B66" i="3" l="1"/>
  <c r="E65" i="3"/>
  <c r="B67" i="3" l="1"/>
  <c r="E66" i="3"/>
  <c r="B68" i="3" l="1"/>
  <c r="E67" i="3"/>
  <c r="B69" i="3" l="1"/>
  <c r="E68" i="3"/>
  <c r="B70" i="3" l="1"/>
  <c r="E69" i="3"/>
  <c r="B71" i="3" l="1"/>
  <c r="E70" i="3"/>
  <c r="B72" i="3" l="1"/>
  <c r="E71" i="3"/>
  <c r="B73" i="3" l="1"/>
  <c r="E72" i="3"/>
  <c r="B74" i="3" l="1"/>
  <c r="E73" i="3"/>
  <c r="B75" i="3" l="1"/>
  <c r="E74" i="3"/>
  <c r="B76" i="3" l="1"/>
  <c r="E75" i="3"/>
  <c r="B77" i="3" l="1"/>
  <c r="E76" i="3"/>
  <c r="B78" i="3" l="1"/>
  <c r="E77" i="3"/>
  <c r="B79" i="3" l="1"/>
  <c r="E78" i="3"/>
  <c r="B80" i="3" l="1"/>
  <c r="E79" i="3"/>
  <c r="B81" i="3" l="1"/>
  <c r="E80" i="3"/>
  <c r="B82" i="3" l="1"/>
  <c r="E81" i="3"/>
  <c r="B83" i="3" l="1"/>
  <c r="E82" i="3"/>
  <c r="B84" i="3" l="1"/>
  <c r="E83" i="3"/>
  <c r="B85" i="3" l="1"/>
  <c r="E84" i="3"/>
  <c r="B86" i="3" l="1"/>
  <c r="E85" i="3"/>
  <c r="B87" i="3" l="1"/>
  <c r="E86" i="3"/>
  <c r="B88" i="3" l="1"/>
  <c r="E87" i="3"/>
  <c r="B89" i="3" l="1"/>
  <c r="E88" i="3"/>
  <c r="B90" i="3" l="1"/>
  <c r="E89" i="3"/>
  <c r="B91" i="3" l="1"/>
  <c r="E90" i="3"/>
  <c r="B92" i="3" l="1"/>
  <c r="E91" i="3"/>
  <c r="B93" i="3" l="1"/>
  <c r="E92" i="3"/>
  <c r="B94" i="3" l="1"/>
  <c r="E93" i="3"/>
  <c r="B95" i="3" l="1"/>
  <c r="E94" i="3"/>
  <c r="B96" i="3" l="1"/>
  <c r="E95" i="3"/>
  <c r="B97" i="3" l="1"/>
  <c r="E96" i="3"/>
  <c r="B98" i="3" l="1"/>
  <c r="E97" i="3"/>
  <c r="B99" i="3" l="1"/>
  <c r="E98" i="3"/>
  <c r="B100" i="3" l="1"/>
  <c r="E99" i="3"/>
  <c r="B101" i="3" l="1"/>
  <c r="E100" i="3"/>
  <c r="B102" i="3" l="1"/>
  <c r="E101" i="3"/>
  <c r="B103" i="3" l="1"/>
  <c r="E102" i="3"/>
  <c r="B104" i="3" l="1"/>
  <c r="E103" i="3"/>
  <c r="B105" i="3" l="1"/>
  <c r="E105" i="3" s="1"/>
  <c r="E104" i="3"/>
</calcChain>
</file>

<file path=xl/sharedStrings.xml><?xml version="1.0" encoding="utf-8"?>
<sst xmlns="http://schemas.openxmlformats.org/spreadsheetml/2006/main" count="42" uniqueCount="31">
  <si>
    <t>Ecosystem Service</t>
  </si>
  <si>
    <t>Green Open Space</t>
  </si>
  <si>
    <t>Riparian</t>
  </si>
  <si>
    <t>Forest</t>
  </si>
  <si>
    <t>Wetland</t>
  </si>
  <si>
    <t>Marine and Estuary</t>
  </si>
  <si>
    <t>Select Project Type</t>
  </si>
  <si>
    <t>Aquifer Storage and Recovery (ASR)</t>
  </si>
  <si>
    <t>Floodwater Diversion and Storage</t>
  </si>
  <si>
    <t>Floodplain and Stream Restoration</t>
  </si>
  <si>
    <t>Green Infrastructure</t>
  </si>
  <si>
    <t>Ecosystem Service Tpe</t>
  </si>
  <si>
    <t>Benefits Per Acre</t>
  </si>
  <si>
    <t>Number of Acres of the Project</t>
  </si>
  <si>
    <t>Total Benefits per Year</t>
  </si>
  <si>
    <t>Enter Project Useful Life</t>
  </si>
  <si>
    <t>Discount Rate</t>
  </si>
  <si>
    <t>Total Additional Benefits (Discounted)</t>
  </si>
  <si>
    <t>Project Year</t>
  </si>
  <si>
    <t>Yearly Discounted Benefits</t>
  </si>
  <si>
    <t>Total Cummalitive Benefits</t>
  </si>
  <si>
    <t>Benefits Calculated by BCA Tool (Project Benefits)</t>
  </si>
  <si>
    <t>Project Costs utlized in BCA Tool</t>
  </si>
  <si>
    <t>Input Required</t>
  </si>
  <si>
    <t>*</t>
  </si>
  <si>
    <t>Including Additional Ecosystem Service Benefits for FEMA's Benefit Cost Analysis</t>
  </si>
  <si>
    <t>Benefit Cost Ratio Before Additional Benefits</t>
  </si>
  <si>
    <t>*Note:  Ecosystem Service Benefits cannot be included if the project ratio is less than 0.75</t>
  </si>
  <si>
    <t>Total Project Benefits with Ecosystem Service Benefits (if meeting the &gt;0.75 requirement)</t>
  </si>
  <si>
    <t>Adjusted Benefit Cost Ratio</t>
  </si>
  <si>
    <t>Enter Project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</si>
</sst>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42" fontId="0" fillId="0" borderId="0" xfId="0" applyNumberFormat="1"/>
    <xf numFmtId="44" fontId="0" fillId="0" borderId="0" xfId="0" applyNumberFormat="1"/>
    <xf numFmtId="8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2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44" fontId="0" fillId="2" borderId="0" xfId="0" applyNumberFormat="1" applyFill="1" applyAlignment="1" applyProtection="1">
      <alignment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vertical="center"/>
    </xf>
    <xf numFmtId="39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  <Relationship Id="rId7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showRowColHeaders="0" tabSelected="1" zoomScale="130" zoomScaleNormal="130" workbookViewId="0">
      <selection activeCell="E15" sqref="E15"/>
    </sheetView>
  </sheetViews>
  <sheetFormatPr defaultRowHeight="15" x14ac:dyDescent="0.25"/>
  <cols>
    <col min="1" max="1" width="1.85546875" customWidth="1"/>
    <col min="2" max="2" width="2.5703125" customWidth="1"/>
    <col min="3" max="3" width="2" customWidth="1"/>
    <col min="4" max="4" width="46.28515625" customWidth="1"/>
    <col min="5" max="5" width="31.5703125" bestFit="1" customWidth="1"/>
    <col min="6" max="6" width="2.42578125" customWidth="1"/>
  </cols>
  <sheetData>
    <row r="2" spans="2:7" ht="18.75" x14ac:dyDescent="0.3">
      <c r="D2" s="16" t="s">
        <v>25</v>
      </c>
      <c r="E2" s="16"/>
      <c r="F2" s="16"/>
      <c r="G2" s="16"/>
    </row>
    <row r="3" spans="2:7" ht="12.75" customHeight="1" x14ac:dyDescent="0.25"/>
    <row r="4" spans="2:7" ht="29.25" customHeight="1" x14ac:dyDescent="0.25">
      <c r="B4" s="5"/>
      <c r="C4" s="4"/>
      <c r="G4" s="12" t="s">
        <v>23</v>
      </c>
    </row>
    <row r="5" spans="2:7" ht="30" customHeight="1" x14ac:dyDescent="0.25">
      <c r="B5" s="5"/>
      <c r="C5" s="4"/>
      <c r="D5" s="7" t="s">
        <v>30</v>
      </c>
      <c r="E5" s="17"/>
      <c r="G5" s="12" t="s">
        <v>24</v>
      </c>
    </row>
    <row r="6" spans="2:7" x14ac:dyDescent="0.25">
      <c r="D6" s="7"/>
      <c r="E6" s="7"/>
      <c r="F6" s="7"/>
      <c r="G6" s="6"/>
    </row>
    <row r="7" spans="2:7" x14ac:dyDescent="0.25">
      <c r="D7" s="7" t="s">
        <v>11</v>
      </c>
      <c r="E7" s="10" t="s">
        <v>2</v>
      </c>
      <c r="F7" s="7"/>
      <c r="G7" s="6" t="s">
        <v>24</v>
      </c>
    </row>
    <row r="8" spans="2:7" x14ac:dyDescent="0.25">
      <c r="D8" s="7"/>
      <c r="E8" s="7"/>
      <c r="F8" s="7"/>
      <c r="G8" s="6"/>
    </row>
    <row r="9" spans="2:7" x14ac:dyDescent="0.25">
      <c r="D9" s="7" t="s">
        <v>12</v>
      </c>
      <c r="E9" s="8">
        <f>LOOKUP(E7,Ecosystem)</f>
        <v>39535</v>
      </c>
      <c r="F9" s="7"/>
      <c r="G9" s="6"/>
    </row>
    <row r="10" spans="2:7" x14ac:dyDescent="0.25">
      <c r="D10" s="7"/>
      <c r="E10" s="7"/>
      <c r="F10" s="7"/>
      <c r="G10" s="6"/>
    </row>
    <row r="11" spans="2:7" x14ac:dyDescent="0.25">
      <c r="D11" s="7" t="s">
        <v>13</v>
      </c>
      <c r="E11" s="10">
        <v>10</v>
      </c>
      <c r="F11" s="7"/>
      <c r="G11" s="6" t="s">
        <v>24</v>
      </c>
    </row>
    <row r="12" spans="2:7" x14ac:dyDescent="0.25">
      <c r="D12" s="7"/>
      <c r="E12" s="7"/>
      <c r="F12" s="7"/>
      <c r="G12" s="6"/>
    </row>
    <row r="13" spans="2:7" x14ac:dyDescent="0.25">
      <c r="D13" s="7" t="s">
        <v>14</v>
      </c>
      <c r="E13" s="8">
        <f>E9*E11</f>
        <v>395350</v>
      </c>
      <c r="F13" s="7"/>
      <c r="G13" s="6"/>
    </row>
    <row r="14" spans="2:7" x14ac:dyDescent="0.25">
      <c r="D14" s="7"/>
      <c r="E14" s="7"/>
      <c r="F14" s="7"/>
      <c r="G14" s="6"/>
    </row>
    <row r="15" spans="2:7" x14ac:dyDescent="0.25">
      <c r="D15" s="7" t="s">
        <v>15</v>
      </c>
      <c r="E15" s="10">
        <v>15</v>
      </c>
      <c r="F15" s="7"/>
      <c r="G15" s="6" t="s">
        <v>24</v>
      </c>
    </row>
    <row r="16" spans="2:7" x14ac:dyDescent="0.25">
      <c r="D16" s="7"/>
      <c r="E16" s="7"/>
      <c r="F16" s="7"/>
      <c r="G16" s="6"/>
    </row>
    <row r="17" spans="4:7" x14ac:dyDescent="0.25">
      <c r="D17" s="7" t="s">
        <v>16</v>
      </c>
      <c r="E17" s="7">
        <v>7.0000000000000007E-2</v>
      </c>
      <c r="F17" s="7"/>
      <c r="G17" s="6"/>
    </row>
    <row r="18" spans="4:7" x14ac:dyDescent="0.25">
      <c r="D18" s="7"/>
      <c r="E18" s="7"/>
      <c r="F18" s="7"/>
      <c r="G18" s="6"/>
    </row>
    <row r="19" spans="4:7" x14ac:dyDescent="0.25">
      <c r="D19" s="7" t="s">
        <v>17</v>
      </c>
      <c r="E19" s="9">
        <f>LOOKUP(E15,'Discount Rate Calculator'!D6:E105)</f>
        <v>3746218.7741127759</v>
      </c>
      <c r="F19" s="7"/>
      <c r="G19" s="6"/>
    </row>
    <row r="20" spans="4:7" x14ac:dyDescent="0.25">
      <c r="D20" s="7"/>
      <c r="E20" s="9"/>
      <c r="F20" s="7"/>
      <c r="G20" s="6"/>
    </row>
    <row r="21" spans="4:7" x14ac:dyDescent="0.25">
      <c r="D21" s="7" t="s">
        <v>21</v>
      </c>
      <c r="E21" s="11">
        <v>325985</v>
      </c>
      <c r="F21" s="7"/>
      <c r="G21" s="6" t="s">
        <v>24</v>
      </c>
    </row>
    <row r="22" spans="4:7" x14ac:dyDescent="0.25">
      <c r="D22" s="7"/>
      <c r="E22" s="7"/>
      <c r="F22" s="7"/>
      <c r="G22" s="6"/>
    </row>
    <row r="23" spans="4:7" x14ac:dyDescent="0.25">
      <c r="D23" s="7" t="s">
        <v>22</v>
      </c>
      <c r="E23" s="11">
        <v>425696</v>
      </c>
      <c r="F23" s="7"/>
      <c r="G23" s="6" t="s">
        <v>24</v>
      </c>
    </row>
    <row r="24" spans="4:7" x14ac:dyDescent="0.25">
      <c r="D24" s="7"/>
      <c r="E24" s="9"/>
      <c r="F24" s="7"/>
      <c r="G24" s="6"/>
    </row>
    <row r="25" spans="4:7" x14ac:dyDescent="0.25">
      <c r="D25" s="7" t="s">
        <v>26</v>
      </c>
      <c r="E25" s="14">
        <f>E21/E23</f>
        <v>0.76576946929264078</v>
      </c>
      <c r="F25" s="7"/>
      <c r="G25" s="6"/>
    </row>
    <row r="26" spans="4:7" ht="40.5" customHeight="1" x14ac:dyDescent="0.25">
      <c r="D26" s="13" t="s">
        <v>27</v>
      </c>
      <c r="E26" s="7"/>
      <c r="F26" s="7"/>
      <c r="G26" s="7"/>
    </row>
    <row r="27" spans="4:7" x14ac:dyDescent="0.25">
      <c r="D27" s="7"/>
      <c r="E27" s="7"/>
      <c r="F27" s="7"/>
      <c r="G27" s="7"/>
    </row>
    <row r="28" spans="4:7" ht="30" x14ac:dyDescent="0.25">
      <c r="D28" s="13" t="s">
        <v>28</v>
      </c>
      <c r="E28" s="9">
        <f>SUMIF(E25,"&gt;0.74999999",E19:E21)+E21</f>
        <v>4072203.7741127759</v>
      </c>
      <c r="F28" s="7"/>
      <c r="G28" s="7"/>
    </row>
    <row r="29" spans="4:7" x14ac:dyDescent="0.25">
      <c r="D29" s="7"/>
      <c r="E29" s="7"/>
      <c r="F29" s="7"/>
      <c r="G29" s="7"/>
    </row>
    <row r="30" spans="4:7" x14ac:dyDescent="0.25">
      <c r="D30" s="7" t="s">
        <v>29</v>
      </c>
      <c r="E30" s="15">
        <f>E28/E23</f>
        <v>9.5659902233349055</v>
      </c>
      <c r="F30" s="7"/>
      <c r="G30" s="7"/>
    </row>
    <row r="31" spans="4:7" x14ac:dyDescent="0.25">
      <c r="D31" s="7"/>
      <c r="E31" s="7"/>
      <c r="F31" s="7"/>
      <c r="G31" s="7"/>
    </row>
  </sheetData>
  <sheetProtection sheet="1" objects="1" scenarios="1" selectLockedCells="1"/>
  <mergeCells count="1">
    <mergeCell ref="D2:G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'Ecosystem Service Values'!$A$22:$A$26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26"/>
  <sheetViews>
    <sheetView workbookViewId="0">
      <selection activeCell="A21" sqref="A21:B26"/>
    </sheetView>
  </sheetViews>
  <sheetFormatPr defaultRowHeight="15" outlineLevelRow="1" x14ac:dyDescent="0.25"/>
  <cols>
    <col min="1" max="1" width="33.140625" bestFit="1" customWidth="1"/>
    <col min="2" max="2" width="14.42578125" bestFit="1" customWidth="1"/>
  </cols>
  <sheetData>
    <row r="4" spans="1:1" outlineLevel="1" x14ac:dyDescent="0.25">
      <c r="A4" t="s">
        <v>6</v>
      </c>
    </row>
    <row r="5" spans="1:1" outlineLevel="1" x14ac:dyDescent="0.25">
      <c r="A5" t="s">
        <v>7</v>
      </c>
    </row>
    <row r="6" spans="1:1" outlineLevel="1" x14ac:dyDescent="0.25">
      <c r="A6" t="s">
        <v>9</v>
      </c>
    </row>
    <row r="7" spans="1:1" outlineLevel="1" x14ac:dyDescent="0.25">
      <c r="A7" t="s">
        <v>8</v>
      </c>
    </row>
    <row r="8" spans="1:1" outlineLevel="1" x14ac:dyDescent="0.25">
      <c r="A8" t="s">
        <v>10</v>
      </c>
    </row>
    <row r="10" spans="1:1" x14ac:dyDescent="0.25">
      <c r="A10" t="s">
        <v>0</v>
      </c>
    </row>
    <row r="11" spans="1:1" x14ac:dyDescent="0.25">
      <c r="A11" t="s">
        <v>3</v>
      </c>
    </row>
    <row r="12" spans="1:1" outlineLevel="1" x14ac:dyDescent="0.25">
      <c r="A12" t="s">
        <v>1</v>
      </c>
    </row>
    <row r="13" spans="1:1" outlineLevel="1" x14ac:dyDescent="0.25">
      <c r="A13" t="s">
        <v>5</v>
      </c>
    </row>
    <row r="14" spans="1:1" outlineLevel="1" x14ac:dyDescent="0.25">
      <c r="A14" t="s">
        <v>2</v>
      </c>
    </row>
    <row r="15" spans="1:1" outlineLevel="1" x14ac:dyDescent="0.25">
      <c r="A15" t="s">
        <v>4</v>
      </c>
    </row>
    <row r="16" spans="1:1" outlineLevel="1" x14ac:dyDescent="0.25"/>
    <row r="17" spans="1:2" outlineLevel="1" x14ac:dyDescent="0.25"/>
    <row r="22" spans="1:2" x14ac:dyDescent="0.25">
      <c r="A22" t="s">
        <v>3</v>
      </c>
      <c r="B22" s="1">
        <v>554</v>
      </c>
    </row>
    <row r="23" spans="1:2" x14ac:dyDescent="0.25">
      <c r="A23" t="s">
        <v>1</v>
      </c>
      <c r="B23" s="1">
        <v>8308</v>
      </c>
    </row>
    <row r="24" spans="1:2" x14ac:dyDescent="0.25">
      <c r="A24" t="s">
        <v>5</v>
      </c>
      <c r="B24" s="1">
        <v>1799</v>
      </c>
    </row>
    <row r="25" spans="1:2" x14ac:dyDescent="0.25">
      <c r="A25" t="s">
        <v>2</v>
      </c>
      <c r="B25" s="1">
        <v>39535</v>
      </c>
    </row>
    <row r="26" spans="1:2" x14ac:dyDescent="0.25">
      <c r="A26" t="s">
        <v>4</v>
      </c>
      <c r="B26" s="1">
        <v>6010</v>
      </c>
    </row>
  </sheetData>
  <sortState ref="A22:B26">
    <sortCondition ref="A1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6"/>
  <sheetViews>
    <sheetView workbookViewId="0">
      <selection activeCell="E45" sqref="E45"/>
    </sheetView>
  </sheetViews>
  <sheetFormatPr defaultRowHeight="15" x14ac:dyDescent="0.25"/>
  <cols>
    <col min="1" max="1" width="13.42578125" bestFit="1" customWidth="1"/>
    <col min="2" max="2" width="15.85546875" bestFit="1" customWidth="1"/>
    <col min="3" max="4" width="15.85546875" customWidth="1"/>
    <col min="5" max="5" width="12.5703125" bestFit="1" customWidth="1"/>
  </cols>
  <sheetData>
    <row r="2" spans="1:5" x14ac:dyDescent="0.25">
      <c r="A2" s="3"/>
    </row>
    <row r="5" spans="1:5" x14ac:dyDescent="0.25">
      <c r="A5" t="s">
        <v>18</v>
      </c>
      <c r="B5" t="s">
        <v>19</v>
      </c>
      <c r="E5" t="s">
        <v>20</v>
      </c>
    </row>
    <row r="6" spans="1:5" x14ac:dyDescent="0.25">
      <c r="A6">
        <v>1</v>
      </c>
      <c r="B6" s="1">
        <f>Sheet1!E13</f>
        <v>395350</v>
      </c>
      <c r="C6" s="1"/>
      <c r="D6">
        <v>1</v>
      </c>
      <c r="E6" s="1">
        <f>SUM(B6)</f>
        <v>395350</v>
      </c>
    </row>
    <row r="7" spans="1:5" x14ac:dyDescent="0.25">
      <c r="A7">
        <v>2</v>
      </c>
      <c r="B7" s="2">
        <f>B6-(B6*Sheet1!E17)</f>
        <v>367675.5</v>
      </c>
      <c r="C7" s="2"/>
      <c r="D7">
        <v>2</v>
      </c>
      <c r="E7" s="1">
        <f>SUM(B6:B7)</f>
        <v>763025.5</v>
      </c>
    </row>
    <row r="8" spans="1:5" x14ac:dyDescent="0.25">
      <c r="A8">
        <v>3</v>
      </c>
      <c r="B8" s="2">
        <f>B7-(B7*Sheet1!E17)</f>
        <v>341938.21499999997</v>
      </c>
      <c r="C8" s="2"/>
      <c r="D8">
        <v>3</v>
      </c>
      <c r="E8" s="1">
        <f>SUM(B6:B8)</f>
        <v>1104963.7149999999</v>
      </c>
    </row>
    <row r="9" spans="1:5" x14ac:dyDescent="0.25">
      <c r="A9">
        <v>4</v>
      </c>
      <c r="B9" s="2">
        <f>B8-(B8*Sheet1!E17)</f>
        <v>318002.53994999995</v>
      </c>
      <c r="C9" s="2"/>
      <c r="D9">
        <v>4</v>
      </c>
      <c r="E9" s="1">
        <f>SUM(B6:B9)</f>
        <v>1422966.2549499997</v>
      </c>
    </row>
    <row r="10" spans="1:5" x14ac:dyDescent="0.25">
      <c r="A10">
        <v>5</v>
      </c>
      <c r="B10" s="2">
        <f>B9-(B9*Sheet1!$E$17)</f>
        <v>295742.36215349997</v>
      </c>
      <c r="C10" s="2"/>
      <c r="D10">
        <v>5</v>
      </c>
      <c r="E10" s="1">
        <f>SUM(B6:B10)</f>
        <v>1718708.6171034998</v>
      </c>
    </row>
    <row r="11" spans="1:5" x14ac:dyDescent="0.25">
      <c r="A11">
        <v>6</v>
      </c>
      <c r="B11" s="2">
        <f>B10-(B10*Sheet1!$E$17)</f>
        <v>275040.39680275496</v>
      </c>
      <c r="C11" s="2"/>
      <c r="D11">
        <v>6</v>
      </c>
      <c r="E11" s="1">
        <f>SUM(B6:B11)</f>
        <v>1993749.0139062549</v>
      </c>
    </row>
    <row r="12" spans="1:5" x14ac:dyDescent="0.25">
      <c r="A12">
        <v>7</v>
      </c>
      <c r="B12" s="2">
        <f>B11-(B11*Sheet1!$E$17)</f>
        <v>255787.56902656209</v>
      </c>
      <c r="C12" s="2"/>
      <c r="D12">
        <v>7</v>
      </c>
      <c r="E12" s="1">
        <f>SUM(B6:B12)</f>
        <v>2249536.5829328168</v>
      </c>
    </row>
    <row r="13" spans="1:5" x14ac:dyDescent="0.25">
      <c r="A13">
        <v>8</v>
      </c>
      <c r="B13" s="2">
        <f>B12-(B12*Sheet1!$E$17)</f>
        <v>237882.43919470275</v>
      </c>
      <c r="C13" s="2"/>
      <c r="D13">
        <v>8</v>
      </c>
      <c r="E13" s="1">
        <f>SUM(B6:B13)</f>
        <v>2487419.0221275194</v>
      </c>
    </row>
    <row r="14" spans="1:5" x14ac:dyDescent="0.25">
      <c r="A14">
        <v>9</v>
      </c>
      <c r="B14" s="2">
        <f>B13-(B13*Sheet1!$E$17)</f>
        <v>221230.66845107355</v>
      </c>
      <c r="C14" s="2"/>
      <c r="D14">
        <v>9</v>
      </c>
      <c r="E14" s="1">
        <f>SUM(B6:B14)</f>
        <v>2708649.6905785929</v>
      </c>
    </row>
    <row r="15" spans="1:5" x14ac:dyDescent="0.25">
      <c r="A15">
        <v>10</v>
      </c>
      <c r="B15" s="2">
        <f>B14-(B14*Sheet1!$E$17)</f>
        <v>205744.52165949839</v>
      </c>
      <c r="C15" s="2"/>
      <c r="D15">
        <v>10</v>
      </c>
      <c r="E15" s="1">
        <f>SUM(B6:B15)</f>
        <v>2914394.2122380915</v>
      </c>
    </row>
    <row r="16" spans="1:5" x14ac:dyDescent="0.25">
      <c r="A16">
        <v>11</v>
      </c>
      <c r="B16" s="2">
        <f>B15-(B15*Sheet1!$E$17)</f>
        <v>191342.40514333351</v>
      </c>
      <c r="C16" s="2"/>
      <c r="D16">
        <v>11</v>
      </c>
      <c r="E16" s="1">
        <f>SUM(B6:B16)</f>
        <v>3105736.6173814251</v>
      </c>
    </row>
    <row r="17" spans="1:5" x14ac:dyDescent="0.25">
      <c r="A17">
        <v>12</v>
      </c>
      <c r="B17" s="2">
        <f>B16-(B16*Sheet1!$E$17)</f>
        <v>177948.43678330016</v>
      </c>
      <c r="C17" s="2"/>
      <c r="D17">
        <v>12</v>
      </c>
      <c r="E17" s="1">
        <f>SUM(B6:B17)</f>
        <v>3283685.0541647254</v>
      </c>
    </row>
    <row r="18" spans="1:5" x14ac:dyDescent="0.25">
      <c r="A18">
        <v>13</v>
      </c>
      <c r="B18" s="2">
        <f>B17-(B17*Sheet1!$E$17)</f>
        <v>165492.04620846914</v>
      </c>
      <c r="C18" s="2"/>
      <c r="D18">
        <v>13</v>
      </c>
      <c r="E18" s="1">
        <f>SUM(B6:B18)</f>
        <v>3449177.1003731946</v>
      </c>
    </row>
    <row r="19" spans="1:5" x14ac:dyDescent="0.25">
      <c r="A19">
        <v>14</v>
      </c>
      <c r="B19" s="2">
        <f>B18-(B18*Sheet1!$E$17)</f>
        <v>153907.60297387629</v>
      </c>
      <c r="C19" s="2"/>
      <c r="D19">
        <v>14</v>
      </c>
      <c r="E19" s="1">
        <f>SUM(B6:B19)</f>
        <v>3603084.7033470711</v>
      </c>
    </row>
    <row r="20" spans="1:5" x14ac:dyDescent="0.25">
      <c r="A20">
        <v>15</v>
      </c>
      <c r="B20" s="2">
        <f>B19-(B19*Sheet1!$E$17)</f>
        <v>143134.07076570494</v>
      </c>
      <c r="C20" s="2"/>
      <c r="D20">
        <v>15</v>
      </c>
      <c r="E20" s="1">
        <f>SUM(B6:B20)</f>
        <v>3746218.7741127759</v>
      </c>
    </row>
    <row r="21" spans="1:5" x14ac:dyDescent="0.25">
      <c r="A21">
        <v>16</v>
      </c>
      <c r="B21" s="2">
        <f>B20-(B20*Sheet1!$E$17)</f>
        <v>133114.6858121056</v>
      </c>
      <c r="C21" s="2"/>
      <c r="D21">
        <v>16</v>
      </c>
      <c r="E21" s="1">
        <f>SUM(B6:B21)</f>
        <v>3879333.4599248813</v>
      </c>
    </row>
    <row r="22" spans="1:5" x14ac:dyDescent="0.25">
      <c r="A22">
        <v>17</v>
      </c>
      <c r="B22" s="2">
        <f>B21-(B21*Sheet1!$E$17)</f>
        <v>123796.6578052582</v>
      </c>
      <c r="C22" s="2"/>
      <c r="D22">
        <v>17</v>
      </c>
      <c r="E22" s="1">
        <f>SUM(B6:B22)</f>
        <v>4003130.1177301398</v>
      </c>
    </row>
    <row r="23" spans="1:5" x14ac:dyDescent="0.25">
      <c r="A23">
        <v>18</v>
      </c>
      <c r="B23" s="2">
        <f>B22-(B22*Sheet1!$E$17)</f>
        <v>115130.89175889012</v>
      </c>
      <c r="C23" s="2"/>
      <c r="D23">
        <v>18</v>
      </c>
      <c r="E23" s="1">
        <f>SUM(B6:B23)</f>
        <v>4118261.0094890296</v>
      </c>
    </row>
    <row r="24" spans="1:5" x14ac:dyDescent="0.25">
      <c r="A24">
        <v>19</v>
      </c>
      <c r="B24" s="2">
        <f>B23-(B23*Sheet1!$E$17)</f>
        <v>107071.72933576781</v>
      </c>
      <c r="C24" s="2"/>
      <c r="D24">
        <v>19</v>
      </c>
      <c r="E24" s="1">
        <f>SUM(B6:B24)</f>
        <v>4225332.7388247978</v>
      </c>
    </row>
    <row r="25" spans="1:5" x14ac:dyDescent="0.25">
      <c r="A25">
        <v>20</v>
      </c>
      <c r="B25" s="2">
        <f>B24-(B24*Sheet1!$E$17)</f>
        <v>99576.708282264066</v>
      </c>
      <c r="C25" s="2"/>
      <c r="D25">
        <v>20</v>
      </c>
      <c r="E25" s="1">
        <f>SUM(B6:B25)</f>
        <v>4324909.4471070617</v>
      </c>
    </row>
    <row r="26" spans="1:5" x14ac:dyDescent="0.25">
      <c r="A26">
        <v>21</v>
      </c>
      <c r="B26" s="2">
        <f>B25-(B25*Sheet1!$E$17)</f>
        <v>92606.338702505585</v>
      </c>
      <c r="C26" s="2"/>
      <c r="D26">
        <v>21</v>
      </c>
      <c r="E26" s="1">
        <f>SUM(B6:B26)</f>
        <v>4417515.7858095672</v>
      </c>
    </row>
    <row r="27" spans="1:5" x14ac:dyDescent="0.25">
      <c r="A27">
        <v>22</v>
      </c>
      <c r="B27" s="2">
        <f>B26-(B26*Sheet1!$E$17)</f>
        <v>86123.894993330192</v>
      </c>
      <c r="C27" s="2"/>
      <c r="D27">
        <v>22</v>
      </c>
      <c r="E27" s="1">
        <f>SUM(B6:B27)</f>
        <v>4503639.6808028976</v>
      </c>
    </row>
    <row r="28" spans="1:5" x14ac:dyDescent="0.25">
      <c r="A28">
        <v>23</v>
      </c>
      <c r="B28" s="2">
        <f>B27-(B27*Sheet1!$E$17)</f>
        <v>80095.222343797082</v>
      </c>
      <c r="C28" s="2"/>
      <c r="D28">
        <v>23</v>
      </c>
      <c r="E28" s="1">
        <f>SUM(B6:B28)</f>
        <v>4583734.9031466944</v>
      </c>
    </row>
    <row r="29" spans="1:5" x14ac:dyDescent="0.25">
      <c r="A29">
        <v>24</v>
      </c>
      <c r="B29" s="2">
        <f>B28-(B28*Sheet1!$E$17)</f>
        <v>74488.556779731283</v>
      </c>
      <c r="C29" s="2"/>
      <c r="D29">
        <v>24</v>
      </c>
      <c r="E29" s="1">
        <f>SUM(B6:B29)</f>
        <v>4658223.4599264255</v>
      </c>
    </row>
    <row r="30" spans="1:5" x14ac:dyDescent="0.25">
      <c r="A30">
        <v>25</v>
      </c>
      <c r="B30" s="2">
        <f>B29-(B29*Sheet1!$E$17)</f>
        <v>69274.357805150095</v>
      </c>
      <c r="C30" s="2"/>
      <c r="D30">
        <v>25</v>
      </c>
      <c r="E30" s="1">
        <f>SUM(B6:B30)</f>
        <v>4727497.817731576</v>
      </c>
    </row>
    <row r="31" spans="1:5" x14ac:dyDescent="0.25">
      <c r="A31">
        <v>26</v>
      </c>
      <c r="B31" s="2">
        <f>B30-(B30*Sheet1!$E$17)</f>
        <v>64425.152758789591</v>
      </c>
      <c r="C31" s="2"/>
      <c r="D31">
        <v>26</v>
      </c>
      <c r="E31" s="1">
        <f>SUM($B$6:B31)</f>
        <v>4791922.9704903653</v>
      </c>
    </row>
    <row r="32" spans="1:5" x14ac:dyDescent="0.25">
      <c r="A32">
        <v>27</v>
      </c>
      <c r="B32" s="2">
        <f>B31-(B31*Sheet1!$E$17)</f>
        <v>59915.392065674321</v>
      </c>
      <c r="C32" s="2"/>
      <c r="D32">
        <v>27</v>
      </c>
      <c r="E32" s="1">
        <f>SUM($B$6:B32)</f>
        <v>4851838.3625560394</v>
      </c>
    </row>
    <row r="33" spans="1:5" x14ac:dyDescent="0.25">
      <c r="A33">
        <v>28</v>
      </c>
      <c r="B33" s="2">
        <f>B32-(B32*Sheet1!$E$17)</f>
        <v>55721.314621077116</v>
      </c>
      <c r="C33" s="2"/>
      <c r="D33">
        <v>28</v>
      </c>
      <c r="E33" s="1">
        <f>SUM($B$6:B33)</f>
        <v>4907559.6771771163</v>
      </c>
    </row>
    <row r="34" spans="1:5" x14ac:dyDescent="0.25">
      <c r="A34">
        <v>29</v>
      </c>
      <c r="B34" s="2">
        <f>B33-(B33*Sheet1!$E$17)</f>
        <v>51820.82259760172</v>
      </c>
      <c r="C34" s="2"/>
      <c r="D34">
        <v>29</v>
      </c>
      <c r="E34" s="1">
        <f>SUM($B$6:B34)</f>
        <v>4959380.4997747177</v>
      </c>
    </row>
    <row r="35" spans="1:5" x14ac:dyDescent="0.25">
      <c r="A35">
        <v>30</v>
      </c>
      <c r="B35" s="2">
        <f>B34-(B34*Sheet1!$E$17)</f>
        <v>48193.365015769596</v>
      </c>
      <c r="C35" s="2"/>
      <c r="D35">
        <v>30</v>
      </c>
      <c r="E35" s="1">
        <f>SUM($B$6:B35)</f>
        <v>5007573.8647904871</v>
      </c>
    </row>
    <row r="36" spans="1:5" x14ac:dyDescent="0.25">
      <c r="A36">
        <v>31</v>
      </c>
      <c r="B36" s="2">
        <f>B35-(B35*Sheet1!$E$17)</f>
        <v>44819.829464665723</v>
      </c>
      <c r="C36" s="2"/>
      <c r="D36">
        <v>31</v>
      </c>
      <c r="E36" s="1">
        <f>SUM($B$6:B36)</f>
        <v>5052393.6942551527</v>
      </c>
    </row>
    <row r="37" spans="1:5" x14ac:dyDescent="0.25">
      <c r="A37">
        <v>32</v>
      </c>
      <c r="B37" s="2">
        <f>B36-(B36*Sheet1!$E$17)</f>
        <v>41682.44140213912</v>
      </c>
      <c r="C37" s="2"/>
      <c r="D37">
        <v>32</v>
      </c>
      <c r="E37" s="1">
        <f>SUM($B$6:B37)</f>
        <v>5094076.1356572919</v>
      </c>
    </row>
    <row r="38" spans="1:5" x14ac:dyDescent="0.25">
      <c r="A38">
        <v>33</v>
      </c>
      <c r="B38" s="2">
        <f>B37-(B37*Sheet1!$E$17)</f>
        <v>38764.670503989379</v>
      </c>
      <c r="C38" s="2"/>
      <c r="D38">
        <v>33</v>
      </c>
      <c r="E38" s="1">
        <f>SUM($B$6:B38)</f>
        <v>5132840.8061612817</v>
      </c>
    </row>
    <row r="39" spans="1:5" x14ac:dyDescent="0.25">
      <c r="A39">
        <v>34</v>
      </c>
      <c r="B39" s="2">
        <f>B38-(B38*Sheet1!$E$17)</f>
        <v>36051.143568710118</v>
      </c>
      <c r="C39" s="2"/>
      <c r="D39">
        <v>34</v>
      </c>
      <c r="E39" s="1">
        <f>SUM($B$6:B39)</f>
        <v>5168891.9497299921</v>
      </c>
    </row>
    <row r="40" spans="1:5" x14ac:dyDescent="0.25">
      <c r="A40">
        <v>35</v>
      </c>
      <c r="B40" s="2">
        <f>B39-(B39*Sheet1!$E$17)</f>
        <v>33527.56351890041</v>
      </c>
      <c r="C40" s="2"/>
      <c r="D40">
        <v>35</v>
      </c>
      <c r="E40" s="1">
        <f>SUM($B$6:B40)</f>
        <v>5202419.5132488925</v>
      </c>
    </row>
    <row r="41" spans="1:5" x14ac:dyDescent="0.25">
      <c r="A41">
        <v>36</v>
      </c>
      <c r="B41" s="2">
        <f>B40-(B40*Sheet1!$E$17)</f>
        <v>31180.634072577381</v>
      </c>
      <c r="C41" s="2"/>
      <c r="D41">
        <v>36</v>
      </c>
      <c r="E41" s="1">
        <f>SUM($B$6:B41)</f>
        <v>5233600.1473214701</v>
      </c>
    </row>
    <row r="42" spans="1:5" x14ac:dyDescent="0.25">
      <c r="A42">
        <v>37</v>
      </c>
      <c r="B42" s="2">
        <f>B41-(B41*Sheet1!$E$17)</f>
        <v>28997.989687496964</v>
      </c>
      <c r="C42" s="2"/>
      <c r="D42">
        <v>37</v>
      </c>
      <c r="E42" s="1">
        <f>SUM($B$6:B42)</f>
        <v>5262598.1370089669</v>
      </c>
    </row>
    <row r="43" spans="1:5" x14ac:dyDescent="0.25">
      <c r="A43">
        <v>38</v>
      </c>
      <c r="B43" s="2">
        <f>B42-(B42*Sheet1!$E$17)</f>
        <v>26968.130409372177</v>
      </c>
      <c r="C43" s="2"/>
      <c r="D43">
        <v>38</v>
      </c>
      <c r="E43" s="1">
        <f>SUM($B$6:B43)</f>
        <v>5289566.2674183389</v>
      </c>
    </row>
    <row r="44" spans="1:5" x14ac:dyDescent="0.25">
      <c r="A44">
        <v>39</v>
      </c>
      <c r="B44" s="2">
        <f>B43-(B43*Sheet1!$E$17)</f>
        <v>25080.361280716126</v>
      </c>
      <c r="C44" s="2"/>
      <c r="D44">
        <v>39</v>
      </c>
      <c r="E44" s="1">
        <f>SUM($B$6:B44)</f>
        <v>5314646.6286990549</v>
      </c>
    </row>
    <row r="45" spans="1:5" x14ac:dyDescent="0.25">
      <c r="A45">
        <v>40</v>
      </c>
      <c r="B45" s="2">
        <f>B44-(B44*Sheet1!$E$17)</f>
        <v>23324.735991065998</v>
      </c>
      <c r="C45" s="2"/>
      <c r="D45">
        <v>40</v>
      </c>
      <c r="E45" s="1">
        <f>SUM($B$6:B45)</f>
        <v>5337971.3646901213</v>
      </c>
    </row>
    <row r="46" spans="1:5" x14ac:dyDescent="0.25">
      <c r="A46">
        <v>41</v>
      </c>
      <c r="B46" s="2">
        <f>B45-(B45*Sheet1!$E$17)</f>
        <v>21692.004471691376</v>
      </c>
      <c r="C46" s="2"/>
      <c r="D46">
        <v>41</v>
      </c>
      <c r="E46" s="1">
        <f>SUM($B$6:B46)</f>
        <v>5359663.3691618126</v>
      </c>
    </row>
    <row r="47" spans="1:5" x14ac:dyDescent="0.25">
      <c r="A47">
        <v>42</v>
      </c>
      <c r="B47" s="2">
        <f>B46-(B46*Sheet1!$E$17)</f>
        <v>20173.56415867298</v>
      </c>
      <c r="C47" s="2"/>
      <c r="D47">
        <v>42</v>
      </c>
      <c r="E47" s="1">
        <f>SUM($B$6:B47)</f>
        <v>5379836.933320486</v>
      </c>
    </row>
    <row r="48" spans="1:5" x14ac:dyDescent="0.25">
      <c r="A48">
        <v>43</v>
      </c>
      <c r="B48" s="2">
        <f>B47-(B47*Sheet1!$E$17)</f>
        <v>18761.41466756587</v>
      </c>
      <c r="C48" s="2"/>
      <c r="D48">
        <v>43</v>
      </c>
      <c r="E48" s="1">
        <f>SUM($B$6:B48)</f>
        <v>5398598.3479880523</v>
      </c>
    </row>
    <row r="49" spans="1:5" x14ac:dyDescent="0.25">
      <c r="A49">
        <v>44</v>
      </c>
      <c r="B49" s="2">
        <f>B48-(B48*Sheet1!$E$17)</f>
        <v>17448.115640836259</v>
      </c>
      <c r="C49" s="2"/>
      <c r="D49">
        <v>44</v>
      </c>
      <c r="E49" s="1">
        <f>SUM($B$6:B49)</f>
        <v>5416046.4636288881</v>
      </c>
    </row>
    <row r="50" spans="1:5" x14ac:dyDescent="0.25">
      <c r="A50">
        <v>45</v>
      </c>
      <c r="B50" s="2">
        <f>B49-(B49*Sheet1!$E$17)</f>
        <v>16226.74754597772</v>
      </c>
      <c r="C50" s="2"/>
      <c r="D50">
        <v>45</v>
      </c>
      <c r="E50" s="1">
        <f>SUM($B$6:B50)</f>
        <v>5432273.2111748662</v>
      </c>
    </row>
    <row r="51" spans="1:5" x14ac:dyDescent="0.25">
      <c r="A51">
        <v>46</v>
      </c>
      <c r="B51" s="2">
        <f>B50-(B50*Sheet1!$E$17)</f>
        <v>15090.87521775928</v>
      </c>
      <c r="C51" s="2"/>
      <c r="D51">
        <v>46</v>
      </c>
      <c r="E51" s="1">
        <f>SUM($B$6:B51)</f>
        <v>5447364.0863926252</v>
      </c>
    </row>
    <row r="52" spans="1:5" x14ac:dyDescent="0.25">
      <c r="A52">
        <v>47</v>
      </c>
      <c r="B52" s="2">
        <f>B51-(B51*Sheet1!$E$17)</f>
        <v>14034.51395251613</v>
      </c>
      <c r="C52" s="2"/>
      <c r="D52">
        <v>47</v>
      </c>
      <c r="E52" s="1">
        <f>SUM($B$6:B52)</f>
        <v>5461398.6003451413</v>
      </c>
    </row>
    <row r="53" spans="1:5" x14ac:dyDescent="0.25">
      <c r="A53">
        <v>48</v>
      </c>
      <c r="B53" s="2">
        <f>B52-(B52*Sheet1!$E$17)</f>
        <v>13052.097975840001</v>
      </c>
      <c r="C53" s="2"/>
      <c r="D53">
        <v>48</v>
      </c>
      <c r="E53" s="1">
        <f>SUM($B$6:B53)</f>
        <v>5474450.6983209811</v>
      </c>
    </row>
    <row r="54" spans="1:5" x14ac:dyDescent="0.25">
      <c r="A54">
        <v>49</v>
      </c>
      <c r="B54" s="2">
        <f>B53-(B53*Sheet1!$E$17)</f>
        <v>12138.4511175312</v>
      </c>
      <c r="C54" s="2"/>
      <c r="D54">
        <v>49</v>
      </c>
      <c r="E54" s="1">
        <f>SUM($B$6:B54)</f>
        <v>5486589.1494385125</v>
      </c>
    </row>
    <row r="55" spans="1:5" x14ac:dyDescent="0.25">
      <c r="A55">
        <v>50</v>
      </c>
      <c r="B55" s="2">
        <f>B54-(B54*Sheet1!$E$17)</f>
        <v>11288.759539304016</v>
      </c>
      <c r="C55" s="2"/>
      <c r="D55">
        <v>50</v>
      </c>
      <c r="E55" s="1">
        <f>SUM($B$6:B55)</f>
        <v>5497877.9089778168</v>
      </c>
    </row>
    <row r="56" spans="1:5" x14ac:dyDescent="0.25">
      <c r="A56">
        <v>51</v>
      </c>
      <c r="B56" s="2">
        <f>B55-(B55*Sheet1!$E$17)</f>
        <v>10498.546371552735</v>
      </c>
      <c r="C56" s="2"/>
      <c r="D56">
        <v>51</v>
      </c>
      <c r="E56" s="1">
        <f>SUM($B$6:B56)</f>
        <v>5508376.4553493699</v>
      </c>
    </row>
    <row r="57" spans="1:5" x14ac:dyDescent="0.25">
      <c r="A57">
        <v>52</v>
      </c>
      <c r="B57" s="2">
        <f>B56-(B56*Sheet1!$E$17)</f>
        <v>9763.6481255440431</v>
      </c>
      <c r="C57" s="2"/>
      <c r="D57">
        <v>52</v>
      </c>
      <c r="E57" s="1">
        <f>SUM($B$6:B57)</f>
        <v>5518140.1034749141</v>
      </c>
    </row>
    <row r="58" spans="1:5" x14ac:dyDescent="0.25">
      <c r="A58">
        <v>53</v>
      </c>
      <c r="B58" s="2">
        <f>B57-(B57*Sheet1!$E$17)</f>
        <v>9080.1927567559596</v>
      </c>
      <c r="C58" s="2"/>
      <c r="D58">
        <v>53</v>
      </c>
      <c r="E58" s="1">
        <f>SUM($B$6:B58)</f>
        <v>5527220.2962316703</v>
      </c>
    </row>
    <row r="59" spans="1:5" x14ac:dyDescent="0.25">
      <c r="A59">
        <v>54</v>
      </c>
      <c r="B59" s="2">
        <f>B58-(B58*Sheet1!$E$17)</f>
        <v>8444.5792637830418</v>
      </c>
      <c r="C59" s="2"/>
      <c r="D59">
        <v>54</v>
      </c>
      <c r="E59" s="1">
        <f>SUM($B$6:B59)</f>
        <v>5535664.8754954534</v>
      </c>
    </row>
    <row r="60" spans="1:5" x14ac:dyDescent="0.25">
      <c r="A60">
        <v>55</v>
      </c>
      <c r="B60" s="2">
        <f>B59-(B59*Sheet1!$E$17)</f>
        <v>7853.4587153182292</v>
      </c>
      <c r="C60" s="2"/>
      <c r="D60">
        <v>55</v>
      </c>
      <c r="E60" s="1">
        <f>SUM($B$6:B60)</f>
        <v>5543518.3342107711</v>
      </c>
    </row>
    <row r="61" spans="1:5" x14ac:dyDescent="0.25">
      <c r="A61">
        <v>56</v>
      </c>
      <c r="B61" s="2">
        <f>B60-(B60*Sheet1!$E$17)</f>
        <v>7303.7166052459534</v>
      </c>
      <c r="C61" s="2"/>
      <c r="D61">
        <v>56</v>
      </c>
      <c r="E61" s="1">
        <f>SUM($B$6:B61)</f>
        <v>5550822.0508160172</v>
      </c>
    </row>
    <row r="62" spans="1:5" x14ac:dyDescent="0.25">
      <c r="A62">
        <v>57</v>
      </c>
      <c r="B62" s="2">
        <f>B61-(B61*Sheet1!$E$17)</f>
        <v>6792.4564428787362</v>
      </c>
      <c r="C62" s="2"/>
      <c r="D62">
        <v>57</v>
      </c>
      <c r="E62" s="1">
        <f>SUM($B$6:B62)</f>
        <v>5557614.5072588958</v>
      </c>
    </row>
    <row r="63" spans="1:5" x14ac:dyDescent="0.25">
      <c r="A63">
        <v>58</v>
      </c>
      <c r="B63" s="2">
        <f>B62-(B62*Sheet1!$E$17)</f>
        <v>6316.9844918772251</v>
      </c>
      <c r="C63" s="2"/>
      <c r="D63">
        <v>58</v>
      </c>
      <c r="E63" s="1">
        <f>SUM($B$6:B63)</f>
        <v>5563931.491750773</v>
      </c>
    </row>
    <row r="64" spans="1:5" x14ac:dyDescent="0.25">
      <c r="A64">
        <v>59</v>
      </c>
      <c r="B64" s="2">
        <f>B63-(B63*Sheet1!$E$17)</f>
        <v>5874.7955774458196</v>
      </c>
      <c r="C64" s="2"/>
      <c r="D64">
        <v>59</v>
      </c>
      <c r="E64" s="1">
        <f>SUM($B$6:B64)</f>
        <v>5569806.287328219</v>
      </c>
    </row>
    <row r="65" spans="1:5" x14ac:dyDescent="0.25">
      <c r="A65">
        <v>60</v>
      </c>
      <c r="B65" s="2">
        <f>B64-(B64*Sheet1!$E$17)</f>
        <v>5463.5598870246122</v>
      </c>
      <c r="C65" s="2"/>
      <c r="D65">
        <v>60</v>
      </c>
      <c r="E65" s="1">
        <f>SUM($B$6:B65)</f>
        <v>5575269.8472152436</v>
      </c>
    </row>
    <row r="66" spans="1:5" x14ac:dyDescent="0.25">
      <c r="A66">
        <v>61</v>
      </c>
      <c r="B66" s="2">
        <f>B65-(B65*Sheet1!$E$17)</f>
        <v>5081.1106949328896</v>
      </c>
      <c r="C66" s="2"/>
      <c r="D66">
        <v>61</v>
      </c>
      <c r="E66" s="1">
        <f>SUM($B$6:B66)</f>
        <v>5580350.9579101764</v>
      </c>
    </row>
    <row r="67" spans="1:5" x14ac:dyDescent="0.25">
      <c r="A67">
        <v>62</v>
      </c>
      <c r="B67" s="2">
        <f>B66-(B66*Sheet1!$E$17)</f>
        <v>4725.4329462875876</v>
      </c>
      <c r="C67" s="2"/>
      <c r="D67">
        <v>62</v>
      </c>
      <c r="E67" s="1">
        <f>SUM($B$6:B67)</f>
        <v>5585076.3908564644</v>
      </c>
    </row>
    <row r="68" spans="1:5" x14ac:dyDescent="0.25">
      <c r="A68">
        <v>63</v>
      </c>
      <c r="B68" s="2">
        <f>B67-(B67*Sheet1!$E$17)</f>
        <v>4394.6526400474568</v>
      </c>
      <c r="C68" s="2"/>
      <c r="D68">
        <v>63</v>
      </c>
      <c r="E68" s="1">
        <f>SUM($B$6:B68)</f>
        <v>5589471.0434965119</v>
      </c>
    </row>
    <row r="69" spans="1:5" x14ac:dyDescent="0.25">
      <c r="A69">
        <v>64</v>
      </c>
      <c r="B69" s="2">
        <f>B68-(B68*Sheet1!$E$17)</f>
        <v>4087.0269552441346</v>
      </c>
      <c r="C69" s="2"/>
      <c r="D69">
        <v>64</v>
      </c>
      <c r="E69" s="1">
        <f>SUM($B$6:B69)</f>
        <v>5593558.070451756</v>
      </c>
    </row>
    <row r="70" spans="1:5" x14ac:dyDescent="0.25">
      <c r="A70">
        <v>65</v>
      </c>
      <c r="B70" s="2">
        <f>B69-(B69*Sheet1!$E$17)</f>
        <v>3800.9350683770454</v>
      </c>
      <c r="C70" s="2"/>
      <c r="D70">
        <v>65</v>
      </c>
      <c r="E70" s="1">
        <f>SUM($B$6:B70)</f>
        <v>5597359.0055201333</v>
      </c>
    </row>
    <row r="71" spans="1:5" x14ac:dyDescent="0.25">
      <c r="A71">
        <v>66</v>
      </c>
      <c r="B71" s="2">
        <f>B70-(B70*Sheet1!$E$17)</f>
        <v>3534.8696135906521</v>
      </c>
      <c r="C71" s="2"/>
      <c r="D71">
        <v>66</v>
      </c>
      <c r="E71" s="1">
        <f>SUM($B$6:B71)</f>
        <v>5600893.875133724</v>
      </c>
    </row>
    <row r="72" spans="1:5" x14ac:dyDescent="0.25">
      <c r="A72">
        <v>67</v>
      </c>
      <c r="B72" s="2">
        <f>B71-(B71*Sheet1!$E$17)</f>
        <v>3287.4287406393064</v>
      </c>
      <c r="C72" s="2"/>
      <c r="D72">
        <v>67</v>
      </c>
      <c r="E72" s="1">
        <f>SUM($B$6:B72)</f>
        <v>5604181.3038743632</v>
      </c>
    </row>
    <row r="73" spans="1:5" x14ac:dyDescent="0.25">
      <c r="A73">
        <v>68</v>
      </c>
      <c r="B73" s="2">
        <f>B72-(B72*Sheet1!$E$17)</f>
        <v>3057.308728794555</v>
      </c>
      <c r="C73" s="2"/>
      <c r="D73">
        <v>68</v>
      </c>
      <c r="E73" s="1">
        <f>SUM($B$6:B73)</f>
        <v>5607238.6126031578</v>
      </c>
    </row>
    <row r="74" spans="1:5" x14ac:dyDescent="0.25">
      <c r="A74">
        <v>69</v>
      </c>
      <c r="B74" s="2">
        <f>B73-(B73*Sheet1!$E$17)</f>
        <v>2843.2971177789359</v>
      </c>
      <c r="C74" s="2"/>
      <c r="D74">
        <v>69</v>
      </c>
      <c r="E74" s="1">
        <f>SUM($B$6:B74)</f>
        <v>5610081.9097209368</v>
      </c>
    </row>
    <row r="75" spans="1:5" x14ac:dyDescent="0.25">
      <c r="A75">
        <v>70</v>
      </c>
      <c r="B75" s="2">
        <f>B74-(B74*Sheet1!$E$17)</f>
        <v>2644.2663195344103</v>
      </c>
      <c r="C75" s="2"/>
      <c r="D75">
        <v>70</v>
      </c>
      <c r="E75" s="1">
        <f>SUM($B$6:B75)</f>
        <v>5612726.1760404715</v>
      </c>
    </row>
    <row r="76" spans="1:5" x14ac:dyDescent="0.25">
      <c r="A76">
        <v>71</v>
      </c>
      <c r="B76" s="2">
        <f>B75-(B75*Sheet1!$E$17)</f>
        <v>2459.1676771670018</v>
      </c>
      <c r="C76" s="2"/>
      <c r="D76">
        <v>71</v>
      </c>
      <c r="E76" s="1">
        <f>SUM($B$6:B76)</f>
        <v>5615185.3437176384</v>
      </c>
    </row>
    <row r="77" spans="1:5" x14ac:dyDescent="0.25">
      <c r="A77">
        <v>72</v>
      </c>
      <c r="B77" s="2">
        <f>B76-(B76*Sheet1!$E$17)</f>
        <v>2287.0259397653117</v>
      </c>
      <c r="C77" s="2"/>
      <c r="D77">
        <v>72</v>
      </c>
      <c r="E77" s="1">
        <f>SUM($B$6:B77)</f>
        <v>5617472.3696574038</v>
      </c>
    </row>
    <row r="78" spans="1:5" x14ac:dyDescent="0.25">
      <c r="A78">
        <v>73</v>
      </c>
      <c r="B78" s="2">
        <f>B77-(B77*Sheet1!$E$17)</f>
        <v>2126.93412398174</v>
      </c>
      <c r="C78" s="2"/>
      <c r="D78">
        <v>73</v>
      </c>
      <c r="E78" s="1">
        <f>SUM($B$6:B78)</f>
        <v>5619599.3037813855</v>
      </c>
    </row>
    <row r="79" spans="1:5" x14ac:dyDescent="0.25">
      <c r="A79">
        <v>74</v>
      </c>
      <c r="B79" s="2">
        <f>B78-(B78*Sheet1!$E$17)</f>
        <v>1978.048735303018</v>
      </c>
      <c r="C79" s="2"/>
      <c r="D79">
        <v>74</v>
      </c>
      <c r="E79" s="1">
        <f>SUM($B$6:B79)</f>
        <v>5621577.3525166884</v>
      </c>
    </row>
    <row r="80" spans="1:5" x14ac:dyDescent="0.25">
      <c r="A80">
        <v>75</v>
      </c>
      <c r="B80" s="2">
        <f>B79-(B79*Sheet1!$E$17)</f>
        <v>1839.5853238318068</v>
      </c>
      <c r="C80" s="2"/>
      <c r="D80">
        <v>75</v>
      </c>
      <c r="E80" s="1">
        <f>SUM($B$6:B80)</f>
        <v>5623416.9378405204</v>
      </c>
    </row>
    <row r="81" spans="1:5" x14ac:dyDescent="0.25">
      <c r="A81">
        <v>76</v>
      </c>
      <c r="B81" s="2">
        <f>B80-(B80*Sheet1!$E$17)</f>
        <v>1710.8143511635803</v>
      </c>
      <c r="C81" s="2"/>
      <c r="D81">
        <v>76</v>
      </c>
      <c r="E81" s="1">
        <f>SUM($B$6:B81)</f>
        <v>5625127.7521916842</v>
      </c>
    </row>
    <row r="82" spans="1:5" x14ac:dyDescent="0.25">
      <c r="A82">
        <v>77</v>
      </c>
      <c r="B82" s="2">
        <f>B81-(B81*Sheet1!$E$17)</f>
        <v>1591.0573465821296</v>
      </c>
      <c r="C82" s="2"/>
      <c r="D82">
        <v>77</v>
      </c>
      <c r="E82" s="1">
        <f>SUM($B$6:B82)</f>
        <v>5626718.8095382666</v>
      </c>
    </row>
    <row r="83" spans="1:5" x14ac:dyDescent="0.25">
      <c r="A83">
        <v>78</v>
      </c>
      <c r="B83" s="2">
        <f>B82-(B82*Sheet1!$E$17)</f>
        <v>1479.6833323213805</v>
      </c>
      <c r="C83" s="2"/>
      <c r="D83">
        <v>78</v>
      </c>
      <c r="E83" s="1">
        <f>SUM($B$6:B83)</f>
        <v>5628198.4928705879</v>
      </c>
    </row>
    <row r="84" spans="1:5" x14ac:dyDescent="0.25">
      <c r="A84">
        <v>79</v>
      </c>
      <c r="B84" s="2">
        <f>B83-(B83*Sheet1!$E$17)</f>
        <v>1376.1054990588839</v>
      </c>
      <c r="C84" s="2"/>
      <c r="D84">
        <v>79</v>
      </c>
      <c r="E84" s="1">
        <f>SUM($B$6:B84)</f>
        <v>5629574.5983696468</v>
      </c>
    </row>
    <row r="85" spans="1:5" x14ac:dyDescent="0.25">
      <c r="A85">
        <v>80</v>
      </c>
      <c r="B85" s="2">
        <f>B84-(B84*Sheet1!$E$17)</f>
        <v>1279.7781141247619</v>
      </c>
      <c r="C85" s="2"/>
      <c r="D85">
        <v>80</v>
      </c>
      <c r="E85" s="1">
        <f>SUM($B$6:B85)</f>
        <v>5630854.376483772</v>
      </c>
    </row>
    <row r="86" spans="1:5" x14ac:dyDescent="0.25">
      <c r="A86">
        <v>81</v>
      </c>
      <c r="B86" s="2">
        <f>B85-(B85*Sheet1!$E$17)</f>
        <v>1190.1936461360285</v>
      </c>
      <c r="C86" s="2"/>
      <c r="D86">
        <v>81</v>
      </c>
      <c r="E86" s="1">
        <f>SUM($B$6:B86)</f>
        <v>5632044.5701299077</v>
      </c>
    </row>
    <row r="87" spans="1:5" x14ac:dyDescent="0.25">
      <c r="A87">
        <v>82</v>
      </c>
      <c r="B87" s="2">
        <f>B86-(B86*Sheet1!$E$17)</f>
        <v>1106.8800909065064</v>
      </c>
      <c r="C87" s="2"/>
      <c r="D87">
        <v>82</v>
      </c>
      <c r="E87" s="1">
        <f>SUM($B$6:B87)</f>
        <v>5633151.450220814</v>
      </c>
    </row>
    <row r="88" spans="1:5" x14ac:dyDescent="0.25">
      <c r="A88">
        <v>83</v>
      </c>
      <c r="B88" s="2">
        <f>B87-(B87*Sheet1!$E$17)</f>
        <v>1029.3984845430509</v>
      </c>
      <c r="C88" s="2"/>
      <c r="D88">
        <v>83</v>
      </c>
      <c r="E88" s="1">
        <f>SUM($B$6:B88)</f>
        <v>5634180.8487053569</v>
      </c>
    </row>
    <row r="89" spans="1:5" x14ac:dyDescent="0.25">
      <c r="A89">
        <v>84</v>
      </c>
      <c r="B89" s="2">
        <f>B88-(B88*Sheet1!$E$17)</f>
        <v>957.34059062503729</v>
      </c>
      <c r="C89" s="2"/>
      <c r="D89">
        <v>84</v>
      </c>
      <c r="E89" s="1">
        <f>SUM($B$6:B89)</f>
        <v>5635138.189295982</v>
      </c>
    </row>
    <row r="90" spans="1:5" x14ac:dyDescent="0.25">
      <c r="A90">
        <v>85</v>
      </c>
      <c r="B90" s="2">
        <f>B89-(B89*Sheet1!$E$17)</f>
        <v>890.32674928128472</v>
      </c>
      <c r="C90" s="2"/>
      <c r="D90">
        <v>85</v>
      </c>
      <c r="E90" s="1">
        <f>SUM($B$6:B90)</f>
        <v>5636028.516045263</v>
      </c>
    </row>
    <row r="91" spans="1:5" x14ac:dyDescent="0.25">
      <c r="A91">
        <v>86</v>
      </c>
      <c r="B91" s="2">
        <f>B90-(B90*Sheet1!$E$17)</f>
        <v>828.00387683159477</v>
      </c>
      <c r="C91" s="2"/>
      <c r="D91">
        <v>86</v>
      </c>
      <c r="E91" s="1">
        <f>SUM($B$6:B91)</f>
        <v>5636856.5199220944</v>
      </c>
    </row>
    <row r="92" spans="1:5" x14ac:dyDescent="0.25">
      <c r="A92">
        <v>87</v>
      </c>
      <c r="B92" s="2">
        <f>B91-(B91*Sheet1!$E$17)</f>
        <v>770.04360545338318</v>
      </c>
      <c r="C92" s="2"/>
      <c r="D92">
        <v>87</v>
      </c>
      <c r="E92" s="1">
        <f>SUM($B$6:B92)</f>
        <v>5637626.5635275478</v>
      </c>
    </row>
    <row r="93" spans="1:5" x14ac:dyDescent="0.25">
      <c r="A93">
        <v>88</v>
      </c>
      <c r="B93" s="2">
        <f>B92-(B92*Sheet1!$E$17)</f>
        <v>716.14055307164631</v>
      </c>
      <c r="C93" s="2"/>
      <c r="D93">
        <v>88</v>
      </c>
      <c r="E93" s="1">
        <f>SUM($B$6:B93)</f>
        <v>5638342.7040806198</v>
      </c>
    </row>
    <row r="94" spans="1:5" x14ac:dyDescent="0.25">
      <c r="A94">
        <v>89</v>
      </c>
      <c r="B94" s="2">
        <f>B93-(B93*Sheet1!$E$17)</f>
        <v>666.01071435663107</v>
      </c>
      <c r="C94" s="2"/>
      <c r="D94">
        <v>89</v>
      </c>
      <c r="E94" s="1">
        <f>SUM($B$6:B94)</f>
        <v>5639008.7147949766</v>
      </c>
    </row>
    <row r="95" spans="1:5" x14ac:dyDescent="0.25">
      <c r="A95">
        <v>90</v>
      </c>
      <c r="B95" s="2">
        <f>B94-(B94*Sheet1!$E$17)</f>
        <v>619.38996435166689</v>
      </c>
      <c r="C95" s="2"/>
      <c r="D95">
        <v>90</v>
      </c>
      <c r="E95" s="1">
        <f>SUM($B$6:B95)</f>
        <v>5639628.1047593281</v>
      </c>
    </row>
    <row r="96" spans="1:5" x14ac:dyDescent="0.25">
      <c r="A96">
        <v>91</v>
      </c>
      <c r="B96" s="2">
        <f>B95-(B95*Sheet1!$E$17)</f>
        <v>576.03266684705022</v>
      </c>
      <c r="C96" s="2"/>
      <c r="D96">
        <v>91</v>
      </c>
      <c r="E96" s="1">
        <f>SUM($B$6:B96)</f>
        <v>5640204.1374261752</v>
      </c>
    </row>
    <row r="97" spans="1:5" x14ac:dyDescent="0.25">
      <c r="A97">
        <v>92</v>
      </c>
      <c r="B97" s="2">
        <f>B96-(B96*Sheet1!$E$17)</f>
        <v>535.71038016775674</v>
      </c>
      <c r="C97" s="2"/>
      <c r="D97">
        <v>92</v>
      </c>
      <c r="E97" s="1">
        <f>SUM($B$6:B97)</f>
        <v>5640739.8478063429</v>
      </c>
    </row>
    <row r="98" spans="1:5" x14ac:dyDescent="0.25">
      <c r="A98">
        <v>93</v>
      </c>
      <c r="B98" s="2">
        <f>B97-(B97*Sheet1!$E$17)</f>
        <v>498.21065355601377</v>
      </c>
      <c r="C98" s="2"/>
      <c r="D98">
        <v>93</v>
      </c>
      <c r="E98" s="1">
        <f>SUM($B$6:B98)</f>
        <v>5641238.0584598985</v>
      </c>
    </row>
    <row r="99" spans="1:5" x14ac:dyDescent="0.25">
      <c r="A99">
        <v>94</v>
      </c>
      <c r="B99" s="2">
        <f>B98-(B98*Sheet1!$E$17)</f>
        <v>463.33590780709278</v>
      </c>
      <c r="C99" s="2"/>
      <c r="D99">
        <v>94</v>
      </c>
      <c r="E99" s="1">
        <f>SUM($B$6:B99)</f>
        <v>5641701.3943677051</v>
      </c>
    </row>
    <row r="100" spans="1:5" x14ac:dyDescent="0.25">
      <c r="A100">
        <v>95</v>
      </c>
      <c r="B100" s="2">
        <f>B99-(B99*Sheet1!$E$17)</f>
        <v>430.90239426059628</v>
      </c>
      <c r="C100" s="2"/>
      <c r="D100">
        <v>95</v>
      </c>
      <c r="E100" s="1">
        <f>SUM($B$6:B100)</f>
        <v>5642132.2967619654</v>
      </c>
    </row>
    <row r="101" spans="1:5" x14ac:dyDescent="0.25">
      <c r="A101">
        <v>96</v>
      </c>
      <c r="B101" s="2">
        <f>B100-(B100*Sheet1!$E$17)</f>
        <v>400.73922666235455</v>
      </c>
      <c r="C101" s="2"/>
      <c r="D101">
        <v>96</v>
      </c>
      <c r="E101" s="1">
        <f>SUM($B$6:B101)</f>
        <v>5642533.0359886279</v>
      </c>
    </row>
    <row r="102" spans="1:5" x14ac:dyDescent="0.25">
      <c r="A102">
        <v>97</v>
      </c>
      <c r="B102" s="2">
        <f>B101-(B101*Sheet1!$E$17)</f>
        <v>372.68748079598976</v>
      </c>
      <c r="C102" s="2"/>
      <c r="D102">
        <v>97</v>
      </c>
      <c r="E102" s="1">
        <f>SUM($B$6:B102)</f>
        <v>5642905.7234694241</v>
      </c>
    </row>
    <row r="103" spans="1:5" x14ac:dyDescent="0.25">
      <c r="A103">
        <v>98</v>
      </c>
      <c r="B103" s="2">
        <f>B102-(B102*Sheet1!$E$17)</f>
        <v>346.59935714027046</v>
      </c>
      <c r="C103" s="2"/>
      <c r="D103">
        <v>98</v>
      </c>
      <c r="E103" s="1">
        <f>SUM($B$6:B103)</f>
        <v>5643252.3228265643</v>
      </c>
    </row>
    <row r="104" spans="1:5" x14ac:dyDescent="0.25">
      <c r="A104">
        <v>99</v>
      </c>
      <c r="B104" s="2">
        <f>B103-(B103*Sheet1!$E$17)</f>
        <v>322.3374021404515</v>
      </c>
      <c r="C104" s="2"/>
      <c r="D104">
        <v>99</v>
      </c>
      <c r="E104" s="1">
        <f>SUM($B$6:B104)</f>
        <v>5643574.660228705</v>
      </c>
    </row>
    <row r="105" spans="1:5" x14ac:dyDescent="0.25">
      <c r="A105">
        <v>100</v>
      </c>
      <c r="B105" s="2">
        <f>B104-(B104*Sheet1!$E$17)</f>
        <v>299.7737839906199</v>
      </c>
      <c r="C105" s="2"/>
      <c r="D105">
        <v>100</v>
      </c>
      <c r="E105" s="1">
        <f>SUM($B$6:B105)</f>
        <v>5643874.4340126952</v>
      </c>
    </row>
    <row r="106" spans="1:5" x14ac:dyDescent="0.25">
      <c r="B106" s="1"/>
      <c r="C106" s="1"/>
      <c r="D10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Sheet1</vt:lpstr>
      <vt:lpstr>Ecosystem Service Values</vt:lpstr>
      <vt:lpstr>Discount Rate Calculator</vt:lpstr>
      <vt:lpstr>Ecosystem</vt:lpstr>
      <vt:lpstr>Ecosystem_Service</vt:lpstr>
      <vt:lpstr>Ecosystems</vt:lpstr>
      <vt:lpstr>Project_Type</vt:lpstr>
      <vt:lpstr>Select_Ecosystem_Service</vt:lpstr>
    </vt:vector>
  </TitlesOfParts>
  <Company>FEMA.NET</Company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2016-02-08T15:09:00Z</dcterms:created>
  <dc:creator>Jody Springer</dc:creator>
  <lastModifiedBy>Jody Springer</lastModifiedBy>
  <dcterms:modified xsi:type="dcterms:W3CDTF">2016-03-24T13:41:23Z</dcterms:modified>
</coreProperties>
</file>