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massgov.sharepoint.com/sites/OCD-TEAMS-HousingAdvisoryCouncil/Shared Documents/General/Research and Data/Projections and Housing Targets/Final Data Products/"/>
    </mc:Choice>
  </mc:AlternateContent>
  <xr:revisionPtr revIDLastSave="479" documentId="8_{5BF70C51-083C-4C0D-A096-E6FB02E8D61F}" xr6:coauthVersionLast="47" xr6:coauthVersionMax="47" xr10:uidLastSave="{CC3ADE46-8658-4E14-8106-69F70AE50C93}"/>
  <bookViews>
    <workbookView xWindow="58170" yWindow="570" windowWidth="15825" windowHeight="13920" firstSheet="3" activeTab="5" xr2:uid="{3B607F62-6153-44B8-A957-D6770751851C}"/>
  </bookViews>
  <sheets>
    <sheet name="HU_Demand_AllScenarios" sheetId="1" r:id="rId1"/>
    <sheet name="HU_Demand_AllScenarios (2)" sheetId="2" r:id="rId2"/>
    <sheet name="scenario3 summary" sheetId="3" r:id="rId3"/>
    <sheet name="Intro" sheetId="6" r:id="rId4"/>
    <sheet name="Field Definitions" sheetId="5" r:id="rId5"/>
    <sheet name="EOHLC Housing Plan Unit Demand" sheetId="4" r:id="rId6"/>
  </sheets>
  <definedNames>
    <definedName name="_xlnm._FilterDatabase" localSheetId="0" hidden="1">HU_Demand_AllScenarios!$A$1:$AU$59</definedName>
    <definedName name="_xlnm._FilterDatabase" localSheetId="1" hidden="1">'HU_Demand_AllScenarios (2)'!$A$1:$AW$59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4" l="1"/>
  <c r="AH4" i="4"/>
  <c r="AH5" i="4"/>
  <c r="AH6" i="4"/>
  <c r="AH7" i="4"/>
  <c r="AH8" i="4"/>
  <c r="AH9" i="4"/>
  <c r="AH10" i="4"/>
  <c r="AH11" i="4"/>
  <c r="AH12" i="4"/>
  <c r="AH13" i="4"/>
  <c r="AH14" i="4"/>
  <c r="AH15" i="4"/>
  <c r="AH2" i="4"/>
  <c r="AG3" i="4"/>
  <c r="AG4" i="4"/>
  <c r="AG5" i="4"/>
  <c r="AG6" i="4"/>
  <c r="AG7" i="4"/>
  <c r="AG8" i="4"/>
  <c r="AG9" i="4"/>
  <c r="AG10" i="4"/>
  <c r="AG11" i="4"/>
  <c r="AG12" i="4"/>
  <c r="AG13" i="4"/>
  <c r="AG14" i="4"/>
  <c r="AG15" i="4"/>
  <c r="AG2" i="4"/>
  <c r="AD15" i="3"/>
  <c r="AE15" i="3" s="1"/>
  <c r="T15" i="3"/>
  <c r="U15" i="3"/>
  <c r="V15" i="3"/>
  <c r="W15" i="3"/>
  <c r="X15" i="3"/>
  <c r="Y15" i="3"/>
  <c r="Z15" i="3"/>
  <c r="AA15" i="3"/>
  <c r="AB15" i="3"/>
  <c r="AC15" i="3"/>
  <c r="S15" i="3"/>
  <c r="AE3" i="3"/>
  <c r="AE4" i="3"/>
  <c r="AE5" i="3"/>
  <c r="AE6" i="3"/>
  <c r="AE7" i="3"/>
  <c r="AE8" i="3"/>
  <c r="AE9" i="3"/>
  <c r="AE10" i="3"/>
  <c r="AE11" i="3"/>
  <c r="AE12" i="3"/>
  <c r="AE13" i="3"/>
  <c r="AE14" i="3"/>
  <c r="AE2" i="3"/>
  <c r="D15" i="3"/>
  <c r="E15" i="3"/>
  <c r="F15" i="3"/>
  <c r="G15" i="3"/>
  <c r="H15" i="3"/>
  <c r="I15" i="3"/>
  <c r="J15" i="3"/>
  <c r="K15" i="3"/>
  <c r="L15" i="3"/>
  <c r="M15" i="3"/>
  <c r="C15" i="3"/>
  <c r="BF31" i="2"/>
  <c r="BF32" i="2"/>
  <c r="BF33" i="2"/>
  <c r="BF34" i="2"/>
  <c r="BF35" i="2"/>
  <c r="BF37" i="2"/>
  <c r="BF38" i="2"/>
  <c r="BF40" i="2"/>
  <c r="BF41" i="2"/>
  <c r="BF42" i="2"/>
  <c r="BF30" i="2"/>
  <c r="P15" i="3" l="1"/>
  <c r="N15" i="3"/>
  <c r="O15" i="3"/>
  <c r="F15" i="2"/>
  <c r="F3" i="2"/>
  <c r="G3" i="2"/>
  <c r="F4" i="2"/>
  <c r="G4" i="2"/>
  <c r="F5" i="2"/>
  <c r="G5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29" i="2"/>
  <c r="G29" i="2"/>
  <c r="F30" i="2"/>
  <c r="G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F38" i="2"/>
  <c r="G38" i="2"/>
  <c r="F39" i="2"/>
  <c r="G39" i="2"/>
  <c r="F40" i="2"/>
  <c r="G40" i="2"/>
  <c r="F41" i="2"/>
  <c r="G41" i="2"/>
  <c r="F42" i="2"/>
  <c r="G42" i="2"/>
  <c r="F43" i="2"/>
  <c r="G43" i="2"/>
  <c r="F44" i="2"/>
  <c r="G44" i="2"/>
  <c r="F45" i="2"/>
  <c r="G45" i="2"/>
  <c r="F46" i="2"/>
  <c r="G46" i="2"/>
  <c r="F47" i="2"/>
  <c r="G47" i="2"/>
  <c r="F48" i="2"/>
  <c r="G48" i="2"/>
  <c r="F49" i="2"/>
  <c r="G49" i="2"/>
  <c r="F50" i="2"/>
  <c r="G50" i="2"/>
  <c r="F51" i="2"/>
  <c r="G51" i="2"/>
  <c r="F52" i="2"/>
  <c r="G52" i="2"/>
  <c r="F53" i="2"/>
  <c r="G53" i="2"/>
  <c r="F54" i="2"/>
  <c r="G54" i="2"/>
  <c r="F55" i="2"/>
  <c r="G55" i="2"/>
  <c r="F56" i="2"/>
  <c r="G56" i="2"/>
  <c r="F57" i="2"/>
  <c r="G57" i="2"/>
  <c r="F58" i="2"/>
  <c r="G58" i="2"/>
  <c r="F59" i="2"/>
  <c r="G59" i="2"/>
  <c r="G2" i="2"/>
  <c r="F2" i="2"/>
  <c r="N2" i="2"/>
  <c r="AU2" i="2"/>
  <c r="AV15" i="2"/>
  <c r="AU15" i="2"/>
  <c r="AP15" i="2"/>
  <c r="AO15" i="2"/>
  <c r="AM15" i="2"/>
  <c r="AL15" i="2"/>
  <c r="AJ15" i="2"/>
  <c r="AK15" i="2" s="1"/>
  <c r="AV14" i="2"/>
  <c r="AU14" i="2"/>
  <c r="AP14" i="2"/>
  <c r="AO14" i="2"/>
  <c r="AM14" i="2"/>
  <c r="AL14" i="2"/>
  <c r="AJ14" i="2"/>
  <c r="AK14" i="2" s="1"/>
  <c r="AV13" i="2"/>
  <c r="AU13" i="2"/>
  <c r="AP13" i="2"/>
  <c r="AO13" i="2"/>
  <c r="AM13" i="2"/>
  <c r="AL13" i="2"/>
  <c r="AJ13" i="2"/>
  <c r="AK13" i="2" s="1"/>
  <c r="AV12" i="2"/>
  <c r="AU12" i="2"/>
  <c r="AP12" i="2"/>
  <c r="AO12" i="2"/>
  <c r="AM12" i="2"/>
  <c r="AL12" i="2"/>
  <c r="AJ12" i="2"/>
  <c r="AK12" i="2" s="1"/>
  <c r="AV11" i="2"/>
  <c r="AU11" i="2"/>
  <c r="AP11" i="2"/>
  <c r="AO11" i="2"/>
  <c r="AM11" i="2"/>
  <c r="AL11" i="2"/>
  <c r="AJ11" i="2"/>
  <c r="AK11" i="2" s="1"/>
  <c r="AV10" i="2"/>
  <c r="AU10" i="2"/>
  <c r="AP10" i="2"/>
  <c r="AO10" i="2"/>
  <c r="AM10" i="2"/>
  <c r="AL10" i="2"/>
  <c r="AJ10" i="2"/>
  <c r="AK10" i="2" s="1"/>
  <c r="AV9" i="2"/>
  <c r="AU9" i="2"/>
  <c r="AP9" i="2"/>
  <c r="AO9" i="2"/>
  <c r="AM9" i="2"/>
  <c r="AL9" i="2"/>
  <c r="AJ9" i="2"/>
  <c r="AK9" i="2" s="1"/>
  <c r="AV8" i="2"/>
  <c r="AU8" i="2"/>
  <c r="AP8" i="2"/>
  <c r="AO8" i="2"/>
  <c r="AM8" i="2"/>
  <c r="AL8" i="2"/>
  <c r="AJ8" i="2"/>
  <c r="AK8" i="2" s="1"/>
  <c r="AV7" i="2"/>
  <c r="AU7" i="2"/>
  <c r="AP7" i="2"/>
  <c r="AO7" i="2"/>
  <c r="AM7" i="2"/>
  <c r="AL7" i="2"/>
  <c r="AJ7" i="2"/>
  <c r="AK7" i="2" s="1"/>
  <c r="AV6" i="2"/>
  <c r="AU6" i="2"/>
  <c r="AP6" i="2"/>
  <c r="AO6" i="2"/>
  <c r="AM6" i="2"/>
  <c r="AL6" i="2"/>
  <c r="AR6" i="2" s="1"/>
  <c r="AJ6" i="2"/>
  <c r="AK6" i="2" s="1"/>
  <c r="AV5" i="2"/>
  <c r="AU5" i="2"/>
  <c r="AP5" i="2"/>
  <c r="AO5" i="2"/>
  <c r="AM5" i="2"/>
  <c r="AL5" i="2"/>
  <c r="AJ5" i="2"/>
  <c r="AK5" i="2" s="1"/>
  <c r="AV4" i="2"/>
  <c r="AU4" i="2"/>
  <c r="AP4" i="2"/>
  <c r="AO4" i="2"/>
  <c r="AM4" i="2"/>
  <c r="AL4" i="2"/>
  <c r="AJ4" i="2"/>
  <c r="AK4" i="2" s="1"/>
  <c r="AV3" i="2"/>
  <c r="AU3" i="2"/>
  <c r="AP3" i="2"/>
  <c r="AO3" i="2"/>
  <c r="AM3" i="2"/>
  <c r="AL3" i="2"/>
  <c r="AJ3" i="2"/>
  <c r="AK3" i="2" s="1"/>
  <c r="AV2" i="2"/>
  <c r="AP2" i="2"/>
  <c r="AO2" i="2"/>
  <c r="AM2" i="2"/>
  <c r="AL2" i="2"/>
  <c r="AJ2" i="2"/>
  <c r="AK2" i="2" s="1"/>
  <c r="AV29" i="2"/>
  <c r="AZ43" i="2" s="1"/>
  <c r="AU29" i="2"/>
  <c r="AY43" i="2" s="1"/>
  <c r="BD43" i="2" s="1"/>
  <c r="AP29" i="2"/>
  <c r="AO29" i="2"/>
  <c r="AM29" i="2"/>
  <c r="AL29" i="2"/>
  <c r="AJ29" i="2"/>
  <c r="AK29" i="2" s="1"/>
  <c r="AV28" i="2"/>
  <c r="AZ42" i="2" s="1"/>
  <c r="AU28" i="2"/>
  <c r="AY42" i="2" s="1"/>
  <c r="BD42" i="2" s="1"/>
  <c r="AP28" i="2"/>
  <c r="AO28" i="2"/>
  <c r="AM28" i="2"/>
  <c r="AL28" i="2"/>
  <c r="AJ28" i="2"/>
  <c r="AK28" i="2" s="1"/>
  <c r="AV27" i="2"/>
  <c r="AZ41" i="2" s="1"/>
  <c r="AU27" i="2"/>
  <c r="AY41" i="2" s="1"/>
  <c r="BD41" i="2" s="1"/>
  <c r="AP27" i="2"/>
  <c r="AO27" i="2"/>
  <c r="AM27" i="2"/>
  <c r="AL27" i="2"/>
  <c r="AJ27" i="2"/>
  <c r="AK27" i="2" s="1"/>
  <c r="AV26" i="2"/>
  <c r="AZ40" i="2" s="1"/>
  <c r="AU26" i="2"/>
  <c r="AY40" i="2" s="1"/>
  <c r="BD40" i="2" s="1"/>
  <c r="AP26" i="2"/>
  <c r="AO26" i="2"/>
  <c r="AM26" i="2"/>
  <c r="AL26" i="2"/>
  <c r="AJ26" i="2"/>
  <c r="AK26" i="2" s="1"/>
  <c r="AV25" i="2"/>
  <c r="AZ39" i="2" s="1"/>
  <c r="AU25" i="2"/>
  <c r="AY39" i="2" s="1"/>
  <c r="BD39" i="2" s="1"/>
  <c r="AP25" i="2"/>
  <c r="AO25" i="2"/>
  <c r="AM25" i="2"/>
  <c r="AL25" i="2"/>
  <c r="AJ25" i="2"/>
  <c r="AK25" i="2" s="1"/>
  <c r="AD25" i="2"/>
  <c r="AC25" i="2"/>
  <c r="AV24" i="2"/>
  <c r="AZ38" i="2" s="1"/>
  <c r="AU24" i="2"/>
  <c r="AY38" i="2" s="1"/>
  <c r="BD38" i="2" s="1"/>
  <c r="AP24" i="2"/>
  <c r="AO24" i="2"/>
  <c r="AM24" i="2"/>
  <c r="AL24" i="2"/>
  <c r="AJ24" i="2"/>
  <c r="AK24" i="2" s="1"/>
  <c r="AV23" i="2"/>
  <c r="AZ37" i="2" s="1"/>
  <c r="AU23" i="2"/>
  <c r="AY37" i="2" s="1"/>
  <c r="BD37" i="2" s="1"/>
  <c r="AP23" i="2"/>
  <c r="AO23" i="2"/>
  <c r="AM23" i="2"/>
  <c r="AL23" i="2"/>
  <c r="AJ23" i="2"/>
  <c r="AK23" i="2" s="1"/>
  <c r="AV22" i="2"/>
  <c r="AZ36" i="2" s="1"/>
  <c r="AU22" i="2"/>
  <c r="AY36" i="2" s="1"/>
  <c r="BD36" i="2" s="1"/>
  <c r="AP22" i="2"/>
  <c r="AO22" i="2"/>
  <c r="AM22" i="2"/>
  <c r="AL22" i="2"/>
  <c r="AJ22" i="2"/>
  <c r="AK22" i="2" s="1"/>
  <c r="AD22" i="2"/>
  <c r="AC22" i="2"/>
  <c r="AV21" i="2"/>
  <c r="AZ35" i="2" s="1"/>
  <c r="AU21" i="2"/>
  <c r="AY35" i="2" s="1"/>
  <c r="BD35" i="2" s="1"/>
  <c r="AP21" i="2"/>
  <c r="AO21" i="2"/>
  <c r="AM21" i="2"/>
  <c r="AL21" i="2"/>
  <c r="AJ21" i="2"/>
  <c r="AK21" i="2" s="1"/>
  <c r="AV20" i="2"/>
  <c r="AZ34" i="2" s="1"/>
  <c r="AU20" i="2"/>
  <c r="AY34" i="2" s="1"/>
  <c r="BD34" i="2" s="1"/>
  <c r="AP20" i="2"/>
  <c r="AO20" i="2"/>
  <c r="AM20" i="2"/>
  <c r="AL20" i="2"/>
  <c r="AJ20" i="2"/>
  <c r="AK20" i="2" s="1"/>
  <c r="AV19" i="2"/>
  <c r="AZ33" i="2" s="1"/>
  <c r="AU19" i="2"/>
  <c r="AY33" i="2" s="1"/>
  <c r="BD33" i="2" s="1"/>
  <c r="AP19" i="2"/>
  <c r="AO19" i="2"/>
  <c r="AM19" i="2"/>
  <c r="AL19" i="2"/>
  <c r="AJ19" i="2"/>
  <c r="AK19" i="2" s="1"/>
  <c r="AV18" i="2"/>
  <c r="AZ32" i="2" s="1"/>
  <c r="AU18" i="2"/>
  <c r="AY32" i="2" s="1"/>
  <c r="BD32" i="2" s="1"/>
  <c r="AP18" i="2"/>
  <c r="AO18" i="2"/>
  <c r="AM18" i="2"/>
  <c r="AL18" i="2"/>
  <c r="AJ18" i="2"/>
  <c r="AK18" i="2" s="1"/>
  <c r="AV17" i="2"/>
  <c r="AZ31" i="2" s="1"/>
  <c r="AU17" i="2"/>
  <c r="AY31" i="2" s="1"/>
  <c r="BD31" i="2" s="1"/>
  <c r="AP17" i="2"/>
  <c r="AO17" i="2"/>
  <c r="AM17" i="2"/>
  <c r="AL17" i="2"/>
  <c r="AJ17" i="2"/>
  <c r="AK17" i="2" s="1"/>
  <c r="AV16" i="2"/>
  <c r="AZ30" i="2" s="1"/>
  <c r="AU16" i="2"/>
  <c r="AY30" i="2" s="1"/>
  <c r="BD30" i="2" s="1"/>
  <c r="AP16" i="2"/>
  <c r="AO16" i="2"/>
  <c r="AM16" i="2"/>
  <c r="AL16" i="2"/>
  <c r="AJ16" i="2"/>
  <c r="AK16" i="2" s="1"/>
  <c r="AV57" i="2"/>
  <c r="AU57" i="2"/>
  <c r="AP57" i="2"/>
  <c r="AO57" i="2"/>
  <c r="AM57" i="2"/>
  <c r="AL57" i="2"/>
  <c r="AJ57" i="2"/>
  <c r="AV56" i="2"/>
  <c r="AU56" i="2"/>
  <c r="AP56" i="2"/>
  <c r="AO56" i="2"/>
  <c r="AM56" i="2"/>
  <c r="AL56" i="2"/>
  <c r="AJ56" i="2"/>
  <c r="AV55" i="2"/>
  <c r="AU55" i="2"/>
  <c r="AP55" i="2"/>
  <c r="AO55" i="2"/>
  <c r="AM55" i="2"/>
  <c r="AL55" i="2"/>
  <c r="AJ55" i="2"/>
  <c r="AV54" i="2"/>
  <c r="AU54" i="2"/>
  <c r="AP54" i="2"/>
  <c r="AO54" i="2"/>
  <c r="AM54" i="2"/>
  <c r="AL54" i="2"/>
  <c r="AJ54" i="2"/>
  <c r="AV53" i="2"/>
  <c r="AU53" i="2"/>
  <c r="AP53" i="2"/>
  <c r="AO53" i="2"/>
  <c r="AM53" i="2"/>
  <c r="AL53" i="2"/>
  <c r="AJ53" i="2"/>
  <c r="AD53" i="2"/>
  <c r="AC53" i="2"/>
  <c r="AV52" i="2"/>
  <c r="AU52" i="2"/>
  <c r="AP52" i="2"/>
  <c r="AO52" i="2"/>
  <c r="AM52" i="2"/>
  <c r="AL52" i="2"/>
  <c r="AJ52" i="2"/>
  <c r="AV51" i="2"/>
  <c r="AU51" i="2"/>
  <c r="AP51" i="2"/>
  <c r="AO51" i="2"/>
  <c r="AM51" i="2"/>
  <c r="AS51" i="2" s="1"/>
  <c r="AL51" i="2"/>
  <c r="AJ51" i="2"/>
  <c r="AV50" i="2"/>
  <c r="AU50" i="2"/>
  <c r="AP50" i="2"/>
  <c r="AO50" i="2"/>
  <c r="AM50" i="2"/>
  <c r="AL50" i="2"/>
  <c r="AR50" i="2" s="1"/>
  <c r="AJ50" i="2"/>
  <c r="AD50" i="2"/>
  <c r="AC50" i="2"/>
  <c r="AV49" i="2"/>
  <c r="AU49" i="2"/>
  <c r="AP49" i="2"/>
  <c r="AO49" i="2"/>
  <c r="AM49" i="2"/>
  <c r="AL49" i="2"/>
  <c r="AJ49" i="2"/>
  <c r="AV48" i="2"/>
  <c r="AU48" i="2"/>
  <c r="AP48" i="2"/>
  <c r="AO48" i="2"/>
  <c r="AM48" i="2"/>
  <c r="AL48" i="2"/>
  <c r="AN48" i="2" s="1"/>
  <c r="AJ48" i="2"/>
  <c r="AV47" i="2"/>
  <c r="AU47" i="2"/>
  <c r="AP47" i="2"/>
  <c r="AO47" i="2"/>
  <c r="AM47" i="2"/>
  <c r="AL47" i="2"/>
  <c r="AJ47" i="2"/>
  <c r="AV46" i="2"/>
  <c r="AU46" i="2"/>
  <c r="AP46" i="2"/>
  <c r="AO46" i="2"/>
  <c r="AM46" i="2"/>
  <c r="AL46" i="2"/>
  <c r="AJ46" i="2"/>
  <c r="AV45" i="2"/>
  <c r="AU45" i="2"/>
  <c r="AP45" i="2"/>
  <c r="AO45" i="2"/>
  <c r="AM45" i="2"/>
  <c r="AL45" i="2"/>
  <c r="AJ45" i="2"/>
  <c r="AV44" i="2"/>
  <c r="AU44" i="2"/>
  <c r="AP44" i="2"/>
  <c r="AO44" i="2"/>
  <c r="AM44" i="2"/>
  <c r="AL44" i="2"/>
  <c r="AJ44" i="2"/>
  <c r="AV43" i="2"/>
  <c r="BC43" i="2" s="1"/>
  <c r="AU43" i="2"/>
  <c r="BB43" i="2" s="1"/>
  <c r="AP43" i="2"/>
  <c r="AO43" i="2"/>
  <c r="AM43" i="2"/>
  <c r="AL43" i="2"/>
  <c r="AR43" i="2" s="1"/>
  <c r="BG43" i="2" s="1"/>
  <c r="AJ43" i="2"/>
  <c r="AK43" i="2" s="1"/>
  <c r="AV42" i="2"/>
  <c r="BC42" i="2" s="1"/>
  <c r="AU42" i="2"/>
  <c r="BB42" i="2" s="1"/>
  <c r="AP42" i="2"/>
  <c r="AO42" i="2"/>
  <c r="AM42" i="2"/>
  <c r="AL42" i="2"/>
  <c r="AJ42" i="2"/>
  <c r="AK42" i="2" s="1"/>
  <c r="AV41" i="2"/>
  <c r="BC41" i="2" s="1"/>
  <c r="AU41" i="2"/>
  <c r="BB41" i="2" s="1"/>
  <c r="AP41" i="2"/>
  <c r="AO41" i="2"/>
  <c r="AM41" i="2"/>
  <c r="AL41" i="2"/>
  <c r="AJ41" i="2"/>
  <c r="AK41" i="2" s="1"/>
  <c r="AV40" i="2"/>
  <c r="BC40" i="2" s="1"/>
  <c r="AU40" i="2"/>
  <c r="BB40" i="2" s="1"/>
  <c r="AP40" i="2"/>
  <c r="AO40" i="2"/>
  <c r="AM40" i="2"/>
  <c r="AL40" i="2"/>
  <c r="AR40" i="2" s="1"/>
  <c r="BG40" i="2" s="1"/>
  <c r="AJ40" i="2"/>
  <c r="AK40" i="2" s="1"/>
  <c r="AV39" i="2"/>
  <c r="BC39" i="2" s="1"/>
  <c r="AU39" i="2"/>
  <c r="BB39" i="2" s="1"/>
  <c r="AP39" i="2"/>
  <c r="AO39" i="2"/>
  <c r="AM39" i="2"/>
  <c r="AL39" i="2"/>
  <c r="AJ39" i="2"/>
  <c r="AK39" i="2" s="1"/>
  <c r="AD39" i="2"/>
  <c r="AC39" i="2"/>
  <c r="BF39" i="2" s="1"/>
  <c r="AV38" i="2"/>
  <c r="BC38" i="2" s="1"/>
  <c r="AU38" i="2"/>
  <c r="BB38" i="2" s="1"/>
  <c r="AP38" i="2"/>
  <c r="AO38" i="2"/>
  <c r="AM38" i="2"/>
  <c r="AL38" i="2"/>
  <c r="AJ38" i="2"/>
  <c r="AK38" i="2" s="1"/>
  <c r="AV37" i="2"/>
  <c r="BC37" i="2" s="1"/>
  <c r="AU37" i="2"/>
  <c r="BB37" i="2" s="1"/>
  <c r="AP37" i="2"/>
  <c r="AO37" i="2"/>
  <c r="AM37" i="2"/>
  <c r="AL37" i="2"/>
  <c r="AJ37" i="2"/>
  <c r="AK37" i="2" s="1"/>
  <c r="AV36" i="2"/>
  <c r="BC36" i="2" s="1"/>
  <c r="AU36" i="2"/>
  <c r="BB36" i="2" s="1"/>
  <c r="AP36" i="2"/>
  <c r="AO36" i="2"/>
  <c r="AM36" i="2"/>
  <c r="AL36" i="2"/>
  <c r="AJ36" i="2"/>
  <c r="AK36" i="2" s="1"/>
  <c r="AD36" i="2"/>
  <c r="AC36" i="2"/>
  <c r="BF36" i="2" s="1"/>
  <c r="BF43" i="2" s="1"/>
  <c r="AV35" i="2"/>
  <c r="BC35" i="2" s="1"/>
  <c r="AU35" i="2"/>
  <c r="BB35" i="2" s="1"/>
  <c r="AP35" i="2"/>
  <c r="AO35" i="2"/>
  <c r="AM35" i="2"/>
  <c r="AL35" i="2"/>
  <c r="AJ35" i="2"/>
  <c r="AK35" i="2" s="1"/>
  <c r="AV34" i="2"/>
  <c r="BC34" i="2" s="1"/>
  <c r="AU34" i="2"/>
  <c r="BB34" i="2" s="1"/>
  <c r="AP34" i="2"/>
  <c r="AO34" i="2"/>
  <c r="AM34" i="2"/>
  <c r="AL34" i="2"/>
  <c r="AJ34" i="2"/>
  <c r="AK34" i="2" s="1"/>
  <c r="AV33" i="2"/>
  <c r="BC33" i="2" s="1"/>
  <c r="AU33" i="2"/>
  <c r="BB33" i="2" s="1"/>
  <c r="AP33" i="2"/>
  <c r="AO33" i="2"/>
  <c r="AM33" i="2"/>
  <c r="AL33" i="2"/>
  <c r="AJ33" i="2"/>
  <c r="AK33" i="2" s="1"/>
  <c r="AV32" i="2"/>
  <c r="BC32" i="2" s="1"/>
  <c r="AU32" i="2"/>
  <c r="BB32" i="2" s="1"/>
  <c r="AP32" i="2"/>
  <c r="AO32" i="2"/>
  <c r="AM32" i="2"/>
  <c r="AL32" i="2"/>
  <c r="AR32" i="2" s="1"/>
  <c r="BG32" i="2" s="1"/>
  <c r="AJ32" i="2"/>
  <c r="AK32" i="2" s="1"/>
  <c r="AV31" i="2"/>
  <c r="BC31" i="2" s="1"/>
  <c r="AU31" i="2"/>
  <c r="BB31" i="2" s="1"/>
  <c r="AP31" i="2"/>
  <c r="AO31" i="2"/>
  <c r="AM31" i="2"/>
  <c r="AL31" i="2"/>
  <c r="AJ31" i="2"/>
  <c r="AK31" i="2" s="1"/>
  <c r="AV30" i="2"/>
  <c r="BC30" i="2" s="1"/>
  <c r="AU30" i="2"/>
  <c r="BB30" i="2" s="1"/>
  <c r="AP30" i="2"/>
  <c r="AO30" i="2"/>
  <c r="AM30" i="2"/>
  <c r="AL30" i="2"/>
  <c r="AJ30" i="2"/>
  <c r="AK30" i="2" s="1"/>
  <c r="AT56" i="1"/>
  <c r="AS56" i="1"/>
  <c r="AN56" i="1"/>
  <c r="AM56" i="1"/>
  <c r="AK56" i="1"/>
  <c r="AJ56" i="1"/>
  <c r="AT55" i="1"/>
  <c r="AS55" i="1"/>
  <c r="AN55" i="1"/>
  <c r="AM55" i="1"/>
  <c r="AK55" i="1"/>
  <c r="AJ55" i="1"/>
  <c r="AT54" i="1"/>
  <c r="AS54" i="1"/>
  <c r="AN54" i="1"/>
  <c r="AM54" i="1"/>
  <c r="AK54" i="1"/>
  <c r="AJ54" i="1"/>
  <c r="AT53" i="1"/>
  <c r="AS53" i="1"/>
  <c r="AN53" i="1"/>
  <c r="AM53" i="1"/>
  <c r="AK53" i="1"/>
  <c r="AJ53" i="1"/>
  <c r="AT52" i="1"/>
  <c r="AS52" i="1"/>
  <c r="AN52" i="1"/>
  <c r="AM52" i="1"/>
  <c r="AK52" i="1"/>
  <c r="AJ52" i="1"/>
  <c r="AT51" i="1"/>
  <c r="AS51" i="1"/>
  <c r="AN51" i="1"/>
  <c r="AM51" i="1"/>
  <c r="AK51" i="1"/>
  <c r="AJ51" i="1"/>
  <c r="AT50" i="1"/>
  <c r="AS50" i="1"/>
  <c r="AN50" i="1"/>
  <c r="AM50" i="1"/>
  <c r="AK50" i="1"/>
  <c r="AJ50" i="1"/>
  <c r="AT49" i="1"/>
  <c r="AS49" i="1"/>
  <c r="AN49" i="1"/>
  <c r="AM49" i="1"/>
  <c r="AK49" i="1"/>
  <c r="AJ49" i="1"/>
  <c r="AT48" i="1"/>
  <c r="AS48" i="1"/>
  <c r="AN48" i="1"/>
  <c r="AM48" i="1"/>
  <c r="AK48" i="1"/>
  <c r="AJ48" i="1"/>
  <c r="AT47" i="1"/>
  <c r="AS47" i="1"/>
  <c r="AN47" i="1"/>
  <c r="AM47" i="1"/>
  <c r="AK47" i="1"/>
  <c r="AJ47" i="1"/>
  <c r="AT46" i="1"/>
  <c r="AS46" i="1"/>
  <c r="AN46" i="1"/>
  <c r="AM46" i="1"/>
  <c r="AK46" i="1"/>
  <c r="AJ46" i="1"/>
  <c r="AT45" i="1"/>
  <c r="AS45" i="1"/>
  <c r="AN45" i="1"/>
  <c r="AM45" i="1"/>
  <c r="AK45" i="1"/>
  <c r="AJ45" i="1"/>
  <c r="AT44" i="1"/>
  <c r="AS44" i="1"/>
  <c r="AN44" i="1"/>
  <c r="AM44" i="1"/>
  <c r="AK44" i="1"/>
  <c r="AJ44" i="1"/>
  <c r="AT43" i="1"/>
  <c r="AS43" i="1"/>
  <c r="AN43" i="1"/>
  <c r="AM43" i="1"/>
  <c r="AK43" i="1"/>
  <c r="AJ43" i="1"/>
  <c r="AT42" i="1"/>
  <c r="AS42" i="1"/>
  <c r="AN42" i="1"/>
  <c r="AM42" i="1"/>
  <c r="AK42" i="1"/>
  <c r="AJ42" i="1"/>
  <c r="AT41" i="1"/>
  <c r="AS41" i="1"/>
  <c r="AN41" i="1"/>
  <c r="AM41" i="1"/>
  <c r="AK41" i="1"/>
  <c r="AJ41" i="1"/>
  <c r="AT40" i="1"/>
  <c r="AS40" i="1"/>
  <c r="AN40" i="1"/>
  <c r="AM40" i="1"/>
  <c r="AK40" i="1"/>
  <c r="AJ40" i="1"/>
  <c r="AT39" i="1"/>
  <c r="AS39" i="1"/>
  <c r="AN39" i="1"/>
  <c r="AM39" i="1"/>
  <c r="AK39" i="1"/>
  <c r="AJ39" i="1"/>
  <c r="AT38" i="1"/>
  <c r="AS38" i="1"/>
  <c r="AN38" i="1"/>
  <c r="AM38" i="1"/>
  <c r="AK38" i="1"/>
  <c r="AJ38" i="1"/>
  <c r="AT37" i="1"/>
  <c r="AS37" i="1"/>
  <c r="AN37" i="1"/>
  <c r="AM37" i="1"/>
  <c r="AK37" i="1"/>
  <c r="AJ37" i="1"/>
  <c r="AT36" i="1"/>
  <c r="AS36" i="1"/>
  <c r="AN36" i="1"/>
  <c r="AM36" i="1"/>
  <c r="AK36" i="1"/>
  <c r="AJ36" i="1"/>
  <c r="AT35" i="1"/>
  <c r="AS35" i="1"/>
  <c r="AN35" i="1"/>
  <c r="AM35" i="1"/>
  <c r="AK35" i="1"/>
  <c r="AJ35" i="1"/>
  <c r="AT34" i="1"/>
  <c r="AS34" i="1"/>
  <c r="AN34" i="1"/>
  <c r="AM34" i="1"/>
  <c r="AK34" i="1"/>
  <c r="AJ34" i="1"/>
  <c r="AT33" i="1"/>
  <c r="AS33" i="1"/>
  <c r="AN33" i="1"/>
  <c r="AM33" i="1"/>
  <c r="AK33" i="1"/>
  <c r="AJ33" i="1"/>
  <c r="AT32" i="1"/>
  <c r="AS32" i="1"/>
  <c r="AN32" i="1"/>
  <c r="AM32" i="1"/>
  <c r="AK32" i="1"/>
  <c r="AJ32" i="1"/>
  <c r="AT31" i="1"/>
  <c r="AS31" i="1"/>
  <c r="AN31" i="1"/>
  <c r="AM31" i="1"/>
  <c r="AK31" i="1"/>
  <c r="AJ31" i="1"/>
  <c r="AT30" i="1"/>
  <c r="AS30" i="1"/>
  <c r="AN30" i="1"/>
  <c r="AM30" i="1"/>
  <c r="AK30" i="1"/>
  <c r="AJ30" i="1"/>
  <c r="AT29" i="1"/>
  <c r="AS29" i="1"/>
  <c r="AN29" i="1"/>
  <c r="AM29" i="1"/>
  <c r="AK29" i="1"/>
  <c r="AJ29" i="1"/>
  <c r="AT28" i="1"/>
  <c r="AS28" i="1"/>
  <c r="AN28" i="1"/>
  <c r="AM28" i="1"/>
  <c r="AK28" i="1"/>
  <c r="AJ28" i="1"/>
  <c r="AT27" i="1"/>
  <c r="AS27" i="1"/>
  <c r="AN27" i="1"/>
  <c r="AM27" i="1"/>
  <c r="AK27" i="1"/>
  <c r="AJ27" i="1"/>
  <c r="AT26" i="1"/>
  <c r="AS26" i="1"/>
  <c r="AN26" i="1"/>
  <c r="AM26" i="1"/>
  <c r="AK26" i="1"/>
  <c r="AJ26" i="1"/>
  <c r="AT25" i="1"/>
  <c r="AS25" i="1"/>
  <c r="AN25" i="1"/>
  <c r="AM25" i="1"/>
  <c r="AK25" i="1"/>
  <c r="AJ25" i="1"/>
  <c r="AT24" i="1"/>
  <c r="AS24" i="1"/>
  <c r="AN24" i="1"/>
  <c r="AM24" i="1"/>
  <c r="AK24" i="1"/>
  <c r="AJ24" i="1"/>
  <c r="AT23" i="1"/>
  <c r="AS23" i="1"/>
  <c r="AN23" i="1"/>
  <c r="AM23" i="1"/>
  <c r="AK23" i="1"/>
  <c r="AJ23" i="1"/>
  <c r="AT22" i="1"/>
  <c r="AS22" i="1"/>
  <c r="AN22" i="1"/>
  <c r="AM22" i="1"/>
  <c r="AK22" i="1"/>
  <c r="AJ22" i="1"/>
  <c r="AT21" i="1"/>
  <c r="AS21" i="1"/>
  <c r="AN21" i="1"/>
  <c r="AM21" i="1"/>
  <c r="AK21" i="1"/>
  <c r="AJ21" i="1"/>
  <c r="AT20" i="1"/>
  <c r="AS20" i="1"/>
  <c r="AN20" i="1"/>
  <c r="AM20" i="1"/>
  <c r="AK20" i="1"/>
  <c r="AJ20" i="1"/>
  <c r="AT19" i="1"/>
  <c r="AS19" i="1"/>
  <c r="AN19" i="1"/>
  <c r="AM19" i="1"/>
  <c r="AK19" i="1"/>
  <c r="AJ19" i="1"/>
  <c r="AT18" i="1"/>
  <c r="AS18" i="1"/>
  <c r="AN18" i="1"/>
  <c r="AM18" i="1"/>
  <c r="AK18" i="1"/>
  <c r="AJ18" i="1"/>
  <c r="AT17" i="1"/>
  <c r="AS17" i="1"/>
  <c r="AN17" i="1"/>
  <c r="AM17" i="1"/>
  <c r="AK17" i="1"/>
  <c r="AJ17" i="1"/>
  <c r="AT16" i="1"/>
  <c r="AS16" i="1"/>
  <c r="AN16" i="1"/>
  <c r="AM16" i="1"/>
  <c r="AK16" i="1"/>
  <c r="AJ16" i="1"/>
  <c r="AT15" i="1"/>
  <c r="AS15" i="1"/>
  <c r="AN15" i="1"/>
  <c r="AM15" i="1"/>
  <c r="AK15" i="1"/>
  <c r="AJ15" i="1"/>
  <c r="AT57" i="1"/>
  <c r="AS57" i="1"/>
  <c r="AN57" i="1"/>
  <c r="AM57" i="1"/>
  <c r="AK57" i="1"/>
  <c r="AJ57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I15" i="1" s="1"/>
  <c r="AH16" i="1"/>
  <c r="AI16" i="1" s="1"/>
  <c r="AH17" i="1"/>
  <c r="AI17" i="1" s="1"/>
  <c r="AH18" i="1"/>
  <c r="AI18" i="1" s="1"/>
  <c r="AH19" i="1"/>
  <c r="AI19" i="1" s="1"/>
  <c r="AH20" i="1"/>
  <c r="AI20" i="1" s="1"/>
  <c r="AH21" i="1"/>
  <c r="AI21" i="1" s="1"/>
  <c r="AH22" i="1"/>
  <c r="AI22" i="1" s="1"/>
  <c r="AH23" i="1"/>
  <c r="AI23" i="1" s="1"/>
  <c r="AH24" i="1"/>
  <c r="AI24" i="1" s="1"/>
  <c r="AH25" i="1"/>
  <c r="AI25" i="1" s="1"/>
  <c r="AH26" i="1"/>
  <c r="AI26" i="1" s="1"/>
  <c r="AH27" i="1"/>
  <c r="AI27" i="1" s="1"/>
  <c r="AH28" i="1"/>
  <c r="AI28" i="1" s="1"/>
  <c r="AH29" i="1"/>
  <c r="AI29" i="1" s="1"/>
  <c r="AH30" i="1"/>
  <c r="AI30" i="1" s="1"/>
  <c r="AH31" i="1"/>
  <c r="AI31" i="1" s="1"/>
  <c r="AH32" i="1"/>
  <c r="AI32" i="1" s="1"/>
  <c r="AH33" i="1"/>
  <c r="AI33" i="1" s="1"/>
  <c r="AH34" i="1"/>
  <c r="AI34" i="1" s="1"/>
  <c r="AH35" i="1"/>
  <c r="AI35" i="1" s="1"/>
  <c r="AH36" i="1"/>
  <c r="AI36" i="1" s="1"/>
  <c r="AH37" i="1"/>
  <c r="AI37" i="1" s="1"/>
  <c r="AH38" i="1"/>
  <c r="AI38" i="1" s="1"/>
  <c r="AH39" i="1"/>
  <c r="AI39" i="1" s="1"/>
  <c r="AH40" i="1"/>
  <c r="AI40" i="1" s="1"/>
  <c r="AH41" i="1"/>
  <c r="AI41" i="1" s="1"/>
  <c r="AH42" i="1"/>
  <c r="AI42" i="1" s="1"/>
  <c r="AH43" i="1"/>
  <c r="AI43" i="1" s="1"/>
  <c r="AH44" i="1"/>
  <c r="AI44" i="1" s="1"/>
  <c r="AH45" i="1"/>
  <c r="AI45" i="1" s="1"/>
  <c r="AH46" i="1"/>
  <c r="AI46" i="1" s="1"/>
  <c r="AH47" i="1"/>
  <c r="AI47" i="1" s="1"/>
  <c r="AH48" i="1"/>
  <c r="AI48" i="1" s="1"/>
  <c r="AH49" i="1"/>
  <c r="AI49" i="1" s="1"/>
  <c r="AH50" i="1"/>
  <c r="AI50" i="1" s="1"/>
  <c r="AH51" i="1"/>
  <c r="AI51" i="1" s="1"/>
  <c r="AH52" i="1"/>
  <c r="AI52" i="1" s="1"/>
  <c r="AH53" i="1"/>
  <c r="AI53" i="1" s="1"/>
  <c r="AH54" i="1"/>
  <c r="AI54" i="1" s="1"/>
  <c r="AH55" i="1"/>
  <c r="AI55" i="1" s="1"/>
  <c r="AH56" i="1"/>
  <c r="AI56" i="1" s="1"/>
  <c r="AH57" i="1"/>
  <c r="AI57" i="1" s="1"/>
  <c r="AB39" i="1"/>
  <c r="AA39" i="1"/>
  <c r="AB36" i="1"/>
  <c r="AA36" i="1"/>
  <c r="AB25" i="1"/>
  <c r="AA25" i="1"/>
  <c r="AB22" i="1"/>
  <c r="AA22" i="1"/>
  <c r="AS2" i="1"/>
  <c r="AS3" i="1"/>
  <c r="AS4" i="1"/>
  <c r="AS5" i="1"/>
  <c r="AS6" i="1"/>
  <c r="AS7" i="1"/>
  <c r="AS8" i="1"/>
  <c r="AS9" i="1"/>
  <c r="AS10" i="1"/>
  <c r="AS11" i="1"/>
  <c r="AS12" i="1"/>
  <c r="AS13" i="1"/>
  <c r="AS14" i="1"/>
  <c r="AT3" i="1"/>
  <c r="AT4" i="1"/>
  <c r="AT5" i="1"/>
  <c r="AT6" i="1"/>
  <c r="AT7" i="1"/>
  <c r="AT8" i="1"/>
  <c r="AU8" i="1" s="1"/>
  <c r="AV8" i="1" s="1"/>
  <c r="AT9" i="1"/>
  <c r="AT10" i="1"/>
  <c r="AT11" i="1"/>
  <c r="AT12" i="1"/>
  <c r="AT13" i="1"/>
  <c r="AT14" i="1"/>
  <c r="AT2" i="1"/>
  <c r="AM3" i="1"/>
  <c r="AN3" i="1"/>
  <c r="AM4" i="1"/>
  <c r="AN4" i="1"/>
  <c r="AM5" i="1"/>
  <c r="AN5" i="1"/>
  <c r="AM6" i="1"/>
  <c r="AN6" i="1"/>
  <c r="AM7" i="1"/>
  <c r="AN7" i="1"/>
  <c r="AM8" i="1"/>
  <c r="AN8" i="1"/>
  <c r="AM9" i="1"/>
  <c r="AN9" i="1"/>
  <c r="AM10" i="1"/>
  <c r="AN10" i="1"/>
  <c r="AM11" i="1"/>
  <c r="AN11" i="1"/>
  <c r="AM12" i="1"/>
  <c r="AN12" i="1"/>
  <c r="AM13" i="1"/>
  <c r="AN13" i="1"/>
  <c r="AM14" i="1"/>
  <c r="AN14" i="1"/>
  <c r="AN2" i="1"/>
  <c r="AM2" i="1"/>
  <c r="AJ3" i="1"/>
  <c r="AK3" i="1"/>
  <c r="AJ4" i="1"/>
  <c r="AK4" i="1"/>
  <c r="AJ5" i="1"/>
  <c r="AK5" i="1"/>
  <c r="AJ6" i="1"/>
  <c r="AK6" i="1"/>
  <c r="AJ7" i="1"/>
  <c r="AK7" i="1"/>
  <c r="AJ8" i="1"/>
  <c r="AK8" i="1"/>
  <c r="AJ9" i="1"/>
  <c r="AK9" i="1"/>
  <c r="AJ10" i="1"/>
  <c r="AK10" i="1"/>
  <c r="AJ11" i="1"/>
  <c r="AK11" i="1"/>
  <c r="AJ12" i="1"/>
  <c r="AK12" i="1"/>
  <c r="AJ13" i="1"/>
  <c r="AK13" i="1"/>
  <c r="AJ14" i="1"/>
  <c r="AK14" i="1"/>
  <c r="AK2" i="1"/>
  <c r="AJ2" i="1"/>
  <c r="BE30" i="2" l="1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AK44" i="2"/>
  <c r="BK30" i="2"/>
  <c r="BJ30" i="2"/>
  <c r="AK45" i="2"/>
  <c r="BJ31" i="2"/>
  <c r="AK46" i="2"/>
  <c r="BJ32" i="2"/>
  <c r="AK47" i="2"/>
  <c r="BJ33" i="2"/>
  <c r="AK48" i="2"/>
  <c r="BJ34" i="2"/>
  <c r="AK49" i="2"/>
  <c r="BJ35" i="2"/>
  <c r="AK50" i="2"/>
  <c r="BJ36" i="2"/>
  <c r="AK51" i="2"/>
  <c r="BJ37" i="2"/>
  <c r="AK52" i="2"/>
  <c r="BJ38" i="2"/>
  <c r="AK53" i="2"/>
  <c r="BJ39" i="2"/>
  <c r="AK54" i="2"/>
  <c r="BJ40" i="2"/>
  <c r="AK55" i="2"/>
  <c r="BJ41" i="2"/>
  <c r="AK56" i="2"/>
  <c r="BJ42" i="2"/>
  <c r="AK57" i="2"/>
  <c r="BJ43" i="2"/>
  <c r="AS48" i="2"/>
  <c r="AN16" i="2"/>
  <c r="AN20" i="2"/>
  <c r="AR7" i="2"/>
  <c r="AW53" i="2"/>
  <c r="AQ23" i="2"/>
  <c r="AN14" i="2"/>
  <c r="AS49" i="2"/>
  <c r="AN54" i="2"/>
  <c r="AW21" i="2"/>
  <c r="AR28" i="2"/>
  <c r="AW42" i="2"/>
  <c r="AR11" i="2"/>
  <c r="AR8" i="2"/>
  <c r="AN9" i="2"/>
  <c r="AR4" i="2"/>
  <c r="AR27" i="2"/>
  <c r="AS24" i="2"/>
  <c r="AW48" i="2"/>
  <c r="AR18" i="2"/>
  <c r="AN49" i="2"/>
  <c r="AN52" i="2"/>
  <c r="AR55" i="2"/>
  <c r="AN4" i="2"/>
  <c r="AR41" i="2"/>
  <c r="BG41" i="2" s="1"/>
  <c r="AS41" i="2"/>
  <c r="AR24" i="2"/>
  <c r="AQ48" i="2"/>
  <c r="AR21" i="2"/>
  <c r="AW19" i="2"/>
  <c r="AN18" i="2"/>
  <c r="AW6" i="2"/>
  <c r="AR39" i="2"/>
  <c r="BG39" i="2" s="1"/>
  <c r="AS55" i="2"/>
  <c r="AS57" i="2"/>
  <c r="AR49" i="2"/>
  <c r="AT49" i="2" s="1"/>
  <c r="AS52" i="2"/>
  <c r="AW55" i="2"/>
  <c r="AQ20" i="2"/>
  <c r="AQ28" i="2"/>
  <c r="AN11" i="2"/>
  <c r="AW46" i="2"/>
  <c r="AR3" i="2"/>
  <c r="AQ11" i="2"/>
  <c r="AW30" i="2"/>
  <c r="AR34" i="2"/>
  <c r="BG34" i="2" s="1"/>
  <c r="AR37" i="2"/>
  <c r="BG37" i="2" s="1"/>
  <c r="AS40" i="2"/>
  <c r="AR17" i="2"/>
  <c r="AW9" i="2"/>
  <c r="AN31" i="2"/>
  <c r="AW32" i="2"/>
  <c r="AS34" i="2"/>
  <c r="BH34" i="2" s="1"/>
  <c r="BI34" i="2" s="1"/>
  <c r="AQ40" i="2"/>
  <c r="AQ43" i="2"/>
  <c r="AN45" i="2"/>
  <c r="AQ54" i="2"/>
  <c r="AN8" i="2"/>
  <c r="AN13" i="2"/>
  <c r="AN40" i="2"/>
  <c r="AN39" i="2"/>
  <c r="AW40" i="2"/>
  <c r="AN42" i="2"/>
  <c r="AW43" i="2"/>
  <c r="AN47" i="2"/>
  <c r="AN56" i="2"/>
  <c r="AQ3" i="2"/>
  <c r="AW11" i="2"/>
  <c r="AQ13" i="2"/>
  <c r="AN15" i="2"/>
  <c r="AW22" i="2"/>
  <c r="AW25" i="2"/>
  <c r="AX25" i="2" s="1"/>
  <c r="AW41" i="2"/>
  <c r="AW49" i="2"/>
  <c r="AN29" i="2"/>
  <c r="AR56" i="2"/>
  <c r="AR15" i="2"/>
  <c r="AR33" i="2"/>
  <c r="BG33" i="2" s="1"/>
  <c r="AQ39" i="2"/>
  <c r="AW45" i="2"/>
  <c r="AQ47" i="2"/>
  <c r="AW8" i="2"/>
  <c r="AQ10" i="2"/>
  <c r="AW13" i="2"/>
  <c r="AQ15" i="2"/>
  <c r="AW38" i="2"/>
  <c r="AW7" i="2"/>
  <c r="AS33" i="2"/>
  <c r="AS44" i="2"/>
  <c r="AQ50" i="2"/>
  <c r="AN12" i="2"/>
  <c r="AQ55" i="2"/>
  <c r="AQ21" i="2"/>
  <c r="AQ24" i="2"/>
  <c r="AS27" i="2"/>
  <c r="AW2" i="2"/>
  <c r="AS4" i="2"/>
  <c r="AQ14" i="2"/>
  <c r="AQ32" i="2"/>
  <c r="AN37" i="2"/>
  <c r="AR48" i="2"/>
  <c r="AT48" i="2" s="1"/>
  <c r="AW39" i="2"/>
  <c r="AN41" i="2"/>
  <c r="AR44" i="2"/>
  <c r="AN24" i="2"/>
  <c r="AQ7" i="2"/>
  <c r="AW10" i="2"/>
  <c r="AR14" i="2"/>
  <c r="AW44" i="2"/>
  <c r="AW56" i="2"/>
  <c r="AQ16" i="2"/>
  <c r="AW28" i="2"/>
  <c r="AW3" i="2"/>
  <c r="AQ5" i="2"/>
  <c r="AR31" i="2"/>
  <c r="BG31" i="2" s="1"/>
  <c r="AS37" i="2"/>
  <c r="BH37" i="2" s="1"/>
  <c r="BI37" i="2" s="1"/>
  <c r="AN51" i="2"/>
  <c r="AW52" i="2"/>
  <c r="AN22" i="2"/>
  <c r="AQ2" i="2"/>
  <c r="AS8" i="2"/>
  <c r="AR10" i="2"/>
  <c r="AS11" i="2"/>
  <c r="AW14" i="2"/>
  <c r="AX14" i="2" s="1"/>
  <c r="AQ31" i="2"/>
  <c r="AN33" i="2"/>
  <c r="AW34" i="2"/>
  <c r="AN36" i="2"/>
  <c r="AN46" i="2"/>
  <c r="AR51" i="2"/>
  <c r="AT51" i="2" s="1"/>
  <c r="AN21" i="2"/>
  <c r="AW23" i="2"/>
  <c r="AW24" i="2"/>
  <c r="AR26" i="2"/>
  <c r="AW5" i="2"/>
  <c r="AN7" i="2"/>
  <c r="AN10" i="2"/>
  <c r="AW37" i="2"/>
  <c r="AW47" i="2"/>
  <c r="AR13" i="2"/>
  <c r="AQ36" i="2"/>
  <c r="AN44" i="2"/>
  <c r="AQ26" i="2"/>
  <c r="AR30" i="2"/>
  <c r="BG30" i="2" s="1"/>
  <c r="AN35" i="2"/>
  <c r="AR45" i="2"/>
  <c r="AW51" i="2"/>
  <c r="AN17" i="2"/>
  <c r="AN3" i="2"/>
  <c r="AS7" i="2"/>
  <c r="AS30" i="2"/>
  <c r="BH30" i="2" s="1"/>
  <c r="BI30" i="2" s="1"/>
  <c r="AW33" i="2"/>
  <c r="AN38" i="2"/>
  <c r="AN43" i="2"/>
  <c r="AS45" i="2"/>
  <c r="AN53" i="2"/>
  <c r="AW57" i="2"/>
  <c r="AW18" i="2"/>
  <c r="AN25" i="2"/>
  <c r="AW26" i="2"/>
  <c r="AW29" i="2"/>
  <c r="AW4" i="2"/>
  <c r="AX46" i="2" s="1"/>
  <c r="AQ6" i="2"/>
  <c r="AR12" i="2"/>
  <c r="AN30" i="2"/>
  <c r="AR38" i="2"/>
  <c r="BG38" i="2" s="1"/>
  <c r="AQ44" i="2"/>
  <c r="AR53" i="2"/>
  <c r="AS17" i="2"/>
  <c r="AS28" i="2"/>
  <c r="AR9" i="2"/>
  <c r="AS12" i="2"/>
  <c r="AS15" i="2"/>
  <c r="AR23" i="2"/>
  <c r="AS9" i="2"/>
  <c r="AR47" i="2"/>
  <c r="AW50" i="2"/>
  <c r="AR52" i="2"/>
  <c r="AN55" i="2"/>
  <c r="AW17" i="2"/>
  <c r="AW20" i="2"/>
  <c r="AN23" i="2"/>
  <c r="AN27" i="2"/>
  <c r="AR2" i="2"/>
  <c r="AS3" i="2"/>
  <c r="AN5" i="2"/>
  <c r="AW12" i="2"/>
  <c r="AW15" i="2"/>
  <c r="AR35" i="2"/>
  <c r="BG35" i="2" s="1"/>
  <c r="AR25" i="2"/>
  <c r="AW35" i="2"/>
  <c r="AX35" i="2" s="1"/>
  <c r="AS46" i="2"/>
  <c r="AQ49" i="2"/>
  <c r="AN19" i="2"/>
  <c r="AS22" i="2"/>
  <c r="AQ25" i="2"/>
  <c r="AW27" i="2"/>
  <c r="AN6" i="2"/>
  <c r="AN32" i="2"/>
  <c r="AQ33" i="2"/>
  <c r="AR42" i="2"/>
  <c r="BG42" i="2" s="1"/>
  <c r="AW16" i="2"/>
  <c r="AR19" i="2"/>
  <c r="AS20" i="2"/>
  <c r="AS21" i="2"/>
  <c r="AQ18" i="2"/>
  <c r="AS18" i="2"/>
  <c r="AQ37" i="2"/>
  <c r="AS54" i="2"/>
  <c r="AN26" i="2"/>
  <c r="AQ27" i="2"/>
  <c r="AQ52" i="2"/>
  <c r="AQ17" i="2"/>
  <c r="AQ4" i="2"/>
  <c r="AN34" i="2"/>
  <c r="AS36" i="2"/>
  <c r="BH36" i="2" s="1"/>
  <c r="AN50" i="2"/>
  <c r="AQ51" i="2"/>
  <c r="AS53" i="2"/>
  <c r="AW54" i="2"/>
  <c r="AR57" i="2"/>
  <c r="AS16" i="2"/>
  <c r="AN2" i="2"/>
  <c r="AQ8" i="2"/>
  <c r="AR46" i="2"/>
  <c r="AQ34" i="2"/>
  <c r="AW36" i="2"/>
  <c r="AS42" i="2"/>
  <c r="AQ45" i="2"/>
  <c r="AR29" i="2"/>
  <c r="AS56" i="2"/>
  <c r="AQ56" i="2"/>
  <c r="AS19" i="2"/>
  <c r="AN28" i="2"/>
  <c r="AS29" i="2"/>
  <c r="AQ30" i="2"/>
  <c r="AN57" i="2"/>
  <c r="AQ35" i="2"/>
  <c r="AR22" i="2"/>
  <c r="AQ12" i="2"/>
  <c r="AQ41" i="2"/>
  <c r="AR5" i="2"/>
  <c r="AW31" i="2"/>
  <c r="AQ38" i="2"/>
  <c r="AS38" i="2"/>
  <c r="BH38" i="2" s="1"/>
  <c r="BI38" i="2" s="1"/>
  <c r="AS32" i="2"/>
  <c r="AS50" i="2"/>
  <c r="AT50" i="2" s="1"/>
  <c r="AS26" i="2"/>
  <c r="AS2" i="2"/>
  <c r="AS6" i="2"/>
  <c r="AT6" i="2" s="1"/>
  <c r="AS10" i="2"/>
  <c r="AS14" i="2"/>
  <c r="AT14" i="2" s="1"/>
  <c r="AR36" i="2"/>
  <c r="BG36" i="2" s="1"/>
  <c r="AS39" i="2"/>
  <c r="BH39" i="2" s="1"/>
  <c r="BI39" i="2" s="1"/>
  <c r="AS43" i="2"/>
  <c r="AS47" i="2"/>
  <c r="AR54" i="2"/>
  <c r="AR16" i="2"/>
  <c r="AR20" i="2"/>
  <c r="AS23" i="2"/>
  <c r="AQ42" i="2"/>
  <c r="AQ46" i="2"/>
  <c r="AQ22" i="2"/>
  <c r="AQ29" i="2"/>
  <c r="AQ9" i="2"/>
  <c r="AS31" i="2"/>
  <c r="BH31" i="2" s="1"/>
  <c r="BI31" i="2" s="1"/>
  <c r="AS35" i="2"/>
  <c r="BH35" i="2" s="1"/>
  <c r="BI35" i="2" s="1"/>
  <c r="AQ53" i="2"/>
  <c r="AQ57" i="2"/>
  <c r="AQ19" i="2"/>
  <c r="AS25" i="2"/>
  <c r="AS5" i="2"/>
  <c r="AS13" i="2"/>
  <c r="AU7" i="1"/>
  <c r="AV7" i="1" s="1"/>
  <c r="AP30" i="1"/>
  <c r="AL32" i="1"/>
  <c r="AL49" i="1"/>
  <c r="AL55" i="1"/>
  <c r="AP47" i="1"/>
  <c r="AP49" i="1"/>
  <c r="AP55" i="1"/>
  <c r="AQ55" i="1"/>
  <c r="AU17" i="1"/>
  <c r="AV17" i="1" s="1"/>
  <c r="AL40" i="1"/>
  <c r="AP38" i="1"/>
  <c r="AU23" i="1"/>
  <c r="AV23" i="1" s="1"/>
  <c r="AQ45" i="1"/>
  <c r="AP34" i="1"/>
  <c r="AL51" i="1"/>
  <c r="AU37" i="1"/>
  <c r="AV37" i="1" s="1"/>
  <c r="AL24" i="1"/>
  <c r="AL34" i="1"/>
  <c r="AU41" i="1"/>
  <c r="AQ32" i="1"/>
  <c r="AU49" i="1"/>
  <c r="AV49" i="1" s="1"/>
  <c r="AU51" i="1"/>
  <c r="AV51" i="1" s="1"/>
  <c r="AU28" i="1"/>
  <c r="AV28" i="1" s="1"/>
  <c r="AL46" i="1"/>
  <c r="AL19" i="1"/>
  <c r="AL29" i="1"/>
  <c r="AL33" i="1"/>
  <c r="AL16" i="1"/>
  <c r="AU39" i="1"/>
  <c r="AV39" i="1" s="1"/>
  <c r="AO45" i="1"/>
  <c r="AQ49" i="1"/>
  <c r="AP18" i="1"/>
  <c r="AP22" i="1"/>
  <c r="AP26" i="1"/>
  <c r="AL36" i="1"/>
  <c r="AL38" i="1"/>
  <c r="AU45" i="1"/>
  <c r="AV45" i="1" s="1"/>
  <c r="AL42" i="1"/>
  <c r="AU22" i="1"/>
  <c r="AV22" i="1" s="1"/>
  <c r="AU24" i="1"/>
  <c r="AV24" i="1" s="1"/>
  <c r="AU26" i="1"/>
  <c r="AV26" i="1" s="1"/>
  <c r="AU32" i="1"/>
  <c r="AV32" i="1" s="1"/>
  <c r="AP40" i="1"/>
  <c r="AP42" i="1"/>
  <c r="AL48" i="1"/>
  <c r="AL52" i="1"/>
  <c r="AQ40" i="1"/>
  <c r="AP46" i="1"/>
  <c r="AL17" i="1"/>
  <c r="AL21" i="1"/>
  <c r="AL23" i="1"/>
  <c r="AL27" i="1"/>
  <c r="AP17" i="1"/>
  <c r="AP19" i="1"/>
  <c r="AP21" i="1"/>
  <c r="AP23" i="1"/>
  <c r="AP25" i="1"/>
  <c r="AP27" i="1"/>
  <c r="AP29" i="1"/>
  <c r="AQ17" i="1"/>
  <c r="AQ21" i="1"/>
  <c r="AQ25" i="1"/>
  <c r="AL39" i="1"/>
  <c r="AU48" i="1"/>
  <c r="AV48" i="1" s="1"/>
  <c r="AU52" i="1"/>
  <c r="AV52" i="1" s="1"/>
  <c r="AU54" i="1"/>
  <c r="AV54" i="1" s="1"/>
  <c r="AL57" i="1"/>
  <c r="AU19" i="1"/>
  <c r="AV19" i="1" s="1"/>
  <c r="AU21" i="1"/>
  <c r="AV21" i="1" s="1"/>
  <c r="AL31" i="1"/>
  <c r="AU34" i="1"/>
  <c r="AV34" i="1" s="1"/>
  <c r="AU36" i="1"/>
  <c r="AV36" i="1" s="1"/>
  <c r="AL44" i="1"/>
  <c r="AU47" i="1"/>
  <c r="AV47" i="1" s="1"/>
  <c r="AL18" i="1"/>
  <c r="AP31" i="1"/>
  <c r="AQ57" i="1"/>
  <c r="AL20" i="1"/>
  <c r="AL37" i="1"/>
  <c r="AU42" i="1"/>
  <c r="AV42" i="1" s="1"/>
  <c r="AP48" i="1"/>
  <c r="AU55" i="1"/>
  <c r="AV55" i="1" s="1"/>
  <c r="AU33" i="1"/>
  <c r="AV33" i="1" s="1"/>
  <c r="AL15" i="1"/>
  <c r="AU18" i="1"/>
  <c r="AV18" i="1" s="1"/>
  <c r="AU20" i="1"/>
  <c r="AV20" i="1" s="1"/>
  <c r="AQ24" i="1"/>
  <c r="AU35" i="1"/>
  <c r="AV35" i="1" s="1"/>
  <c r="AP41" i="1"/>
  <c r="AL43" i="1"/>
  <c r="AL45" i="1"/>
  <c r="AU46" i="1"/>
  <c r="AV46" i="1" s="1"/>
  <c r="AQ52" i="1"/>
  <c r="AL56" i="1"/>
  <c r="AU25" i="1"/>
  <c r="AV25" i="1" s="1"/>
  <c r="AP33" i="1"/>
  <c r="AU38" i="1"/>
  <c r="AU53" i="1"/>
  <c r="AV53" i="1" s="1"/>
  <c r="AQ16" i="1"/>
  <c r="AU29" i="1"/>
  <c r="AV29" i="1" s="1"/>
  <c r="AP35" i="1"/>
  <c r="AU40" i="1"/>
  <c r="AL26" i="1"/>
  <c r="AU31" i="1"/>
  <c r="AV31" i="1" s="1"/>
  <c r="AQ37" i="1"/>
  <c r="AU44" i="1"/>
  <c r="AV44" i="1" s="1"/>
  <c r="AP24" i="1"/>
  <c r="AL28" i="1"/>
  <c r="AO37" i="1"/>
  <c r="AL41" i="1"/>
  <c r="AP15" i="1"/>
  <c r="AQ41" i="1"/>
  <c r="AP43" i="1"/>
  <c r="AP45" i="1"/>
  <c r="AU50" i="1"/>
  <c r="AV50" i="1" s="1"/>
  <c r="AP57" i="1"/>
  <c r="AQ29" i="1"/>
  <c r="AP16" i="1"/>
  <c r="AL22" i="1"/>
  <c r="AL35" i="1"/>
  <c r="AO55" i="1"/>
  <c r="AU27" i="1"/>
  <c r="AV27" i="1" s="1"/>
  <c r="AQ33" i="1"/>
  <c r="AP37" i="1"/>
  <c r="AU57" i="1"/>
  <c r="AV57" i="1" s="1"/>
  <c r="AL54" i="1"/>
  <c r="AU16" i="1"/>
  <c r="AV16" i="1" s="1"/>
  <c r="AL30" i="1"/>
  <c r="AP39" i="1"/>
  <c r="AQ48" i="1"/>
  <c r="AP52" i="1"/>
  <c r="AO5" i="1"/>
  <c r="AP32" i="1"/>
  <c r="AL47" i="1"/>
  <c r="AU15" i="1"/>
  <c r="AV15" i="1" s="1"/>
  <c r="AL25" i="1"/>
  <c r="AU30" i="1"/>
  <c r="AV30" i="1" s="1"/>
  <c r="AU43" i="1"/>
  <c r="AV43" i="1" s="1"/>
  <c r="AL53" i="1"/>
  <c r="AU56" i="1"/>
  <c r="AV56" i="1" s="1"/>
  <c r="AL50" i="1"/>
  <c r="AO16" i="1"/>
  <c r="AO24" i="1"/>
  <c r="AO32" i="1"/>
  <c r="AO40" i="1"/>
  <c r="AO48" i="1"/>
  <c r="AP50" i="1"/>
  <c r="AO21" i="1"/>
  <c r="AO29" i="1"/>
  <c r="AP20" i="1"/>
  <c r="AP28" i="1"/>
  <c r="AP36" i="1"/>
  <c r="AP44" i="1"/>
  <c r="AO52" i="1"/>
  <c r="AP54" i="1"/>
  <c r="AQ20" i="1"/>
  <c r="AQ28" i="1"/>
  <c r="AQ36" i="1"/>
  <c r="AQ44" i="1"/>
  <c r="AO20" i="1"/>
  <c r="AO28" i="1"/>
  <c r="AO36" i="1"/>
  <c r="AO44" i="1"/>
  <c r="AO17" i="1"/>
  <c r="AO25" i="1"/>
  <c r="AO33" i="1"/>
  <c r="AO41" i="1"/>
  <c r="AO49" i="1"/>
  <c r="AP51" i="1"/>
  <c r="AQ51" i="1"/>
  <c r="AQ54" i="1"/>
  <c r="AQ15" i="1"/>
  <c r="AQ19" i="1"/>
  <c r="AQ23" i="1"/>
  <c r="AQ27" i="1"/>
  <c r="AQ31" i="1"/>
  <c r="AQ35" i="1"/>
  <c r="AQ39" i="1"/>
  <c r="AQ43" i="1"/>
  <c r="AQ47" i="1"/>
  <c r="AO51" i="1"/>
  <c r="AO54" i="1"/>
  <c r="AO15" i="1"/>
  <c r="AO19" i="1"/>
  <c r="AO23" i="1"/>
  <c r="AO27" i="1"/>
  <c r="AO31" i="1"/>
  <c r="AO35" i="1"/>
  <c r="AO39" i="1"/>
  <c r="AO43" i="1"/>
  <c r="AO47" i="1"/>
  <c r="AQ50" i="1"/>
  <c r="AP53" i="1"/>
  <c r="AP56" i="1"/>
  <c r="AQ18" i="1"/>
  <c r="AQ22" i="1"/>
  <c r="AQ26" i="1"/>
  <c r="AQ30" i="1"/>
  <c r="AQ34" i="1"/>
  <c r="AQ38" i="1"/>
  <c r="AQ42" i="1"/>
  <c r="AQ46" i="1"/>
  <c r="AO50" i="1"/>
  <c r="AQ53" i="1"/>
  <c r="AQ56" i="1"/>
  <c r="AO18" i="1"/>
  <c r="AO22" i="1"/>
  <c r="AO26" i="1"/>
  <c r="AO30" i="1"/>
  <c r="AO34" i="1"/>
  <c r="AO38" i="1"/>
  <c r="AO42" i="1"/>
  <c r="AO46" i="1"/>
  <c r="AO53" i="1"/>
  <c r="AO56" i="1"/>
  <c r="AO57" i="1"/>
  <c r="AU10" i="1"/>
  <c r="AV10" i="1" s="1"/>
  <c r="AU12" i="1"/>
  <c r="AV12" i="1" s="1"/>
  <c r="AU6" i="1"/>
  <c r="AV6" i="1" s="1"/>
  <c r="AL9" i="1"/>
  <c r="AO10" i="1"/>
  <c r="AO4" i="1"/>
  <c r="AU3" i="1"/>
  <c r="AV3" i="1" s="1"/>
  <c r="AU5" i="1"/>
  <c r="AV5" i="1" s="1"/>
  <c r="AL7" i="1"/>
  <c r="AO12" i="1"/>
  <c r="AO6" i="1"/>
  <c r="AU11" i="1"/>
  <c r="AV11" i="1" s="1"/>
  <c r="AU9" i="1"/>
  <c r="AV9" i="1" s="1"/>
  <c r="AL10" i="1"/>
  <c r="AO9" i="1"/>
  <c r="AP8" i="1"/>
  <c r="AU4" i="1"/>
  <c r="AV4" i="1" s="1"/>
  <c r="AP13" i="1"/>
  <c r="AL12" i="1"/>
  <c r="AL6" i="1"/>
  <c r="AU13" i="1"/>
  <c r="AV13" i="1" s="1"/>
  <c r="AU14" i="1"/>
  <c r="AV14" i="1" s="1"/>
  <c r="AU2" i="1"/>
  <c r="AV2" i="1" s="1"/>
  <c r="AO7" i="1"/>
  <c r="AO2" i="1"/>
  <c r="AL13" i="1"/>
  <c r="AO3" i="1"/>
  <c r="AP11" i="1"/>
  <c r="AP5" i="1"/>
  <c r="AQ13" i="1"/>
  <c r="AQ4" i="1"/>
  <c r="AQ8" i="1"/>
  <c r="AL2" i="1"/>
  <c r="AQ3" i="1"/>
  <c r="AO11" i="1"/>
  <c r="AL14" i="1"/>
  <c r="AL8" i="1"/>
  <c r="AQ7" i="1"/>
  <c r="AP7" i="1"/>
  <c r="AL5" i="1"/>
  <c r="AQ14" i="1"/>
  <c r="AL4" i="1"/>
  <c r="AL11" i="1"/>
  <c r="AP3" i="1"/>
  <c r="AO8" i="1"/>
  <c r="AP14" i="1"/>
  <c r="AL3" i="1"/>
  <c r="AO13" i="1"/>
  <c r="AQ11" i="1"/>
  <c r="AQ5" i="1"/>
  <c r="AO14" i="1"/>
  <c r="AQ10" i="1"/>
  <c r="AQ9" i="1"/>
  <c r="AP2" i="1"/>
  <c r="AP10" i="1"/>
  <c r="AP9" i="1"/>
  <c r="AQ2" i="1"/>
  <c r="AQ12" i="1"/>
  <c r="AQ6" i="1"/>
  <c r="AP12" i="1"/>
  <c r="AP6" i="1"/>
  <c r="AP4" i="1"/>
  <c r="AB11" i="1"/>
  <c r="AB8" i="1"/>
  <c r="AA11" i="1"/>
  <c r="AA8" i="1"/>
  <c r="AT43" i="2" l="1"/>
  <c r="BH43" i="2"/>
  <c r="BI43" i="2" s="1"/>
  <c r="AT32" i="2"/>
  <c r="BH32" i="2"/>
  <c r="BI32" i="2" s="1"/>
  <c r="AT42" i="2"/>
  <c r="BH42" i="2"/>
  <c r="BI42" i="2" s="1"/>
  <c r="BI36" i="2"/>
  <c r="AT33" i="2"/>
  <c r="BH33" i="2"/>
  <c r="BI33" i="2" s="1"/>
  <c r="AT40" i="2"/>
  <c r="BH40" i="2"/>
  <c r="BI40" i="2" s="1"/>
  <c r="AT41" i="2"/>
  <c r="BH41" i="2"/>
  <c r="BI41" i="2" s="1"/>
  <c r="BK43" i="2"/>
  <c r="BK42" i="2"/>
  <c r="BK41" i="2"/>
  <c r="BK40" i="2"/>
  <c r="BK39" i="2"/>
  <c r="BK38" i="2"/>
  <c r="BK37" i="2"/>
  <c r="BK36" i="2"/>
  <c r="BK35" i="2"/>
  <c r="BK34" i="2"/>
  <c r="BK33" i="2"/>
  <c r="BK32" i="2"/>
  <c r="BK31" i="2"/>
  <c r="AX6" i="2"/>
  <c r="AT7" i="2"/>
  <c r="AT28" i="2"/>
  <c r="AX10" i="2"/>
  <c r="AX32" i="2"/>
  <c r="AT45" i="2"/>
  <c r="AX21" i="2"/>
  <c r="AT10" i="2"/>
  <c r="AT55" i="2"/>
  <c r="AX48" i="2"/>
  <c r="AT3" i="2"/>
  <c r="AT11" i="2"/>
  <c r="AT4" i="2"/>
  <c r="AT52" i="2"/>
  <c r="AX36" i="2"/>
  <c r="AX2" i="2"/>
  <c r="AX17" i="2"/>
  <c r="AT35" i="2"/>
  <c r="AX43" i="2"/>
  <c r="AX11" i="2"/>
  <c r="AX9" i="2"/>
  <c r="AT12" i="2"/>
  <c r="AT37" i="2"/>
  <c r="AT47" i="2"/>
  <c r="AT18" i="2"/>
  <c r="AX23" i="2"/>
  <c r="AT15" i="2"/>
  <c r="AT8" i="2"/>
  <c r="AT27" i="2"/>
  <c r="AX50" i="2"/>
  <c r="AT21" i="2"/>
  <c r="AT38" i="2"/>
  <c r="AT9" i="2"/>
  <c r="AT30" i="2"/>
  <c r="AX19" i="2"/>
  <c r="AT44" i="2"/>
  <c r="AX27" i="2"/>
  <c r="AX16" i="2"/>
  <c r="AX49" i="2"/>
  <c r="AT34" i="2"/>
  <c r="AT22" i="2"/>
  <c r="AX8" i="2"/>
  <c r="AX34" i="2"/>
  <c r="AT24" i="2"/>
  <c r="AX54" i="2"/>
  <c r="AX47" i="2"/>
  <c r="AT20" i="2"/>
  <c r="AT29" i="2"/>
  <c r="AX37" i="2"/>
  <c r="AT39" i="2"/>
  <c r="AT19" i="2"/>
  <c r="AT16" i="2"/>
  <c r="AX24" i="2"/>
  <c r="AX39" i="2"/>
  <c r="AX12" i="2"/>
  <c r="AX51" i="2"/>
  <c r="AX3" i="2"/>
  <c r="AT57" i="2"/>
  <c r="AX57" i="2"/>
  <c r="AX38" i="2"/>
  <c r="AT17" i="2"/>
  <c r="AX29" i="2"/>
  <c r="AX28" i="2"/>
  <c r="AX53" i="2"/>
  <c r="AT31" i="2"/>
  <c r="AX40" i="2"/>
  <c r="AX42" i="2"/>
  <c r="AX7" i="2"/>
  <c r="AT2" i="2"/>
  <c r="AX26" i="2"/>
  <c r="AT26" i="2"/>
  <c r="AX44" i="2"/>
  <c r="AX18" i="2"/>
  <c r="AX45" i="2"/>
  <c r="AX56" i="2"/>
  <c r="AW59" i="2"/>
  <c r="AX30" i="2"/>
  <c r="AX31" i="2"/>
  <c r="AT56" i="2"/>
  <c r="AX20" i="2"/>
  <c r="AX22" i="2"/>
  <c r="AX52" i="2"/>
  <c r="AX15" i="2"/>
  <c r="AX5" i="2"/>
  <c r="AX55" i="2"/>
  <c r="AX13" i="2"/>
  <c r="AX4" i="2"/>
  <c r="AX33" i="2"/>
  <c r="AT13" i="2"/>
  <c r="AT23" i="2"/>
  <c r="AT25" i="2"/>
  <c r="AT53" i="2"/>
  <c r="AT5" i="2"/>
  <c r="AW60" i="2"/>
  <c r="AX41" i="2"/>
  <c r="AT46" i="2"/>
  <c r="AT54" i="2"/>
  <c r="AT36" i="2"/>
  <c r="AV41" i="1"/>
  <c r="AU60" i="1"/>
  <c r="AV40" i="1"/>
  <c r="AR30" i="1"/>
  <c r="AV38" i="1"/>
  <c r="AU59" i="1"/>
  <c r="AR48" i="1"/>
  <c r="AR47" i="1"/>
  <c r="AR25" i="1"/>
  <c r="AR21" i="1"/>
  <c r="AR32" i="1"/>
  <c r="AR55" i="1"/>
  <c r="AR18" i="1"/>
  <c r="AR45" i="1"/>
  <c r="AR22" i="1"/>
  <c r="AR38" i="1"/>
  <c r="AR52" i="1"/>
  <c r="AR49" i="1"/>
  <c r="AR51" i="1"/>
  <c r="AR50" i="1"/>
  <c r="AR17" i="1"/>
  <c r="AR40" i="1"/>
  <c r="AR34" i="1"/>
  <c r="AR29" i="1"/>
  <c r="AR26" i="1"/>
  <c r="AR19" i="1"/>
  <c r="AR46" i="1"/>
  <c r="AR39" i="1"/>
  <c r="AR42" i="1"/>
  <c r="AR57" i="1"/>
  <c r="AR27" i="1"/>
  <c r="AR37" i="1"/>
  <c r="AR41" i="1"/>
  <c r="AR23" i="1"/>
  <c r="AR33" i="1"/>
  <c r="AR16" i="1"/>
  <c r="AR24" i="1"/>
  <c r="AR43" i="1"/>
  <c r="AR35" i="1"/>
  <c r="AR31" i="1"/>
  <c r="AR15" i="1"/>
  <c r="AR54" i="1"/>
  <c r="AR56" i="1"/>
  <c r="AR53" i="1"/>
  <c r="AR44" i="1"/>
  <c r="AR36" i="1"/>
  <c r="AR28" i="1"/>
  <c r="AR20" i="1"/>
  <c r="AR2" i="1"/>
  <c r="AR8" i="1"/>
  <c r="AR13" i="1"/>
  <c r="AR6" i="1"/>
  <c r="AR12" i="1"/>
  <c r="AR3" i="1"/>
  <c r="AR5" i="1"/>
  <c r="AR11" i="1"/>
  <c r="AR10" i="1"/>
  <c r="AR14" i="1"/>
  <c r="AR4" i="1"/>
  <c r="AR9" i="1"/>
  <c r="AR7" i="1"/>
  <c r="AH2" i="1"/>
  <c r="AI3" i="1"/>
  <c r="AI4" i="1"/>
  <c r="AI5" i="1"/>
  <c r="AI6" i="1"/>
  <c r="AI7" i="1"/>
  <c r="AI9" i="1"/>
  <c r="AI10" i="1"/>
  <c r="AI12" i="1"/>
  <c r="AI13" i="1"/>
  <c r="AI14" i="1"/>
  <c r="AI2" i="1" l="1"/>
  <c r="AI11" i="1"/>
  <c r="AI8" i="1"/>
</calcChain>
</file>

<file path=xl/sharedStrings.xml><?xml version="1.0" encoding="utf-8"?>
<sst xmlns="http://schemas.openxmlformats.org/spreadsheetml/2006/main" count="606" uniqueCount="162">
  <si>
    <t>scenario</t>
  </si>
  <si>
    <t>mpo</t>
  </si>
  <si>
    <t>total units 2020</t>
  </si>
  <si>
    <t>total owner units 2020</t>
  </si>
  <si>
    <t>total rental units 2020</t>
  </si>
  <si>
    <t>total available owner units 2020</t>
  </si>
  <si>
    <t>total available rental units 2020</t>
  </si>
  <si>
    <t>vacant available to own 2020</t>
  </si>
  <si>
    <t>vacant available to rent 2020</t>
  </si>
  <si>
    <t>owner unit vacancy rate 2020</t>
  </si>
  <si>
    <t>rental unit vacancy rate 2020</t>
  </si>
  <si>
    <t>own target vacancy rate</t>
  </si>
  <si>
    <t>rent target vacancy rate</t>
  </si>
  <si>
    <t>combined vacancy rate 2020</t>
  </si>
  <si>
    <t>Census 2020 owner-occupied households</t>
  </si>
  <si>
    <t>Census 2020 renter-occupied households</t>
  </si>
  <si>
    <t>Proj HH_own 2020</t>
  </si>
  <si>
    <t>Proj HH_rent 2020</t>
  </si>
  <si>
    <t>Proj HH_own 2025</t>
  </si>
  <si>
    <t>Proj HH_rent 2025</t>
  </si>
  <si>
    <t>own unit demand 2025</t>
  </si>
  <si>
    <t>own unit demand 2035</t>
  </si>
  <si>
    <t>rent unit demand 2025</t>
  </si>
  <si>
    <t>rent unit demand 2035</t>
  </si>
  <si>
    <t>Est Seas Convers</t>
  </si>
  <si>
    <t>Own share seas convers</t>
  </si>
  <si>
    <t>own unit demand 2020 to 2025</t>
  </si>
  <si>
    <t>rent unit demand 2020 to 2025</t>
  </si>
  <si>
    <t>own unit demand 2025 to 2035</t>
  </si>
  <si>
    <t>rent unit demand 2025 to 2035</t>
  </si>
  <si>
    <t>total unit demand 2020 to 2025</t>
  </si>
  <si>
    <t>total unit demand 2025 to 2035</t>
  </si>
  <si>
    <t>demand as pct 2020 HU</t>
  </si>
  <si>
    <t>vacant available own 2025</t>
  </si>
  <si>
    <t>vacant available rent 2025</t>
  </si>
  <si>
    <t>vacant available 2025</t>
  </si>
  <si>
    <t>vacant available own 2035</t>
  </si>
  <si>
    <t>vacant available rent 2035</t>
  </si>
  <si>
    <t>vacant available 2035</t>
  </si>
  <si>
    <t>AddlVacOwn_25-35</t>
  </si>
  <si>
    <t>AddlVacRent_25-35</t>
  </si>
  <si>
    <t>Addl vac 25-35</t>
  </si>
  <si>
    <t>chgOwnHH 25 -35</t>
  </si>
  <si>
    <t>chgRentHH 25 -35</t>
  </si>
  <si>
    <t>chgHH25-35</t>
  </si>
  <si>
    <t>PctChgHH25-35</t>
  </si>
  <si>
    <t>Scenario_3</t>
  </si>
  <si>
    <t>BRPC</t>
  </si>
  <si>
    <t>CCC</t>
  </si>
  <si>
    <t>CMRPC</t>
  </si>
  <si>
    <t>FRCOG</t>
  </si>
  <si>
    <t>MAPC</t>
  </si>
  <si>
    <t>MRPC</t>
  </si>
  <si>
    <t>MVC</t>
  </si>
  <si>
    <t>MVPC</t>
  </si>
  <si>
    <t>NMCOG</t>
  </si>
  <si>
    <t>NPEDC</t>
  </si>
  <si>
    <t>OCPC</t>
  </si>
  <si>
    <t>PVPC</t>
  </si>
  <si>
    <t>SRPEDD</t>
  </si>
  <si>
    <t>Statewide</t>
  </si>
  <si>
    <t>Scenario_4</t>
  </si>
  <si>
    <t>Scenario_2</t>
  </si>
  <si>
    <t>Scenario_1</t>
  </si>
  <si>
    <t>Unavailable owner units 2020</t>
  </si>
  <si>
    <t>Unavailable rental units 2020</t>
  </si>
  <si>
    <t>Proj HH_own 2035</t>
  </si>
  <si>
    <t>Proj HH_rent 2035</t>
  </si>
  <si>
    <t>Latent Owner Demand 25 - 35</t>
  </si>
  <si>
    <t>Latent renter Demand 25-35</t>
  </si>
  <si>
    <t>Households in family shelter</t>
  </si>
  <si>
    <t>Demographic Demand_own 25-35 (mid scenario)</t>
  </si>
  <si>
    <t>Demographic Demand_rent 25-35 (mid scenario)</t>
  </si>
  <si>
    <t>Latent Demand_all 25-35</t>
  </si>
  <si>
    <t>Demographic demand_all 25 -35 (mid scenario)</t>
  </si>
  <si>
    <t>Anticipated Seasonal Conversion</t>
  </si>
  <si>
    <t>Addl for-sale_25-35</t>
  </si>
  <si>
    <t>Addl for-rent_25-35</t>
  </si>
  <si>
    <t>Total HU demand 25-35</t>
  </si>
  <si>
    <t>Addl Demand High-Growth 25-35</t>
  </si>
  <si>
    <t>Total HU demand High-Growth 25-35</t>
  </si>
  <si>
    <t>vacant for-sale 2020</t>
  </si>
  <si>
    <t>vacant for-rent 2020</t>
  </si>
  <si>
    <t>Owner-occupied households 2020</t>
  </si>
  <si>
    <t>Renter-occupied households 2020</t>
  </si>
  <si>
    <t>Total Household change 25-35</t>
  </si>
  <si>
    <t>Demand as % of 2020 HU</t>
  </si>
  <si>
    <t>Region</t>
  </si>
  <si>
    <t>Total Housing Units 2020</t>
  </si>
  <si>
    <t>Total owner units 2020</t>
  </si>
  <si>
    <t>Total rental units 2020</t>
  </si>
  <si>
    <t>Available owner units 2020</t>
  </si>
  <si>
    <t>Available rental units 2020</t>
  </si>
  <si>
    <t>Vacant for-sale 2020</t>
  </si>
  <si>
    <t>Vacant for-rent 2020</t>
  </si>
  <si>
    <t>Owner-occupied units 2020</t>
  </si>
  <si>
    <t>Renter-occupied units 2020</t>
  </si>
  <si>
    <t>Owner unit vacancy rate 2020</t>
  </si>
  <si>
    <t>Rental unit vacancy rate 2020</t>
  </si>
  <si>
    <t>Combined vacancy rate 2020</t>
  </si>
  <si>
    <t>Own target vacancy rate</t>
  </si>
  <si>
    <t>Rent target vacancy rate</t>
  </si>
  <si>
    <t>Demographic Demand Homeowners 2025-2035 (mid scenario)</t>
  </si>
  <si>
    <t>Demographic Demand Renters 2025-2035 (mid scenario)</t>
  </si>
  <si>
    <t>Demographic demand - All 2025 -2035 (mid scenario)</t>
  </si>
  <si>
    <t>Latent Demand - Owners 2025 - 2035</t>
  </si>
  <si>
    <t>Latent demand - renters 2025-2035</t>
  </si>
  <si>
    <t>Latent Demand - all 2025-2035</t>
  </si>
  <si>
    <t>Families in Emergency Shelter 2024</t>
  </si>
  <si>
    <t>Total Household change 2025-2035</t>
  </si>
  <si>
    <t>Anticipated Seasonal Conversion 2025-2035</t>
  </si>
  <si>
    <t>Additional for-sale 2025-2035</t>
  </si>
  <si>
    <t>Additional for-rent 2025-2035</t>
  </si>
  <si>
    <t>Total Housing Unit demand 2025-2035</t>
  </si>
  <si>
    <t>Housing Unit Demand as % of 2020 HU</t>
  </si>
  <si>
    <t>Total Housing Unit demand percentage</t>
  </si>
  <si>
    <t>Field</t>
  </si>
  <si>
    <t xml:space="preserve">Description </t>
  </si>
  <si>
    <t>Regional Planning Agency Region</t>
  </si>
  <si>
    <t>Owner-occupied units, 2020 (Source: Decennial Census)</t>
  </si>
  <si>
    <t>Renter-occupied units,  2020 (Source: Decennial Census)</t>
  </si>
  <si>
    <t>Ownership vacancy rate calculated as vacant for-sale/available owner units (excludes unavailable vacant units)</t>
  </si>
  <si>
    <t>Rental vacancy rate calculated as vacant for-rent/available renter units (excludes unavailable vacant units)</t>
  </si>
  <si>
    <t>Blended vacancy rate calculated as vacant for-rent + vacant for sale/all available units (excludes unavailable vacant units)</t>
  </si>
  <si>
    <t>EOHLC for-sale vacancy rate target</t>
  </si>
  <si>
    <t>EOHLC for-rent vacancy rate  target</t>
  </si>
  <si>
    <t>Total housing unit count, 2020</t>
  </si>
  <si>
    <t>Decennial Census</t>
  </si>
  <si>
    <t>Total owner housing unit count, 2020</t>
  </si>
  <si>
    <t>Total rental housing unit count, 2020</t>
  </si>
  <si>
    <t xml:space="preserve">Ownership units that are vacant for reasons other than "for sale", 2020 </t>
  </si>
  <si>
    <t>(source: MAPC analysis of Decennial Census and ACS table B25004)</t>
  </si>
  <si>
    <t xml:space="preserve">Rental units that are vacant for reasons other than "for rent", 2020  </t>
  </si>
  <si>
    <t xml:space="preserve">Owner-occupied housing units and those that are vacant and "for sale", 2020 </t>
  </si>
  <si>
    <t xml:space="preserve">Renter-occupied housing units and those that are vacant and "for rent", 2020 </t>
  </si>
  <si>
    <t xml:space="preserve">Units with a vacancy status of "for sale", 2020 </t>
  </si>
  <si>
    <t xml:space="preserve">Units with a vacancy status of "for rent", 2020 </t>
  </si>
  <si>
    <t>EOHLC</t>
  </si>
  <si>
    <t>Projected net change in total households, 2025 - 2035, based strictly on population projections and assuming current household formation rates</t>
  </si>
  <si>
    <t>Projected net change in renter households, 2025 - 2035, based strictly on population projections and assuming current household formation rates</t>
  </si>
  <si>
    <t>Projected net change in homeowner households, 2025 - 2035, based strictly on population projections and assuming current household formation rates</t>
  </si>
  <si>
    <t xml:space="preserve">Additional households that would form if household formation rates returned to year 2000 rates for selected demographic groups and household types (see technical documentation for more detail.) </t>
  </si>
  <si>
    <t xml:space="preserve">Additional homeowner households that would form if household formation rates returned to year 2000 rates for selected demographic groups and household types (see technical documentation for more detail.) </t>
  </si>
  <si>
    <t xml:space="preserve">Additional renter households that would form if household formation rates returned to year 2000 rates for selected demographic groups and household types (see technical documentation for more detail.) </t>
  </si>
  <si>
    <t>Households in the family emergency shelter system as of late 2025</t>
  </si>
  <si>
    <t>EOHLC Analysis</t>
  </si>
  <si>
    <t>Sum of demographic demand, latent demand, and families in emergency shelter</t>
  </si>
  <si>
    <t>MAPC Projections</t>
  </si>
  <si>
    <t>Number of homes projected to be converted to seasonal use from year-round occupancy, based on rates from 2010 - 2020</t>
  </si>
  <si>
    <t xml:space="preserve">Number of additional homes available for purchase in 2035 to achieve a healthy vacancy rate </t>
  </si>
  <si>
    <t xml:space="preserve">Number of additional homes available for rent in 2035 to achieve a healthy vacancy rate </t>
  </si>
  <si>
    <t>Sum of household change, seasonal conversion, and additional for-sale/for-rent units</t>
  </si>
  <si>
    <t>Total demand as a percent of 2020 housing units</t>
  </si>
  <si>
    <t xml:space="preserve">Additional demographic demand resulting from the high-growth population scenario, as well as corresponding for-sale and for-rent units needed to maintain a healthy vacancy rate.  </t>
  </si>
  <si>
    <t>Total housing unit demand for high-growth scenario</t>
  </si>
  <si>
    <t>Source</t>
  </si>
  <si>
    <t>N/A</t>
  </si>
  <si>
    <t>This workbook provides details about projected housing unit demand in each Massachusetts Region</t>
  </si>
  <si>
    <t>EOHLC Housing Plan Regional Unit Demand</t>
  </si>
  <si>
    <t>Projections created by the Metropolitan Area Planning Council based on population forecasts provided by UMDI</t>
  </si>
  <si>
    <t>Release Date: October 14, 2025</t>
  </si>
  <si>
    <t>For methods and description of scenario, visit https://www.mass.gov/future-housing-demand-in-massachusetts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</si>
</sst>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0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16" fillId="0" borderId="0" xfId="0" applyFont="1" applyAlignment="1">
      <alignment wrapText="1"/>
    </xf>
    <xf numFmtId="0" fontId="18" fillId="0" borderId="0" xfId="0" applyFont="1" applyAlignment="1">
      <alignment wrapText="1"/>
    </xf>
    <xf numFmtId="3" fontId="0" fillId="0" borderId="0" xfId="0" applyNumberFormat="1"/>
    <xf numFmtId="164" fontId="0" fillId="0" borderId="0" xfId="0" applyNumberFormat="1"/>
    <xf numFmtId="3" fontId="19" fillId="0" borderId="0" xfId="0" applyNumberFormat="1" applyFont="1"/>
    <xf numFmtId="9" fontId="19" fillId="0" borderId="0" xfId="0" applyNumberFormat="1" applyFont="1"/>
    <xf numFmtId="164" fontId="0" fillId="0" borderId="0" xfId="43" applyNumberFormat="1" applyFont="1" applyFill="1"/>
    <xf numFmtId="165" fontId="0" fillId="0" borderId="0" xfId="42" applyNumberFormat="1" applyFont="1" applyFill="1"/>
    <xf numFmtId="165" fontId="0" fillId="0" borderId="0" xfId="0" applyNumberFormat="1"/>
    <xf numFmtId="0" fontId="19" fillId="0" borderId="0" xfId="0" applyFont="1"/>
    <xf numFmtId="165" fontId="19" fillId="0" borderId="0" xfId="42" applyNumberFormat="1" applyFont="1" applyFill="1"/>
    <xf numFmtId="9" fontId="19" fillId="0" borderId="0" xfId="43" applyFont="1" applyFill="1"/>
    <xf numFmtId="0" fontId="21" fillId="0" borderId="0" xfId="0" applyFont="1"/>
    <xf numFmtId="3" fontId="21" fillId="0" borderId="0" xfId="0" applyNumberFormat="1" applyFont="1"/>
    <xf numFmtId="10" fontId="21" fillId="0" borderId="0" xfId="0" applyNumberFormat="1" applyFont="1"/>
    <xf numFmtId="0" fontId="22" fillId="0" borderId="0" xfId="0" applyFont="1"/>
    <xf numFmtId="3" fontId="22" fillId="0" borderId="0" xfId="0" applyNumberFormat="1" applyFont="1"/>
    <xf numFmtId="10" fontId="22" fillId="0" borderId="0" xfId="0" applyNumberFormat="1" applyFont="1"/>
    <xf numFmtId="166" fontId="21" fillId="0" borderId="0" xfId="0" applyNumberFormat="1" applyFont="1"/>
    <xf numFmtId="165" fontId="21" fillId="0" borderId="0" xfId="42" applyNumberFormat="1" applyFont="1"/>
    <xf numFmtId="164" fontId="0" fillId="0" borderId="0" xfId="43" applyNumberFormat="1" applyFont="1"/>
    <xf numFmtId="0" fontId="0" fillId="0" borderId="0" xfId="0" applyAlignment="1">
      <alignment wrapText="1"/>
    </xf>
    <xf numFmtId="165" fontId="0" fillId="0" borderId="0" xfId="42" applyNumberFormat="1" applyFont="1"/>
    <xf numFmtId="0" fontId="0" fillId="33" borderId="0" xfId="0" applyFill="1" applyAlignment="1">
      <alignment wrapText="1"/>
    </xf>
    <xf numFmtId="165" fontId="0" fillId="33" borderId="0" xfId="42" applyNumberFormat="1" applyFont="1" applyFill="1"/>
    <xf numFmtId="9" fontId="0" fillId="0" borderId="0" xfId="0" applyNumberFormat="1"/>
    <xf numFmtId="0" fontId="16" fillId="0" borderId="0" xfId="0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4F31A-9CA6-441B-8C25-F78DB11DBE49}">
  <dimension ref="A1:AW60"/>
  <sheetViews>
    <sheetView workbookViewId="0">
      <pane xSplit="2" ySplit="1" topLeftCell="AI2" activePane="bottomRight" state="frozen"/>
      <selection pane="topRight" activeCell="C1" sqref="C1"/>
      <selection pane="bottomLeft" activeCell="A2" sqref="A2"/>
      <selection pane="bottomRight" activeCell="C1" sqref="C1"/>
    </sheetView>
  </sheetViews>
  <sheetFormatPr defaultColWidth="12.453125" defaultRowHeight="15" customHeight="1" x14ac:dyDescent="0.35"/>
  <cols>
    <col min="3" max="7" width="12.7265625" bestFit="1" customWidth="1"/>
    <col min="8" max="14" width="12.54296875" bestFit="1" customWidth="1"/>
    <col min="15" max="15" width="15" customWidth="1"/>
    <col min="16" max="16" width="15.26953125" customWidth="1"/>
    <col min="17" max="26" width="12.7265625" bestFit="1" customWidth="1"/>
    <col min="29" max="47" width="12.54296875" bestFit="1" customWidth="1"/>
  </cols>
  <sheetData>
    <row r="1" spans="1:49" s="1" customFormat="1" ht="4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2" t="s">
        <v>24</v>
      </c>
      <c r="AB1" s="2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</row>
    <row r="2" spans="1:49" ht="14.5" x14ac:dyDescent="0.35">
      <c r="A2" t="s">
        <v>46</v>
      </c>
      <c r="B2" t="s">
        <v>47</v>
      </c>
      <c r="C2" s="3">
        <v>69759</v>
      </c>
      <c r="D2" s="3">
        <v>46395</v>
      </c>
      <c r="E2" s="3">
        <v>23364</v>
      </c>
      <c r="F2" s="3">
        <v>38614</v>
      </c>
      <c r="G2" s="3">
        <v>20534</v>
      </c>
      <c r="H2" s="3">
        <v>608</v>
      </c>
      <c r="I2" s="3">
        <v>1525</v>
      </c>
      <c r="J2" s="4">
        <v>1.2999999999999999E-2</v>
      </c>
      <c r="K2" s="4">
        <v>6.5000000000000002E-2</v>
      </c>
      <c r="L2" s="4">
        <v>1.4999999999999999E-2</v>
      </c>
      <c r="M2" s="4">
        <v>7.3999999999999996E-2</v>
      </c>
      <c r="N2" s="4">
        <v>3.1E-2</v>
      </c>
      <c r="O2" s="3">
        <v>38006</v>
      </c>
      <c r="P2" s="3">
        <v>19009</v>
      </c>
      <c r="Q2" s="3">
        <v>38005.941409174397</v>
      </c>
      <c r="R2" s="3">
        <v>19009.0343543979</v>
      </c>
      <c r="S2" s="3">
        <v>39674.045264361499</v>
      </c>
      <c r="T2" s="3">
        <v>17023.061470242901</v>
      </c>
      <c r="U2" s="3">
        <v>39270.005280432</v>
      </c>
      <c r="V2" s="3">
        <v>17005.000639657799</v>
      </c>
      <c r="W2" s="3">
        <v>40197</v>
      </c>
      <c r="X2" s="3">
        <v>39868</v>
      </c>
      <c r="Y2" s="3">
        <v>18206</v>
      </c>
      <c r="Z2" s="3">
        <v>18364</v>
      </c>
      <c r="AA2" s="5">
        <v>1461</v>
      </c>
      <c r="AB2" s="6">
        <v>0.69</v>
      </c>
      <c r="AC2" s="3">
        <v>1583</v>
      </c>
      <c r="AD2" s="3">
        <v>-2328</v>
      </c>
      <c r="AE2" s="3">
        <v>679.08999999999992</v>
      </c>
      <c r="AF2" s="3">
        <v>610.91000000000008</v>
      </c>
      <c r="AG2" s="3">
        <v>-745</v>
      </c>
      <c r="AH2" s="3">
        <f>AF2+AE2</f>
        <v>1290</v>
      </c>
      <c r="AI2" s="7">
        <f>AH2/C2</f>
        <v>1.8492237560744852E-2</v>
      </c>
      <c r="AJ2" s="8">
        <f t="shared" ref="AJ2:AJ14" si="0">W2-S2</f>
        <v>522.95473563850101</v>
      </c>
      <c r="AK2" s="8">
        <f t="shared" ref="AK2:AK14" si="1">Y2-T2</f>
        <v>1182.9385297570989</v>
      </c>
      <c r="AL2" s="8">
        <f t="shared" ref="AL2:AL14" si="2">AK2+AJ2</f>
        <v>1705.8932653955999</v>
      </c>
      <c r="AM2" s="8">
        <f t="shared" ref="AM2:AM14" si="3">X2-U2</f>
        <v>597.99471956799971</v>
      </c>
      <c r="AN2" s="8">
        <f t="shared" ref="AN2:AN14" si="4">Z2-V2</f>
        <v>1358.9993603422008</v>
      </c>
      <c r="AO2" s="8">
        <f t="shared" ref="AO2:AO14" si="5">AN2+AM2</f>
        <v>1956.9940799102005</v>
      </c>
      <c r="AP2" s="9">
        <f t="shared" ref="AP2:AP14" si="6">AM2-AJ2</f>
        <v>75.039983929498703</v>
      </c>
      <c r="AQ2" s="9">
        <f t="shared" ref="AQ2:AQ14" si="7">AN2-AK2</f>
        <v>176.06083058510194</v>
      </c>
      <c r="AR2" s="8">
        <f t="shared" ref="AR2:AR14" si="8">AQ2+AP2</f>
        <v>251.10081451460064</v>
      </c>
      <c r="AS2" s="3">
        <f t="shared" ref="AS2:AS14" si="9">U2-S2</f>
        <v>-404.0399839294987</v>
      </c>
      <c r="AT2" s="3">
        <f t="shared" ref="AT2:AT14" si="10">V2-T2</f>
        <v>-18.06083058510194</v>
      </c>
      <c r="AU2" s="3">
        <f t="shared" ref="AU2:AU14" si="11">AT2+AS2</f>
        <v>-422.10081451460064</v>
      </c>
      <c r="AV2" s="7">
        <f t="shared" ref="AV2:AV43" si="12">AU2/(O2+P2)</f>
        <v>-7.4033292030974418E-3</v>
      </c>
      <c r="AW2" s="9"/>
    </row>
    <row r="3" spans="1:49" ht="14.5" x14ac:dyDescent="0.35">
      <c r="A3" t="s">
        <v>46</v>
      </c>
      <c r="B3" t="s">
        <v>48</v>
      </c>
      <c r="C3" s="3">
        <v>164885</v>
      </c>
      <c r="D3" s="3">
        <v>125380</v>
      </c>
      <c r="E3" s="3">
        <v>39505</v>
      </c>
      <c r="F3" s="3">
        <v>81369</v>
      </c>
      <c r="G3" s="3">
        <v>25488</v>
      </c>
      <c r="H3" s="3">
        <v>1168</v>
      </c>
      <c r="I3" s="3">
        <v>2321</v>
      </c>
      <c r="J3" s="4">
        <v>8.9999999999999993E-3</v>
      </c>
      <c r="K3" s="4">
        <v>5.8999999999999997E-2</v>
      </c>
      <c r="L3" s="4">
        <v>1.4999999999999999E-2</v>
      </c>
      <c r="M3" s="4">
        <v>7.3999999999999996E-2</v>
      </c>
      <c r="N3" s="4">
        <v>2.1000000000000001E-2</v>
      </c>
      <c r="O3" s="3">
        <v>80201</v>
      </c>
      <c r="P3" s="3">
        <v>23167</v>
      </c>
      <c r="Q3" s="3">
        <v>80200.800477982106</v>
      </c>
      <c r="R3" s="3">
        <v>23167.208738736601</v>
      </c>
      <c r="S3" s="3">
        <v>82704.021763720695</v>
      </c>
      <c r="T3" s="3">
        <v>20583.159157929698</v>
      </c>
      <c r="U3" s="3">
        <v>78779.971961969102</v>
      </c>
      <c r="V3" s="3">
        <v>20690.115209506799</v>
      </c>
      <c r="W3" s="3">
        <v>83455</v>
      </c>
      <c r="X3" s="3">
        <v>79980</v>
      </c>
      <c r="Y3" s="3">
        <v>21874</v>
      </c>
      <c r="Z3" s="3">
        <v>22344</v>
      </c>
      <c r="AA3" s="5">
        <v>6134</v>
      </c>
      <c r="AB3" s="6">
        <v>0.79</v>
      </c>
      <c r="AC3" s="3">
        <v>2086</v>
      </c>
      <c r="AD3" s="3">
        <v>-3614</v>
      </c>
      <c r="AE3" s="3">
        <v>1370.8600000000006</v>
      </c>
      <c r="AF3" s="3">
        <v>1758.1399999999999</v>
      </c>
      <c r="AG3" s="3">
        <v>-1528</v>
      </c>
      <c r="AH3" s="3">
        <f t="shared" ref="AH3:AH57" si="13">AF3+AE3</f>
        <v>3129.0000000000005</v>
      </c>
      <c r="AI3" s="7">
        <f t="shared" ref="AI3:AI57" si="14">AH3/C3</f>
        <v>1.8976862661855234E-2</v>
      </c>
      <c r="AJ3" s="8">
        <f t="shared" si="0"/>
        <v>750.97823627930484</v>
      </c>
      <c r="AK3" s="8">
        <f t="shared" si="1"/>
        <v>1290.8408420703017</v>
      </c>
      <c r="AL3" s="8">
        <f t="shared" si="2"/>
        <v>2041.8190783496066</v>
      </c>
      <c r="AM3" s="8">
        <f t="shared" si="3"/>
        <v>1200.0280380308977</v>
      </c>
      <c r="AN3" s="8">
        <f t="shared" si="4"/>
        <v>1653.8847904932009</v>
      </c>
      <c r="AO3" s="8">
        <f t="shared" si="5"/>
        <v>2853.9128285240986</v>
      </c>
      <c r="AP3" s="9">
        <f t="shared" si="6"/>
        <v>449.0498017515929</v>
      </c>
      <c r="AQ3" s="9">
        <f t="shared" si="7"/>
        <v>363.04394842289912</v>
      </c>
      <c r="AR3" s="8">
        <f t="shared" si="8"/>
        <v>812.09375017449202</v>
      </c>
      <c r="AS3" s="3">
        <f t="shared" si="9"/>
        <v>-3924.0498017515929</v>
      </c>
      <c r="AT3" s="3">
        <f t="shared" si="10"/>
        <v>106.95605157710088</v>
      </c>
      <c r="AU3" s="3">
        <f t="shared" si="11"/>
        <v>-3817.093750174492</v>
      </c>
      <c r="AV3" s="7">
        <f t="shared" si="12"/>
        <v>-3.6927228447628781E-2</v>
      </c>
    </row>
    <row r="4" spans="1:49" ht="14.5" x14ac:dyDescent="0.35">
      <c r="A4" t="s">
        <v>46</v>
      </c>
      <c r="B4" t="s">
        <v>49</v>
      </c>
      <c r="C4" s="3">
        <v>245865</v>
      </c>
      <c r="D4" s="3">
        <v>151926</v>
      </c>
      <c r="E4" s="3">
        <v>93939</v>
      </c>
      <c r="F4" s="3">
        <v>147100</v>
      </c>
      <c r="G4" s="3">
        <v>90825</v>
      </c>
      <c r="H4" s="3">
        <v>1396</v>
      </c>
      <c r="I4" s="3">
        <v>4017</v>
      </c>
      <c r="J4" s="4">
        <v>8.9999999999999993E-3</v>
      </c>
      <c r="K4" s="4">
        <v>4.2999999999999997E-2</v>
      </c>
      <c r="L4" s="4">
        <v>1.4999999999999999E-2</v>
      </c>
      <c r="M4" s="4">
        <v>7.3999999999999996E-2</v>
      </c>
      <c r="N4" s="4">
        <v>2.1999999999999999E-2</v>
      </c>
      <c r="O4" s="3">
        <v>145704</v>
      </c>
      <c r="P4" s="3">
        <v>86808</v>
      </c>
      <c r="Q4" s="3">
        <v>145704.06631481799</v>
      </c>
      <c r="R4" s="3">
        <v>86807.876631577004</v>
      </c>
      <c r="S4" s="3">
        <v>155796.81827751</v>
      </c>
      <c r="T4" s="3">
        <v>90084.162487060807</v>
      </c>
      <c r="U4" s="3">
        <v>166387.38058484299</v>
      </c>
      <c r="V4" s="3">
        <v>95352.518719664993</v>
      </c>
      <c r="W4" s="3">
        <v>157212</v>
      </c>
      <c r="X4" s="3">
        <v>168921</v>
      </c>
      <c r="Y4" s="3">
        <v>94132</v>
      </c>
      <c r="Z4" s="3">
        <v>102972</v>
      </c>
      <c r="AA4" s="10"/>
      <c r="AB4" s="10"/>
      <c r="AC4" s="3">
        <v>10112</v>
      </c>
      <c r="AD4" s="3">
        <v>3307</v>
      </c>
      <c r="AE4" s="3">
        <v>11709</v>
      </c>
      <c r="AF4" s="3">
        <v>8840</v>
      </c>
      <c r="AG4" s="3">
        <v>13419</v>
      </c>
      <c r="AH4" s="3">
        <f t="shared" si="13"/>
        <v>20549</v>
      </c>
      <c r="AI4" s="7">
        <f t="shared" si="14"/>
        <v>8.3578386512923764E-2</v>
      </c>
      <c r="AJ4" s="8">
        <f t="shared" si="0"/>
        <v>1415.1817224900005</v>
      </c>
      <c r="AK4" s="8">
        <f t="shared" si="1"/>
        <v>4047.8375129391934</v>
      </c>
      <c r="AL4" s="8">
        <f t="shared" si="2"/>
        <v>5463.0192354291939</v>
      </c>
      <c r="AM4" s="8">
        <f t="shared" si="3"/>
        <v>2533.6194151570089</v>
      </c>
      <c r="AN4" s="8">
        <f t="shared" si="4"/>
        <v>7619.4812803350069</v>
      </c>
      <c r="AO4" s="8">
        <f t="shared" si="5"/>
        <v>10153.100695492016</v>
      </c>
      <c r="AP4" s="9">
        <f t="shared" si="6"/>
        <v>1118.4376926670084</v>
      </c>
      <c r="AQ4" s="9">
        <f t="shared" si="7"/>
        <v>3571.6437673958135</v>
      </c>
      <c r="AR4" s="8">
        <f t="shared" si="8"/>
        <v>4690.0814600628219</v>
      </c>
      <c r="AS4" s="3">
        <f t="shared" si="9"/>
        <v>10590.562307332992</v>
      </c>
      <c r="AT4" s="3">
        <f t="shared" si="10"/>
        <v>5268.3562326041865</v>
      </c>
      <c r="AU4" s="3">
        <f t="shared" si="11"/>
        <v>15858.918539937178</v>
      </c>
      <c r="AV4" s="7">
        <f t="shared" si="12"/>
        <v>6.8206881967112137E-2</v>
      </c>
    </row>
    <row r="5" spans="1:49" ht="14.5" x14ac:dyDescent="0.35">
      <c r="A5" t="s">
        <v>46</v>
      </c>
      <c r="B5" t="s">
        <v>50</v>
      </c>
      <c r="C5" s="3">
        <v>34345</v>
      </c>
      <c r="D5" s="3">
        <v>23274</v>
      </c>
      <c r="E5" s="3">
        <v>11071</v>
      </c>
      <c r="F5" s="3">
        <v>21524</v>
      </c>
      <c r="G5" s="3">
        <v>10495</v>
      </c>
      <c r="H5" s="3">
        <v>240</v>
      </c>
      <c r="I5" s="3">
        <v>456</v>
      </c>
      <c r="J5" s="4">
        <v>0.01</v>
      </c>
      <c r="K5" s="4">
        <v>4.1000000000000002E-2</v>
      </c>
      <c r="L5" s="4">
        <v>1.4999999999999999E-2</v>
      </c>
      <c r="M5" s="4">
        <v>7.3999999999999996E-2</v>
      </c>
      <c r="N5" s="4">
        <v>0.02</v>
      </c>
      <c r="O5" s="3">
        <v>21284</v>
      </c>
      <c r="P5" s="3">
        <v>10039</v>
      </c>
      <c r="Q5" s="3">
        <v>21284.025600090699</v>
      </c>
      <c r="R5" s="3">
        <v>10038.9691029527</v>
      </c>
      <c r="S5" s="3">
        <v>22455.9382337073</v>
      </c>
      <c r="T5" s="3">
        <v>10224.932467410999</v>
      </c>
      <c r="U5" s="3">
        <v>22465.004820899201</v>
      </c>
      <c r="V5" s="3">
        <v>9927.0555073218202</v>
      </c>
      <c r="W5" s="3">
        <v>22683</v>
      </c>
      <c r="X5" s="3">
        <v>22807</v>
      </c>
      <c r="Y5" s="3">
        <v>10662</v>
      </c>
      <c r="Z5" s="3">
        <v>10720</v>
      </c>
      <c r="AA5" s="10">
        <v>29</v>
      </c>
      <c r="AB5" s="6">
        <v>0.68</v>
      </c>
      <c r="AC5" s="3">
        <v>1159</v>
      </c>
      <c r="AD5" s="3">
        <v>167</v>
      </c>
      <c r="AE5" s="3">
        <v>143.72</v>
      </c>
      <c r="AF5" s="3">
        <v>67.28</v>
      </c>
      <c r="AG5" s="3">
        <v>1326</v>
      </c>
      <c r="AH5" s="3">
        <f t="shared" si="13"/>
        <v>211</v>
      </c>
      <c r="AI5" s="7">
        <f t="shared" si="14"/>
        <v>6.1435434561071482E-3</v>
      </c>
      <c r="AJ5" s="8">
        <f t="shared" si="0"/>
        <v>227.06176629269976</v>
      </c>
      <c r="AK5" s="8">
        <f t="shared" si="1"/>
        <v>437.06753258900062</v>
      </c>
      <c r="AL5" s="8">
        <f t="shared" si="2"/>
        <v>664.12929888170038</v>
      </c>
      <c r="AM5" s="8">
        <f t="shared" si="3"/>
        <v>341.99517910079885</v>
      </c>
      <c r="AN5" s="8">
        <f t="shared" si="4"/>
        <v>792.94449267817981</v>
      </c>
      <c r="AO5" s="8">
        <f t="shared" si="5"/>
        <v>1134.9396717789787</v>
      </c>
      <c r="AP5" s="9">
        <f t="shared" si="6"/>
        <v>114.93341280809909</v>
      </c>
      <c r="AQ5" s="9">
        <f t="shared" si="7"/>
        <v>355.87696008917919</v>
      </c>
      <c r="AR5" s="8">
        <f t="shared" si="8"/>
        <v>470.81037289727828</v>
      </c>
      <c r="AS5" s="3">
        <f t="shared" si="9"/>
        <v>9.0665871919009078</v>
      </c>
      <c r="AT5" s="3">
        <f t="shared" si="10"/>
        <v>-297.87696008917919</v>
      </c>
      <c r="AU5" s="3">
        <f t="shared" si="11"/>
        <v>-288.81037289727828</v>
      </c>
      <c r="AV5" s="7">
        <f t="shared" si="12"/>
        <v>-9.2203930944442826E-3</v>
      </c>
    </row>
    <row r="6" spans="1:49" ht="14.5" x14ac:dyDescent="0.35">
      <c r="A6" t="s">
        <v>46</v>
      </c>
      <c r="B6" t="s">
        <v>51</v>
      </c>
      <c r="C6" s="3">
        <v>1426101</v>
      </c>
      <c r="D6" s="3">
        <v>774105</v>
      </c>
      <c r="E6" s="3">
        <v>651996</v>
      </c>
      <c r="F6" s="3">
        <v>750382</v>
      </c>
      <c r="G6" s="3">
        <v>631661</v>
      </c>
      <c r="H6" s="3">
        <v>6180</v>
      </c>
      <c r="I6" s="3">
        <v>31253</v>
      </c>
      <c r="J6" s="4">
        <v>8.0000000000000002E-3</v>
      </c>
      <c r="K6" s="4">
        <v>4.8000000000000001E-2</v>
      </c>
      <c r="L6" s="4">
        <v>1.4999999999999999E-2</v>
      </c>
      <c r="M6" s="4">
        <v>7.3999999999999996E-2</v>
      </c>
      <c r="N6" s="4">
        <v>2.5999999999999999E-2</v>
      </c>
      <c r="O6" s="3">
        <v>744202</v>
      </c>
      <c r="P6" s="3">
        <v>600408</v>
      </c>
      <c r="Q6" s="3">
        <v>744201.97864232701</v>
      </c>
      <c r="R6" s="3">
        <v>600408.03201205097</v>
      </c>
      <c r="S6" s="3">
        <v>802834.96113929502</v>
      </c>
      <c r="T6" s="3">
        <v>614026.00432154199</v>
      </c>
      <c r="U6" s="3">
        <v>856909.06728132395</v>
      </c>
      <c r="V6" s="3">
        <v>653254.92714482802</v>
      </c>
      <c r="W6" s="3">
        <v>809309</v>
      </c>
      <c r="X6" s="3">
        <v>869958</v>
      </c>
      <c r="Y6" s="3">
        <v>644985</v>
      </c>
      <c r="Z6" s="3">
        <v>705459</v>
      </c>
      <c r="AA6" s="10"/>
      <c r="AB6" s="10"/>
      <c r="AC6" s="3">
        <v>58927</v>
      </c>
      <c r="AD6" s="3">
        <v>13324</v>
      </c>
      <c r="AE6" s="3">
        <v>60649</v>
      </c>
      <c r="AF6" s="3">
        <v>60474</v>
      </c>
      <c r="AG6" s="3">
        <v>72251</v>
      </c>
      <c r="AH6" s="3">
        <f t="shared" si="13"/>
        <v>121123</v>
      </c>
      <c r="AI6" s="7">
        <f t="shared" si="14"/>
        <v>8.4932974592963617E-2</v>
      </c>
      <c r="AJ6" s="8">
        <f t="shared" si="0"/>
        <v>6474.0388607049827</v>
      </c>
      <c r="AK6" s="8">
        <f t="shared" si="1"/>
        <v>30958.995678458014</v>
      </c>
      <c r="AL6" s="8">
        <f t="shared" si="2"/>
        <v>37433.034539162996</v>
      </c>
      <c r="AM6" s="8">
        <f t="shared" si="3"/>
        <v>13048.932718676049</v>
      </c>
      <c r="AN6" s="8">
        <f t="shared" si="4"/>
        <v>52204.07285517198</v>
      </c>
      <c r="AO6" s="8">
        <f t="shared" si="5"/>
        <v>65253.00557384803</v>
      </c>
      <c r="AP6" s="9">
        <f t="shared" si="6"/>
        <v>6574.8938579710666</v>
      </c>
      <c r="AQ6" s="9">
        <f t="shared" si="7"/>
        <v>21245.077176713967</v>
      </c>
      <c r="AR6" s="8">
        <f t="shared" si="8"/>
        <v>27819.971034685033</v>
      </c>
      <c r="AS6" s="3">
        <f t="shared" si="9"/>
        <v>54074.106142028933</v>
      </c>
      <c r="AT6" s="3">
        <f t="shared" si="10"/>
        <v>39228.922823286033</v>
      </c>
      <c r="AU6" s="3">
        <f t="shared" si="11"/>
        <v>93303.028965314967</v>
      </c>
      <c r="AV6" s="7">
        <f t="shared" si="12"/>
        <v>6.9390402395724388E-2</v>
      </c>
    </row>
    <row r="7" spans="1:49" ht="14.5" x14ac:dyDescent="0.35">
      <c r="A7" t="s">
        <v>46</v>
      </c>
      <c r="B7" t="s">
        <v>52</v>
      </c>
      <c r="C7" s="3">
        <v>103566</v>
      </c>
      <c r="D7" s="3">
        <v>68961</v>
      </c>
      <c r="E7" s="3">
        <v>34605</v>
      </c>
      <c r="F7" s="3">
        <v>65894</v>
      </c>
      <c r="G7" s="3">
        <v>33307</v>
      </c>
      <c r="H7" s="3">
        <v>689</v>
      </c>
      <c r="I7" s="3">
        <v>1626</v>
      </c>
      <c r="J7" s="4">
        <v>0.01</v>
      </c>
      <c r="K7" s="4">
        <v>4.7E-2</v>
      </c>
      <c r="L7" s="4">
        <v>1.4999999999999999E-2</v>
      </c>
      <c r="M7" s="4">
        <v>7.3999999999999996E-2</v>
      </c>
      <c r="N7" s="4">
        <v>2.1999999999999999E-2</v>
      </c>
      <c r="O7" s="3">
        <v>65205</v>
      </c>
      <c r="P7" s="3">
        <v>31681</v>
      </c>
      <c r="Q7" s="3">
        <v>65205.046292863903</v>
      </c>
      <c r="R7" s="3">
        <v>31680.9380489664</v>
      </c>
      <c r="S7" s="3">
        <v>71671.836547279803</v>
      </c>
      <c r="T7" s="3">
        <v>29368.985196949099</v>
      </c>
      <c r="U7" s="3">
        <v>75003.926365584994</v>
      </c>
      <c r="V7" s="3">
        <v>30956.972943242399</v>
      </c>
      <c r="W7" s="3">
        <v>72396</v>
      </c>
      <c r="X7" s="3">
        <v>76146</v>
      </c>
      <c r="Y7" s="3">
        <v>30817</v>
      </c>
      <c r="Z7" s="3">
        <v>33431</v>
      </c>
      <c r="AA7" s="10"/>
      <c r="AB7" s="10"/>
      <c r="AC7" s="3">
        <v>6502</v>
      </c>
      <c r="AD7" s="3">
        <v>-2490</v>
      </c>
      <c r="AE7" s="3">
        <v>3750</v>
      </c>
      <c r="AF7" s="3">
        <v>2614</v>
      </c>
      <c r="AG7" s="3">
        <v>4012</v>
      </c>
      <c r="AH7" s="3">
        <f t="shared" si="13"/>
        <v>6364</v>
      </c>
      <c r="AI7" s="7">
        <f t="shared" si="14"/>
        <v>6.1448738002819456E-2</v>
      </c>
      <c r="AJ7" s="8">
        <f t="shared" si="0"/>
        <v>724.1634527201968</v>
      </c>
      <c r="AK7" s="8">
        <f t="shared" si="1"/>
        <v>1448.0148030509008</v>
      </c>
      <c r="AL7" s="8">
        <f t="shared" si="2"/>
        <v>2172.1782557710976</v>
      </c>
      <c r="AM7" s="8">
        <f t="shared" si="3"/>
        <v>1142.0736344150064</v>
      </c>
      <c r="AN7" s="8">
        <f t="shared" si="4"/>
        <v>2474.0270567576008</v>
      </c>
      <c r="AO7" s="8">
        <f t="shared" si="5"/>
        <v>3616.1006911726072</v>
      </c>
      <c r="AP7" s="9">
        <f t="shared" si="6"/>
        <v>417.91018169480958</v>
      </c>
      <c r="AQ7" s="9">
        <f t="shared" si="7"/>
        <v>1026.0122537067</v>
      </c>
      <c r="AR7" s="8">
        <f t="shared" si="8"/>
        <v>1443.9224354015096</v>
      </c>
      <c r="AS7" s="3">
        <f t="shared" si="9"/>
        <v>3332.0898183051904</v>
      </c>
      <c r="AT7" s="3">
        <f t="shared" si="10"/>
        <v>1587.9877462933</v>
      </c>
      <c r="AU7" s="3">
        <f t="shared" si="11"/>
        <v>4920.0775645984904</v>
      </c>
      <c r="AV7" s="7">
        <f t="shared" si="12"/>
        <v>5.0782131211924222E-2</v>
      </c>
    </row>
    <row r="8" spans="1:49" ht="14.5" x14ac:dyDescent="0.35">
      <c r="A8" t="s">
        <v>46</v>
      </c>
      <c r="B8" t="s">
        <v>53</v>
      </c>
      <c r="C8" s="3">
        <v>17530</v>
      </c>
      <c r="D8" s="3">
        <v>12190</v>
      </c>
      <c r="E8" s="3">
        <v>5340</v>
      </c>
      <c r="F8" s="3">
        <v>6424</v>
      </c>
      <c r="G8" s="3">
        <v>2849</v>
      </c>
      <c r="H8" s="3">
        <v>63</v>
      </c>
      <c r="I8" s="3">
        <v>278</v>
      </c>
      <c r="J8" s="4">
        <v>5.0000000000000001E-3</v>
      </c>
      <c r="K8" s="4">
        <v>5.1999999999999998E-2</v>
      </c>
      <c r="L8" s="4">
        <v>1.4999999999999999E-2</v>
      </c>
      <c r="M8" s="4">
        <v>7.3999999999999996E-2</v>
      </c>
      <c r="N8" s="4">
        <v>1.9E-2</v>
      </c>
      <c r="O8" s="3">
        <v>6361</v>
      </c>
      <c r="P8" s="3">
        <v>2571</v>
      </c>
      <c r="Q8" s="3">
        <v>6361.0853356592697</v>
      </c>
      <c r="R8" s="3">
        <v>2570.9044881109398</v>
      </c>
      <c r="S8" s="3">
        <v>7177.2574264265004</v>
      </c>
      <c r="T8" s="3">
        <v>1990.53498591018</v>
      </c>
      <c r="U8" s="3">
        <v>7375.4843389979496</v>
      </c>
      <c r="V8" s="3">
        <v>2212.5233462953702</v>
      </c>
      <c r="W8" s="3">
        <v>7213</v>
      </c>
      <c r="X8" s="3">
        <v>7488</v>
      </c>
      <c r="Y8" s="3">
        <v>2100</v>
      </c>
      <c r="Z8" s="3">
        <v>2389</v>
      </c>
      <c r="AA8" s="11">
        <f>C8*0.01</f>
        <v>175.3</v>
      </c>
      <c r="AB8" s="12">
        <f>W8/(W8+Y8)</f>
        <v>0.77450875120798879</v>
      </c>
      <c r="AC8" s="3">
        <v>789</v>
      </c>
      <c r="AD8" s="3">
        <v>-749</v>
      </c>
      <c r="AE8" s="3">
        <v>410.77138408676046</v>
      </c>
      <c r="AF8" s="3">
        <v>328.52861591323955</v>
      </c>
      <c r="AG8" s="3">
        <v>40</v>
      </c>
      <c r="AH8" s="3">
        <f t="shared" si="13"/>
        <v>739.3</v>
      </c>
      <c r="AI8" s="7">
        <f t="shared" si="14"/>
        <v>4.2173416999429544E-2</v>
      </c>
      <c r="AJ8" s="8">
        <f t="shared" si="0"/>
        <v>35.742573573499612</v>
      </c>
      <c r="AK8" s="8">
        <f t="shared" si="1"/>
        <v>109.46501408981999</v>
      </c>
      <c r="AL8" s="8">
        <f t="shared" si="2"/>
        <v>145.2075876633196</v>
      </c>
      <c r="AM8" s="8">
        <f t="shared" si="3"/>
        <v>112.51566100205036</v>
      </c>
      <c r="AN8" s="8">
        <f t="shared" si="4"/>
        <v>176.47665370462983</v>
      </c>
      <c r="AO8" s="8">
        <f t="shared" si="5"/>
        <v>288.99231470668019</v>
      </c>
      <c r="AP8" s="9">
        <f t="shared" si="6"/>
        <v>76.773087428550753</v>
      </c>
      <c r="AQ8" s="9">
        <f t="shared" si="7"/>
        <v>67.011639614809837</v>
      </c>
      <c r="AR8" s="8">
        <f t="shared" si="8"/>
        <v>143.78472704336059</v>
      </c>
      <c r="AS8" s="3">
        <f t="shared" si="9"/>
        <v>198.22691257144925</v>
      </c>
      <c r="AT8" s="3">
        <f t="shared" si="10"/>
        <v>221.98836038519016</v>
      </c>
      <c r="AU8" s="3">
        <f t="shared" si="11"/>
        <v>420.21527295663941</v>
      </c>
      <c r="AV8" s="7">
        <f t="shared" si="12"/>
        <v>4.7046044889905887E-2</v>
      </c>
    </row>
    <row r="9" spans="1:49" ht="14.5" x14ac:dyDescent="0.35">
      <c r="A9" t="s">
        <v>46</v>
      </c>
      <c r="B9" t="s">
        <v>54</v>
      </c>
      <c r="C9" s="3">
        <v>143944</v>
      </c>
      <c r="D9" s="3">
        <v>87847</v>
      </c>
      <c r="E9" s="3">
        <v>56097</v>
      </c>
      <c r="F9" s="3">
        <v>85008</v>
      </c>
      <c r="G9" s="3">
        <v>54617</v>
      </c>
      <c r="H9" s="3">
        <v>669</v>
      </c>
      <c r="I9" s="3">
        <v>2353</v>
      </c>
      <c r="J9" s="4">
        <v>8.0000000000000002E-3</v>
      </c>
      <c r="K9" s="4">
        <v>4.2000000000000003E-2</v>
      </c>
      <c r="L9" s="4">
        <v>1.4999999999999999E-2</v>
      </c>
      <c r="M9" s="4">
        <v>7.3999999999999996E-2</v>
      </c>
      <c r="N9" s="4">
        <v>2.1000000000000001E-2</v>
      </c>
      <c r="O9" s="3">
        <v>84339</v>
      </c>
      <c r="P9" s="3">
        <v>52264</v>
      </c>
      <c r="Q9" s="3">
        <v>84338.991231210297</v>
      </c>
      <c r="R9" s="3">
        <v>52263.9516619028</v>
      </c>
      <c r="S9" s="3">
        <v>89825.972559103495</v>
      </c>
      <c r="T9" s="3">
        <v>56726.237986027802</v>
      </c>
      <c r="U9" s="3">
        <v>98765.673335704996</v>
      </c>
      <c r="V9" s="3">
        <v>63842.896774428998</v>
      </c>
      <c r="W9" s="3">
        <v>90550</v>
      </c>
      <c r="X9" s="3">
        <v>100270</v>
      </c>
      <c r="Y9" s="3">
        <v>59213</v>
      </c>
      <c r="Z9" s="3">
        <v>68945</v>
      </c>
      <c r="AA9" s="10"/>
      <c r="AB9" s="10"/>
      <c r="AC9" s="3">
        <v>5542</v>
      </c>
      <c r="AD9" s="3">
        <v>4596</v>
      </c>
      <c r="AE9" s="3">
        <v>9720</v>
      </c>
      <c r="AF9" s="3">
        <v>9732</v>
      </c>
      <c r="AG9" s="3">
        <v>10138</v>
      </c>
      <c r="AH9" s="3">
        <f t="shared" si="13"/>
        <v>19452</v>
      </c>
      <c r="AI9" s="7">
        <f t="shared" si="14"/>
        <v>0.1351358861779581</v>
      </c>
      <c r="AJ9" s="8">
        <f t="shared" si="0"/>
        <v>724.02744089650514</v>
      </c>
      <c r="AK9" s="8">
        <f t="shared" si="1"/>
        <v>2486.7620139721985</v>
      </c>
      <c r="AL9" s="8">
        <f t="shared" si="2"/>
        <v>3210.7894548687036</v>
      </c>
      <c r="AM9" s="8">
        <f t="shared" si="3"/>
        <v>1504.3266642950039</v>
      </c>
      <c r="AN9" s="8">
        <f t="shared" si="4"/>
        <v>5102.1032255710015</v>
      </c>
      <c r="AO9" s="8">
        <f t="shared" si="5"/>
        <v>6606.4298898660054</v>
      </c>
      <c r="AP9" s="9">
        <f t="shared" si="6"/>
        <v>780.29922339849873</v>
      </c>
      <c r="AQ9" s="9">
        <f t="shared" si="7"/>
        <v>2615.3412115988031</v>
      </c>
      <c r="AR9" s="8">
        <f t="shared" si="8"/>
        <v>3395.6404349973018</v>
      </c>
      <c r="AS9" s="3">
        <f t="shared" si="9"/>
        <v>8939.7007766015013</v>
      </c>
      <c r="AT9" s="3">
        <f t="shared" si="10"/>
        <v>7116.6587884011969</v>
      </c>
      <c r="AU9" s="3">
        <f t="shared" si="11"/>
        <v>16056.359565002698</v>
      </c>
      <c r="AV9" s="7">
        <f t="shared" si="12"/>
        <v>0.11754031437818128</v>
      </c>
    </row>
    <row r="10" spans="1:49" ht="14.5" x14ac:dyDescent="0.35">
      <c r="A10" t="s">
        <v>46</v>
      </c>
      <c r="B10" t="s">
        <v>55</v>
      </c>
      <c r="C10" s="3">
        <v>117872</v>
      </c>
      <c r="D10" s="3">
        <v>77046</v>
      </c>
      <c r="E10" s="3">
        <v>40826</v>
      </c>
      <c r="F10" s="3">
        <v>75308</v>
      </c>
      <c r="G10" s="3">
        <v>39836</v>
      </c>
      <c r="H10" s="3">
        <v>514</v>
      </c>
      <c r="I10" s="3">
        <v>1866</v>
      </c>
      <c r="J10" s="4">
        <v>7.0000000000000001E-3</v>
      </c>
      <c r="K10" s="4">
        <v>4.5999999999999999E-2</v>
      </c>
      <c r="L10" s="4">
        <v>1.4999999999999999E-2</v>
      </c>
      <c r="M10" s="4">
        <v>7.3999999999999996E-2</v>
      </c>
      <c r="N10" s="4">
        <v>0.02</v>
      </c>
      <c r="O10" s="3">
        <v>74794</v>
      </c>
      <c r="P10" s="3">
        <v>37970</v>
      </c>
      <c r="Q10" s="3">
        <v>74793.842841691105</v>
      </c>
      <c r="R10" s="3">
        <v>37970.168011408001</v>
      </c>
      <c r="S10" s="3">
        <v>83648.786583009307</v>
      </c>
      <c r="T10" s="3">
        <v>35286.139646299998</v>
      </c>
      <c r="U10" s="3">
        <v>89892.146103582199</v>
      </c>
      <c r="V10" s="3">
        <v>36846.075699774898</v>
      </c>
      <c r="W10" s="3">
        <v>84238</v>
      </c>
      <c r="X10" s="3">
        <v>91261</v>
      </c>
      <c r="Y10" s="3">
        <v>36988</v>
      </c>
      <c r="Z10" s="3">
        <v>39791</v>
      </c>
      <c r="AA10" s="10"/>
      <c r="AB10" s="10"/>
      <c r="AC10" s="3">
        <v>8930</v>
      </c>
      <c r="AD10" s="3">
        <v>-2848</v>
      </c>
      <c r="AE10" s="3">
        <v>7023</v>
      </c>
      <c r="AF10" s="3">
        <v>2803</v>
      </c>
      <c r="AG10" s="3">
        <v>6082</v>
      </c>
      <c r="AH10" s="3">
        <f t="shared" si="13"/>
        <v>9826</v>
      </c>
      <c r="AI10" s="7">
        <f t="shared" si="14"/>
        <v>8.3361612596715082E-2</v>
      </c>
      <c r="AJ10" s="8">
        <f t="shared" si="0"/>
        <v>589.21341699069308</v>
      </c>
      <c r="AK10" s="8">
        <f t="shared" si="1"/>
        <v>1701.8603537000017</v>
      </c>
      <c r="AL10" s="8">
        <f t="shared" si="2"/>
        <v>2291.0737706906948</v>
      </c>
      <c r="AM10" s="8">
        <f t="shared" si="3"/>
        <v>1368.8538964178006</v>
      </c>
      <c r="AN10" s="8">
        <f t="shared" si="4"/>
        <v>2944.9243002251023</v>
      </c>
      <c r="AO10" s="8">
        <f t="shared" si="5"/>
        <v>4313.7781966429029</v>
      </c>
      <c r="AP10" s="9">
        <f t="shared" si="6"/>
        <v>779.64047942710749</v>
      </c>
      <c r="AQ10" s="9">
        <f t="shared" si="7"/>
        <v>1243.0639465251006</v>
      </c>
      <c r="AR10" s="8">
        <f t="shared" si="8"/>
        <v>2022.7044259522081</v>
      </c>
      <c r="AS10" s="3">
        <f t="shared" si="9"/>
        <v>6243.3595205728925</v>
      </c>
      <c r="AT10" s="3">
        <f t="shared" si="10"/>
        <v>1559.9360534748994</v>
      </c>
      <c r="AU10" s="3">
        <f t="shared" si="11"/>
        <v>7803.2955740477919</v>
      </c>
      <c r="AV10" s="7">
        <f t="shared" si="12"/>
        <v>6.9200237434356632E-2</v>
      </c>
    </row>
    <row r="11" spans="1:49" ht="14.5" x14ac:dyDescent="0.35">
      <c r="A11" t="s">
        <v>46</v>
      </c>
      <c r="B11" t="s">
        <v>56</v>
      </c>
      <c r="C11" s="3">
        <v>12169</v>
      </c>
      <c r="D11" s="3">
        <v>6983</v>
      </c>
      <c r="E11" s="3">
        <v>5186</v>
      </c>
      <c r="F11" s="3">
        <v>3335</v>
      </c>
      <c r="G11" s="3">
        <v>2477</v>
      </c>
      <c r="H11" s="3">
        <v>63</v>
      </c>
      <c r="I11" s="3">
        <v>271</v>
      </c>
      <c r="J11" s="4">
        <v>8.9999999999999993E-3</v>
      </c>
      <c r="K11" s="4">
        <v>5.1999999999999998E-2</v>
      </c>
      <c r="L11" s="4">
        <v>1.4999999999999999E-2</v>
      </c>
      <c r="M11" s="4">
        <v>7.3999999999999996E-2</v>
      </c>
      <c r="N11" s="4">
        <v>2.7E-2</v>
      </c>
      <c r="O11" s="3">
        <v>3272</v>
      </c>
      <c r="P11" s="3">
        <v>2206</v>
      </c>
      <c r="Q11" s="3">
        <v>3272.0956906971001</v>
      </c>
      <c r="R11" s="3">
        <v>2205.88850420566</v>
      </c>
      <c r="S11" s="3">
        <v>4346.9138666297304</v>
      </c>
      <c r="T11" s="3">
        <v>1435.44156450232</v>
      </c>
      <c r="U11" s="3">
        <v>4954.2434329675998</v>
      </c>
      <c r="V11" s="3">
        <v>1743.2071737409599</v>
      </c>
      <c r="W11" s="3">
        <v>4386</v>
      </c>
      <c r="X11" s="3">
        <v>5030</v>
      </c>
      <c r="Y11" s="3">
        <v>1514</v>
      </c>
      <c r="Z11" s="3">
        <v>1883</v>
      </c>
      <c r="AA11" s="11">
        <f>C11*0.01</f>
        <v>121.69</v>
      </c>
      <c r="AB11" s="12">
        <f>W11/(W11+Y11)</f>
        <v>0.74338983050847462</v>
      </c>
      <c r="AC11" s="3">
        <v>1051</v>
      </c>
      <c r="AD11" s="3">
        <v>-963</v>
      </c>
      <c r="AE11" s="3">
        <v>734.4631084745763</v>
      </c>
      <c r="AF11" s="3">
        <v>400.2268915254237</v>
      </c>
      <c r="AG11" s="3">
        <v>88</v>
      </c>
      <c r="AH11" s="3">
        <f t="shared" si="13"/>
        <v>1134.69</v>
      </c>
      <c r="AI11" s="7">
        <f t="shared" si="14"/>
        <v>9.3244309310543186E-2</v>
      </c>
      <c r="AJ11" s="8">
        <f t="shared" si="0"/>
        <v>39.086133370269636</v>
      </c>
      <c r="AK11" s="8">
        <f t="shared" si="1"/>
        <v>78.558435497679966</v>
      </c>
      <c r="AL11" s="8">
        <f t="shared" si="2"/>
        <v>117.6445688679496</v>
      </c>
      <c r="AM11" s="8">
        <f t="shared" si="3"/>
        <v>75.756567032400199</v>
      </c>
      <c r="AN11" s="8">
        <f t="shared" si="4"/>
        <v>139.79282625904011</v>
      </c>
      <c r="AO11" s="8">
        <f t="shared" si="5"/>
        <v>215.54939329144031</v>
      </c>
      <c r="AP11" s="9">
        <f t="shared" si="6"/>
        <v>36.670433662130563</v>
      </c>
      <c r="AQ11" s="9">
        <f t="shared" si="7"/>
        <v>61.234390761360146</v>
      </c>
      <c r="AR11" s="8">
        <f t="shared" si="8"/>
        <v>97.904824423490709</v>
      </c>
      <c r="AS11" s="3">
        <f t="shared" si="9"/>
        <v>607.32956633786944</v>
      </c>
      <c r="AT11" s="3">
        <f t="shared" si="10"/>
        <v>307.76560923863985</v>
      </c>
      <c r="AU11" s="3">
        <f t="shared" si="11"/>
        <v>915.09517557650929</v>
      </c>
      <c r="AV11" s="7">
        <f t="shared" si="12"/>
        <v>0.16704913756416745</v>
      </c>
    </row>
    <row r="12" spans="1:49" ht="14.5" x14ac:dyDescent="0.35">
      <c r="A12" t="s">
        <v>46</v>
      </c>
      <c r="B12" t="s">
        <v>57</v>
      </c>
      <c r="C12" s="3">
        <v>120088</v>
      </c>
      <c r="D12" s="3">
        <v>84317</v>
      </c>
      <c r="E12" s="3">
        <v>35771</v>
      </c>
      <c r="F12" s="3">
        <v>80800</v>
      </c>
      <c r="G12" s="3">
        <v>34554</v>
      </c>
      <c r="H12" s="3">
        <v>763</v>
      </c>
      <c r="I12" s="3">
        <v>1687</v>
      </c>
      <c r="J12" s="4">
        <v>8.9999999999999993E-3</v>
      </c>
      <c r="K12" s="4">
        <v>4.7E-2</v>
      </c>
      <c r="L12" s="4">
        <v>1.4999999999999999E-2</v>
      </c>
      <c r="M12" s="4">
        <v>7.3999999999999996E-2</v>
      </c>
      <c r="N12" s="4">
        <v>0.02</v>
      </c>
      <c r="O12" s="3">
        <v>80037</v>
      </c>
      <c r="P12" s="3">
        <v>32867</v>
      </c>
      <c r="Q12" s="3">
        <v>80036.921734777701</v>
      </c>
      <c r="R12" s="3">
        <v>32867.069843039702</v>
      </c>
      <c r="S12" s="3">
        <v>88657.3759383219</v>
      </c>
      <c r="T12" s="3">
        <v>30556.9961001786</v>
      </c>
      <c r="U12" s="3">
        <v>93875.7164106704</v>
      </c>
      <c r="V12" s="3">
        <v>32892.809916341801</v>
      </c>
      <c r="W12" s="3">
        <v>89463</v>
      </c>
      <c r="X12" s="3">
        <v>95305</v>
      </c>
      <c r="Y12" s="3">
        <v>32064</v>
      </c>
      <c r="Z12" s="3">
        <v>35521</v>
      </c>
      <c r="AA12" s="10"/>
      <c r="AB12" s="10"/>
      <c r="AC12" s="3">
        <v>8663</v>
      </c>
      <c r="AD12" s="3">
        <v>-2490</v>
      </c>
      <c r="AE12" s="3">
        <v>5842</v>
      </c>
      <c r="AF12" s="3">
        <v>3457</v>
      </c>
      <c r="AG12" s="3">
        <v>6173</v>
      </c>
      <c r="AH12" s="3">
        <f t="shared" si="13"/>
        <v>9299</v>
      </c>
      <c r="AI12" s="7">
        <f t="shared" si="14"/>
        <v>7.7434881087202714E-2</v>
      </c>
      <c r="AJ12" s="8">
        <f t="shared" si="0"/>
        <v>805.62406167809968</v>
      </c>
      <c r="AK12" s="8">
        <f t="shared" si="1"/>
        <v>1507.0038998214004</v>
      </c>
      <c r="AL12" s="8">
        <f t="shared" si="2"/>
        <v>2312.6279614995001</v>
      </c>
      <c r="AM12" s="8">
        <f t="shared" si="3"/>
        <v>1429.2835893295996</v>
      </c>
      <c r="AN12" s="8">
        <f t="shared" si="4"/>
        <v>2628.190083658199</v>
      </c>
      <c r="AO12" s="8">
        <f t="shared" si="5"/>
        <v>4057.4736729877986</v>
      </c>
      <c r="AP12" s="9">
        <f t="shared" si="6"/>
        <v>623.65952765149996</v>
      </c>
      <c r="AQ12" s="9">
        <f t="shared" si="7"/>
        <v>1121.1861838367986</v>
      </c>
      <c r="AR12" s="8">
        <f t="shared" si="8"/>
        <v>1744.8457114882985</v>
      </c>
      <c r="AS12" s="3">
        <f t="shared" si="9"/>
        <v>5218.3404723485</v>
      </c>
      <c r="AT12" s="3">
        <f t="shared" si="10"/>
        <v>2335.8138161632014</v>
      </c>
      <c r="AU12" s="3">
        <f t="shared" si="11"/>
        <v>7554.1542885117015</v>
      </c>
      <c r="AV12" s="7">
        <f t="shared" si="12"/>
        <v>6.6907764902144312E-2</v>
      </c>
    </row>
    <row r="13" spans="1:49" ht="14.5" x14ac:dyDescent="0.35">
      <c r="A13" t="s">
        <v>46</v>
      </c>
      <c r="B13" t="s">
        <v>58</v>
      </c>
      <c r="C13" s="3">
        <v>263278</v>
      </c>
      <c r="D13" s="3">
        <v>160614</v>
      </c>
      <c r="E13" s="3">
        <v>102664</v>
      </c>
      <c r="F13" s="3">
        <v>154439</v>
      </c>
      <c r="G13" s="3">
        <v>99010</v>
      </c>
      <c r="H13" s="3">
        <v>1763</v>
      </c>
      <c r="I13" s="3">
        <v>4882</v>
      </c>
      <c r="J13" s="4">
        <v>1.0999999999999999E-2</v>
      </c>
      <c r="K13" s="4">
        <v>4.8000000000000001E-2</v>
      </c>
      <c r="L13" s="4">
        <v>1.4999999999999999E-2</v>
      </c>
      <c r="M13" s="4">
        <v>7.3999999999999996E-2</v>
      </c>
      <c r="N13" s="4">
        <v>2.5000000000000001E-2</v>
      </c>
      <c r="O13" s="3">
        <v>152676</v>
      </c>
      <c r="P13" s="3">
        <v>94128</v>
      </c>
      <c r="Q13" s="3">
        <v>152676.07736264801</v>
      </c>
      <c r="R13" s="3">
        <v>94127.8977168899</v>
      </c>
      <c r="S13" s="3">
        <v>160426.11127758599</v>
      </c>
      <c r="T13" s="3">
        <v>93580.999408339194</v>
      </c>
      <c r="U13" s="3">
        <v>165013.80776011199</v>
      </c>
      <c r="V13" s="3">
        <v>97986.429096517095</v>
      </c>
      <c r="W13" s="3">
        <v>162210</v>
      </c>
      <c r="X13" s="3">
        <v>167527</v>
      </c>
      <c r="Y13" s="3">
        <v>98299</v>
      </c>
      <c r="Z13" s="3">
        <v>105817</v>
      </c>
      <c r="AA13" s="5">
        <v>1673</v>
      </c>
      <c r="AB13" s="6">
        <v>0.62</v>
      </c>
      <c r="AC13" s="3">
        <v>7771</v>
      </c>
      <c r="AD13" s="3">
        <v>-711</v>
      </c>
      <c r="AE13" s="3">
        <v>6354.26</v>
      </c>
      <c r="AF13" s="3">
        <v>8153.74</v>
      </c>
      <c r="AG13" s="3">
        <v>7060</v>
      </c>
      <c r="AH13" s="3">
        <f t="shared" si="13"/>
        <v>14508</v>
      </c>
      <c r="AI13" s="7">
        <f t="shared" si="14"/>
        <v>5.5105249963916469E-2</v>
      </c>
      <c r="AJ13" s="8">
        <f t="shared" si="0"/>
        <v>1783.8887224140053</v>
      </c>
      <c r="AK13" s="8">
        <f t="shared" si="1"/>
        <v>4718.0005916608061</v>
      </c>
      <c r="AL13" s="8">
        <f t="shared" si="2"/>
        <v>6501.8893140748114</v>
      </c>
      <c r="AM13" s="8">
        <f t="shared" si="3"/>
        <v>2513.1922398880124</v>
      </c>
      <c r="AN13" s="8">
        <f t="shared" si="4"/>
        <v>7830.5709034829051</v>
      </c>
      <c r="AO13" s="8">
        <f t="shared" si="5"/>
        <v>10343.763143370918</v>
      </c>
      <c r="AP13" s="9">
        <f t="shared" si="6"/>
        <v>729.30351747400709</v>
      </c>
      <c r="AQ13" s="9">
        <f t="shared" si="7"/>
        <v>3112.570311822099</v>
      </c>
      <c r="AR13" s="8">
        <f t="shared" si="8"/>
        <v>3841.8738292961061</v>
      </c>
      <c r="AS13" s="3">
        <f t="shared" si="9"/>
        <v>4587.6964825259929</v>
      </c>
      <c r="AT13" s="3">
        <f t="shared" si="10"/>
        <v>4405.429688177901</v>
      </c>
      <c r="AU13" s="3">
        <f t="shared" si="11"/>
        <v>8993.1261707038939</v>
      </c>
      <c r="AV13" s="7">
        <f t="shared" si="12"/>
        <v>3.6438332323235824E-2</v>
      </c>
    </row>
    <row r="14" spans="1:49" ht="14.5" x14ac:dyDescent="0.35">
      <c r="A14" t="s">
        <v>46</v>
      </c>
      <c r="B14" t="s">
        <v>59</v>
      </c>
      <c r="C14" s="3">
        <v>279135</v>
      </c>
      <c r="D14" s="3">
        <v>174151</v>
      </c>
      <c r="E14" s="3">
        <v>104984</v>
      </c>
      <c r="F14" s="3">
        <v>165480</v>
      </c>
      <c r="G14" s="3">
        <v>100508</v>
      </c>
      <c r="H14" s="3">
        <v>1519</v>
      </c>
      <c r="I14" s="3">
        <v>4443</v>
      </c>
      <c r="J14" s="4">
        <v>8.9999999999999993E-3</v>
      </c>
      <c r="K14" s="4">
        <v>4.2000000000000003E-2</v>
      </c>
      <c r="L14" s="4">
        <v>1.4999999999999999E-2</v>
      </c>
      <c r="M14" s="4">
        <v>7.3999999999999996E-2</v>
      </c>
      <c r="N14" s="4">
        <v>2.1000000000000001E-2</v>
      </c>
      <c r="O14" s="3">
        <v>163961</v>
      </c>
      <c r="P14" s="3">
        <v>96065</v>
      </c>
      <c r="Q14" s="3">
        <v>163961.05242960699</v>
      </c>
      <c r="R14" s="3">
        <v>96064.979435581903</v>
      </c>
      <c r="S14" s="3">
        <v>178001.08576685801</v>
      </c>
      <c r="T14" s="3">
        <v>89343.9420956424</v>
      </c>
      <c r="U14" s="3">
        <v>184886.266742304</v>
      </c>
      <c r="V14" s="3">
        <v>92020.894881459404</v>
      </c>
      <c r="W14" s="3">
        <v>179618</v>
      </c>
      <c r="X14" s="3">
        <v>187702</v>
      </c>
      <c r="Y14" s="3">
        <v>93261</v>
      </c>
      <c r="Z14" s="3">
        <v>99375</v>
      </c>
      <c r="AA14" s="10"/>
      <c r="AB14" s="10"/>
      <c r="AC14" s="3">
        <v>14138</v>
      </c>
      <c r="AD14" s="3">
        <v>-7247</v>
      </c>
      <c r="AE14" s="3">
        <v>8084</v>
      </c>
      <c r="AF14" s="3">
        <v>6114</v>
      </c>
      <c r="AG14" s="3">
        <v>6891</v>
      </c>
      <c r="AH14" s="3">
        <f t="shared" si="13"/>
        <v>14198</v>
      </c>
      <c r="AI14" s="7">
        <f t="shared" si="14"/>
        <v>5.0864277141884753E-2</v>
      </c>
      <c r="AJ14" s="8">
        <f t="shared" si="0"/>
        <v>1616.9142331419862</v>
      </c>
      <c r="AK14" s="8">
        <f t="shared" si="1"/>
        <v>3917.0579043575999</v>
      </c>
      <c r="AL14" s="8">
        <f t="shared" si="2"/>
        <v>5533.9721374995861</v>
      </c>
      <c r="AM14" s="8">
        <f t="shared" si="3"/>
        <v>2815.7332576960034</v>
      </c>
      <c r="AN14" s="8">
        <f t="shared" si="4"/>
        <v>7354.1051185405959</v>
      </c>
      <c r="AO14" s="8">
        <f t="shared" si="5"/>
        <v>10169.838376236599</v>
      </c>
      <c r="AP14" s="9">
        <f t="shared" si="6"/>
        <v>1198.8190245540172</v>
      </c>
      <c r="AQ14" s="9">
        <f t="shared" si="7"/>
        <v>3437.047214182996</v>
      </c>
      <c r="AR14" s="8">
        <f t="shared" si="8"/>
        <v>4635.8662387370132</v>
      </c>
      <c r="AS14" s="3">
        <f t="shared" si="9"/>
        <v>6885.1809754459828</v>
      </c>
      <c r="AT14" s="3">
        <f t="shared" si="10"/>
        <v>2676.952785817004</v>
      </c>
      <c r="AU14" s="3">
        <f t="shared" si="11"/>
        <v>9562.1337612629868</v>
      </c>
      <c r="AV14" s="7">
        <f t="shared" si="12"/>
        <v>3.6773760167302452E-2</v>
      </c>
    </row>
    <row r="15" spans="1:49" s="8" customFormat="1" ht="15" customHeight="1" x14ac:dyDescent="0.35">
      <c r="A15" s="8" t="s">
        <v>46</v>
      </c>
      <c r="B15" s="8" t="s">
        <v>60</v>
      </c>
      <c r="C15" s="8">
        <v>2998537</v>
      </c>
      <c r="D15" s="8">
        <v>1793189</v>
      </c>
      <c r="E15" s="8">
        <v>1205348</v>
      </c>
      <c r="F15" s="8">
        <v>1675677</v>
      </c>
      <c r="G15" s="8">
        <v>1146161</v>
      </c>
      <c r="H15" s="8">
        <v>15635</v>
      </c>
      <c r="I15" s="8">
        <v>56978</v>
      </c>
      <c r="J15" s="8">
        <v>9.3305571419790307E-3</v>
      </c>
      <c r="K15" s="8">
        <v>4.9712038710093998E-2</v>
      </c>
      <c r="L15" s="8">
        <v>1.4999999999999999E-2</v>
      </c>
      <c r="M15" s="8">
        <v>7.3999999999999996E-2</v>
      </c>
      <c r="N15" s="8">
        <v>2.5732519017746602E-2</v>
      </c>
      <c r="O15" s="8">
        <v>1660042</v>
      </c>
      <c r="P15" s="8">
        <v>1089183</v>
      </c>
      <c r="Q15" s="8">
        <v>1660041.92536355</v>
      </c>
      <c r="R15" s="8">
        <v>1089182.9185498201</v>
      </c>
      <c r="S15" s="8">
        <v>1787221.1246438101</v>
      </c>
      <c r="T15" s="8">
        <v>1090230.59688804</v>
      </c>
      <c r="U15" s="8">
        <v>1883578.6944193901</v>
      </c>
      <c r="V15" s="8">
        <v>1154731.4270527801</v>
      </c>
      <c r="W15" s="8">
        <v>1802930</v>
      </c>
      <c r="X15" s="8">
        <v>1912263</v>
      </c>
      <c r="Y15" s="8">
        <v>1144115</v>
      </c>
      <c r="Z15" s="8">
        <v>1247011</v>
      </c>
      <c r="AC15" s="8">
        <v>127253</v>
      </c>
      <c r="AD15" s="8">
        <v>-2046</v>
      </c>
      <c r="AE15" s="3">
        <v>116470.16449256134</v>
      </c>
      <c r="AF15" s="3">
        <v>105352.82550743867</v>
      </c>
      <c r="AG15" s="8">
        <v>125207</v>
      </c>
      <c r="AH15" s="3">
        <f t="shared" si="13"/>
        <v>221822.99</v>
      </c>
      <c r="AI15" s="7">
        <f t="shared" si="14"/>
        <v>7.3977072819178147E-2</v>
      </c>
      <c r="AJ15" s="8">
        <f t="shared" ref="AJ15:AJ56" si="15">W15-S15</f>
        <v>15708.875356189907</v>
      </c>
      <c r="AK15" s="8">
        <f t="shared" ref="AK15:AK56" si="16">Y15-T15</f>
        <v>53884.40311196004</v>
      </c>
      <c r="AL15" s="8">
        <f t="shared" ref="AL15:AL56" si="17">AK15+AJ15</f>
        <v>69593.278468149947</v>
      </c>
      <c r="AM15" s="8">
        <f t="shared" ref="AM15:AM56" si="18">X15-U15</f>
        <v>28684.305580609944</v>
      </c>
      <c r="AN15" s="8">
        <f t="shared" ref="AN15:AN56" si="19">Z15-V15</f>
        <v>92279.572947219945</v>
      </c>
      <c r="AO15" s="8">
        <f t="shared" ref="AO15:AO56" si="20">AN15+AM15</f>
        <v>120963.87852782989</v>
      </c>
      <c r="AP15" s="9">
        <f t="shared" ref="AP15:AP56" si="21">AM15-AJ15</f>
        <v>12975.430224420037</v>
      </c>
      <c r="AQ15" s="9">
        <f t="shared" ref="AQ15:AQ56" si="22">AN15-AK15</f>
        <v>38395.169835259905</v>
      </c>
      <c r="AR15" s="8">
        <f t="shared" ref="AR15:AR56" si="23">AQ15+AP15</f>
        <v>51370.600059679942</v>
      </c>
      <c r="AS15" s="3">
        <f t="shared" ref="AS15:AS56" si="24">U15-S15</f>
        <v>96357.569775579963</v>
      </c>
      <c r="AT15" s="3">
        <f t="shared" ref="AT15:AT56" si="25">V15-T15</f>
        <v>64500.830164740095</v>
      </c>
      <c r="AU15" s="3">
        <f t="shared" ref="AU15:AU56" si="26">AT15+AS15</f>
        <v>160858.39994032006</v>
      </c>
      <c r="AV15" s="7">
        <f t="shared" si="12"/>
        <v>5.8510452924122276E-2</v>
      </c>
    </row>
    <row r="16" spans="1:49" ht="14.5" x14ac:dyDescent="0.35">
      <c r="A16" t="s">
        <v>61</v>
      </c>
      <c r="B16" t="s">
        <v>47</v>
      </c>
      <c r="C16">
        <v>69759</v>
      </c>
      <c r="D16">
        <v>46395</v>
      </c>
      <c r="E16">
        <v>23364</v>
      </c>
      <c r="F16">
        <v>38614</v>
      </c>
      <c r="G16">
        <v>20534</v>
      </c>
      <c r="H16">
        <v>608</v>
      </c>
      <c r="I16">
        <v>1525</v>
      </c>
      <c r="J16">
        <v>1.2999999999999999E-2</v>
      </c>
      <c r="K16">
        <v>6.5000000000000002E-2</v>
      </c>
      <c r="L16">
        <v>1.4999999999999999E-2</v>
      </c>
      <c r="M16">
        <v>7.3999999999999996E-2</v>
      </c>
      <c r="N16">
        <v>3.1E-2</v>
      </c>
      <c r="O16">
        <v>38006</v>
      </c>
      <c r="P16">
        <v>19009</v>
      </c>
      <c r="Q16">
        <v>38005.941409174397</v>
      </c>
      <c r="R16">
        <v>19009.0343543979</v>
      </c>
      <c r="S16">
        <v>39980.964470412502</v>
      </c>
      <c r="T16">
        <v>17244.025140961301</v>
      </c>
      <c r="U16">
        <v>40335.5132857153</v>
      </c>
      <c r="V16">
        <v>17604.438832753702</v>
      </c>
      <c r="W16">
        <v>40508</v>
      </c>
      <c r="X16">
        <v>40950</v>
      </c>
      <c r="Y16">
        <v>18443</v>
      </c>
      <c r="Z16">
        <v>19011</v>
      </c>
      <c r="AA16" s="5">
        <v>1461</v>
      </c>
      <c r="AB16" s="6">
        <v>0.69</v>
      </c>
      <c r="AC16">
        <v>1894</v>
      </c>
      <c r="AD16">
        <v>-2091</v>
      </c>
      <c r="AE16" s="3">
        <v>1450.09</v>
      </c>
      <c r="AF16" s="3">
        <v>1020.9100000000001</v>
      </c>
      <c r="AG16">
        <v>-197</v>
      </c>
      <c r="AH16" s="3">
        <f t="shared" si="13"/>
        <v>2471</v>
      </c>
      <c r="AI16" s="7">
        <f t="shared" si="14"/>
        <v>3.542195272294614E-2</v>
      </c>
      <c r="AJ16" s="8">
        <f t="shared" si="15"/>
        <v>527.03552958749788</v>
      </c>
      <c r="AK16" s="8">
        <f t="shared" si="16"/>
        <v>1198.9748590386989</v>
      </c>
      <c r="AL16" s="8">
        <f t="shared" si="17"/>
        <v>1726.0103886261968</v>
      </c>
      <c r="AM16" s="8">
        <f t="shared" si="18"/>
        <v>614.4867142846997</v>
      </c>
      <c r="AN16" s="8">
        <f t="shared" si="19"/>
        <v>1406.5611672462983</v>
      </c>
      <c r="AO16" s="8">
        <f t="shared" si="20"/>
        <v>2021.047881530998</v>
      </c>
      <c r="AP16" s="9">
        <f t="shared" si="21"/>
        <v>87.451184697201825</v>
      </c>
      <c r="AQ16" s="9">
        <f t="shared" si="22"/>
        <v>207.58630820759936</v>
      </c>
      <c r="AR16" s="8">
        <f t="shared" si="23"/>
        <v>295.03749290480118</v>
      </c>
      <c r="AS16" s="3">
        <f t="shared" si="24"/>
        <v>354.54881530279818</v>
      </c>
      <c r="AT16" s="3">
        <f t="shared" si="25"/>
        <v>360.41369179240064</v>
      </c>
      <c r="AU16" s="3">
        <f t="shared" si="26"/>
        <v>714.96250709519882</v>
      </c>
      <c r="AV16" s="7">
        <f t="shared" si="12"/>
        <v>1.2539901904677696E-2</v>
      </c>
    </row>
    <row r="17" spans="1:48" ht="14.5" x14ac:dyDescent="0.35">
      <c r="A17" t="s">
        <v>61</v>
      </c>
      <c r="B17" t="s">
        <v>48</v>
      </c>
      <c r="C17">
        <v>164885</v>
      </c>
      <c r="D17">
        <v>125380</v>
      </c>
      <c r="E17">
        <v>39505</v>
      </c>
      <c r="F17">
        <v>81369</v>
      </c>
      <c r="G17">
        <v>25488</v>
      </c>
      <c r="H17">
        <v>1168</v>
      </c>
      <c r="I17">
        <v>2321</v>
      </c>
      <c r="J17">
        <v>8.9999999999999993E-3</v>
      </c>
      <c r="K17">
        <v>5.8999999999999997E-2</v>
      </c>
      <c r="L17">
        <v>1.4999999999999999E-2</v>
      </c>
      <c r="M17">
        <v>7.3999999999999996E-2</v>
      </c>
      <c r="N17">
        <v>2.1000000000000001E-2</v>
      </c>
      <c r="O17">
        <v>80201</v>
      </c>
      <c r="P17">
        <v>23167</v>
      </c>
      <c r="Q17">
        <v>80200.800477982106</v>
      </c>
      <c r="R17">
        <v>23167.208738736601</v>
      </c>
      <c r="S17">
        <v>82984.929306195103</v>
      </c>
      <c r="T17">
        <v>20731.083018268801</v>
      </c>
      <c r="U17">
        <v>80073.899022655794</v>
      </c>
      <c r="V17">
        <v>21175.734487466401</v>
      </c>
      <c r="W17">
        <v>83739</v>
      </c>
      <c r="X17">
        <v>81293</v>
      </c>
      <c r="Y17">
        <v>22031</v>
      </c>
      <c r="Z17">
        <v>22868</v>
      </c>
      <c r="AA17" s="5">
        <v>6134</v>
      </c>
      <c r="AB17" s="6">
        <v>0.79</v>
      </c>
      <c r="AC17">
        <v>2370</v>
      </c>
      <c r="AD17">
        <v>-3457</v>
      </c>
      <c r="AE17" s="3">
        <v>2399.8600000000006</v>
      </c>
      <c r="AF17" s="3">
        <v>2125.14</v>
      </c>
      <c r="AG17">
        <v>-1087</v>
      </c>
      <c r="AH17" s="3">
        <f t="shared" si="13"/>
        <v>4525</v>
      </c>
      <c r="AI17" s="7">
        <f t="shared" si="14"/>
        <v>2.7443369621251174E-2</v>
      </c>
      <c r="AJ17" s="8">
        <f t="shared" si="15"/>
        <v>754.07069380489702</v>
      </c>
      <c r="AK17" s="8">
        <f t="shared" si="16"/>
        <v>1299.9169817311995</v>
      </c>
      <c r="AL17" s="8">
        <f t="shared" si="17"/>
        <v>2053.9876755360965</v>
      </c>
      <c r="AM17" s="8">
        <f t="shared" si="18"/>
        <v>1219.1009773442056</v>
      </c>
      <c r="AN17" s="8">
        <f t="shared" si="19"/>
        <v>1692.2655125335987</v>
      </c>
      <c r="AO17" s="8">
        <f t="shared" si="20"/>
        <v>2911.3664898778043</v>
      </c>
      <c r="AP17" s="9">
        <f t="shared" si="21"/>
        <v>465.03028353930858</v>
      </c>
      <c r="AQ17" s="9">
        <f t="shared" si="22"/>
        <v>392.34853080239918</v>
      </c>
      <c r="AR17" s="8">
        <f t="shared" si="23"/>
        <v>857.37881434170777</v>
      </c>
      <c r="AS17" s="3">
        <f t="shared" si="24"/>
        <v>-2911.0302835393086</v>
      </c>
      <c r="AT17" s="3">
        <f t="shared" si="25"/>
        <v>444.65146919760082</v>
      </c>
      <c r="AU17" s="3">
        <f t="shared" si="26"/>
        <v>-2466.3788143417078</v>
      </c>
      <c r="AV17" s="7">
        <f t="shared" si="12"/>
        <v>-2.3860177369608659E-2</v>
      </c>
    </row>
    <row r="18" spans="1:48" ht="14.5" x14ac:dyDescent="0.35">
      <c r="A18" t="s">
        <v>61</v>
      </c>
      <c r="B18" t="s">
        <v>49</v>
      </c>
      <c r="C18">
        <v>245865</v>
      </c>
      <c r="D18">
        <v>151926</v>
      </c>
      <c r="E18">
        <v>93939</v>
      </c>
      <c r="F18">
        <v>147100</v>
      </c>
      <c r="G18">
        <v>90825</v>
      </c>
      <c r="H18">
        <v>1396</v>
      </c>
      <c r="I18">
        <v>4017</v>
      </c>
      <c r="J18">
        <v>8.9999999999999993E-3</v>
      </c>
      <c r="K18">
        <v>4.2999999999999997E-2</v>
      </c>
      <c r="L18">
        <v>1.4999999999999999E-2</v>
      </c>
      <c r="M18">
        <v>7.3999999999999996E-2</v>
      </c>
      <c r="N18">
        <v>2.1999999999999999E-2</v>
      </c>
      <c r="O18">
        <v>145704</v>
      </c>
      <c r="P18">
        <v>86808</v>
      </c>
      <c r="Q18">
        <v>145704.06631481799</v>
      </c>
      <c r="R18">
        <v>86807.876631577004</v>
      </c>
      <c r="S18">
        <v>156490.186279833</v>
      </c>
      <c r="T18">
        <v>90625.940030118407</v>
      </c>
      <c r="U18">
        <v>169833.83809452699</v>
      </c>
      <c r="V18">
        <v>97317.105596870897</v>
      </c>
      <c r="W18">
        <v>157911</v>
      </c>
      <c r="X18">
        <v>172420</v>
      </c>
      <c r="Y18">
        <v>94698</v>
      </c>
      <c r="Z18">
        <v>105094</v>
      </c>
      <c r="AA18" s="10"/>
      <c r="AB18" s="10"/>
      <c r="AC18">
        <v>10811</v>
      </c>
      <c r="AD18">
        <v>3873</v>
      </c>
      <c r="AE18" s="3">
        <v>14509</v>
      </c>
      <c r="AF18" s="3">
        <v>10396</v>
      </c>
      <c r="AG18">
        <v>14684</v>
      </c>
      <c r="AH18" s="3">
        <f t="shared" si="13"/>
        <v>24905</v>
      </c>
      <c r="AI18" s="7">
        <f t="shared" si="14"/>
        <v>0.10129542635185976</v>
      </c>
      <c r="AJ18" s="8">
        <f t="shared" si="15"/>
        <v>1420.8137201670033</v>
      </c>
      <c r="AK18" s="8">
        <f t="shared" si="16"/>
        <v>4072.0599698815931</v>
      </c>
      <c r="AL18" s="8">
        <f t="shared" si="17"/>
        <v>5492.8736900485965</v>
      </c>
      <c r="AM18" s="8">
        <f t="shared" si="18"/>
        <v>2586.1619054730108</v>
      </c>
      <c r="AN18" s="8">
        <f t="shared" si="19"/>
        <v>7776.894403129103</v>
      </c>
      <c r="AO18" s="8">
        <f t="shared" si="20"/>
        <v>10363.056308602114</v>
      </c>
      <c r="AP18" s="9">
        <f t="shared" si="21"/>
        <v>1165.3481853060075</v>
      </c>
      <c r="AQ18" s="9">
        <f t="shared" si="22"/>
        <v>3704.8344332475099</v>
      </c>
      <c r="AR18" s="8">
        <f t="shared" si="23"/>
        <v>4870.1826185535174</v>
      </c>
      <c r="AS18" s="3">
        <f t="shared" si="24"/>
        <v>13343.651814693992</v>
      </c>
      <c r="AT18" s="3">
        <f t="shared" si="25"/>
        <v>6691.1655667524901</v>
      </c>
      <c r="AU18" s="3">
        <f t="shared" si="26"/>
        <v>20034.817381446483</v>
      </c>
      <c r="AV18" s="7">
        <f t="shared" si="12"/>
        <v>8.6166810235370567E-2</v>
      </c>
    </row>
    <row r="19" spans="1:48" ht="14.5" x14ac:dyDescent="0.35">
      <c r="A19" t="s">
        <v>61</v>
      </c>
      <c r="B19" t="s">
        <v>50</v>
      </c>
      <c r="C19">
        <v>34345</v>
      </c>
      <c r="D19">
        <v>23274</v>
      </c>
      <c r="E19">
        <v>11071</v>
      </c>
      <c r="F19">
        <v>21524</v>
      </c>
      <c r="G19">
        <v>10495</v>
      </c>
      <c r="H19">
        <v>240</v>
      </c>
      <c r="I19">
        <v>456</v>
      </c>
      <c r="J19">
        <v>0.01</v>
      </c>
      <c r="K19">
        <v>4.1000000000000002E-2</v>
      </c>
      <c r="L19">
        <v>1.4999999999999999E-2</v>
      </c>
      <c r="M19">
        <v>7.3999999999999996E-2</v>
      </c>
      <c r="N19">
        <v>0.02</v>
      </c>
      <c r="O19">
        <v>21284</v>
      </c>
      <c r="P19">
        <v>10039</v>
      </c>
      <c r="Q19">
        <v>21284.025600090699</v>
      </c>
      <c r="R19">
        <v>10038.9691029527</v>
      </c>
      <c r="S19">
        <v>22602.178216912002</v>
      </c>
      <c r="T19">
        <v>10349.9314680607</v>
      </c>
      <c r="U19">
        <v>23140.984421794201</v>
      </c>
      <c r="V19">
        <v>10379.2769199186</v>
      </c>
      <c r="W19">
        <v>22830</v>
      </c>
      <c r="X19">
        <v>23493</v>
      </c>
      <c r="Y19">
        <v>10792</v>
      </c>
      <c r="Z19">
        <v>11209</v>
      </c>
      <c r="AA19" s="10">
        <v>29</v>
      </c>
      <c r="AB19" s="6">
        <v>0.68</v>
      </c>
      <c r="AC19">
        <v>1306</v>
      </c>
      <c r="AD19">
        <v>297</v>
      </c>
      <c r="AE19" s="3">
        <v>682.72</v>
      </c>
      <c r="AF19" s="3">
        <v>426.28</v>
      </c>
      <c r="AG19">
        <v>1603</v>
      </c>
      <c r="AH19" s="3">
        <f t="shared" si="13"/>
        <v>1109</v>
      </c>
      <c r="AI19" s="7">
        <f t="shared" si="14"/>
        <v>3.2289998544184018E-2</v>
      </c>
      <c r="AJ19" s="8">
        <f t="shared" si="15"/>
        <v>227.82178308799848</v>
      </c>
      <c r="AK19" s="8">
        <f t="shared" si="16"/>
        <v>442.06853193929965</v>
      </c>
      <c r="AL19" s="8">
        <f t="shared" si="17"/>
        <v>669.89031502729813</v>
      </c>
      <c r="AM19" s="8">
        <f t="shared" si="18"/>
        <v>352.0155782057991</v>
      </c>
      <c r="AN19" s="8">
        <f t="shared" si="19"/>
        <v>829.72308008139953</v>
      </c>
      <c r="AO19" s="8">
        <f t="shared" si="20"/>
        <v>1181.7386582871986</v>
      </c>
      <c r="AP19" s="9">
        <f t="shared" si="21"/>
        <v>124.19379511780062</v>
      </c>
      <c r="AQ19" s="9">
        <f t="shared" si="22"/>
        <v>387.65454814209988</v>
      </c>
      <c r="AR19" s="8">
        <f t="shared" si="23"/>
        <v>511.8483432599005</v>
      </c>
      <c r="AS19" s="3">
        <f t="shared" si="24"/>
        <v>538.80620488219938</v>
      </c>
      <c r="AT19" s="3">
        <f t="shared" si="25"/>
        <v>29.345451857900116</v>
      </c>
      <c r="AU19" s="3">
        <f t="shared" si="26"/>
        <v>568.1516567400995</v>
      </c>
      <c r="AV19" s="7">
        <f t="shared" si="12"/>
        <v>1.8138481522845817E-2</v>
      </c>
    </row>
    <row r="20" spans="1:48" ht="14.5" x14ac:dyDescent="0.35">
      <c r="A20" t="s">
        <v>61</v>
      </c>
      <c r="B20" t="s">
        <v>51</v>
      </c>
      <c r="C20">
        <v>1426101</v>
      </c>
      <c r="D20">
        <v>774105</v>
      </c>
      <c r="E20">
        <v>651996</v>
      </c>
      <c r="F20">
        <v>750382</v>
      </c>
      <c r="G20">
        <v>631661</v>
      </c>
      <c r="H20">
        <v>6180</v>
      </c>
      <c r="I20">
        <v>31253</v>
      </c>
      <c r="J20">
        <v>8.0000000000000002E-3</v>
      </c>
      <c r="K20">
        <v>4.8000000000000001E-2</v>
      </c>
      <c r="L20">
        <v>1.4999999999999999E-2</v>
      </c>
      <c r="M20">
        <v>7.3999999999999996E-2</v>
      </c>
      <c r="N20">
        <v>2.5999999999999999E-2</v>
      </c>
      <c r="O20">
        <v>744202</v>
      </c>
      <c r="P20">
        <v>600408</v>
      </c>
      <c r="Q20">
        <v>744201.97864232701</v>
      </c>
      <c r="R20">
        <v>600408.03201205097</v>
      </c>
      <c r="S20">
        <v>803394.95756646805</v>
      </c>
      <c r="T20">
        <v>614685.05155742995</v>
      </c>
      <c r="U20">
        <v>866899.03060317598</v>
      </c>
      <c r="V20">
        <v>659291.029471057</v>
      </c>
      <c r="W20">
        <v>809874</v>
      </c>
      <c r="X20">
        <v>880101</v>
      </c>
      <c r="Y20">
        <v>645678</v>
      </c>
      <c r="Z20">
        <v>711977</v>
      </c>
      <c r="AA20" s="10"/>
      <c r="AB20" s="10"/>
      <c r="AC20">
        <v>59492</v>
      </c>
      <c r="AD20">
        <v>14017</v>
      </c>
      <c r="AE20" s="3">
        <v>70227</v>
      </c>
      <c r="AF20" s="3">
        <v>66299</v>
      </c>
      <c r="AG20">
        <v>73509</v>
      </c>
      <c r="AH20" s="3">
        <f t="shared" si="13"/>
        <v>136526</v>
      </c>
      <c r="AI20" s="7">
        <f t="shared" si="14"/>
        <v>9.5733752377987258E-2</v>
      </c>
      <c r="AJ20" s="8">
        <f t="shared" si="15"/>
        <v>6479.0424335319549</v>
      </c>
      <c r="AK20" s="8">
        <f t="shared" si="16"/>
        <v>30992.94844257005</v>
      </c>
      <c r="AL20" s="8">
        <f t="shared" si="17"/>
        <v>37471.990876102005</v>
      </c>
      <c r="AM20" s="8">
        <f t="shared" si="18"/>
        <v>13201.969396824017</v>
      </c>
      <c r="AN20" s="8">
        <f t="shared" si="19"/>
        <v>52685.970528942998</v>
      </c>
      <c r="AO20" s="8">
        <f t="shared" si="20"/>
        <v>65887.939925767016</v>
      </c>
      <c r="AP20" s="9">
        <f t="shared" si="21"/>
        <v>6722.9269632920623</v>
      </c>
      <c r="AQ20" s="9">
        <f t="shared" si="22"/>
        <v>21693.022086372948</v>
      </c>
      <c r="AR20" s="8">
        <f t="shared" si="23"/>
        <v>28415.949049665011</v>
      </c>
      <c r="AS20" s="3">
        <f t="shared" si="24"/>
        <v>63504.073036707938</v>
      </c>
      <c r="AT20" s="3">
        <f t="shared" si="25"/>
        <v>44605.977913627052</v>
      </c>
      <c r="AU20" s="3">
        <f t="shared" si="26"/>
        <v>108110.05095033499</v>
      </c>
      <c r="AV20" s="7">
        <f t="shared" si="12"/>
        <v>8.0402533783279162E-2</v>
      </c>
    </row>
    <row r="21" spans="1:48" ht="14.5" x14ac:dyDescent="0.35">
      <c r="A21" t="s">
        <v>61</v>
      </c>
      <c r="B21" t="s">
        <v>52</v>
      </c>
      <c r="C21">
        <v>103566</v>
      </c>
      <c r="D21">
        <v>68961</v>
      </c>
      <c r="E21">
        <v>34605</v>
      </c>
      <c r="F21">
        <v>65894</v>
      </c>
      <c r="G21">
        <v>33307</v>
      </c>
      <c r="H21">
        <v>689</v>
      </c>
      <c r="I21">
        <v>1626</v>
      </c>
      <c r="J21">
        <v>0.01</v>
      </c>
      <c r="K21">
        <v>4.7E-2</v>
      </c>
      <c r="L21">
        <v>1.4999999999999999E-2</v>
      </c>
      <c r="M21">
        <v>7.3999999999999996E-2</v>
      </c>
      <c r="N21">
        <v>2.1999999999999999E-2</v>
      </c>
      <c r="O21">
        <v>65205</v>
      </c>
      <c r="P21">
        <v>31681</v>
      </c>
      <c r="Q21">
        <v>65205.046292863903</v>
      </c>
      <c r="R21">
        <v>31680.9380489664</v>
      </c>
      <c r="S21">
        <v>71938.977500508903</v>
      </c>
      <c r="T21">
        <v>29513.8596836172</v>
      </c>
      <c r="U21">
        <v>76410.937024265906</v>
      </c>
      <c r="V21">
        <v>31609.9896926287</v>
      </c>
      <c r="W21">
        <v>72666</v>
      </c>
      <c r="X21">
        <v>77575</v>
      </c>
      <c r="Y21">
        <v>30969</v>
      </c>
      <c r="Z21">
        <v>34136</v>
      </c>
      <c r="AA21" s="10"/>
      <c r="AB21" s="10"/>
      <c r="AC21">
        <v>6772</v>
      </c>
      <c r="AD21">
        <v>-2338</v>
      </c>
      <c r="AE21" s="3">
        <v>4909</v>
      </c>
      <c r="AF21" s="3">
        <v>3167</v>
      </c>
      <c r="AG21">
        <v>4434</v>
      </c>
      <c r="AH21" s="3">
        <f t="shared" si="13"/>
        <v>8076</v>
      </c>
      <c r="AI21" s="7">
        <f t="shared" si="14"/>
        <v>7.7979259602572279E-2</v>
      </c>
      <c r="AJ21" s="8">
        <f t="shared" si="15"/>
        <v>727.02249949109682</v>
      </c>
      <c r="AK21" s="8">
        <f t="shared" si="16"/>
        <v>1455.1403163827999</v>
      </c>
      <c r="AL21" s="8">
        <f t="shared" si="17"/>
        <v>2182.1628158738968</v>
      </c>
      <c r="AM21" s="8">
        <f t="shared" si="18"/>
        <v>1164.0629757340939</v>
      </c>
      <c r="AN21" s="8">
        <f t="shared" si="19"/>
        <v>2526.0103073712999</v>
      </c>
      <c r="AO21" s="8">
        <f t="shared" si="20"/>
        <v>3690.0732831053938</v>
      </c>
      <c r="AP21" s="9">
        <f t="shared" si="21"/>
        <v>437.0404762429971</v>
      </c>
      <c r="AQ21" s="9">
        <f t="shared" si="22"/>
        <v>1070.8699909884999</v>
      </c>
      <c r="AR21" s="8">
        <f t="shared" si="23"/>
        <v>1507.910467231497</v>
      </c>
      <c r="AS21" s="3">
        <f t="shared" si="24"/>
        <v>4471.9595237570029</v>
      </c>
      <c r="AT21" s="3">
        <f t="shared" si="25"/>
        <v>2096.1300090115001</v>
      </c>
      <c r="AU21" s="3">
        <f t="shared" si="26"/>
        <v>6568.089532768503</v>
      </c>
      <c r="AV21" s="7">
        <f t="shared" si="12"/>
        <v>6.7791936221626478E-2</v>
      </c>
    </row>
    <row r="22" spans="1:48" ht="14.5" x14ac:dyDescent="0.35">
      <c r="A22" t="s">
        <v>61</v>
      </c>
      <c r="B22" t="s">
        <v>53</v>
      </c>
      <c r="C22">
        <v>17530</v>
      </c>
      <c r="D22">
        <v>12190</v>
      </c>
      <c r="E22">
        <v>5340</v>
      </c>
      <c r="F22">
        <v>6424</v>
      </c>
      <c r="G22">
        <v>2849</v>
      </c>
      <c r="H22">
        <v>63</v>
      </c>
      <c r="I22">
        <v>278</v>
      </c>
      <c r="J22">
        <v>5.0000000000000001E-3</v>
      </c>
      <c r="K22">
        <v>5.1999999999999998E-2</v>
      </c>
      <c r="L22">
        <v>1.4999999999999999E-2</v>
      </c>
      <c r="M22">
        <v>7.3999999999999996E-2</v>
      </c>
      <c r="N22">
        <v>1.9E-2</v>
      </c>
      <c r="O22">
        <v>6361</v>
      </c>
      <c r="P22">
        <v>2571</v>
      </c>
      <c r="Q22">
        <v>6361.0853356592697</v>
      </c>
      <c r="R22">
        <v>2570.9044881109398</v>
      </c>
      <c r="S22">
        <v>7188.2800603877504</v>
      </c>
      <c r="T22">
        <v>1995.5873770473099</v>
      </c>
      <c r="U22">
        <v>7418.2253399210404</v>
      </c>
      <c r="V22">
        <v>2235.2629399207999</v>
      </c>
      <c r="W22">
        <v>7224</v>
      </c>
      <c r="X22">
        <v>7531</v>
      </c>
      <c r="Y22">
        <v>2105</v>
      </c>
      <c r="Z22">
        <v>2414</v>
      </c>
      <c r="AA22" s="11">
        <f>C22*0.01</f>
        <v>175.3</v>
      </c>
      <c r="AB22" s="12">
        <f>W22/(W22+Y22)</f>
        <v>0.7743595240647444</v>
      </c>
      <c r="AC22">
        <v>800</v>
      </c>
      <c r="AD22">
        <v>-744</v>
      </c>
      <c r="AE22" s="3">
        <v>442.7452245685497</v>
      </c>
      <c r="AF22" s="3">
        <v>348.55477543145031</v>
      </c>
      <c r="AG22">
        <v>56</v>
      </c>
      <c r="AH22" s="3">
        <f t="shared" si="13"/>
        <v>791.3</v>
      </c>
      <c r="AI22" s="7">
        <f t="shared" si="14"/>
        <v>4.5139760410724469E-2</v>
      </c>
      <c r="AJ22" s="8">
        <f t="shared" si="15"/>
        <v>35.719939612249618</v>
      </c>
      <c r="AK22" s="8">
        <f t="shared" si="16"/>
        <v>109.41262295269007</v>
      </c>
      <c r="AL22" s="8">
        <f t="shared" si="17"/>
        <v>145.13256256493969</v>
      </c>
      <c r="AM22" s="8">
        <f t="shared" si="18"/>
        <v>112.77466007895964</v>
      </c>
      <c r="AN22" s="8">
        <f t="shared" si="19"/>
        <v>178.73706007920009</v>
      </c>
      <c r="AO22" s="8">
        <f t="shared" si="20"/>
        <v>291.51172015815973</v>
      </c>
      <c r="AP22" s="9">
        <f t="shared" si="21"/>
        <v>77.054720466710023</v>
      </c>
      <c r="AQ22" s="9">
        <f t="shared" si="22"/>
        <v>69.32443712651002</v>
      </c>
      <c r="AR22" s="8">
        <f t="shared" si="23"/>
        <v>146.37915759322004</v>
      </c>
      <c r="AS22" s="3">
        <f t="shared" si="24"/>
        <v>229.94527953328998</v>
      </c>
      <c r="AT22" s="3">
        <f t="shared" si="25"/>
        <v>239.67556287348998</v>
      </c>
      <c r="AU22" s="3">
        <f t="shared" si="26"/>
        <v>469.62084240677996</v>
      </c>
      <c r="AV22" s="7">
        <f t="shared" si="12"/>
        <v>5.2577344649214056E-2</v>
      </c>
    </row>
    <row r="23" spans="1:48" ht="14.5" x14ac:dyDescent="0.35">
      <c r="A23" t="s">
        <v>61</v>
      </c>
      <c r="B23" t="s">
        <v>54</v>
      </c>
      <c r="C23">
        <v>143944</v>
      </c>
      <c r="D23">
        <v>87847</v>
      </c>
      <c r="E23">
        <v>56097</v>
      </c>
      <c r="F23">
        <v>85008</v>
      </c>
      <c r="G23">
        <v>54617</v>
      </c>
      <c r="H23">
        <v>669</v>
      </c>
      <c r="I23">
        <v>2353</v>
      </c>
      <c r="J23">
        <v>8.0000000000000002E-3</v>
      </c>
      <c r="K23">
        <v>4.2000000000000003E-2</v>
      </c>
      <c r="L23">
        <v>1.4999999999999999E-2</v>
      </c>
      <c r="M23">
        <v>7.3999999999999996E-2</v>
      </c>
      <c r="N23">
        <v>2.1000000000000001E-2</v>
      </c>
      <c r="O23">
        <v>84339</v>
      </c>
      <c r="P23">
        <v>52264</v>
      </c>
      <c r="Q23">
        <v>84338.991231210297</v>
      </c>
      <c r="R23">
        <v>52263.9516619028</v>
      </c>
      <c r="S23">
        <v>89980.727123055607</v>
      </c>
      <c r="T23">
        <v>56872.416958837799</v>
      </c>
      <c r="U23">
        <v>100001.63064541901</v>
      </c>
      <c r="V23">
        <v>64601.272575682997</v>
      </c>
      <c r="W23">
        <v>90706</v>
      </c>
      <c r="X23">
        <v>101524</v>
      </c>
      <c r="Y23">
        <v>59366</v>
      </c>
      <c r="Z23">
        <v>69764</v>
      </c>
      <c r="AA23" s="10"/>
      <c r="AB23" s="10"/>
      <c r="AC23">
        <v>5698</v>
      </c>
      <c r="AD23">
        <v>4749</v>
      </c>
      <c r="AE23" s="3">
        <v>10818</v>
      </c>
      <c r="AF23" s="3">
        <v>10398</v>
      </c>
      <c r="AG23">
        <v>10447</v>
      </c>
      <c r="AH23" s="3">
        <f t="shared" si="13"/>
        <v>21216</v>
      </c>
      <c r="AI23" s="7">
        <f t="shared" si="14"/>
        <v>0.14739065192019118</v>
      </c>
      <c r="AJ23" s="8">
        <f t="shared" si="15"/>
        <v>725.27287694439292</v>
      </c>
      <c r="AK23" s="8">
        <f t="shared" si="16"/>
        <v>2493.583041162201</v>
      </c>
      <c r="AL23" s="8">
        <f t="shared" si="17"/>
        <v>3218.8559181065939</v>
      </c>
      <c r="AM23" s="8">
        <f t="shared" si="18"/>
        <v>1522.3693545809947</v>
      </c>
      <c r="AN23" s="8">
        <f t="shared" si="19"/>
        <v>5162.7274243170032</v>
      </c>
      <c r="AO23" s="8">
        <f t="shared" si="20"/>
        <v>6685.0967788979979</v>
      </c>
      <c r="AP23" s="9">
        <f t="shared" si="21"/>
        <v>797.09647763660178</v>
      </c>
      <c r="AQ23" s="9">
        <f t="shared" si="22"/>
        <v>2669.1443831548022</v>
      </c>
      <c r="AR23" s="8">
        <f t="shared" si="23"/>
        <v>3466.240860791404</v>
      </c>
      <c r="AS23" s="3">
        <f t="shared" si="24"/>
        <v>10020.903522363398</v>
      </c>
      <c r="AT23" s="3">
        <f t="shared" si="25"/>
        <v>7728.8556168451978</v>
      </c>
      <c r="AU23" s="3">
        <f t="shared" si="26"/>
        <v>17749.759139208596</v>
      </c>
      <c r="AV23" s="7">
        <f t="shared" si="12"/>
        <v>0.12993681792646278</v>
      </c>
    </row>
    <row r="24" spans="1:48" ht="14.5" x14ac:dyDescent="0.35">
      <c r="A24" t="s">
        <v>61</v>
      </c>
      <c r="B24" t="s">
        <v>55</v>
      </c>
      <c r="C24">
        <v>117872</v>
      </c>
      <c r="D24">
        <v>77046</v>
      </c>
      <c r="E24">
        <v>40826</v>
      </c>
      <c r="F24">
        <v>75308</v>
      </c>
      <c r="G24">
        <v>39836</v>
      </c>
      <c r="H24">
        <v>514</v>
      </c>
      <c r="I24">
        <v>1866</v>
      </c>
      <c r="J24">
        <v>7.0000000000000001E-3</v>
      </c>
      <c r="K24">
        <v>4.5999999999999999E-2</v>
      </c>
      <c r="L24">
        <v>1.4999999999999999E-2</v>
      </c>
      <c r="M24">
        <v>7.3999999999999996E-2</v>
      </c>
      <c r="N24">
        <v>0.02</v>
      </c>
      <c r="O24">
        <v>74794</v>
      </c>
      <c r="P24">
        <v>37970</v>
      </c>
      <c r="Q24">
        <v>74793.842841691105</v>
      </c>
      <c r="R24">
        <v>37970.168011408001</v>
      </c>
      <c r="S24">
        <v>83640.108377157099</v>
      </c>
      <c r="T24">
        <v>35288.932939458602</v>
      </c>
      <c r="U24">
        <v>90903.106751166793</v>
      </c>
      <c r="V24">
        <v>37074.147671510698</v>
      </c>
      <c r="W24">
        <v>84230</v>
      </c>
      <c r="X24">
        <v>92287</v>
      </c>
      <c r="Y24">
        <v>36990</v>
      </c>
      <c r="Z24">
        <v>40037</v>
      </c>
      <c r="AA24" s="10"/>
      <c r="AB24" s="10"/>
      <c r="AC24">
        <v>8922</v>
      </c>
      <c r="AD24">
        <v>-2846</v>
      </c>
      <c r="AE24" s="3">
        <v>8057</v>
      </c>
      <c r="AF24" s="3">
        <v>3047</v>
      </c>
      <c r="AG24">
        <v>6076</v>
      </c>
      <c r="AH24" s="3">
        <f t="shared" si="13"/>
        <v>11104</v>
      </c>
      <c r="AI24" s="7">
        <f t="shared" si="14"/>
        <v>9.4203882177277043E-2</v>
      </c>
      <c r="AJ24" s="8">
        <f t="shared" si="15"/>
        <v>589.89162284290069</v>
      </c>
      <c r="AK24" s="8">
        <f t="shared" si="16"/>
        <v>1701.067060541398</v>
      </c>
      <c r="AL24" s="8">
        <f t="shared" si="17"/>
        <v>2290.9586833842986</v>
      </c>
      <c r="AM24" s="8">
        <f t="shared" si="18"/>
        <v>1383.8932488332066</v>
      </c>
      <c r="AN24" s="8">
        <f t="shared" si="19"/>
        <v>2962.8523284893017</v>
      </c>
      <c r="AO24" s="8">
        <f t="shared" si="20"/>
        <v>4346.7455773225083</v>
      </c>
      <c r="AP24" s="9">
        <f t="shared" si="21"/>
        <v>794.00162599030591</v>
      </c>
      <c r="AQ24" s="9">
        <f t="shared" si="22"/>
        <v>1261.7852679479038</v>
      </c>
      <c r="AR24" s="8">
        <f t="shared" si="23"/>
        <v>2055.7868939382097</v>
      </c>
      <c r="AS24" s="3">
        <f t="shared" si="24"/>
        <v>7262.9983740096941</v>
      </c>
      <c r="AT24" s="3">
        <f t="shared" si="25"/>
        <v>1785.2147320520962</v>
      </c>
      <c r="AU24" s="3">
        <f t="shared" si="26"/>
        <v>9048.2131060617903</v>
      </c>
      <c r="AV24" s="7">
        <f t="shared" si="12"/>
        <v>8.024026379040998E-2</v>
      </c>
    </row>
    <row r="25" spans="1:48" ht="14.5" x14ac:dyDescent="0.35">
      <c r="A25" t="s">
        <v>61</v>
      </c>
      <c r="B25" t="s">
        <v>56</v>
      </c>
      <c r="C25">
        <v>12169</v>
      </c>
      <c r="D25">
        <v>6983</v>
      </c>
      <c r="E25">
        <v>5186</v>
      </c>
      <c r="F25">
        <v>3335</v>
      </c>
      <c r="G25">
        <v>2477</v>
      </c>
      <c r="H25">
        <v>63</v>
      </c>
      <c r="I25">
        <v>271</v>
      </c>
      <c r="J25">
        <v>8.9999999999999993E-3</v>
      </c>
      <c r="K25">
        <v>5.1999999999999998E-2</v>
      </c>
      <c r="L25">
        <v>1.4999999999999999E-2</v>
      </c>
      <c r="M25">
        <v>7.3999999999999996E-2</v>
      </c>
      <c r="N25">
        <v>2.7E-2</v>
      </c>
      <c r="O25">
        <v>3272</v>
      </c>
      <c r="P25">
        <v>2206</v>
      </c>
      <c r="Q25">
        <v>3272.0956906971001</v>
      </c>
      <c r="R25">
        <v>2205.88850420566</v>
      </c>
      <c r="S25">
        <v>4351.9318274591697</v>
      </c>
      <c r="T25">
        <v>1437.4520893973599</v>
      </c>
      <c r="U25">
        <v>5011.9705109198303</v>
      </c>
      <c r="V25">
        <v>1778.9564976781101</v>
      </c>
      <c r="W25">
        <v>4391</v>
      </c>
      <c r="X25">
        <v>5088</v>
      </c>
      <c r="Y25">
        <v>1516</v>
      </c>
      <c r="Z25">
        <v>1921</v>
      </c>
      <c r="AA25" s="11">
        <f>C25*0.01</f>
        <v>121.69</v>
      </c>
      <c r="AB25" s="12">
        <f>W25/(W25+Y25)</f>
        <v>0.74335534112070423</v>
      </c>
      <c r="AC25">
        <v>1056</v>
      </c>
      <c r="AD25">
        <v>-961</v>
      </c>
      <c r="AE25" s="3">
        <v>787.45891146097847</v>
      </c>
      <c r="AF25" s="3">
        <v>436.23108853902153</v>
      </c>
      <c r="AG25">
        <v>95</v>
      </c>
      <c r="AH25" s="3">
        <f t="shared" si="13"/>
        <v>1223.69</v>
      </c>
      <c r="AI25" s="7">
        <f t="shared" si="14"/>
        <v>0.10055797518284165</v>
      </c>
      <c r="AJ25" s="8">
        <f t="shared" si="15"/>
        <v>39.068172540830346</v>
      </c>
      <c r="AK25" s="8">
        <f t="shared" si="16"/>
        <v>78.547910602640059</v>
      </c>
      <c r="AL25" s="8">
        <f t="shared" si="17"/>
        <v>117.61608314347041</v>
      </c>
      <c r="AM25" s="8">
        <f t="shared" si="18"/>
        <v>76.029489080169697</v>
      </c>
      <c r="AN25" s="8">
        <f t="shared" si="19"/>
        <v>142.04350232188995</v>
      </c>
      <c r="AO25" s="8">
        <f t="shared" si="20"/>
        <v>218.07299140205964</v>
      </c>
      <c r="AP25" s="9">
        <f t="shared" si="21"/>
        <v>36.96131653933935</v>
      </c>
      <c r="AQ25" s="9">
        <f t="shared" si="22"/>
        <v>63.495591719249887</v>
      </c>
      <c r="AR25" s="8">
        <f t="shared" si="23"/>
        <v>100.45690825858924</v>
      </c>
      <c r="AS25" s="3">
        <f t="shared" si="24"/>
        <v>660.03868346066065</v>
      </c>
      <c r="AT25" s="3">
        <f t="shared" si="25"/>
        <v>341.50440828075011</v>
      </c>
      <c r="AU25" s="3">
        <f t="shared" si="26"/>
        <v>1001.5430917414108</v>
      </c>
      <c r="AV25" s="7">
        <f t="shared" si="12"/>
        <v>0.18283006420982306</v>
      </c>
    </row>
    <row r="26" spans="1:48" ht="14.5" x14ac:dyDescent="0.35">
      <c r="A26" t="s">
        <v>61</v>
      </c>
      <c r="B26" t="s">
        <v>57</v>
      </c>
      <c r="C26">
        <v>120088</v>
      </c>
      <c r="D26">
        <v>84317</v>
      </c>
      <c r="E26">
        <v>35771</v>
      </c>
      <c r="F26">
        <v>80800</v>
      </c>
      <c r="G26">
        <v>34554</v>
      </c>
      <c r="H26">
        <v>763</v>
      </c>
      <c r="I26">
        <v>1687</v>
      </c>
      <c r="J26">
        <v>8.9999999999999993E-3</v>
      </c>
      <c r="K26">
        <v>4.7E-2</v>
      </c>
      <c r="L26">
        <v>1.4999999999999999E-2</v>
      </c>
      <c r="M26">
        <v>7.3999999999999996E-2</v>
      </c>
      <c r="N26">
        <v>0.02</v>
      </c>
      <c r="O26">
        <v>80037</v>
      </c>
      <c r="P26">
        <v>32867</v>
      </c>
      <c r="Q26">
        <v>80036.921734777701</v>
      </c>
      <c r="R26">
        <v>32867.069843039702</v>
      </c>
      <c r="S26">
        <v>88955.458217607898</v>
      </c>
      <c r="T26">
        <v>30700.912423050399</v>
      </c>
      <c r="U26">
        <v>95157.4862648126</v>
      </c>
      <c r="V26">
        <v>33058.193924161598</v>
      </c>
      <c r="W26">
        <v>89763</v>
      </c>
      <c r="X26">
        <v>96607</v>
      </c>
      <c r="Y26">
        <v>32215</v>
      </c>
      <c r="Z26">
        <v>35700</v>
      </c>
      <c r="AA26" s="10"/>
      <c r="AB26" s="10"/>
      <c r="AC26">
        <v>8963</v>
      </c>
      <c r="AD26">
        <v>-2339</v>
      </c>
      <c r="AE26" s="3">
        <v>6844</v>
      </c>
      <c r="AF26" s="3">
        <v>3485</v>
      </c>
      <c r="AG26">
        <v>6624</v>
      </c>
      <c r="AH26" s="3">
        <f t="shared" si="13"/>
        <v>10329</v>
      </c>
      <c r="AI26" s="7">
        <f t="shared" si="14"/>
        <v>8.6011924588635005E-2</v>
      </c>
      <c r="AJ26" s="8">
        <f t="shared" si="15"/>
        <v>807.5417823921016</v>
      </c>
      <c r="AK26" s="8">
        <f t="shared" si="16"/>
        <v>1514.0875769496015</v>
      </c>
      <c r="AL26" s="8">
        <f t="shared" si="17"/>
        <v>2321.6293593417031</v>
      </c>
      <c r="AM26" s="8">
        <f t="shared" si="18"/>
        <v>1449.5137351874</v>
      </c>
      <c r="AN26" s="8">
        <f t="shared" si="19"/>
        <v>2641.8060758384017</v>
      </c>
      <c r="AO26" s="8">
        <f t="shared" si="20"/>
        <v>4091.3198110258018</v>
      </c>
      <c r="AP26" s="9">
        <f t="shared" si="21"/>
        <v>641.97195279529842</v>
      </c>
      <c r="AQ26" s="9">
        <f t="shared" si="22"/>
        <v>1127.7184988888002</v>
      </c>
      <c r="AR26" s="8">
        <f t="shared" si="23"/>
        <v>1769.6904516840987</v>
      </c>
      <c r="AS26" s="3">
        <f t="shared" si="24"/>
        <v>6202.0280472047016</v>
      </c>
      <c r="AT26" s="3">
        <f t="shared" si="25"/>
        <v>2357.2815011111998</v>
      </c>
      <c r="AU26" s="3">
        <f t="shared" si="26"/>
        <v>8559.3095483159013</v>
      </c>
      <c r="AV26" s="7">
        <f t="shared" si="12"/>
        <v>7.5810507584460257E-2</v>
      </c>
    </row>
    <row r="27" spans="1:48" ht="14.5" x14ac:dyDescent="0.35">
      <c r="A27" t="s">
        <v>61</v>
      </c>
      <c r="B27" t="s">
        <v>58</v>
      </c>
      <c r="C27">
        <v>263278</v>
      </c>
      <c r="D27">
        <v>160614</v>
      </c>
      <c r="E27">
        <v>102664</v>
      </c>
      <c r="F27">
        <v>154439</v>
      </c>
      <c r="G27">
        <v>99010</v>
      </c>
      <c r="H27">
        <v>1763</v>
      </c>
      <c r="I27">
        <v>4882</v>
      </c>
      <c r="J27">
        <v>1.0999999999999999E-2</v>
      </c>
      <c r="K27">
        <v>4.8000000000000001E-2</v>
      </c>
      <c r="L27">
        <v>1.4999999999999999E-2</v>
      </c>
      <c r="M27">
        <v>7.3999999999999996E-2</v>
      </c>
      <c r="N27">
        <v>2.5000000000000001E-2</v>
      </c>
      <c r="O27">
        <v>152676</v>
      </c>
      <c r="P27">
        <v>94128</v>
      </c>
      <c r="Q27">
        <v>152676.07736264801</v>
      </c>
      <c r="R27">
        <v>94127.8977168899</v>
      </c>
      <c r="S27">
        <v>161922.96749060199</v>
      </c>
      <c r="T27">
        <v>94941.927947754593</v>
      </c>
      <c r="U27">
        <v>171389.898881931</v>
      </c>
      <c r="V27">
        <v>101846.996403649</v>
      </c>
      <c r="W27">
        <v>163724</v>
      </c>
      <c r="X27">
        <v>174000</v>
      </c>
      <c r="Y27">
        <v>99729</v>
      </c>
      <c r="Z27">
        <v>109986</v>
      </c>
      <c r="AA27" s="5">
        <v>1673</v>
      </c>
      <c r="AB27" s="6">
        <v>0.62</v>
      </c>
      <c r="AC27">
        <v>9285</v>
      </c>
      <c r="AD27">
        <v>719</v>
      </c>
      <c r="AE27" s="3">
        <v>11313.26</v>
      </c>
      <c r="AF27" s="3">
        <v>10892.74</v>
      </c>
      <c r="AG27">
        <v>10004</v>
      </c>
      <c r="AH27" s="3">
        <f t="shared" si="13"/>
        <v>22206</v>
      </c>
      <c r="AI27" s="7">
        <f t="shared" si="14"/>
        <v>8.4344305259079752E-2</v>
      </c>
      <c r="AJ27" s="8">
        <f t="shared" si="15"/>
        <v>1801.0325093980064</v>
      </c>
      <c r="AK27" s="8">
        <f t="shared" si="16"/>
        <v>4787.0720522454067</v>
      </c>
      <c r="AL27" s="8">
        <f t="shared" si="17"/>
        <v>6588.104561643413</v>
      </c>
      <c r="AM27" s="8">
        <f t="shared" si="18"/>
        <v>2610.1011180689966</v>
      </c>
      <c r="AN27" s="8">
        <f t="shared" si="19"/>
        <v>8139.0035963510018</v>
      </c>
      <c r="AO27" s="8">
        <f t="shared" si="20"/>
        <v>10749.104714419998</v>
      </c>
      <c r="AP27" s="9">
        <f t="shared" si="21"/>
        <v>809.06860867099022</v>
      </c>
      <c r="AQ27" s="9">
        <f t="shared" si="22"/>
        <v>3351.9315441055951</v>
      </c>
      <c r="AR27" s="8">
        <f t="shared" si="23"/>
        <v>4161.0001527765853</v>
      </c>
      <c r="AS27" s="3">
        <f t="shared" si="24"/>
        <v>9466.9313913290098</v>
      </c>
      <c r="AT27" s="3">
        <f t="shared" si="25"/>
        <v>6905.0684558944049</v>
      </c>
      <c r="AU27" s="3">
        <f t="shared" si="26"/>
        <v>16371.999847223415</v>
      </c>
      <c r="AV27" s="7">
        <f t="shared" si="12"/>
        <v>6.6336039315503054E-2</v>
      </c>
    </row>
    <row r="28" spans="1:48" ht="14.5" x14ac:dyDescent="0.35">
      <c r="A28" t="s">
        <v>61</v>
      </c>
      <c r="B28" t="s">
        <v>59</v>
      </c>
      <c r="C28">
        <v>279135</v>
      </c>
      <c r="D28">
        <v>174151</v>
      </c>
      <c r="E28">
        <v>104984</v>
      </c>
      <c r="F28">
        <v>165480</v>
      </c>
      <c r="G28">
        <v>100508</v>
      </c>
      <c r="H28">
        <v>1519</v>
      </c>
      <c r="I28">
        <v>4443</v>
      </c>
      <c r="J28">
        <v>8.9999999999999993E-3</v>
      </c>
      <c r="K28">
        <v>4.2000000000000003E-2</v>
      </c>
      <c r="L28">
        <v>1.4999999999999999E-2</v>
      </c>
      <c r="M28">
        <v>7.3999999999999996E-2</v>
      </c>
      <c r="N28">
        <v>2.1000000000000001E-2</v>
      </c>
      <c r="O28">
        <v>163961</v>
      </c>
      <c r="P28">
        <v>96065</v>
      </c>
      <c r="Q28">
        <v>163961.05242960699</v>
      </c>
      <c r="R28">
        <v>96064.979435581903</v>
      </c>
      <c r="S28">
        <v>178649.06927474</v>
      </c>
      <c r="T28">
        <v>89827.975766729098</v>
      </c>
      <c r="U28">
        <v>187559.36546211201</v>
      </c>
      <c r="V28">
        <v>93306.817951774501</v>
      </c>
      <c r="W28">
        <v>180272</v>
      </c>
      <c r="X28">
        <v>190416</v>
      </c>
      <c r="Y28">
        <v>93766</v>
      </c>
      <c r="Z28">
        <v>100763</v>
      </c>
      <c r="AC28">
        <v>14792</v>
      </c>
      <c r="AD28">
        <v>-6742</v>
      </c>
      <c r="AE28" s="3">
        <v>10144</v>
      </c>
      <c r="AF28" s="3">
        <v>6997</v>
      </c>
      <c r="AG28">
        <v>8050</v>
      </c>
      <c r="AH28" s="3">
        <f t="shared" si="13"/>
        <v>17141</v>
      </c>
      <c r="AI28" s="7">
        <f t="shared" si="14"/>
        <v>6.140756264889749E-2</v>
      </c>
      <c r="AJ28" s="8">
        <f t="shared" si="15"/>
        <v>1622.9307252599974</v>
      </c>
      <c r="AK28" s="8">
        <f t="shared" si="16"/>
        <v>3938.0242332709022</v>
      </c>
      <c r="AL28" s="8">
        <f t="shared" si="17"/>
        <v>5560.9549585308996</v>
      </c>
      <c r="AM28" s="8">
        <f t="shared" si="18"/>
        <v>2856.6345378879923</v>
      </c>
      <c r="AN28" s="8">
        <f t="shared" si="19"/>
        <v>7456.1820482254989</v>
      </c>
      <c r="AO28" s="8">
        <f t="shared" si="20"/>
        <v>10312.816586113491</v>
      </c>
      <c r="AP28" s="9">
        <f t="shared" si="21"/>
        <v>1233.7038126279949</v>
      </c>
      <c r="AQ28" s="9">
        <f t="shared" si="22"/>
        <v>3518.1578149545967</v>
      </c>
      <c r="AR28" s="8">
        <f t="shared" si="23"/>
        <v>4751.8616275825916</v>
      </c>
      <c r="AS28" s="3">
        <f t="shared" si="24"/>
        <v>8910.2961873720051</v>
      </c>
      <c r="AT28" s="3">
        <f t="shared" si="25"/>
        <v>3478.8421850454033</v>
      </c>
      <c r="AU28" s="3">
        <f t="shared" si="26"/>
        <v>12389.138372417408</v>
      </c>
      <c r="AV28" s="7">
        <f t="shared" si="12"/>
        <v>4.7645767624842933E-2</v>
      </c>
    </row>
    <row r="29" spans="1:48" ht="14.5" x14ac:dyDescent="0.35">
      <c r="A29" t="s">
        <v>61</v>
      </c>
      <c r="B29" t="s">
        <v>60</v>
      </c>
      <c r="C29">
        <v>2998537</v>
      </c>
      <c r="D29">
        <v>1793189</v>
      </c>
      <c r="E29">
        <v>1205348</v>
      </c>
      <c r="F29">
        <v>1675677</v>
      </c>
      <c r="G29">
        <v>1146161</v>
      </c>
      <c r="H29">
        <v>15635</v>
      </c>
      <c r="I29">
        <v>56978</v>
      </c>
      <c r="J29">
        <v>9.3305571419790307E-3</v>
      </c>
      <c r="K29">
        <v>4.9712038710093998E-2</v>
      </c>
      <c r="L29">
        <v>1.4999999999999999E-2</v>
      </c>
      <c r="M29">
        <v>7.3999999999999996E-2</v>
      </c>
      <c r="N29">
        <v>2.5732519017746602E-2</v>
      </c>
      <c r="O29">
        <v>1660042</v>
      </c>
      <c r="P29">
        <v>1089183</v>
      </c>
      <c r="Q29">
        <v>1660041.92536355</v>
      </c>
      <c r="R29">
        <v>1089182.9185498201</v>
      </c>
      <c r="S29">
        <v>1792080.7357113401</v>
      </c>
      <c r="T29">
        <v>1094215.0964007301</v>
      </c>
      <c r="U29">
        <v>1914135.88630842</v>
      </c>
      <c r="V29">
        <v>1171279.22296507</v>
      </c>
      <c r="W29">
        <v>1807838</v>
      </c>
      <c r="X29">
        <v>1943285</v>
      </c>
      <c r="Y29">
        <v>1148298</v>
      </c>
      <c r="Z29">
        <v>1264880</v>
      </c>
      <c r="AC29">
        <v>132161</v>
      </c>
      <c r="AD29">
        <v>2137</v>
      </c>
      <c r="AE29" s="3">
        <v>142584.13413602955</v>
      </c>
      <c r="AF29" s="3">
        <v>119038.85586397047</v>
      </c>
      <c r="AG29">
        <v>134298</v>
      </c>
      <c r="AH29" s="3">
        <f t="shared" si="13"/>
        <v>261622.99000000002</v>
      </c>
      <c r="AI29" s="7">
        <f t="shared" si="14"/>
        <v>8.725021235355776E-2</v>
      </c>
      <c r="AJ29" s="8">
        <f t="shared" si="15"/>
        <v>15757.264288659906</v>
      </c>
      <c r="AK29" s="8">
        <f t="shared" si="16"/>
        <v>54082.903599269921</v>
      </c>
      <c r="AL29" s="8">
        <f t="shared" si="17"/>
        <v>69840.167887929827</v>
      </c>
      <c r="AM29" s="8">
        <f t="shared" si="18"/>
        <v>29149.113691580016</v>
      </c>
      <c r="AN29" s="8">
        <f t="shared" si="19"/>
        <v>93600.777034929954</v>
      </c>
      <c r="AO29" s="8">
        <f t="shared" si="20"/>
        <v>122749.89072650997</v>
      </c>
      <c r="AP29" s="9">
        <f t="shared" si="21"/>
        <v>13391.84940292011</v>
      </c>
      <c r="AQ29" s="9">
        <f t="shared" si="22"/>
        <v>39517.873435660033</v>
      </c>
      <c r="AR29" s="8">
        <f t="shared" si="23"/>
        <v>52909.722838580143</v>
      </c>
      <c r="AS29" s="3">
        <f t="shared" si="24"/>
        <v>122055.15059707989</v>
      </c>
      <c r="AT29" s="3">
        <f t="shared" si="25"/>
        <v>77064.126564339967</v>
      </c>
      <c r="AU29" s="3">
        <f t="shared" si="26"/>
        <v>199119.27716141986</v>
      </c>
      <c r="AV29" s="7">
        <f t="shared" si="12"/>
        <v>7.2427421241047882E-2</v>
      </c>
    </row>
    <row r="30" spans="1:48" ht="15" customHeight="1" x14ac:dyDescent="0.35">
      <c r="A30" t="s">
        <v>62</v>
      </c>
      <c r="B30" t="s">
        <v>47</v>
      </c>
      <c r="C30">
        <v>69759</v>
      </c>
      <c r="D30">
        <v>46395</v>
      </c>
      <c r="E30">
        <v>23364</v>
      </c>
      <c r="F30">
        <v>38614</v>
      </c>
      <c r="G30">
        <v>20534</v>
      </c>
      <c r="H30">
        <v>608</v>
      </c>
      <c r="I30">
        <v>1525</v>
      </c>
      <c r="J30">
        <v>1.2999999999999999E-2</v>
      </c>
      <c r="K30">
        <v>6.5000000000000002E-2</v>
      </c>
      <c r="L30">
        <v>1.4999999999999999E-2</v>
      </c>
      <c r="M30">
        <v>7.3999999999999996E-2</v>
      </c>
      <c r="N30">
        <v>3.1E-2</v>
      </c>
      <c r="O30">
        <v>38006</v>
      </c>
      <c r="P30">
        <v>19009</v>
      </c>
      <c r="Q30">
        <v>38005.941409174397</v>
      </c>
      <c r="R30">
        <v>19009.0343543979</v>
      </c>
      <c r="S30">
        <v>39470.975856001904</v>
      </c>
      <c r="T30">
        <v>16857.044028142798</v>
      </c>
      <c r="U30">
        <v>38682.0073231844</v>
      </c>
      <c r="V30">
        <v>16638.055680374498</v>
      </c>
      <c r="W30">
        <v>39991</v>
      </c>
      <c r="X30">
        <v>39271</v>
      </c>
      <c r="Y30">
        <v>18029</v>
      </c>
      <c r="Z30">
        <v>17968</v>
      </c>
      <c r="AA30" s="5">
        <v>1461</v>
      </c>
      <c r="AB30" s="6">
        <v>0.69</v>
      </c>
      <c r="AC30">
        <v>1377</v>
      </c>
      <c r="AD30">
        <v>-2505</v>
      </c>
      <c r="AE30" s="3">
        <v>288.08999999999992</v>
      </c>
      <c r="AF30" s="3">
        <v>391.91000000000008</v>
      </c>
      <c r="AG30">
        <v>-1128</v>
      </c>
      <c r="AH30" s="3">
        <f t="shared" si="13"/>
        <v>680</v>
      </c>
      <c r="AI30" s="7">
        <f t="shared" si="14"/>
        <v>9.7478461560515494E-3</v>
      </c>
      <c r="AJ30" s="8">
        <f t="shared" si="15"/>
        <v>520.02414399809641</v>
      </c>
      <c r="AK30" s="8">
        <f t="shared" si="16"/>
        <v>1171.9559718572018</v>
      </c>
      <c r="AL30" s="8">
        <f t="shared" si="17"/>
        <v>1691.9801158552982</v>
      </c>
      <c r="AM30" s="8">
        <f t="shared" si="18"/>
        <v>588.99267681560013</v>
      </c>
      <c r="AN30" s="8">
        <f t="shared" si="19"/>
        <v>1329.9443196255015</v>
      </c>
      <c r="AO30" s="8">
        <f t="shared" si="20"/>
        <v>1918.9369964411017</v>
      </c>
      <c r="AP30" s="9">
        <f t="shared" si="21"/>
        <v>68.968532817503728</v>
      </c>
      <c r="AQ30" s="9">
        <f t="shared" si="22"/>
        <v>157.98834776829972</v>
      </c>
      <c r="AR30" s="8">
        <f t="shared" si="23"/>
        <v>226.95688058580345</v>
      </c>
      <c r="AS30" s="3">
        <f t="shared" si="24"/>
        <v>-788.96853281750373</v>
      </c>
      <c r="AT30" s="3">
        <f t="shared" si="25"/>
        <v>-218.98834776829972</v>
      </c>
      <c r="AU30" s="3">
        <f t="shared" si="26"/>
        <v>-1007.9568805858034</v>
      </c>
      <c r="AV30" s="7">
        <f t="shared" si="12"/>
        <v>-1.7678801729120466E-2</v>
      </c>
    </row>
    <row r="31" spans="1:48" ht="15" customHeight="1" x14ac:dyDescent="0.35">
      <c r="A31" t="s">
        <v>62</v>
      </c>
      <c r="B31" t="s">
        <v>48</v>
      </c>
      <c r="C31">
        <v>164885</v>
      </c>
      <c r="D31">
        <v>125380</v>
      </c>
      <c r="E31">
        <v>39505</v>
      </c>
      <c r="F31">
        <v>81369</v>
      </c>
      <c r="G31">
        <v>25488</v>
      </c>
      <c r="H31">
        <v>1168</v>
      </c>
      <c r="I31">
        <v>2321</v>
      </c>
      <c r="J31">
        <v>8.9999999999999993E-3</v>
      </c>
      <c r="K31">
        <v>5.8999999999999997E-2</v>
      </c>
      <c r="L31">
        <v>1.4999999999999999E-2</v>
      </c>
      <c r="M31">
        <v>7.3999999999999996E-2</v>
      </c>
      <c r="N31">
        <v>2.1000000000000001E-2</v>
      </c>
      <c r="O31">
        <v>80201</v>
      </c>
      <c r="P31">
        <v>23167</v>
      </c>
      <c r="Q31">
        <v>80200.800477982106</v>
      </c>
      <c r="R31">
        <v>23167.208738736601</v>
      </c>
      <c r="S31">
        <v>82316.917125617096</v>
      </c>
      <c r="T31">
        <v>20374.8649442893</v>
      </c>
      <c r="U31">
        <v>77259.054853889495</v>
      </c>
      <c r="V31">
        <v>19963.224574498501</v>
      </c>
      <c r="W31">
        <v>83064</v>
      </c>
      <c r="X31">
        <v>78436</v>
      </c>
      <c r="Y31">
        <v>21652</v>
      </c>
      <c r="Z31">
        <v>21559</v>
      </c>
      <c r="AA31" s="5">
        <v>6134</v>
      </c>
      <c r="AB31" s="6">
        <v>0.79</v>
      </c>
      <c r="AC31">
        <v>1695</v>
      </c>
      <c r="AD31">
        <v>-3836</v>
      </c>
      <c r="AE31" s="3">
        <v>217.86000000000058</v>
      </c>
      <c r="AF31" s="3">
        <v>1195.1399999999999</v>
      </c>
      <c r="AG31">
        <v>-2141</v>
      </c>
      <c r="AH31" s="3">
        <f t="shared" si="13"/>
        <v>1413.0000000000005</v>
      </c>
      <c r="AI31" s="7">
        <f t="shared" si="14"/>
        <v>8.5696091215089337E-3</v>
      </c>
      <c r="AJ31" s="8">
        <f t="shared" si="15"/>
        <v>747.08287438290427</v>
      </c>
      <c r="AK31" s="8">
        <f t="shared" si="16"/>
        <v>1277.1350557106998</v>
      </c>
      <c r="AL31" s="8">
        <f t="shared" si="17"/>
        <v>2024.2179300936041</v>
      </c>
      <c r="AM31" s="8">
        <f t="shared" si="18"/>
        <v>1176.9451461105054</v>
      </c>
      <c r="AN31" s="8">
        <f t="shared" si="19"/>
        <v>1595.7754255014988</v>
      </c>
      <c r="AO31" s="8">
        <f t="shared" si="20"/>
        <v>2772.7205716120043</v>
      </c>
      <c r="AP31" s="9">
        <f t="shared" si="21"/>
        <v>429.86227172760118</v>
      </c>
      <c r="AQ31" s="9">
        <f t="shared" si="22"/>
        <v>318.64036979079901</v>
      </c>
      <c r="AR31" s="8">
        <f t="shared" si="23"/>
        <v>748.5026415184002</v>
      </c>
      <c r="AS31" s="3">
        <f t="shared" si="24"/>
        <v>-5057.8622717276012</v>
      </c>
      <c r="AT31" s="3">
        <f t="shared" si="25"/>
        <v>-411.64036979079901</v>
      </c>
      <c r="AU31" s="3">
        <f t="shared" si="26"/>
        <v>-5469.5026415184002</v>
      </c>
      <c r="AV31" s="7">
        <f t="shared" si="12"/>
        <v>-5.2912919293382869E-2</v>
      </c>
    </row>
    <row r="32" spans="1:48" ht="15" customHeight="1" x14ac:dyDescent="0.35">
      <c r="A32" t="s">
        <v>62</v>
      </c>
      <c r="B32" t="s">
        <v>49</v>
      </c>
      <c r="C32">
        <v>245865</v>
      </c>
      <c r="D32">
        <v>151926</v>
      </c>
      <c r="E32">
        <v>93939</v>
      </c>
      <c r="F32">
        <v>147100</v>
      </c>
      <c r="G32">
        <v>90825</v>
      </c>
      <c r="H32">
        <v>1396</v>
      </c>
      <c r="I32">
        <v>4017</v>
      </c>
      <c r="J32">
        <v>8.9999999999999993E-3</v>
      </c>
      <c r="K32">
        <v>4.2999999999999997E-2</v>
      </c>
      <c r="L32">
        <v>1.4999999999999999E-2</v>
      </c>
      <c r="M32">
        <v>7.3999999999999996E-2</v>
      </c>
      <c r="N32">
        <v>2.1999999999999999E-2</v>
      </c>
      <c r="O32">
        <v>145704</v>
      </c>
      <c r="P32">
        <v>86808</v>
      </c>
      <c r="Q32">
        <v>145704.06631481799</v>
      </c>
      <c r="R32">
        <v>86807.876631577004</v>
      </c>
      <c r="S32">
        <v>155050.81769765</v>
      </c>
      <c r="T32">
        <v>89415.120017385401</v>
      </c>
      <c r="U32">
        <v>164219.182692128</v>
      </c>
      <c r="V32">
        <v>93767.169339801403</v>
      </c>
      <c r="W32">
        <v>156459</v>
      </c>
      <c r="X32">
        <v>166720</v>
      </c>
      <c r="Y32">
        <v>93433</v>
      </c>
      <c r="Z32">
        <v>101260</v>
      </c>
      <c r="AA32" s="10"/>
      <c r="AB32" s="10"/>
      <c r="AC32">
        <v>9359</v>
      </c>
      <c r="AD32">
        <v>2608</v>
      </c>
      <c r="AE32" s="3">
        <v>10261</v>
      </c>
      <c r="AF32" s="3">
        <v>7827</v>
      </c>
      <c r="AG32">
        <v>11967</v>
      </c>
      <c r="AH32" s="3">
        <f t="shared" si="13"/>
        <v>18088</v>
      </c>
      <c r="AI32" s="7">
        <f t="shared" si="14"/>
        <v>7.3568828422101565E-2</v>
      </c>
      <c r="AJ32" s="8">
        <f t="shared" si="15"/>
        <v>1408.1823023500037</v>
      </c>
      <c r="AK32" s="8">
        <f t="shared" si="16"/>
        <v>4017.8799826145987</v>
      </c>
      <c r="AL32" s="8">
        <f t="shared" si="17"/>
        <v>5426.0622849646024</v>
      </c>
      <c r="AM32" s="8">
        <f t="shared" si="18"/>
        <v>2500.8173078719992</v>
      </c>
      <c r="AN32" s="8">
        <f t="shared" si="19"/>
        <v>7492.8306601985969</v>
      </c>
      <c r="AO32" s="8">
        <f t="shared" si="20"/>
        <v>9993.6479680705961</v>
      </c>
      <c r="AP32" s="9">
        <f t="shared" si="21"/>
        <v>1092.6350055219955</v>
      </c>
      <c r="AQ32" s="9">
        <f t="shared" si="22"/>
        <v>3474.9506775839982</v>
      </c>
      <c r="AR32" s="8">
        <f t="shared" si="23"/>
        <v>4567.5856831059937</v>
      </c>
      <c r="AS32" s="3">
        <f t="shared" si="24"/>
        <v>9168.3649944780045</v>
      </c>
      <c r="AT32" s="3">
        <f t="shared" si="25"/>
        <v>4352.0493224160018</v>
      </c>
      <c r="AU32" s="3">
        <f t="shared" si="26"/>
        <v>13520.414316894006</v>
      </c>
      <c r="AV32" s="7">
        <f t="shared" si="12"/>
        <v>5.8149318387412288E-2</v>
      </c>
    </row>
    <row r="33" spans="1:48" ht="15" customHeight="1" x14ac:dyDescent="0.35">
      <c r="A33" t="s">
        <v>62</v>
      </c>
      <c r="B33" t="s">
        <v>50</v>
      </c>
      <c r="C33">
        <v>34345</v>
      </c>
      <c r="D33">
        <v>23274</v>
      </c>
      <c r="E33">
        <v>11071</v>
      </c>
      <c r="F33">
        <v>21524</v>
      </c>
      <c r="G33">
        <v>10495</v>
      </c>
      <c r="H33">
        <v>240</v>
      </c>
      <c r="I33">
        <v>456</v>
      </c>
      <c r="J33">
        <v>0.01</v>
      </c>
      <c r="K33">
        <v>4.1000000000000002E-2</v>
      </c>
      <c r="L33">
        <v>1.4999999999999999E-2</v>
      </c>
      <c r="M33">
        <v>7.3999999999999996E-2</v>
      </c>
      <c r="N33">
        <v>0.02</v>
      </c>
      <c r="O33">
        <v>21284</v>
      </c>
      <c r="P33">
        <v>10039</v>
      </c>
      <c r="Q33">
        <v>21284.025600090699</v>
      </c>
      <c r="R33">
        <v>10038.9691029527</v>
      </c>
      <c r="S33">
        <v>22359.8854271173</v>
      </c>
      <c r="T33">
        <v>10125.045800204</v>
      </c>
      <c r="U33">
        <v>22111.021203131699</v>
      </c>
      <c r="V33">
        <v>9646.9324831338799</v>
      </c>
      <c r="W33">
        <v>22586</v>
      </c>
      <c r="X33">
        <v>22448</v>
      </c>
      <c r="Y33">
        <v>10558</v>
      </c>
      <c r="Z33">
        <v>10418</v>
      </c>
      <c r="AA33" s="10">
        <v>29</v>
      </c>
      <c r="AB33" s="6">
        <v>0.68</v>
      </c>
      <c r="AC33">
        <v>1062</v>
      </c>
      <c r="AD33">
        <v>63</v>
      </c>
      <c r="AE33" s="3">
        <v>-118.28</v>
      </c>
      <c r="AF33" s="3">
        <v>-130.72</v>
      </c>
      <c r="AG33">
        <v>1125</v>
      </c>
      <c r="AH33" s="3">
        <f t="shared" si="13"/>
        <v>-249</v>
      </c>
      <c r="AI33" s="7">
        <f t="shared" si="14"/>
        <v>-7.2499636046003783E-3</v>
      </c>
      <c r="AJ33" s="8">
        <f t="shared" si="15"/>
        <v>226.11457288269958</v>
      </c>
      <c r="AK33" s="8">
        <f t="shared" si="16"/>
        <v>432.95419979600047</v>
      </c>
      <c r="AL33" s="8">
        <f t="shared" si="17"/>
        <v>659.06877267870004</v>
      </c>
      <c r="AM33" s="8">
        <f t="shared" si="18"/>
        <v>336.97879686830129</v>
      </c>
      <c r="AN33" s="8">
        <f t="shared" si="19"/>
        <v>771.06751686612006</v>
      </c>
      <c r="AO33" s="8">
        <f t="shared" si="20"/>
        <v>1108.0463137344213</v>
      </c>
      <c r="AP33" s="9">
        <f t="shared" si="21"/>
        <v>110.86422398560171</v>
      </c>
      <c r="AQ33" s="9">
        <f t="shared" si="22"/>
        <v>338.11331707011959</v>
      </c>
      <c r="AR33" s="8">
        <f t="shared" si="23"/>
        <v>448.9775410557213</v>
      </c>
      <c r="AS33" s="3">
        <f t="shared" si="24"/>
        <v>-248.86422398560171</v>
      </c>
      <c r="AT33" s="3">
        <f t="shared" si="25"/>
        <v>-478.11331707011959</v>
      </c>
      <c r="AU33" s="3">
        <f t="shared" si="26"/>
        <v>-726.9775410557213</v>
      </c>
      <c r="AV33" s="7">
        <f t="shared" si="12"/>
        <v>-2.320906493808771E-2</v>
      </c>
    </row>
    <row r="34" spans="1:48" ht="15" customHeight="1" x14ac:dyDescent="0.35">
      <c r="A34" t="s">
        <v>62</v>
      </c>
      <c r="B34" t="s">
        <v>51</v>
      </c>
      <c r="C34">
        <v>1426101</v>
      </c>
      <c r="D34">
        <v>774105</v>
      </c>
      <c r="E34">
        <v>651996</v>
      </c>
      <c r="F34">
        <v>750382</v>
      </c>
      <c r="G34">
        <v>631661</v>
      </c>
      <c r="H34">
        <v>6180</v>
      </c>
      <c r="I34">
        <v>31253</v>
      </c>
      <c r="J34">
        <v>8.0000000000000002E-3</v>
      </c>
      <c r="K34">
        <v>4.8000000000000001E-2</v>
      </c>
      <c r="L34">
        <v>1.4999999999999999E-2</v>
      </c>
      <c r="M34">
        <v>7.3999999999999996E-2</v>
      </c>
      <c r="N34">
        <v>2.5999999999999999E-2</v>
      </c>
      <c r="O34">
        <v>744202</v>
      </c>
      <c r="P34">
        <v>600408</v>
      </c>
      <c r="Q34">
        <v>744201.97864232701</v>
      </c>
      <c r="R34">
        <v>600408.03201205097</v>
      </c>
      <c r="S34">
        <v>798106.04611619306</v>
      </c>
      <c r="T34">
        <v>608439.97959129605</v>
      </c>
      <c r="U34">
        <v>843693.96154416702</v>
      </c>
      <c r="V34">
        <v>640745.02743722894</v>
      </c>
      <c r="W34">
        <v>804542</v>
      </c>
      <c r="X34">
        <v>856542</v>
      </c>
      <c r="Y34">
        <v>639118</v>
      </c>
      <c r="Z34">
        <v>691949</v>
      </c>
      <c r="AA34" s="10"/>
      <c r="AB34" s="10"/>
      <c r="AC34">
        <v>54160</v>
      </c>
      <c r="AD34">
        <v>7457</v>
      </c>
      <c r="AE34" s="3">
        <v>52000</v>
      </c>
      <c r="AF34" s="3">
        <v>52831</v>
      </c>
      <c r="AG34">
        <v>61617</v>
      </c>
      <c r="AH34" s="3">
        <f t="shared" si="13"/>
        <v>104831</v>
      </c>
      <c r="AI34" s="7">
        <f t="shared" si="14"/>
        <v>7.3508818800351441E-2</v>
      </c>
      <c r="AJ34" s="8">
        <f t="shared" si="15"/>
        <v>6435.953883806942</v>
      </c>
      <c r="AK34" s="8">
        <f t="shared" si="16"/>
        <v>30678.020408703946</v>
      </c>
      <c r="AL34" s="8">
        <f t="shared" si="17"/>
        <v>37113.974292510888</v>
      </c>
      <c r="AM34" s="8">
        <f t="shared" si="18"/>
        <v>12848.038455832982</v>
      </c>
      <c r="AN34" s="8">
        <f t="shared" si="19"/>
        <v>51203.972562771058</v>
      </c>
      <c r="AO34" s="8">
        <f t="shared" si="20"/>
        <v>64052.01101860404</v>
      </c>
      <c r="AP34" s="9">
        <f t="shared" si="21"/>
        <v>6412.0845720260404</v>
      </c>
      <c r="AQ34" s="9">
        <f t="shared" si="22"/>
        <v>20525.952154067112</v>
      </c>
      <c r="AR34" s="8">
        <f t="shared" si="23"/>
        <v>26938.036726093153</v>
      </c>
      <c r="AS34" s="3">
        <f t="shared" si="24"/>
        <v>45587.91542797396</v>
      </c>
      <c r="AT34" s="3">
        <f t="shared" si="25"/>
        <v>32305.047845932888</v>
      </c>
      <c r="AU34" s="3">
        <f t="shared" si="26"/>
        <v>77892.963273906847</v>
      </c>
      <c r="AV34" s="7">
        <f t="shared" si="12"/>
        <v>5.792978132983307E-2</v>
      </c>
    </row>
    <row r="35" spans="1:48" ht="15" customHeight="1" x14ac:dyDescent="0.35">
      <c r="A35" t="s">
        <v>62</v>
      </c>
      <c r="B35" t="s">
        <v>52</v>
      </c>
      <c r="C35">
        <v>103566</v>
      </c>
      <c r="D35">
        <v>68961</v>
      </c>
      <c r="E35">
        <v>34605</v>
      </c>
      <c r="F35">
        <v>65894</v>
      </c>
      <c r="G35">
        <v>33307</v>
      </c>
      <c r="H35">
        <v>689</v>
      </c>
      <c r="I35">
        <v>1626</v>
      </c>
      <c r="J35">
        <v>0.01</v>
      </c>
      <c r="K35">
        <v>4.7E-2</v>
      </c>
      <c r="L35">
        <v>1.4999999999999999E-2</v>
      </c>
      <c r="M35">
        <v>7.3999999999999996E-2</v>
      </c>
      <c r="N35">
        <v>2.1999999999999999E-2</v>
      </c>
      <c r="O35">
        <v>65205</v>
      </c>
      <c r="P35">
        <v>31681</v>
      </c>
      <c r="Q35">
        <v>65205.046292863903</v>
      </c>
      <c r="R35">
        <v>31680.9380489664</v>
      </c>
      <c r="S35">
        <v>71303.072271825498</v>
      </c>
      <c r="T35">
        <v>29151.201331115099</v>
      </c>
      <c r="U35">
        <v>73968.132241123007</v>
      </c>
      <c r="V35">
        <v>30434.136656656199</v>
      </c>
      <c r="W35">
        <v>72023</v>
      </c>
      <c r="X35">
        <v>75095</v>
      </c>
      <c r="Y35">
        <v>30589</v>
      </c>
      <c r="Z35">
        <v>32866</v>
      </c>
      <c r="AA35" s="10"/>
      <c r="AB35" s="10"/>
      <c r="AC35">
        <v>6129</v>
      </c>
      <c r="AD35">
        <v>-2718</v>
      </c>
      <c r="AE35" s="3">
        <v>3072</v>
      </c>
      <c r="AF35" s="3">
        <v>2277</v>
      </c>
      <c r="AG35">
        <v>3411</v>
      </c>
      <c r="AH35" s="3">
        <f t="shared" si="13"/>
        <v>5349</v>
      </c>
      <c r="AI35" s="7">
        <f t="shared" si="14"/>
        <v>5.1648224320723017E-2</v>
      </c>
      <c r="AJ35" s="8">
        <f t="shared" si="15"/>
        <v>719.92772817450168</v>
      </c>
      <c r="AK35" s="8">
        <f t="shared" si="16"/>
        <v>1437.7986688849014</v>
      </c>
      <c r="AL35" s="8">
        <f t="shared" si="17"/>
        <v>2157.7263970594031</v>
      </c>
      <c r="AM35" s="8">
        <f t="shared" si="18"/>
        <v>1126.8677588769933</v>
      </c>
      <c r="AN35" s="8">
        <f t="shared" si="19"/>
        <v>2431.8633433438008</v>
      </c>
      <c r="AO35" s="8">
        <f t="shared" si="20"/>
        <v>3558.7311022207941</v>
      </c>
      <c r="AP35" s="9">
        <f t="shared" si="21"/>
        <v>406.94003070249164</v>
      </c>
      <c r="AQ35" s="9">
        <f t="shared" si="22"/>
        <v>994.06467445889939</v>
      </c>
      <c r="AR35" s="8">
        <f t="shared" si="23"/>
        <v>1401.004705161391</v>
      </c>
      <c r="AS35" s="3">
        <f t="shared" si="24"/>
        <v>2665.0599692975084</v>
      </c>
      <c r="AT35" s="3">
        <f t="shared" si="25"/>
        <v>1282.9353255411006</v>
      </c>
      <c r="AU35" s="3">
        <f t="shared" si="26"/>
        <v>3947.995294838609</v>
      </c>
      <c r="AV35" s="7">
        <f t="shared" si="12"/>
        <v>4.0748872848900865E-2</v>
      </c>
    </row>
    <row r="36" spans="1:48" ht="15" customHeight="1" x14ac:dyDescent="0.35">
      <c r="A36" t="s">
        <v>62</v>
      </c>
      <c r="B36" t="s">
        <v>53</v>
      </c>
      <c r="C36">
        <v>17530</v>
      </c>
      <c r="D36">
        <v>12190</v>
      </c>
      <c r="E36">
        <v>5340</v>
      </c>
      <c r="F36">
        <v>6424</v>
      </c>
      <c r="G36">
        <v>2849</v>
      </c>
      <c r="H36">
        <v>63</v>
      </c>
      <c r="I36">
        <v>278</v>
      </c>
      <c r="J36">
        <v>5.0000000000000001E-3</v>
      </c>
      <c r="K36">
        <v>5.1999999999999998E-2</v>
      </c>
      <c r="L36">
        <v>1.4999999999999999E-2</v>
      </c>
      <c r="M36">
        <v>7.3999999999999996E-2</v>
      </c>
      <c r="N36">
        <v>1.9E-2</v>
      </c>
      <c r="O36">
        <v>6361</v>
      </c>
      <c r="P36">
        <v>2571</v>
      </c>
      <c r="Q36">
        <v>6361.0853356592697</v>
      </c>
      <c r="R36">
        <v>2570.9044881109398</v>
      </c>
      <c r="S36">
        <v>7148.9172888952999</v>
      </c>
      <c r="T36">
        <v>1974.9404773101401</v>
      </c>
      <c r="U36">
        <v>7239.0094216871303</v>
      </c>
      <c r="V36">
        <v>2140.9734469253399</v>
      </c>
      <c r="W36">
        <v>7185</v>
      </c>
      <c r="X36">
        <v>7349</v>
      </c>
      <c r="Y36">
        <v>2083</v>
      </c>
      <c r="Z36">
        <v>2312</v>
      </c>
      <c r="AA36" s="11">
        <f>C36*0.01</f>
        <v>175.3</v>
      </c>
      <c r="AB36" s="12">
        <f>W36/(W36+Y36)</f>
        <v>0.77524816573154942</v>
      </c>
      <c r="AC36">
        <v>761</v>
      </c>
      <c r="AD36">
        <v>-766</v>
      </c>
      <c r="AE36" s="3">
        <v>299.90100345274061</v>
      </c>
      <c r="AF36" s="3">
        <v>268.3989965472594</v>
      </c>
      <c r="AG36">
        <v>-5</v>
      </c>
      <c r="AH36" s="3">
        <f t="shared" si="13"/>
        <v>568.29999999999995</v>
      </c>
      <c r="AI36" s="7">
        <f t="shared" si="14"/>
        <v>3.2418710781517396E-2</v>
      </c>
      <c r="AJ36" s="8">
        <f t="shared" si="15"/>
        <v>36.082711104700138</v>
      </c>
      <c r="AK36" s="8">
        <f t="shared" si="16"/>
        <v>108.05952268985993</v>
      </c>
      <c r="AL36" s="8">
        <f t="shared" si="17"/>
        <v>144.14223379456007</v>
      </c>
      <c r="AM36" s="8">
        <f t="shared" si="18"/>
        <v>109.99057831286973</v>
      </c>
      <c r="AN36" s="8">
        <f t="shared" si="19"/>
        <v>171.02655307466011</v>
      </c>
      <c r="AO36" s="8">
        <f t="shared" si="20"/>
        <v>281.01713138752984</v>
      </c>
      <c r="AP36" s="9">
        <f t="shared" si="21"/>
        <v>73.907867208169591</v>
      </c>
      <c r="AQ36" s="9">
        <f t="shared" si="22"/>
        <v>62.967030384800182</v>
      </c>
      <c r="AR36" s="8">
        <f t="shared" si="23"/>
        <v>136.87489759296977</v>
      </c>
      <c r="AS36" s="3">
        <f t="shared" si="24"/>
        <v>90.092132791830409</v>
      </c>
      <c r="AT36" s="3">
        <f t="shared" si="25"/>
        <v>166.03296961519982</v>
      </c>
      <c r="AU36" s="3">
        <f t="shared" si="26"/>
        <v>256.12510240703023</v>
      </c>
      <c r="AV36" s="7">
        <f t="shared" si="12"/>
        <v>2.8675000269483903E-2</v>
      </c>
    </row>
    <row r="37" spans="1:48" ht="15" customHeight="1" x14ac:dyDescent="0.35">
      <c r="A37" t="s">
        <v>62</v>
      </c>
      <c r="B37" t="s">
        <v>54</v>
      </c>
      <c r="C37">
        <v>143944</v>
      </c>
      <c r="D37">
        <v>87847</v>
      </c>
      <c r="E37">
        <v>56097</v>
      </c>
      <c r="F37">
        <v>85008</v>
      </c>
      <c r="G37">
        <v>54617</v>
      </c>
      <c r="H37">
        <v>669</v>
      </c>
      <c r="I37">
        <v>2353</v>
      </c>
      <c r="J37">
        <v>8.0000000000000002E-3</v>
      </c>
      <c r="K37">
        <v>4.2000000000000003E-2</v>
      </c>
      <c r="L37">
        <v>1.4999999999999999E-2</v>
      </c>
      <c r="M37">
        <v>7.3999999999999996E-2</v>
      </c>
      <c r="N37">
        <v>2.1000000000000001E-2</v>
      </c>
      <c r="O37">
        <v>84339</v>
      </c>
      <c r="P37">
        <v>52264</v>
      </c>
      <c r="Q37">
        <v>84338.991231210297</v>
      </c>
      <c r="R37">
        <v>52263.9516619028</v>
      </c>
      <c r="S37">
        <v>89344.062480097098</v>
      </c>
      <c r="T37">
        <v>56272.115082322998</v>
      </c>
      <c r="U37">
        <v>97199.748467839498</v>
      </c>
      <c r="V37">
        <v>62554.849741213897</v>
      </c>
      <c r="W37">
        <v>90065</v>
      </c>
      <c r="X37">
        <v>98680</v>
      </c>
      <c r="Y37">
        <v>58739</v>
      </c>
      <c r="Z37">
        <v>67554</v>
      </c>
      <c r="AA37" s="10"/>
      <c r="AB37" s="10"/>
      <c r="AC37">
        <v>5057</v>
      </c>
      <c r="AD37">
        <v>4122</v>
      </c>
      <c r="AE37" s="3">
        <v>8615</v>
      </c>
      <c r="AF37" s="3">
        <v>8815</v>
      </c>
      <c r="AG37">
        <v>9179</v>
      </c>
      <c r="AH37" s="3">
        <f t="shared" si="13"/>
        <v>17430</v>
      </c>
      <c r="AI37" s="7">
        <f t="shared" si="14"/>
        <v>0.12108875673873173</v>
      </c>
      <c r="AJ37" s="8">
        <f t="shared" si="15"/>
        <v>720.93751990290184</v>
      </c>
      <c r="AK37" s="8">
        <f t="shared" si="16"/>
        <v>2466.8849176770018</v>
      </c>
      <c r="AL37" s="8">
        <f t="shared" si="17"/>
        <v>3187.8224375799036</v>
      </c>
      <c r="AM37" s="8">
        <f t="shared" si="18"/>
        <v>1480.2515321605024</v>
      </c>
      <c r="AN37" s="8">
        <f t="shared" si="19"/>
        <v>4999.1502587861032</v>
      </c>
      <c r="AO37" s="8">
        <f t="shared" si="20"/>
        <v>6479.4017909466056</v>
      </c>
      <c r="AP37" s="9">
        <f t="shared" si="21"/>
        <v>759.31401225760055</v>
      </c>
      <c r="AQ37" s="9">
        <f t="shared" si="22"/>
        <v>2532.2653411091014</v>
      </c>
      <c r="AR37" s="8">
        <f t="shared" si="23"/>
        <v>3291.579353366702</v>
      </c>
      <c r="AS37" s="3">
        <f t="shared" si="24"/>
        <v>7855.6859877423994</v>
      </c>
      <c r="AT37" s="3">
        <f t="shared" si="25"/>
        <v>6282.7346588908986</v>
      </c>
      <c r="AU37" s="3">
        <f t="shared" si="26"/>
        <v>14138.420646633298</v>
      </c>
      <c r="AV37" s="7">
        <f t="shared" si="12"/>
        <v>0.10350007427826108</v>
      </c>
    </row>
    <row r="38" spans="1:48" ht="15" customHeight="1" x14ac:dyDescent="0.35">
      <c r="A38" t="s">
        <v>62</v>
      </c>
      <c r="B38" t="s">
        <v>55</v>
      </c>
      <c r="C38">
        <v>117872</v>
      </c>
      <c r="D38">
        <v>77046</v>
      </c>
      <c r="E38">
        <v>40826</v>
      </c>
      <c r="F38">
        <v>75308</v>
      </c>
      <c r="G38">
        <v>39836</v>
      </c>
      <c r="H38">
        <v>514</v>
      </c>
      <c r="I38">
        <v>1866</v>
      </c>
      <c r="J38">
        <v>7.0000000000000001E-3</v>
      </c>
      <c r="K38">
        <v>4.5999999999999999E-2</v>
      </c>
      <c r="L38">
        <v>1.4999999999999999E-2</v>
      </c>
      <c r="M38">
        <v>7.3999999999999996E-2</v>
      </c>
      <c r="N38">
        <v>0.02</v>
      </c>
      <c r="O38">
        <v>74794</v>
      </c>
      <c r="P38">
        <v>37970</v>
      </c>
      <c r="Q38">
        <v>74793.842841691105</v>
      </c>
      <c r="R38">
        <v>37970.168011408001</v>
      </c>
      <c r="S38">
        <v>83110.1616458098</v>
      </c>
      <c r="T38">
        <v>34940.9263321861</v>
      </c>
      <c r="U38">
        <v>88257.203439416699</v>
      </c>
      <c r="V38">
        <v>36007.094807177004</v>
      </c>
      <c r="W38">
        <v>83696</v>
      </c>
      <c r="X38">
        <v>89601</v>
      </c>
      <c r="Y38">
        <v>36626</v>
      </c>
      <c r="Z38">
        <v>38885</v>
      </c>
      <c r="AA38" s="10"/>
      <c r="AB38" s="10"/>
      <c r="AC38">
        <v>8388</v>
      </c>
      <c r="AD38">
        <v>-3210</v>
      </c>
      <c r="AE38" s="3">
        <v>5905</v>
      </c>
      <c r="AF38" s="3">
        <v>2259</v>
      </c>
      <c r="AG38">
        <v>5178</v>
      </c>
      <c r="AH38" s="3">
        <f t="shared" si="13"/>
        <v>8164</v>
      </c>
      <c r="AI38" s="7">
        <f t="shared" si="14"/>
        <v>6.9261571874575809E-2</v>
      </c>
      <c r="AJ38" s="8">
        <f t="shared" si="15"/>
        <v>585.83835419020033</v>
      </c>
      <c r="AK38" s="8">
        <f t="shared" si="16"/>
        <v>1685.0736678139001</v>
      </c>
      <c r="AL38" s="8">
        <f t="shared" si="17"/>
        <v>2270.9120220041004</v>
      </c>
      <c r="AM38" s="8">
        <f t="shared" si="18"/>
        <v>1343.7965605833015</v>
      </c>
      <c r="AN38" s="8">
        <f t="shared" si="19"/>
        <v>2877.9051928229965</v>
      </c>
      <c r="AO38" s="8">
        <f t="shared" si="20"/>
        <v>4221.7017534062979</v>
      </c>
      <c r="AP38" s="9">
        <f t="shared" si="21"/>
        <v>757.95820639310114</v>
      </c>
      <c r="AQ38" s="9">
        <f t="shared" si="22"/>
        <v>1192.8315250090964</v>
      </c>
      <c r="AR38" s="8">
        <f t="shared" si="23"/>
        <v>1950.7897314021975</v>
      </c>
      <c r="AS38" s="3">
        <f t="shared" si="24"/>
        <v>5147.0417936068989</v>
      </c>
      <c r="AT38" s="3">
        <f t="shared" si="25"/>
        <v>1066.1684749909036</v>
      </c>
      <c r="AU38" s="3">
        <f t="shared" si="26"/>
        <v>6213.2102685978025</v>
      </c>
      <c r="AV38" s="7">
        <f t="shared" si="12"/>
        <v>5.509923617996703E-2</v>
      </c>
    </row>
    <row r="39" spans="1:48" ht="15" customHeight="1" x14ac:dyDescent="0.35">
      <c r="A39" t="s">
        <v>62</v>
      </c>
      <c r="B39" t="s">
        <v>56</v>
      </c>
      <c r="C39">
        <v>12169</v>
      </c>
      <c r="D39">
        <v>6983</v>
      </c>
      <c r="E39">
        <v>5186</v>
      </c>
      <c r="F39">
        <v>3335</v>
      </c>
      <c r="G39">
        <v>2477</v>
      </c>
      <c r="H39">
        <v>63</v>
      </c>
      <c r="I39">
        <v>271</v>
      </c>
      <c r="J39">
        <v>8.9999999999999993E-3</v>
      </c>
      <c r="K39">
        <v>5.1999999999999998E-2</v>
      </c>
      <c r="L39">
        <v>1.4999999999999999E-2</v>
      </c>
      <c r="M39">
        <v>7.3999999999999996E-2</v>
      </c>
      <c r="N39">
        <v>2.7E-2</v>
      </c>
      <c r="O39">
        <v>3272</v>
      </c>
      <c r="P39">
        <v>2206</v>
      </c>
      <c r="Q39">
        <v>3272.0956906971001</v>
      </c>
      <c r="R39">
        <v>2205.88850420566</v>
      </c>
      <c r="S39">
        <v>4318.9671235542401</v>
      </c>
      <c r="T39">
        <v>1417.5152422501401</v>
      </c>
      <c r="U39">
        <v>4837.7503637095297</v>
      </c>
      <c r="V39">
        <v>1684.7529655158701</v>
      </c>
      <c r="W39">
        <v>4358</v>
      </c>
      <c r="X39">
        <v>4911</v>
      </c>
      <c r="Y39">
        <v>1495</v>
      </c>
      <c r="Z39">
        <v>1819</v>
      </c>
      <c r="AA39" s="11">
        <f>C39*0.01</f>
        <v>121.69</v>
      </c>
      <c r="AB39" s="12">
        <f>W39/(W39+Y39)</f>
        <v>0.74457543140269944</v>
      </c>
      <c r="AC39">
        <v>1023</v>
      </c>
      <c r="AD39">
        <v>-982</v>
      </c>
      <c r="AE39" s="3">
        <v>643.60738424739452</v>
      </c>
      <c r="AF39" s="3">
        <v>355.08261575260553</v>
      </c>
      <c r="AG39">
        <v>41</v>
      </c>
      <c r="AH39" s="3">
        <f t="shared" si="13"/>
        <v>998.69</v>
      </c>
      <c r="AI39" s="7">
        <f t="shared" si="14"/>
        <v>8.2068370449502839E-2</v>
      </c>
      <c r="AJ39" s="8">
        <f t="shared" si="15"/>
        <v>39.032876445759939</v>
      </c>
      <c r="AK39" s="8">
        <f t="shared" si="16"/>
        <v>77.484757749859909</v>
      </c>
      <c r="AL39" s="8">
        <f t="shared" si="17"/>
        <v>116.51763419561985</v>
      </c>
      <c r="AM39" s="8">
        <f t="shared" si="18"/>
        <v>73.249636290470335</v>
      </c>
      <c r="AN39" s="8">
        <f t="shared" si="19"/>
        <v>134.24703448412993</v>
      </c>
      <c r="AO39" s="8">
        <f t="shared" si="20"/>
        <v>207.49667077460026</v>
      </c>
      <c r="AP39" s="9">
        <f t="shared" si="21"/>
        <v>34.216759844710396</v>
      </c>
      <c r="AQ39" s="9">
        <f t="shared" si="22"/>
        <v>56.762276734270017</v>
      </c>
      <c r="AR39" s="8">
        <f t="shared" si="23"/>
        <v>90.979036578980413</v>
      </c>
      <c r="AS39" s="3">
        <f t="shared" si="24"/>
        <v>518.7832401552896</v>
      </c>
      <c r="AT39" s="3">
        <f t="shared" si="25"/>
        <v>267.23772326572998</v>
      </c>
      <c r="AU39" s="3">
        <f t="shared" si="26"/>
        <v>786.02096342101959</v>
      </c>
      <c r="AV39" s="7">
        <f t="shared" si="12"/>
        <v>0.14348684983954355</v>
      </c>
    </row>
    <row r="40" spans="1:48" ht="15" customHeight="1" x14ac:dyDescent="0.35">
      <c r="A40" t="s">
        <v>62</v>
      </c>
      <c r="B40" t="s">
        <v>57</v>
      </c>
      <c r="C40">
        <v>120088</v>
      </c>
      <c r="D40">
        <v>84317</v>
      </c>
      <c r="E40">
        <v>35771</v>
      </c>
      <c r="F40">
        <v>80800</v>
      </c>
      <c r="G40">
        <v>34554</v>
      </c>
      <c r="H40">
        <v>763</v>
      </c>
      <c r="I40">
        <v>1687</v>
      </c>
      <c r="J40">
        <v>8.9999999999999993E-3</v>
      </c>
      <c r="K40">
        <v>4.7E-2</v>
      </c>
      <c r="L40">
        <v>1.4999999999999999E-2</v>
      </c>
      <c r="M40">
        <v>7.3999999999999996E-2</v>
      </c>
      <c r="N40">
        <v>0.02</v>
      </c>
      <c r="O40">
        <v>80037</v>
      </c>
      <c r="P40">
        <v>32867</v>
      </c>
      <c r="Q40">
        <v>80036.921734777701</v>
      </c>
      <c r="R40">
        <v>32867.069843039702</v>
      </c>
      <c r="S40">
        <v>88352.419179354998</v>
      </c>
      <c r="T40">
        <v>30381.9193114027</v>
      </c>
      <c r="U40">
        <v>93008.629261894806</v>
      </c>
      <c r="V40">
        <v>32494.927359350299</v>
      </c>
      <c r="W40">
        <v>89155</v>
      </c>
      <c r="X40">
        <v>94425</v>
      </c>
      <c r="Y40">
        <v>31880</v>
      </c>
      <c r="Z40">
        <v>35092</v>
      </c>
      <c r="AA40" s="10"/>
      <c r="AB40" s="10"/>
      <c r="AC40">
        <v>8355</v>
      </c>
      <c r="AD40">
        <v>-2674</v>
      </c>
      <c r="AE40" s="3">
        <v>5270</v>
      </c>
      <c r="AF40" s="3">
        <v>3212</v>
      </c>
      <c r="AG40">
        <v>5681</v>
      </c>
      <c r="AH40" s="3">
        <f t="shared" si="13"/>
        <v>8482</v>
      </c>
      <c r="AI40" s="7">
        <f t="shared" si="14"/>
        <v>7.0631536872959824E-2</v>
      </c>
      <c r="AJ40" s="8">
        <f t="shared" si="15"/>
        <v>802.58082064500195</v>
      </c>
      <c r="AK40" s="8">
        <f t="shared" si="16"/>
        <v>1498.0806885972997</v>
      </c>
      <c r="AL40" s="8">
        <f t="shared" si="17"/>
        <v>2300.6615092423017</v>
      </c>
      <c r="AM40" s="8">
        <f t="shared" si="18"/>
        <v>1416.3707381051936</v>
      </c>
      <c r="AN40" s="8">
        <f t="shared" si="19"/>
        <v>2597.0726406497015</v>
      </c>
      <c r="AO40" s="8">
        <f t="shared" si="20"/>
        <v>4013.4433787548951</v>
      </c>
      <c r="AP40" s="9">
        <f t="shared" si="21"/>
        <v>613.78991746019165</v>
      </c>
      <c r="AQ40" s="9">
        <f t="shared" si="22"/>
        <v>1098.9919520524018</v>
      </c>
      <c r="AR40" s="8">
        <f t="shared" si="23"/>
        <v>1712.7818695125934</v>
      </c>
      <c r="AS40" s="3">
        <f t="shared" si="24"/>
        <v>4656.2100825398084</v>
      </c>
      <c r="AT40" s="3">
        <f t="shared" si="25"/>
        <v>2113.0080479475982</v>
      </c>
      <c r="AU40" s="3">
        <f t="shared" si="26"/>
        <v>6769.2181304874066</v>
      </c>
      <c r="AV40" s="7">
        <f t="shared" si="12"/>
        <v>5.9955520889316646E-2</v>
      </c>
    </row>
    <row r="41" spans="1:48" ht="15" customHeight="1" x14ac:dyDescent="0.35">
      <c r="A41" t="s">
        <v>62</v>
      </c>
      <c r="B41" t="s">
        <v>58</v>
      </c>
      <c r="C41">
        <v>263278</v>
      </c>
      <c r="D41">
        <v>160614</v>
      </c>
      <c r="E41">
        <v>102664</v>
      </c>
      <c r="F41">
        <v>154439</v>
      </c>
      <c r="G41">
        <v>99010</v>
      </c>
      <c r="H41">
        <v>1763</v>
      </c>
      <c r="I41">
        <v>4882</v>
      </c>
      <c r="J41">
        <v>1.0999999999999999E-2</v>
      </c>
      <c r="K41">
        <v>4.8000000000000001E-2</v>
      </c>
      <c r="L41">
        <v>1.4999999999999999E-2</v>
      </c>
      <c r="M41">
        <v>7.3999999999999996E-2</v>
      </c>
      <c r="N41">
        <v>2.5000000000000001E-2</v>
      </c>
      <c r="O41">
        <v>152676</v>
      </c>
      <c r="P41">
        <v>94128</v>
      </c>
      <c r="Q41">
        <v>152676.07736264801</v>
      </c>
      <c r="R41">
        <v>94127.8977168899</v>
      </c>
      <c r="S41">
        <v>159593.989120707</v>
      </c>
      <c r="T41">
        <v>92816.871422371201</v>
      </c>
      <c r="U41">
        <v>162024.02792686399</v>
      </c>
      <c r="V41">
        <v>95531.808456335697</v>
      </c>
      <c r="W41">
        <v>161369</v>
      </c>
      <c r="X41">
        <v>164491</v>
      </c>
      <c r="Y41">
        <v>97497</v>
      </c>
      <c r="Z41">
        <v>103166</v>
      </c>
      <c r="AA41" s="5">
        <v>1673</v>
      </c>
      <c r="AB41" s="6">
        <v>0.62</v>
      </c>
      <c r="AC41">
        <v>6930</v>
      </c>
      <c r="AD41">
        <v>-1513</v>
      </c>
      <c r="AE41" s="3">
        <v>4159.26</v>
      </c>
      <c r="AF41" s="3">
        <v>6304.74</v>
      </c>
      <c r="AG41">
        <v>5417</v>
      </c>
      <c r="AH41" s="3">
        <f t="shared" si="13"/>
        <v>10464</v>
      </c>
      <c r="AI41" s="7">
        <f t="shared" si="14"/>
        <v>3.9745060354454229E-2</v>
      </c>
      <c r="AJ41" s="8">
        <f t="shared" si="15"/>
        <v>1775.0108792929968</v>
      </c>
      <c r="AK41" s="8">
        <f t="shared" si="16"/>
        <v>4680.1285776287987</v>
      </c>
      <c r="AL41" s="8">
        <f t="shared" si="17"/>
        <v>6455.1394569217955</v>
      </c>
      <c r="AM41" s="8">
        <f t="shared" si="18"/>
        <v>2466.9720731360139</v>
      </c>
      <c r="AN41" s="8">
        <f t="shared" si="19"/>
        <v>7634.191543664303</v>
      </c>
      <c r="AO41" s="8">
        <f t="shared" si="20"/>
        <v>10101.163616800317</v>
      </c>
      <c r="AP41" s="9">
        <f t="shared" si="21"/>
        <v>691.9611938430171</v>
      </c>
      <c r="AQ41" s="9">
        <f t="shared" si="22"/>
        <v>2954.0629660355044</v>
      </c>
      <c r="AR41" s="8">
        <f t="shared" si="23"/>
        <v>3646.0241598785215</v>
      </c>
      <c r="AS41" s="3">
        <f t="shared" si="24"/>
        <v>2430.0388061569829</v>
      </c>
      <c r="AT41" s="3">
        <f t="shared" si="25"/>
        <v>2714.9370339644956</v>
      </c>
      <c r="AU41" s="3">
        <f t="shared" si="26"/>
        <v>5144.9758401214785</v>
      </c>
      <c r="AV41" s="7">
        <f t="shared" si="12"/>
        <v>2.0846403786492433E-2</v>
      </c>
    </row>
    <row r="42" spans="1:48" ht="15" customHeight="1" x14ac:dyDescent="0.35">
      <c r="A42" t="s">
        <v>62</v>
      </c>
      <c r="B42" t="s">
        <v>59</v>
      </c>
      <c r="C42">
        <v>279135</v>
      </c>
      <c r="D42">
        <v>174151</v>
      </c>
      <c r="E42">
        <v>104984</v>
      </c>
      <c r="F42">
        <v>165480</v>
      </c>
      <c r="G42">
        <v>100508</v>
      </c>
      <c r="H42">
        <v>1519</v>
      </c>
      <c r="I42">
        <v>4443</v>
      </c>
      <c r="J42">
        <v>8.9999999999999993E-3</v>
      </c>
      <c r="K42">
        <v>4.2000000000000003E-2</v>
      </c>
      <c r="L42">
        <v>1.4999999999999999E-2</v>
      </c>
      <c r="M42">
        <v>7.3999999999999996E-2</v>
      </c>
      <c r="N42">
        <v>2.1000000000000001E-2</v>
      </c>
      <c r="O42">
        <v>163961</v>
      </c>
      <c r="P42">
        <v>96065</v>
      </c>
      <c r="Q42">
        <v>163961.05242960699</v>
      </c>
      <c r="R42">
        <v>96064.979435581903</v>
      </c>
      <c r="S42">
        <v>177283.087593381</v>
      </c>
      <c r="T42">
        <v>88785.936293129504</v>
      </c>
      <c r="U42">
        <v>182849.16709161099</v>
      </c>
      <c r="V42">
        <v>90688.973029376197</v>
      </c>
      <c r="W42">
        <v>178893</v>
      </c>
      <c r="X42">
        <v>185634</v>
      </c>
      <c r="Y42">
        <v>92678</v>
      </c>
      <c r="Z42">
        <v>97936</v>
      </c>
      <c r="AC42">
        <v>13413</v>
      </c>
      <c r="AD42">
        <v>-7830</v>
      </c>
      <c r="AE42" s="3">
        <v>6741</v>
      </c>
      <c r="AF42" s="3">
        <v>5258</v>
      </c>
      <c r="AG42">
        <v>5583</v>
      </c>
      <c r="AH42" s="3">
        <f t="shared" si="13"/>
        <v>11999</v>
      </c>
      <c r="AI42" s="7">
        <f t="shared" si="14"/>
        <v>4.2986368603005712E-2</v>
      </c>
      <c r="AJ42" s="8">
        <f t="shared" si="15"/>
        <v>1609.9124066189979</v>
      </c>
      <c r="AK42" s="8">
        <f t="shared" si="16"/>
        <v>3892.0637068704964</v>
      </c>
      <c r="AL42" s="8">
        <f t="shared" si="17"/>
        <v>5501.9761134894943</v>
      </c>
      <c r="AM42" s="8">
        <f t="shared" si="18"/>
        <v>2784.832908389013</v>
      </c>
      <c r="AN42" s="8">
        <f t="shared" si="19"/>
        <v>7247.0269706238032</v>
      </c>
      <c r="AO42" s="8">
        <f t="shared" si="20"/>
        <v>10031.859879012816</v>
      </c>
      <c r="AP42" s="9">
        <f t="shared" si="21"/>
        <v>1174.9205017700151</v>
      </c>
      <c r="AQ42" s="9">
        <f t="shared" si="22"/>
        <v>3354.9632637533068</v>
      </c>
      <c r="AR42" s="8">
        <f t="shared" si="23"/>
        <v>4529.8837655233219</v>
      </c>
      <c r="AS42" s="3">
        <f t="shared" si="24"/>
        <v>5566.0794982299849</v>
      </c>
      <c r="AT42" s="3">
        <f t="shared" si="25"/>
        <v>1903.0367362466932</v>
      </c>
      <c r="AU42" s="3">
        <f t="shared" si="26"/>
        <v>7469.1162344766781</v>
      </c>
      <c r="AV42" s="7">
        <f t="shared" si="12"/>
        <v>2.8724497682834325E-2</v>
      </c>
    </row>
    <row r="43" spans="1:48" ht="15" customHeight="1" x14ac:dyDescent="0.35">
      <c r="A43" t="s">
        <v>62</v>
      </c>
      <c r="B43" t="s">
        <v>60</v>
      </c>
      <c r="C43">
        <v>2998537</v>
      </c>
      <c r="D43">
        <v>1793189</v>
      </c>
      <c r="E43">
        <v>1205348</v>
      </c>
      <c r="F43">
        <v>1675677</v>
      </c>
      <c r="G43">
        <v>1146161</v>
      </c>
      <c r="H43">
        <v>15635</v>
      </c>
      <c r="I43">
        <v>56978</v>
      </c>
      <c r="J43">
        <v>9.3305571419790307E-3</v>
      </c>
      <c r="K43">
        <v>4.9712038710093998E-2</v>
      </c>
      <c r="L43">
        <v>1.4999999999999999E-2</v>
      </c>
      <c r="M43">
        <v>7.3999999999999996E-2</v>
      </c>
      <c r="N43">
        <v>2.5732519017746602E-2</v>
      </c>
      <c r="O43">
        <v>1660042</v>
      </c>
      <c r="P43">
        <v>1089183</v>
      </c>
      <c r="Q43">
        <v>1660041.92536355</v>
      </c>
      <c r="R43">
        <v>1089182.9185498201</v>
      </c>
      <c r="S43">
        <v>1777759.3189262</v>
      </c>
      <c r="T43">
        <v>1080953.47987341</v>
      </c>
      <c r="U43">
        <v>1855348.8958306501</v>
      </c>
      <c r="V43">
        <v>1132297.92597759</v>
      </c>
      <c r="W43">
        <v>1793386</v>
      </c>
      <c r="X43">
        <v>1883603</v>
      </c>
      <c r="Y43">
        <v>1134377</v>
      </c>
      <c r="Z43">
        <v>1222784</v>
      </c>
      <c r="AC43">
        <v>117709</v>
      </c>
      <c r="AD43">
        <v>-11784</v>
      </c>
      <c r="AE43" s="3">
        <v>97354.438387700138</v>
      </c>
      <c r="AF43" s="3">
        <v>90863.551612299867</v>
      </c>
      <c r="AG43">
        <v>105925</v>
      </c>
      <c r="AH43" s="3">
        <f t="shared" si="13"/>
        <v>188217.99</v>
      </c>
      <c r="AI43" s="7">
        <f t="shared" si="14"/>
        <v>6.27699408078006E-2</v>
      </c>
      <c r="AJ43" s="8">
        <f t="shared" si="15"/>
        <v>15626.681073799962</v>
      </c>
      <c r="AK43" s="8">
        <f t="shared" si="16"/>
        <v>53423.52012659004</v>
      </c>
      <c r="AL43" s="8">
        <f t="shared" si="17"/>
        <v>69050.201200390002</v>
      </c>
      <c r="AM43" s="8">
        <f t="shared" si="18"/>
        <v>28254.104169349885</v>
      </c>
      <c r="AN43" s="8">
        <f t="shared" si="19"/>
        <v>90486.074022409972</v>
      </c>
      <c r="AO43" s="8">
        <f t="shared" si="20"/>
        <v>118740.17819175986</v>
      </c>
      <c r="AP43" s="9">
        <f t="shared" si="21"/>
        <v>12627.423095549922</v>
      </c>
      <c r="AQ43" s="9">
        <f t="shared" si="22"/>
        <v>37062.553895819932</v>
      </c>
      <c r="AR43" s="8">
        <f t="shared" si="23"/>
        <v>49689.976991369855</v>
      </c>
      <c r="AS43" s="3">
        <f t="shared" si="24"/>
        <v>77589.576904450078</v>
      </c>
      <c r="AT43" s="3">
        <f t="shared" si="25"/>
        <v>51344.446104180068</v>
      </c>
      <c r="AU43" s="3">
        <f t="shared" si="26"/>
        <v>128934.02300863015</v>
      </c>
      <c r="AV43" s="7">
        <f t="shared" si="12"/>
        <v>4.6898316074031825E-2</v>
      </c>
    </row>
    <row r="44" spans="1:48" ht="15" customHeight="1" x14ac:dyDescent="0.35">
      <c r="A44" s="13" t="s">
        <v>63</v>
      </c>
      <c r="B44" s="13" t="s">
        <v>47</v>
      </c>
      <c r="C44" s="14">
        <v>69759</v>
      </c>
      <c r="D44" s="14">
        <v>46395</v>
      </c>
      <c r="E44" s="14">
        <v>23364</v>
      </c>
      <c r="F44" s="14">
        <v>38614</v>
      </c>
      <c r="G44" s="14">
        <v>20534</v>
      </c>
      <c r="H44" s="13">
        <v>608</v>
      </c>
      <c r="I44" s="14">
        <v>1525</v>
      </c>
      <c r="J44" s="15">
        <v>1.2999999999999999E-2</v>
      </c>
      <c r="K44" s="15">
        <v>6.5000000000000002E-2</v>
      </c>
      <c r="L44" s="15">
        <v>1.4999999999999999E-2</v>
      </c>
      <c r="M44" s="15">
        <v>7.3999999999999996E-2</v>
      </c>
      <c r="N44" s="15">
        <v>3.1E-2</v>
      </c>
      <c r="O44" s="14">
        <v>38006</v>
      </c>
      <c r="P44" s="14">
        <v>19009</v>
      </c>
      <c r="Q44" s="14">
        <v>38006</v>
      </c>
      <c r="R44" s="14">
        <v>19009</v>
      </c>
      <c r="S44" s="14">
        <v>39471</v>
      </c>
      <c r="T44" s="14">
        <v>16857</v>
      </c>
      <c r="U44" s="14">
        <v>38445</v>
      </c>
      <c r="V44" s="14">
        <v>16389</v>
      </c>
      <c r="W44" s="14">
        <v>39991</v>
      </c>
      <c r="X44" s="14">
        <v>38951</v>
      </c>
      <c r="Y44" s="14">
        <v>18029</v>
      </c>
      <c r="Z44" s="14">
        <v>17528</v>
      </c>
      <c r="AA44" s="14"/>
      <c r="AB44" s="14"/>
      <c r="AC44" s="14">
        <v>1377</v>
      </c>
      <c r="AD44" s="14">
        <v>-2505</v>
      </c>
      <c r="AE44" s="3">
        <v>-1040</v>
      </c>
      <c r="AF44" s="3">
        <v>-501</v>
      </c>
      <c r="AG44" s="14">
        <v>-1128</v>
      </c>
      <c r="AH44" s="3">
        <f t="shared" si="13"/>
        <v>-1541</v>
      </c>
      <c r="AI44" s="7">
        <f t="shared" si="14"/>
        <v>-2.2090339597757996E-2</v>
      </c>
      <c r="AJ44" s="8">
        <f t="shared" si="15"/>
        <v>520</v>
      </c>
      <c r="AK44" s="8">
        <f t="shared" si="16"/>
        <v>1172</v>
      </c>
      <c r="AL44" s="8">
        <f t="shared" si="17"/>
        <v>1692</v>
      </c>
      <c r="AM44" s="8">
        <f t="shared" si="18"/>
        <v>506</v>
      </c>
      <c r="AN44" s="8">
        <f t="shared" si="19"/>
        <v>1139</v>
      </c>
      <c r="AO44" s="8">
        <f t="shared" si="20"/>
        <v>1645</v>
      </c>
      <c r="AP44" s="9">
        <f t="shared" si="21"/>
        <v>-14</v>
      </c>
      <c r="AQ44" s="9">
        <f t="shared" si="22"/>
        <v>-33</v>
      </c>
      <c r="AR44" s="8">
        <f t="shared" si="23"/>
        <v>-47</v>
      </c>
      <c r="AS44" s="3">
        <f t="shared" si="24"/>
        <v>-1026</v>
      </c>
      <c r="AT44" s="3">
        <f t="shared" si="25"/>
        <v>-468</v>
      </c>
      <c r="AU44" s="3">
        <f t="shared" si="26"/>
        <v>-1494</v>
      </c>
      <c r="AV44" s="7">
        <f>AU44/(O44+P44)</f>
        <v>-2.6203630623520126E-2</v>
      </c>
    </row>
    <row r="45" spans="1:48" ht="15" customHeight="1" x14ac:dyDescent="0.35">
      <c r="A45" s="13" t="s">
        <v>63</v>
      </c>
      <c r="B45" s="13" t="s">
        <v>48</v>
      </c>
      <c r="C45" s="14">
        <v>164885</v>
      </c>
      <c r="D45" s="14">
        <v>125380</v>
      </c>
      <c r="E45" s="14">
        <v>39505</v>
      </c>
      <c r="F45" s="14">
        <v>81369</v>
      </c>
      <c r="G45" s="14">
        <v>25488</v>
      </c>
      <c r="H45" s="14">
        <v>1168</v>
      </c>
      <c r="I45" s="14">
        <v>2321</v>
      </c>
      <c r="J45" s="15">
        <v>8.9999999999999993E-3</v>
      </c>
      <c r="K45" s="15">
        <v>5.8999999999999997E-2</v>
      </c>
      <c r="L45" s="15">
        <v>1.4999999999999999E-2</v>
      </c>
      <c r="M45" s="15">
        <v>7.3999999999999996E-2</v>
      </c>
      <c r="N45" s="15">
        <v>2.1000000000000001E-2</v>
      </c>
      <c r="O45" s="14">
        <v>80201</v>
      </c>
      <c r="P45" s="14">
        <v>23167</v>
      </c>
      <c r="Q45" s="14">
        <v>80201</v>
      </c>
      <c r="R45" s="14">
        <v>23167</v>
      </c>
      <c r="S45" s="14">
        <v>82317</v>
      </c>
      <c r="T45" s="14">
        <v>20375</v>
      </c>
      <c r="U45" s="14">
        <v>76154</v>
      </c>
      <c r="V45" s="14">
        <v>18924</v>
      </c>
      <c r="W45" s="14">
        <v>83065</v>
      </c>
      <c r="X45" s="14">
        <v>76846</v>
      </c>
      <c r="Y45" s="14">
        <v>21652</v>
      </c>
      <c r="Z45" s="14">
        <v>20111</v>
      </c>
      <c r="AA45" s="14"/>
      <c r="AB45" s="14"/>
      <c r="AC45" s="14">
        <v>1696</v>
      </c>
      <c r="AD45" s="14">
        <v>-3836</v>
      </c>
      <c r="AE45" s="3">
        <v>-6219</v>
      </c>
      <c r="AF45" s="3">
        <v>-1541</v>
      </c>
      <c r="AG45" s="14">
        <v>-2140</v>
      </c>
      <c r="AH45" s="3">
        <f t="shared" si="13"/>
        <v>-7760</v>
      </c>
      <c r="AI45" s="7">
        <f t="shared" si="14"/>
        <v>-4.7063104588046217E-2</v>
      </c>
      <c r="AJ45" s="8">
        <f t="shared" si="15"/>
        <v>748</v>
      </c>
      <c r="AK45" s="8">
        <f t="shared" si="16"/>
        <v>1277</v>
      </c>
      <c r="AL45" s="8">
        <f t="shared" si="17"/>
        <v>2025</v>
      </c>
      <c r="AM45" s="8">
        <f t="shared" si="18"/>
        <v>692</v>
      </c>
      <c r="AN45" s="8">
        <f t="shared" si="19"/>
        <v>1187</v>
      </c>
      <c r="AO45" s="8">
        <f t="shared" si="20"/>
        <v>1879</v>
      </c>
      <c r="AP45" s="9">
        <f t="shared" si="21"/>
        <v>-56</v>
      </c>
      <c r="AQ45" s="9">
        <f t="shared" si="22"/>
        <v>-90</v>
      </c>
      <c r="AR45" s="8">
        <f t="shared" si="23"/>
        <v>-146</v>
      </c>
      <c r="AS45" s="3">
        <f t="shared" si="24"/>
        <v>-6163</v>
      </c>
      <c r="AT45" s="3">
        <f t="shared" si="25"/>
        <v>-1451</v>
      </c>
      <c r="AU45" s="3">
        <f t="shared" si="26"/>
        <v>-7614</v>
      </c>
      <c r="AV45" s="7">
        <f t="shared" ref="AV45:AV57" si="27">AU45/(O45+P45)</f>
        <v>-7.365915950777803E-2</v>
      </c>
    </row>
    <row r="46" spans="1:48" ht="15" customHeight="1" x14ac:dyDescent="0.35">
      <c r="A46" s="13" t="s">
        <v>63</v>
      </c>
      <c r="B46" s="13" t="s">
        <v>49</v>
      </c>
      <c r="C46" s="14">
        <v>245865</v>
      </c>
      <c r="D46" s="14">
        <v>151926</v>
      </c>
      <c r="E46" s="14">
        <v>93939</v>
      </c>
      <c r="F46" s="14">
        <v>147100</v>
      </c>
      <c r="G46" s="14">
        <v>90825</v>
      </c>
      <c r="H46" s="14">
        <v>1396</v>
      </c>
      <c r="I46" s="14">
        <v>4017</v>
      </c>
      <c r="J46" s="15">
        <v>8.9999999999999993E-3</v>
      </c>
      <c r="K46" s="15">
        <v>4.2999999999999997E-2</v>
      </c>
      <c r="L46" s="15">
        <v>1.4999999999999999E-2</v>
      </c>
      <c r="M46" s="15">
        <v>7.3999999999999996E-2</v>
      </c>
      <c r="N46" s="15">
        <v>2.1999999999999999E-2</v>
      </c>
      <c r="O46" s="14">
        <v>145704</v>
      </c>
      <c r="P46" s="14">
        <v>86808</v>
      </c>
      <c r="Q46" s="14">
        <v>145704</v>
      </c>
      <c r="R46" s="14">
        <v>86808</v>
      </c>
      <c r="S46" s="14">
        <v>155051</v>
      </c>
      <c r="T46" s="14">
        <v>89415</v>
      </c>
      <c r="U46" s="14">
        <v>163065</v>
      </c>
      <c r="V46" s="14">
        <v>91553</v>
      </c>
      <c r="W46" s="14">
        <v>156459</v>
      </c>
      <c r="X46" s="14">
        <v>164546</v>
      </c>
      <c r="Y46" s="14">
        <v>93433</v>
      </c>
      <c r="Z46" s="14">
        <v>95667</v>
      </c>
      <c r="AA46" s="14"/>
      <c r="AB46" s="14"/>
      <c r="AC46" s="14">
        <v>9359</v>
      </c>
      <c r="AD46" s="14">
        <v>2608</v>
      </c>
      <c r="AE46" s="3">
        <v>8087</v>
      </c>
      <c r="AF46" s="3">
        <v>2234</v>
      </c>
      <c r="AG46" s="14">
        <v>11967</v>
      </c>
      <c r="AH46" s="3">
        <f t="shared" si="13"/>
        <v>10321</v>
      </c>
      <c r="AI46" s="7">
        <f t="shared" si="14"/>
        <v>4.1978321436560717E-2</v>
      </c>
      <c r="AJ46" s="8">
        <f t="shared" si="15"/>
        <v>1408</v>
      </c>
      <c r="AK46" s="8">
        <f t="shared" si="16"/>
        <v>4018</v>
      </c>
      <c r="AL46" s="8">
        <f t="shared" si="17"/>
        <v>5426</v>
      </c>
      <c r="AM46" s="8">
        <f t="shared" si="18"/>
        <v>1481</v>
      </c>
      <c r="AN46" s="8">
        <f t="shared" si="19"/>
        <v>4114</v>
      </c>
      <c r="AO46" s="8">
        <f t="shared" si="20"/>
        <v>5595</v>
      </c>
      <c r="AP46" s="9">
        <f t="shared" si="21"/>
        <v>73</v>
      </c>
      <c r="AQ46" s="9">
        <f t="shared" si="22"/>
        <v>96</v>
      </c>
      <c r="AR46" s="8">
        <f t="shared" si="23"/>
        <v>169</v>
      </c>
      <c r="AS46" s="3">
        <f t="shared" si="24"/>
        <v>8014</v>
      </c>
      <c r="AT46" s="3">
        <f t="shared" si="25"/>
        <v>2138</v>
      </c>
      <c r="AU46" s="3">
        <f t="shared" si="26"/>
        <v>10152</v>
      </c>
      <c r="AV46" s="7">
        <f t="shared" si="27"/>
        <v>4.3662262592898432E-2</v>
      </c>
    </row>
    <row r="47" spans="1:48" ht="15" customHeight="1" x14ac:dyDescent="0.35">
      <c r="A47" s="13" t="s">
        <v>63</v>
      </c>
      <c r="B47" s="13" t="s">
        <v>50</v>
      </c>
      <c r="C47" s="14">
        <v>34345</v>
      </c>
      <c r="D47" s="14">
        <v>23274</v>
      </c>
      <c r="E47" s="14">
        <v>11071</v>
      </c>
      <c r="F47" s="14">
        <v>21524</v>
      </c>
      <c r="G47" s="14">
        <v>10495</v>
      </c>
      <c r="H47" s="13">
        <v>240</v>
      </c>
      <c r="I47" s="13">
        <v>456</v>
      </c>
      <c r="J47" s="15">
        <v>0.01</v>
      </c>
      <c r="K47" s="15">
        <v>4.1000000000000002E-2</v>
      </c>
      <c r="L47" s="15">
        <v>1.4999999999999999E-2</v>
      </c>
      <c r="M47" s="15">
        <v>7.3999999999999996E-2</v>
      </c>
      <c r="N47" s="15">
        <v>0.02</v>
      </c>
      <c r="O47" s="14">
        <v>21284</v>
      </c>
      <c r="P47" s="14">
        <v>10039</v>
      </c>
      <c r="Q47" s="14">
        <v>21284</v>
      </c>
      <c r="R47" s="14">
        <v>10039</v>
      </c>
      <c r="S47" s="14">
        <v>22360</v>
      </c>
      <c r="T47" s="14">
        <v>10125</v>
      </c>
      <c r="U47" s="14">
        <v>21759</v>
      </c>
      <c r="V47" s="14">
        <v>9463</v>
      </c>
      <c r="W47" s="14">
        <v>22586</v>
      </c>
      <c r="X47" s="14">
        <v>21979</v>
      </c>
      <c r="Y47" s="14">
        <v>10558</v>
      </c>
      <c r="Z47" s="14">
        <v>9868</v>
      </c>
      <c r="AA47" s="14"/>
      <c r="AB47" s="14"/>
      <c r="AC47" s="14">
        <v>1062</v>
      </c>
      <c r="AD47" s="13">
        <v>63</v>
      </c>
      <c r="AE47" s="3">
        <v>-607</v>
      </c>
      <c r="AF47" s="3">
        <v>-690</v>
      </c>
      <c r="AG47" s="14">
        <v>1125</v>
      </c>
      <c r="AH47" s="3">
        <f t="shared" si="13"/>
        <v>-1297</v>
      </c>
      <c r="AI47" s="7">
        <f t="shared" si="14"/>
        <v>-3.7763866647255784E-2</v>
      </c>
      <c r="AJ47" s="8">
        <f t="shared" si="15"/>
        <v>226</v>
      </c>
      <c r="AK47" s="8">
        <f t="shared" si="16"/>
        <v>433</v>
      </c>
      <c r="AL47" s="8">
        <f t="shared" si="17"/>
        <v>659</v>
      </c>
      <c r="AM47" s="8">
        <f t="shared" si="18"/>
        <v>220</v>
      </c>
      <c r="AN47" s="8">
        <f t="shared" si="19"/>
        <v>405</v>
      </c>
      <c r="AO47" s="8">
        <f t="shared" si="20"/>
        <v>625</v>
      </c>
      <c r="AP47" s="9">
        <f t="shared" si="21"/>
        <v>-6</v>
      </c>
      <c r="AQ47" s="9">
        <f t="shared" si="22"/>
        <v>-28</v>
      </c>
      <c r="AR47" s="8">
        <f t="shared" si="23"/>
        <v>-34</v>
      </c>
      <c r="AS47" s="3">
        <f t="shared" si="24"/>
        <v>-601</v>
      </c>
      <c r="AT47" s="3">
        <f t="shared" si="25"/>
        <v>-662</v>
      </c>
      <c r="AU47" s="3">
        <f t="shared" si="26"/>
        <v>-1263</v>
      </c>
      <c r="AV47" s="7">
        <f t="shared" si="27"/>
        <v>-4.0321808255914186E-2</v>
      </c>
    </row>
    <row r="48" spans="1:48" ht="15" customHeight="1" x14ac:dyDescent="0.35">
      <c r="A48" s="13" t="s">
        <v>63</v>
      </c>
      <c r="B48" s="13" t="s">
        <v>51</v>
      </c>
      <c r="C48" s="14">
        <v>1426101</v>
      </c>
      <c r="D48" s="14">
        <v>774105</v>
      </c>
      <c r="E48" s="14">
        <v>651996</v>
      </c>
      <c r="F48" s="14">
        <v>750382</v>
      </c>
      <c r="G48" s="14">
        <v>631661</v>
      </c>
      <c r="H48" s="14">
        <v>6180</v>
      </c>
      <c r="I48" s="14">
        <v>31253</v>
      </c>
      <c r="J48" s="15">
        <v>8.0000000000000002E-3</v>
      </c>
      <c r="K48" s="15">
        <v>4.8000000000000001E-2</v>
      </c>
      <c r="L48" s="15">
        <v>1.4999999999999999E-2</v>
      </c>
      <c r="M48" s="15">
        <v>7.3999999999999996E-2</v>
      </c>
      <c r="N48" s="15">
        <v>2.5999999999999999E-2</v>
      </c>
      <c r="O48" s="14">
        <v>744202</v>
      </c>
      <c r="P48" s="14">
        <v>600408</v>
      </c>
      <c r="Q48" s="14">
        <v>744202</v>
      </c>
      <c r="R48" s="14">
        <v>600408</v>
      </c>
      <c r="S48" s="14">
        <v>798106</v>
      </c>
      <c r="T48" s="14">
        <v>608440</v>
      </c>
      <c r="U48" s="14">
        <v>835372</v>
      </c>
      <c r="V48" s="14">
        <v>621668</v>
      </c>
      <c r="W48" s="14">
        <v>804542</v>
      </c>
      <c r="X48" s="14">
        <v>842109</v>
      </c>
      <c r="Y48" s="14">
        <v>639118</v>
      </c>
      <c r="Z48" s="14">
        <v>653013</v>
      </c>
      <c r="AA48" s="14"/>
      <c r="AB48" s="14"/>
      <c r="AC48" s="14">
        <v>54160</v>
      </c>
      <c r="AD48" s="14">
        <v>7457</v>
      </c>
      <c r="AE48" s="3">
        <v>37567</v>
      </c>
      <c r="AF48" s="3">
        <v>13895</v>
      </c>
      <c r="AG48" s="14">
        <v>61617</v>
      </c>
      <c r="AH48" s="3">
        <f t="shared" si="13"/>
        <v>51462</v>
      </c>
      <c r="AI48" s="7">
        <f t="shared" si="14"/>
        <v>3.60858031794382E-2</v>
      </c>
      <c r="AJ48" s="8">
        <f t="shared" si="15"/>
        <v>6436</v>
      </c>
      <c r="AK48" s="8">
        <f t="shared" si="16"/>
        <v>30678</v>
      </c>
      <c r="AL48" s="8">
        <f t="shared" si="17"/>
        <v>37114</v>
      </c>
      <c r="AM48" s="8">
        <f t="shared" si="18"/>
        <v>6737</v>
      </c>
      <c r="AN48" s="8">
        <f t="shared" si="19"/>
        <v>31345</v>
      </c>
      <c r="AO48" s="8">
        <f t="shared" si="20"/>
        <v>38082</v>
      </c>
      <c r="AP48" s="9">
        <f t="shared" si="21"/>
        <v>301</v>
      </c>
      <c r="AQ48" s="9">
        <f t="shared" si="22"/>
        <v>667</v>
      </c>
      <c r="AR48" s="8">
        <f t="shared" si="23"/>
        <v>968</v>
      </c>
      <c r="AS48" s="3">
        <f t="shared" si="24"/>
        <v>37266</v>
      </c>
      <c r="AT48" s="3">
        <f t="shared" si="25"/>
        <v>13228</v>
      </c>
      <c r="AU48" s="3">
        <f t="shared" si="26"/>
        <v>50494</v>
      </c>
      <c r="AV48" s="7">
        <f t="shared" si="27"/>
        <v>3.7552896378875662E-2</v>
      </c>
    </row>
    <row r="49" spans="1:48" ht="15" customHeight="1" x14ac:dyDescent="0.35">
      <c r="A49" s="13" t="s">
        <v>63</v>
      </c>
      <c r="B49" s="13" t="s">
        <v>52</v>
      </c>
      <c r="C49" s="14">
        <v>103566</v>
      </c>
      <c r="D49" s="14">
        <v>68961</v>
      </c>
      <c r="E49" s="14">
        <v>34605</v>
      </c>
      <c r="F49" s="14">
        <v>65894</v>
      </c>
      <c r="G49" s="14">
        <v>33307</v>
      </c>
      <c r="H49" s="13">
        <v>689</v>
      </c>
      <c r="I49" s="14">
        <v>1626</v>
      </c>
      <c r="J49" s="15">
        <v>0.01</v>
      </c>
      <c r="K49" s="15">
        <v>4.7E-2</v>
      </c>
      <c r="L49" s="15">
        <v>1.4999999999999999E-2</v>
      </c>
      <c r="M49" s="15">
        <v>7.3999999999999996E-2</v>
      </c>
      <c r="N49" s="15">
        <v>2.1999999999999999E-2</v>
      </c>
      <c r="O49" s="14">
        <v>65205</v>
      </c>
      <c r="P49" s="14">
        <v>31681</v>
      </c>
      <c r="Q49" s="14">
        <v>65205</v>
      </c>
      <c r="R49" s="14">
        <v>31681</v>
      </c>
      <c r="S49" s="14">
        <v>71303</v>
      </c>
      <c r="T49" s="14">
        <v>29151</v>
      </c>
      <c r="U49" s="14">
        <v>72811</v>
      </c>
      <c r="V49" s="14">
        <v>29191</v>
      </c>
      <c r="W49" s="14">
        <v>72023</v>
      </c>
      <c r="X49" s="14">
        <v>73546</v>
      </c>
      <c r="Y49" s="14">
        <v>30589</v>
      </c>
      <c r="Z49" s="14">
        <v>30631</v>
      </c>
      <c r="AA49" s="14"/>
      <c r="AB49" s="14"/>
      <c r="AC49" s="14">
        <v>6129</v>
      </c>
      <c r="AD49" s="14">
        <v>-2718</v>
      </c>
      <c r="AE49" s="3">
        <v>1523</v>
      </c>
      <c r="AF49" s="3">
        <v>42</v>
      </c>
      <c r="AG49" s="14">
        <v>3411</v>
      </c>
      <c r="AH49" s="3">
        <f t="shared" si="13"/>
        <v>1565</v>
      </c>
      <c r="AI49" s="7">
        <f t="shared" si="14"/>
        <v>1.5111136859587123E-2</v>
      </c>
      <c r="AJ49" s="8">
        <f t="shared" si="15"/>
        <v>720</v>
      </c>
      <c r="AK49" s="8">
        <f t="shared" si="16"/>
        <v>1438</v>
      </c>
      <c r="AL49" s="8">
        <f t="shared" si="17"/>
        <v>2158</v>
      </c>
      <c r="AM49" s="8">
        <f t="shared" si="18"/>
        <v>735</v>
      </c>
      <c r="AN49" s="8">
        <f t="shared" si="19"/>
        <v>1440</v>
      </c>
      <c r="AO49" s="8">
        <f t="shared" si="20"/>
        <v>2175</v>
      </c>
      <c r="AP49" s="9">
        <f t="shared" si="21"/>
        <v>15</v>
      </c>
      <c r="AQ49" s="9">
        <f t="shared" si="22"/>
        <v>2</v>
      </c>
      <c r="AR49" s="8">
        <f t="shared" si="23"/>
        <v>17</v>
      </c>
      <c r="AS49" s="3">
        <f t="shared" si="24"/>
        <v>1508</v>
      </c>
      <c r="AT49" s="3">
        <f t="shared" si="25"/>
        <v>40</v>
      </c>
      <c r="AU49" s="3">
        <f t="shared" si="26"/>
        <v>1548</v>
      </c>
      <c r="AV49" s="7">
        <f t="shared" si="27"/>
        <v>1.5977540614743099E-2</v>
      </c>
    </row>
    <row r="50" spans="1:48" ht="15" customHeight="1" x14ac:dyDescent="0.35">
      <c r="A50" s="13" t="s">
        <v>63</v>
      </c>
      <c r="B50" s="13" t="s">
        <v>53</v>
      </c>
      <c r="C50" s="14">
        <v>17530</v>
      </c>
      <c r="D50" s="14">
        <v>12190</v>
      </c>
      <c r="E50" s="14">
        <v>5340</v>
      </c>
      <c r="F50" s="14">
        <v>6424</v>
      </c>
      <c r="G50" s="14">
        <v>2849</v>
      </c>
      <c r="H50" s="13">
        <v>63</v>
      </c>
      <c r="I50" s="13">
        <v>278</v>
      </c>
      <c r="J50" s="15">
        <v>5.0000000000000001E-3</v>
      </c>
      <c r="K50" s="15">
        <v>5.1999999999999998E-2</v>
      </c>
      <c r="L50" s="15">
        <v>1.4999999999999999E-2</v>
      </c>
      <c r="M50" s="15">
        <v>7.3999999999999996E-2</v>
      </c>
      <c r="N50" s="15">
        <v>1.9E-2</v>
      </c>
      <c r="O50" s="14">
        <v>6361</v>
      </c>
      <c r="P50" s="14">
        <v>2571</v>
      </c>
      <c r="Q50" s="14">
        <v>6361</v>
      </c>
      <c r="R50" s="14">
        <v>2571</v>
      </c>
      <c r="S50" s="14">
        <v>7149</v>
      </c>
      <c r="T50" s="14">
        <v>1975</v>
      </c>
      <c r="U50" s="14">
        <v>7007</v>
      </c>
      <c r="V50" s="14">
        <v>1944</v>
      </c>
      <c r="W50" s="14">
        <v>7185</v>
      </c>
      <c r="X50" s="14">
        <v>7042</v>
      </c>
      <c r="Y50" s="14">
        <v>2083</v>
      </c>
      <c r="Z50" s="14">
        <v>2051</v>
      </c>
      <c r="AA50" s="14"/>
      <c r="AB50" s="14"/>
      <c r="AC50" s="13">
        <v>761</v>
      </c>
      <c r="AD50" s="13">
        <v>-766</v>
      </c>
      <c r="AE50" s="3">
        <v>-143</v>
      </c>
      <c r="AF50" s="3">
        <v>-32</v>
      </c>
      <c r="AG50" s="13">
        <v>-5</v>
      </c>
      <c r="AH50" s="3">
        <f t="shared" si="13"/>
        <v>-175</v>
      </c>
      <c r="AI50" s="7">
        <f t="shared" si="14"/>
        <v>-9.9828864803194525E-3</v>
      </c>
      <c r="AJ50" s="8">
        <f t="shared" si="15"/>
        <v>36</v>
      </c>
      <c r="AK50" s="8">
        <f t="shared" si="16"/>
        <v>108</v>
      </c>
      <c r="AL50" s="8">
        <f t="shared" si="17"/>
        <v>144</v>
      </c>
      <c r="AM50" s="8">
        <f t="shared" si="18"/>
        <v>35</v>
      </c>
      <c r="AN50" s="8">
        <f t="shared" si="19"/>
        <v>107</v>
      </c>
      <c r="AO50" s="8">
        <f t="shared" si="20"/>
        <v>142</v>
      </c>
      <c r="AP50" s="9">
        <f t="shared" si="21"/>
        <v>-1</v>
      </c>
      <c r="AQ50" s="9">
        <f t="shared" si="22"/>
        <v>-1</v>
      </c>
      <c r="AR50" s="8">
        <f t="shared" si="23"/>
        <v>-2</v>
      </c>
      <c r="AS50" s="3">
        <f t="shared" si="24"/>
        <v>-142</v>
      </c>
      <c r="AT50" s="3">
        <f t="shared" si="25"/>
        <v>-31</v>
      </c>
      <c r="AU50" s="3">
        <f t="shared" si="26"/>
        <v>-173</v>
      </c>
      <c r="AV50" s="7">
        <f t="shared" si="27"/>
        <v>-1.9368562472010749E-2</v>
      </c>
    </row>
    <row r="51" spans="1:48" ht="15" customHeight="1" x14ac:dyDescent="0.35">
      <c r="A51" s="13" t="s">
        <v>63</v>
      </c>
      <c r="B51" s="13" t="s">
        <v>54</v>
      </c>
      <c r="C51" s="14">
        <v>143944</v>
      </c>
      <c r="D51" s="14">
        <v>87847</v>
      </c>
      <c r="E51" s="14">
        <v>56097</v>
      </c>
      <c r="F51" s="14">
        <v>85008</v>
      </c>
      <c r="G51" s="14">
        <v>54617</v>
      </c>
      <c r="H51" s="13">
        <v>669</v>
      </c>
      <c r="I51" s="14">
        <v>2353</v>
      </c>
      <c r="J51" s="15">
        <v>8.0000000000000002E-3</v>
      </c>
      <c r="K51" s="15">
        <v>4.2000000000000003E-2</v>
      </c>
      <c r="L51" s="15">
        <v>1.4999999999999999E-2</v>
      </c>
      <c r="M51" s="15">
        <v>7.3999999999999996E-2</v>
      </c>
      <c r="N51" s="15">
        <v>2.1000000000000001E-2</v>
      </c>
      <c r="O51" s="14">
        <v>84339</v>
      </c>
      <c r="P51" s="14">
        <v>52264</v>
      </c>
      <c r="Q51" s="14">
        <v>84339</v>
      </c>
      <c r="R51" s="14">
        <v>52264</v>
      </c>
      <c r="S51" s="14">
        <v>89344</v>
      </c>
      <c r="T51" s="14">
        <v>56272</v>
      </c>
      <c r="U51" s="14">
        <v>95558</v>
      </c>
      <c r="V51" s="14">
        <v>59472</v>
      </c>
      <c r="W51" s="14">
        <v>90065</v>
      </c>
      <c r="X51" s="14">
        <v>96329</v>
      </c>
      <c r="Y51" s="14">
        <v>58739</v>
      </c>
      <c r="Z51" s="14">
        <v>62079</v>
      </c>
      <c r="AA51" s="14"/>
      <c r="AB51" s="14"/>
      <c r="AC51" s="14">
        <v>5057</v>
      </c>
      <c r="AD51" s="14">
        <v>4122</v>
      </c>
      <c r="AE51" s="3">
        <v>6264</v>
      </c>
      <c r="AF51" s="3">
        <v>3340</v>
      </c>
      <c r="AG51" s="14">
        <v>9179</v>
      </c>
      <c r="AH51" s="3">
        <f t="shared" si="13"/>
        <v>9604</v>
      </c>
      <c r="AI51" s="7">
        <f t="shared" si="14"/>
        <v>6.6720391263269049E-2</v>
      </c>
      <c r="AJ51" s="8">
        <f t="shared" si="15"/>
        <v>721</v>
      </c>
      <c r="AK51" s="8">
        <f t="shared" si="16"/>
        <v>2467</v>
      </c>
      <c r="AL51" s="8">
        <f t="shared" si="17"/>
        <v>3188</v>
      </c>
      <c r="AM51" s="8">
        <f t="shared" si="18"/>
        <v>771</v>
      </c>
      <c r="AN51" s="8">
        <f t="shared" si="19"/>
        <v>2607</v>
      </c>
      <c r="AO51" s="8">
        <f t="shared" si="20"/>
        <v>3378</v>
      </c>
      <c r="AP51" s="9">
        <f t="shared" si="21"/>
        <v>50</v>
      </c>
      <c r="AQ51" s="9">
        <f t="shared" si="22"/>
        <v>140</v>
      </c>
      <c r="AR51" s="8">
        <f t="shared" si="23"/>
        <v>190</v>
      </c>
      <c r="AS51" s="3">
        <f t="shared" si="24"/>
        <v>6214</v>
      </c>
      <c r="AT51" s="3">
        <f t="shared" si="25"/>
        <v>3200</v>
      </c>
      <c r="AU51" s="3">
        <f t="shared" si="26"/>
        <v>9414</v>
      </c>
      <c r="AV51" s="7">
        <f t="shared" si="27"/>
        <v>6.891503114865706E-2</v>
      </c>
    </row>
    <row r="52" spans="1:48" ht="15" customHeight="1" x14ac:dyDescent="0.35">
      <c r="A52" s="13" t="s">
        <v>63</v>
      </c>
      <c r="B52" s="13" t="s">
        <v>55</v>
      </c>
      <c r="C52" s="14">
        <v>117872</v>
      </c>
      <c r="D52" s="14">
        <v>77046</v>
      </c>
      <c r="E52" s="14">
        <v>40826</v>
      </c>
      <c r="F52" s="14">
        <v>75308</v>
      </c>
      <c r="G52" s="14">
        <v>39836</v>
      </c>
      <c r="H52" s="13">
        <v>514</v>
      </c>
      <c r="I52" s="14">
        <v>1866</v>
      </c>
      <c r="J52" s="15">
        <v>7.0000000000000001E-3</v>
      </c>
      <c r="K52" s="15">
        <v>4.5999999999999999E-2</v>
      </c>
      <c r="L52" s="15">
        <v>1.4999999999999999E-2</v>
      </c>
      <c r="M52" s="15">
        <v>7.3999999999999996E-2</v>
      </c>
      <c r="N52" s="15">
        <v>0.02</v>
      </c>
      <c r="O52" s="14">
        <v>74794</v>
      </c>
      <c r="P52" s="14">
        <v>37970</v>
      </c>
      <c r="Q52" s="14">
        <v>74794</v>
      </c>
      <c r="R52" s="14">
        <v>37970</v>
      </c>
      <c r="S52" s="14">
        <v>83110</v>
      </c>
      <c r="T52" s="14">
        <v>34941</v>
      </c>
      <c r="U52" s="14">
        <v>86888</v>
      </c>
      <c r="V52" s="14">
        <v>34933</v>
      </c>
      <c r="W52" s="14">
        <v>83696</v>
      </c>
      <c r="X52" s="14">
        <v>87501</v>
      </c>
      <c r="Y52" s="14">
        <v>36626</v>
      </c>
      <c r="Z52" s="14">
        <v>36617</v>
      </c>
      <c r="AA52" s="14"/>
      <c r="AB52" s="14"/>
      <c r="AC52" s="14">
        <v>8388</v>
      </c>
      <c r="AD52" s="14">
        <v>-3210</v>
      </c>
      <c r="AE52" s="3">
        <v>3805</v>
      </c>
      <c r="AF52" s="3">
        <v>-9</v>
      </c>
      <c r="AG52" s="14">
        <v>5178</v>
      </c>
      <c r="AH52" s="3">
        <f t="shared" si="13"/>
        <v>3796</v>
      </c>
      <c r="AI52" s="7">
        <f t="shared" si="14"/>
        <v>3.2204425139133977E-2</v>
      </c>
      <c r="AJ52" s="8">
        <f t="shared" si="15"/>
        <v>586</v>
      </c>
      <c r="AK52" s="8">
        <f t="shared" si="16"/>
        <v>1685</v>
      </c>
      <c r="AL52" s="8">
        <f t="shared" si="17"/>
        <v>2271</v>
      </c>
      <c r="AM52" s="8">
        <f t="shared" si="18"/>
        <v>613</v>
      </c>
      <c r="AN52" s="8">
        <f t="shared" si="19"/>
        <v>1684</v>
      </c>
      <c r="AO52" s="8">
        <f t="shared" si="20"/>
        <v>2297</v>
      </c>
      <c r="AP52" s="9">
        <f t="shared" si="21"/>
        <v>27</v>
      </c>
      <c r="AQ52" s="9">
        <f t="shared" si="22"/>
        <v>-1</v>
      </c>
      <c r="AR52" s="8">
        <f t="shared" si="23"/>
        <v>26</v>
      </c>
      <c r="AS52" s="3">
        <f t="shared" si="24"/>
        <v>3778</v>
      </c>
      <c r="AT52" s="3">
        <f t="shared" si="25"/>
        <v>-8</v>
      </c>
      <c r="AU52" s="3">
        <f t="shared" si="26"/>
        <v>3770</v>
      </c>
      <c r="AV52" s="7">
        <f t="shared" si="27"/>
        <v>3.3432655812138626E-2</v>
      </c>
    </row>
    <row r="53" spans="1:48" ht="15" customHeight="1" x14ac:dyDescent="0.35">
      <c r="A53" s="13" t="s">
        <v>63</v>
      </c>
      <c r="B53" s="13" t="s">
        <v>56</v>
      </c>
      <c r="C53" s="14">
        <v>12169</v>
      </c>
      <c r="D53" s="14">
        <v>6983</v>
      </c>
      <c r="E53" s="14">
        <v>5186</v>
      </c>
      <c r="F53" s="14">
        <v>3335</v>
      </c>
      <c r="G53" s="14">
        <v>2477</v>
      </c>
      <c r="H53" s="13">
        <v>63</v>
      </c>
      <c r="I53" s="13">
        <v>271</v>
      </c>
      <c r="J53" s="15">
        <v>8.9999999999999993E-3</v>
      </c>
      <c r="K53" s="15">
        <v>5.1999999999999998E-2</v>
      </c>
      <c r="L53" s="15">
        <v>1.4999999999999999E-2</v>
      </c>
      <c r="M53" s="15">
        <v>7.3999999999999996E-2</v>
      </c>
      <c r="N53" s="15">
        <v>2.7E-2</v>
      </c>
      <c r="O53" s="14">
        <v>3272</v>
      </c>
      <c r="P53" s="14">
        <v>2206</v>
      </c>
      <c r="Q53" s="14">
        <v>3272</v>
      </c>
      <c r="R53" s="14">
        <v>2206</v>
      </c>
      <c r="S53" s="14">
        <v>4318</v>
      </c>
      <c r="T53" s="14">
        <v>1418</v>
      </c>
      <c r="U53" s="14">
        <v>4612</v>
      </c>
      <c r="V53" s="14">
        <v>1482</v>
      </c>
      <c r="W53" s="14">
        <v>4357</v>
      </c>
      <c r="X53" s="14">
        <v>4654</v>
      </c>
      <c r="Y53" s="14">
        <v>1496</v>
      </c>
      <c r="Z53" s="14">
        <v>1563</v>
      </c>
      <c r="AA53" s="14"/>
      <c r="AB53" s="14"/>
      <c r="AC53" s="14">
        <v>1022</v>
      </c>
      <c r="AD53" s="13">
        <v>-981</v>
      </c>
      <c r="AE53" s="3">
        <v>297</v>
      </c>
      <c r="AF53" s="3">
        <v>67</v>
      </c>
      <c r="AG53" s="13">
        <v>41</v>
      </c>
      <c r="AH53" s="3">
        <f t="shared" si="13"/>
        <v>364</v>
      </c>
      <c r="AI53" s="7">
        <f t="shared" si="14"/>
        <v>2.9912071657490345E-2</v>
      </c>
      <c r="AJ53" s="8">
        <f t="shared" si="15"/>
        <v>39</v>
      </c>
      <c r="AK53" s="8">
        <f t="shared" si="16"/>
        <v>78</v>
      </c>
      <c r="AL53" s="8">
        <f t="shared" si="17"/>
        <v>117</v>
      </c>
      <c r="AM53" s="8">
        <f t="shared" si="18"/>
        <v>42</v>
      </c>
      <c r="AN53" s="8">
        <f t="shared" si="19"/>
        <v>81</v>
      </c>
      <c r="AO53" s="8">
        <f t="shared" si="20"/>
        <v>123</v>
      </c>
      <c r="AP53" s="9">
        <f t="shared" si="21"/>
        <v>3</v>
      </c>
      <c r="AQ53" s="9">
        <f t="shared" si="22"/>
        <v>3</v>
      </c>
      <c r="AR53" s="8">
        <f t="shared" si="23"/>
        <v>6</v>
      </c>
      <c r="AS53" s="3">
        <f t="shared" si="24"/>
        <v>294</v>
      </c>
      <c r="AT53" s="3">
        <f t="shared" si="25"/>
        <v>64</v>
      </c>
      <c r="AU53" s="3">
        <f t="shared" si="26"/>
        <v>358</v>
      </c>
      <c r="AV53" s="7">
        <f t="shared" si="27"/>
        <v>6.5352318364366557E-2</v>
      </c>
    </row>
    <row r="54" spans="1:48" ht="15" customHeight="1" x14ac:dyDescent="0.35">
      <c r="A54" s="13" t="s">
        <v>63</v>
      </c>
      <c r="B54" s="13" t="s">
        <v>57</v>
      </c>
      <c r="C54" s="14">
        <v>120088</v>
      </c>
      <c r="D54" s="14">
        <v>84317</v>
      </c>
      <c r="E54" s="14">
        <v>35771</v>
      </c>
      <c r="F54" s="14">
        <v>80800</v>
      </c>
      <c r="G54" s="14">
        <v>34554</v>
      </c>
      <c r="H54" s="13">
        <v>763</v>
      </c>
      <c r="I54" s="14">
        <v>1687</v>
      </c>
      <c r="J54" s="15">
        <v>8.9999999999999993E-3</v>
      </c>
      <c r="K54" s="15">
        <v>4.7E-2</v>
      </c>
      <c r="L54" s="15">
        <v>1.4999999999999999E-2</v>
      </c>
      <c r="M54" s="15">
        <v>7.3999999999999996E-2</v>
      </c>
      <c r="N54" s="15">
        <v>0.02</v>
      </c>
      <c r="O54" s="14">
        <v>80037</v>
      </c>
      <c r="P54" s="14">
        <v>32867</v>
      </c>
      <c r="Q54" s="14">
        <v>80037</v>
      </c>
      <c r="R54" s="14">
        <v>32867</v>
      </c>
      <c r="S54" s="14">
        <v>88352</v>
      </c>
      <c r="T54" s="14">
        <v>30382</v>
      </c>
      <c r="U54" s="14">
        <v>91821</v>
      </c>
      <c r="V54" s="14">
        <v>31157</v>
      </c>
      <c r="W54" s="14">
        <v>89154</v>
      </c>
      <c r="X54" s="14">
        <v>92655</v>
      </c>
      <c r="Y54" s="14">
        <v>31880</v>
      </c>
      <c r="Z54" s="14">
        <v>32694</v>
      </c>
      <c r="AA54" s="14"/>
      <c r="AB54" s="14"/>
      <c r="AC54" s="14">
        <v>8354</v>
      </c>
      <c r="AD54" s="14">
        <v>-2674</v>
      </c>
      <c r="AE54" s="3">
        <v>3501</v>
      </c>
      <c r="AF54" s="3">
        <v>814</v>
      </c>
      <c r="AG54" s="14">
        <v>5680</v>
      </c>
      <c r="AH54" s="3">
        <f t="shared" si="13"/>
        <v>4315</v>
      </c>
      <c r="AI54" s="7">
        <f t="shared" si="14"/>
        <v>3.5931983212310975E-2</v>
      </c>
      <c r="AJ54" s="8">
        <f t="shared" si="15"/>
        <v>802</v>
      </c>
      <c r="AK54" s="8">
        <f t="shared" si="16"/>
        <v>1498</v>
      </c>
      <c r="AL54" s="8">
        <f t="shared" si="17"/>
        <v>2300</v>
      </c>
      <c r="AM54" s="8">
        <f t="shared" si="18"/>
        <v>834</v>
      </c>
      <c r="AN54" s="8">
        <f t="shared" si="19"/>
        <v>1537</v>
      </c>
      <c r="AO54" s="8">
        <f t="shared" si="20"/>
        <v>2371</v>
      </c>
      <c r="AP54" s="9">
        <f t="shared" si="21"/>
        <v>32</v>
      </c>
      <c r="AQ54" s="9">
        <f t="shared" si="22"/>
        <v>39</v>
      </c>
      <c r="AR54" s="8">
        <f t="shared" si="23"/>
        <v>71</v>
      </c>
      <c r="AS54" s="3">
        <f t="shared" si="24"/>
        <v>3469</v>
      </c>
      <c r="AT54" s="3">
        <f t="shared" si="25"/>
        <v>775</v>
      </c>
      <c r="AU54" s="3">
        <f t="shared" si="26"/>
        <v>4244</v>
      </c>
      <c r="AV54" s="7">
        <f t="shared" si="27"/>
        <v>3.7589456529440943E-2</v>
      </c>
    </row>
    <row r="55" spans="1:48" ht="15" customHeight="1" x14ac:dyDescent="0.35">
      <c r="A55" s="13" t="s">
        <v>63</v>
      </c>
      <c r="B55" s="13" t="s">
        <v>58</v>
      </c>
      <c r="C55" s="14">
        <v>263278</v>
      </c>
      <c r="D55" s="14">
        <v>160614</v>
      </c>
      <c r="E55" s="14">
        <v>102664</v>
      </c>
      <c r="F55" s="14">
        <v>154439</v>
      </c>
      <c r="G55" s="14">
        <v>99010</v>
      </c>
      <c r="H55" s="14">
        <v>1763</v>
      </c>
      <c r="I55" s="14">
        <v>4882</v>
      </c>
      <c r="J55" s="15">
        <v>1.0999999999999999E-2</v>
      </c>
      <c r="K55" s="15">
        <v>4.8000000000000001E-2</v>
      </c>
      <c r="L55" s="15">
        <v>1.4999999999999999E-2</v>
      </c>
      <c r="M55" s="15">
        <v>7.3999999999999996E-2</v>
      </c>
      <c r="N55" s="15">
        <v>2.5000000000000001E-2</v>
      </c>
      <c r="O55" s="14">
        <v>152676</v>
      </c>
      <c r="P55" s="14">
        <v>94128</v>
      </c>
      <c r="Q55" s="14">
        <v>152676</v>
      </c>
      <c r="R55" s="14">
        <v>94128</v>
      </c>
      <c r="S55" s="14">
        <v>159594</v>
      </c>
      <c r="T55" s="14">
        <v>92817</v>
      </c>
      <c r="U55" s="14">
        <v>160265</v>
      </c>
      <c r="V55" s="14">
        <v>91198</v>
      </c>
      <c r="W55" s="14">
        <v>161369</v>
      </c>
      <c r="X55" s="14">
        <v>162048</v>
      </c>
      <c r="Y55" s="14">
        <v>97497</v>
      </c>
      <c r="Z55" s="14">
        <v>95796</v>
      </c>
      <c r="AA55" s="14"/>
      <c r="AB55" s="14"/>
      <c r="AC55" s="14">
        <v>6930</v>
      </c>
      <c r="AD55" s="14">
        <v>-1513</v>
      </c>
      <c r="AE55" s="3">
        <v>679</v>
      </c>
      <c r="AF55" s="3">
        <v>-1701</v>
      </c>
      <c r="AG55" s="14">
        <v>5417</v>
      </c>
      <c r="AH55" s="3">
        <f t="shared" si="13"/>
        <v>-1022</v>
      </c>
      <c r="AI55" s="7">
        <f t="shared" si="14"/>
        <v>-3.8818283335485685E-3</v>
      </c>
      <c r="AJ55" s="8">
        <f t="shared" si="15"/>
        <v>1775</v>
      </c>
      <c r="AK55" s="8">
        <f t="shared" si="16"/>
        <v>4680</v>
      </c>
      <c r="AL55" s="8">
        <f t="shared" si="17"/>
        <v>6455</v>
      </c>
      <c r="AM55" s="8">
        <f t="shared" si="18"/>
        <v>1783</v>
      </c>
      <c r="AN55" s="8">
        <f t="shared" si="19"/>
        <v>4598</v>
      </c>
      <c r="AO55" s="8">
        <f t="shared" si="20"/>
        <v>6381</v>
      </c>
      <c r="AP55" s="9">
        <f t="shared" si="21"/>
        <v>8</v>
      </c>
      <c r="AQ55" s="9">
        <f t="shared" si="22"/>
        <v>-82</v>
      </c>
      <c r="AR55" s="8">
        <f t="shared" si="23"/>
        <v>-74</v>
      </c>
      <c r="AS55" s="3">
        <f t="shared" si="24"/>
        <v>671</v>
      </c>
      <c r="AT55" s="3">
        <f t="shared" si="25"/>
        <v>-1619</v>
      </c>
      <c r="AU55" s="3">
        <f t="shared" si="26"/>
        <v>-948</v>
      </c>
      <c r="AV55" s="7">
        <f t="shared" si="27"/>
        <v>-3.8411046822579859E-3</v>
      </c>
    </row>
    <row r="56" spans="1:48" ht="15" customHeight="1" x14ac:dyDescent="0.35">
      <c r="A56" s="13" t="s">
        <v>63</v>
      </c>
      <c r="B56" s="13" t="s">
        <v>59</v>
      </c>
      <c r="C56" s="14">
        <v>279135</v>
      </c>
      <c r="D56" s="14">
        <v>174151</v>
      </c>
      <c r="E56" s="14">
        <v>104984</v>
      </c>
      <c r="F56" s="14">
        <v>165480</v>
      </c>
      <c r="G56" s="14">
        <v>100508</v>
      </c>
      <c r="H56" s="14">
        <v>1519</v>
      </c>
      <c r="I56" s="14">
        <v>4443</v>
      </c>
      <c r="J56" s="15">
        <v>8.9999999999999993E-3</v>
      </c>
      <c r="K56" s="15">
        <v>4.2000000000000003E-2</v>
      </c>
      <c r="L56" s="15">
        <v>1.4999999999999999E-2</v>
      </c>
      <c r="M56" s="15">
        <v>7.3999999999999996E-2</v>
      </c>
      <c r="N56" s="15">
        <v>2.1000000000000001E-2</v>
      </c>
      <c r="O56" s="14">
        <v>163961</v>
      </c>
      <c r="P56" s="14">
        <v>96065</v>
      </c>
      <c r="Q56" s="14">
        <v>163961</v>
      </c>
      <c r="R56" s="14">
        <v>96065</v>
      </c>
      <c r="S56" s="14">
        <v>177283</v>
      </c>
      <c r="T56" s="14">
        <v>88786</v>
      </c>
      <c r="U56" s="14">
        <v>181447</v>
      </c>
      <c r="V56" s="14">
        <v>87924</v>
      </c>
      <c r="W56" s="14">
        <v>178893</v>
      </c>
      <c r="X56" s="14">
        <v>183095</v>
      </c>
      <c r="Y56" s="14">
        <v>92678</v>
      </c>
      <c r="Z56" s="14">
        <v>91779</v>
      </c>
      <c r="AA56" s="14"/>
      <c r="AB56" s="14"/>
      <c r="AC56" s="14">
        <v>13413</v>
      </c>
      <c r="AD56" s="14">
        <v>-7830</v>
      </c>
      <c r="AE56" s="3">
        <v>4202</v>
      </c>
      <c r="AF56" s="3">
        <v>-899</v>
      </c>
      <c r="AG56" s="14">
        <v>5583</v>
      </c>
      <c r="AH56" s="3">
        <f t="shared" si="13"/>
        <v>3303</v>
      </c>
      <c r="AI56" s="7">
        <f t="shared" si="14"/>
        <v>1.1832984039980654E-2</v>
      </c>
      <c r="AJ56" s="8">
        <f t="shared" si="15"/>
        <v>1610</v>
      </c>
      <c r="AK56" s="8">
        <f t="shared" si="16"/>
        <v>3892</v>
      </c>
      <c r="AL56" s="8">
        <f t="shared" si="17"/>
        <v>5502</v>
      </c>
      <c r="AM56" s="8">
        <f t="shared" si="18"/>
        <v>1648</v>
      </c>
      <c r="AN56" s="8">
        <f t="shared" si="19"/>
        <v>3855</v>
      </c>
      <c r="AO56" s="8">
        <f t="shared" si="20"/>
        <v>5503</v>
      </c>
      <c r="AP56" s="9">
        <f t="shared" si="21"/>
        <v>38</v>
      </c>
      <c r="AQ56" s="9">
        <f t="shared" si="22"/>
        <v>-37</v>
      </c>
      <c r="AR56" s="8">
        <f t="shared" si="23"/>
        <v>1</v>
      </c>
      <c r="AS56" s="3">
        <f t="shared" si="24"/>
        <v>4164</v>
      </c>
      <c r="AT56" s="3">
        <f t="shared" si="25"/>
        <v>-862</v>
      </c>
      <c r="AU56" s="3">
        <f t="shared" si="26"/>
        <v>3302</v>
      </c>
      <c r="AV56" s="7">
        <f t="shared" si="27"/>
        <v>1.2698730126987301E-2</v>
      </c>
    </row>
    <row r="57" spans="1:48" ht="15" customHeight="1" x14ac:dyDescent="0.35">
      <c r="A57" s="16" t="s">
        <v>63</v>
      </c>
      <c r="B57" s="16" t="s">
        <v>60</v>
      </c>
      <c r="C57" s="17">
        <v>2998537</v>
      </c>
      <c r="D57" s="17">
        <v>1793189</v>
      </c>
      <c r="E57" s="17">
        <v>1205348</v>
      </c>
      <c r="F57" s="17">
        <v>1675677</v>
      </c>
      <c r="G57" s="17">
        <v>1146161</v>
      </c>
      <c r="H57" s="17">
        <v>15635</v>
      </c>
      <c r="I57" s="17">
        <v>56978</v>
      </c>
      <c r="J57" s="18">
        <v>8.9999999999999993E-3</v>
      </c>
      <c r="K57" s="18">
        <v>0.05</v>
      </c>
      <c r="L57" s="18">
        <v>1.4999999999999999E-2</v>
      </c>
      <c r="M57" s="18">
        <v>7.3999999999999996E-2</v>
      </c>
      <c r="N57" s="18">
        <v>2.5999999999999999E-2</v>
      </c>
      <c r="O57" s="17">
        <v>1660042</v>
      </c>
      <c r="P57" s="17">
        <v>1089183</v>
      </c>
      <c r="Q57" s="17">
        <v>1660042</v>
      </c>
      <c r="R57" s="17">
        <v>1089183</v>
      </c>
      <c r="S57" s="17">
        <v>1777758</v>
      </c>
      <c r="T57" s="17">
        <v>1080954</v>
      </c>
      <c r="U57" s="17">
        <v>1835204</v>
      </c>
      <c r="V57" s="17">
        <v>1095298</v>
      </c>
      <c r="W57" s="17">
        <v>1793385</v>
      </c>
      <c r="X57" s="17">
        <v>1851301</v>
      </c>
      <c r="Y57" s="17">
        <v>1134378</v>
      </c>
      <c r="Z57" s="17">
        <v>1149397</v>
      </c>
      <c r="AA57" s="17"/>
      <c r="AB57" s="17"/>
      <c r="AC57" s="17">
        <v>117708</v>
      </c>
      <c r="AD57" s="17">
        <v>-11783</v>
      </c>
      <c r="AE57" s="3">
        <v>57916</v>
      </c>
      <c r="AF57" s="3">
        <v>15019</v>
      </c>
      <c r="AG57" s="17">
        <v>105925</v>
      </c>
      <c r="AH57" s="3">
        <f t="shared" si="13"/>
        <v>72935</v>
      </c>
      <c r="AI57" s="7">
        <f t="shared" si="14"/>
        <v>2.4323528440702916E-2</v>
      </c>
      <c r="AJ57" s="8">
        <f>W57-S57</f>
        <v>15627</v>
      </c>
      <c r="AK57" s="8">
        <f>Y57-T57</f>
        <v>53424</v>
      </c>
      <c r="AL57" s="8">
        <f>AK57+AJ57</f>
        <v>69051</v>
      </c>
      <c r="AM57" s="8">
        <f>X57-U57</f>
        <v>16097</v>
      </c>
      <c r="AN57" s="8">
        <f>Z57-V57</f>
        <v>54099</v>
      </c>
      <c r="AO57" s="8">
        <f>AN57+AM57</f>
        <v>70196</v>
      </c>
      <c r="AP57" s="9">
        <f>AM57-AJ57</f>
        <v>470</v>
      </c>
      <c r="AQ57" s="9">
        <f>AN57-AK57</f>
        <v>675</v>
      </c>
      <c r="AR57" s="8">
        <f>AQ57+AP57</f>
        <v>1145</v>
      </c>
      <c r="AS57" s="3">
        <f>U57-S57</f>
        <v>57446</v>
      </c>
      <c r="AT57" s="3">
        <f>V57-T57</f>
        <v>14344</v>
      </c>
      <c r="AU57" s="3">
        <f>AT57+AS57</f>
        <v>71790</v>
      </c>
      <c r="AV57" s="7">
        <f t="shared" si="27"/>
        <v>2.6112813611108586E-2</v>
      </c>
    </row>
    <row r="58" spans="1:48" ht="15" customHeight="1" x14ac:dyDescent="0.35">
      <c r="AU58" s="3"/>
    </row>
    <row r="59" spans="1:48" ht="15" customHeight="1" x14ac:dyDescent="0.35">
      <c r="AH59" s="3"/>
      <c r="AU59" s="3">
        <f>AU38-AU52</f>
        <v>2443.2102685978025</v>
      </c>
    </row>
    <row r="60" spans="1:48" ht="15" customHeight="1" x14ac:dyDescent="0.35">
      <c r="AU60" s="3">
        <f>AU41-AU55</f>
        <v>6092.9758401214785</v>
      </c>
    </row>
  </sheetData>
  <autoFilter ref="A1:AU59" xr:uid="{A8E4F31A-9CA6-441B-8C25-F78DB11DBE49}"/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3CCD0-3D4B-4C8A-B86F-EE2871D06C12}">
  <dimension ref="A1:BL60"/>
  <sheetViews>
    <sheetView zoomScaleNormal="100" workbookViewId="0">
      <pane xSplit="2" ySplit="1" topLeftCell="AU25" activePane="bottomRight" state="frozen"/>
      <selection pane="topRight" activeCell="C1" sqref="C1"/>
      <selection pane="bottomLeft" activeCell="A2" sqref="A2"/>
      <selection pane="bottomRight" activeCell="BJ1" sqref="BJ1:BK1"/>
    </sheetView>
  </sheetViews>
  <sheetFormatPr defaultColWidth="12.453125" defaultRowHeight="15" customHeight="1" x14ac:dyDescent="0.35"/>
  <cols>
    <col min="3" max="5" width="12.7265625" bestFit="1" customWidth="1"/>
    <col min="6" max="7" width="12.7265625" customWidth="1"/>
    <col min="8" max="9" width="12.7265625" bestFit="1" customWidth="1"/>
    <col min="10" max="11" width="12.54296875" bestFit="1" customWidth="1"/>
    <col min="12" max="12" width="15" customWidth="1"/>
    <col min="13" max="13" width="15.26953125" customWidth="1"/>
    <col min="14" max="18" width="12.54296875" bestFit="1" customWidth="1"/>
    <col min="19" max="28" width="12.7265625" bestFit="1" customWidth="1"/>
    <col min="31" max="49" width="12.54296875" bestFit="1" customWidth="1"/>
  </cols>
  <sheetData>
    <row r="1" spans="1:63" s="1" customFormat="1" ht="5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64</v>
      </c>
      <c r="G1" s="1" t="s">
        <v>65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14</v>
      </c>
      <c r="M1" s="1" t="s">
        <v>15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66</v>
      </c>
      <c r="X1" s="1" t="s">
        <v>67</v>
      </c>
      <c r="Y1" s="1" t="s">
        <v>20</v>
      </c>
      <c r="Z1" s="1" t="s">
        <v>21</v>
      </c>
      <c r="AA1" s="1" t="s">
        <v>22</v>
      </c>
      <c r="AB1" s="1" t="s">
        <v>23</v>
      </c>
      <c r="AC1" s="2" t="s">
        <v>24</v>
      </c>
      <c r="AD1" s="2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  <c r="AM1" s="1" t="s">
        <v>34</v>
      </c>
      <c r="AN1" s="1" t="s">
        <v>35</v>
      </c>
      <c r="AO1" s="1" t="s">
        <v>36</v>
      </c>
      <c r="AP1" s="1" t="s">
        <v>37</v>
      </c>
      <c r="AQ1" s="1" t="s">
        <v>38</v>
      </c>
      <c r="AR1" s="1" t="s">
        <v>39</v>
      </c>
      <c r="AS1" s="1" t="s">
        <v>40</v>
      </c>
      <c r="AT1" s="1" t="s">
        <v>41</v>
      </c>
      <c r="AU1" s="1" t="s">
        <v>42</v>
      </c>
      <c r="AV1" s="1" t="s">
        <v>43</v>
      </c>
      <c r="AW1" s="1" t="s">
        <v>44</v>
      </c>
      <c r="AX1" s="1" t="s">
        <v>45</v>
      </c>
      <c r="AY1" s="1" t="s">
        <v>68</v>
      </c>
      <c r="AZ1" s="1" t="s">
        <v>69</v>
      </c>
      <c r="BA1" s="1" t="s">
        <v>70</v>
      </c>
      <c r="BB1" s="1" t="s">
        <v>71</v>
      </c>
      <c r="BC1" s="1" t="s">
        <v>72</v>
      </c>
      <c r="BD1" s="1" t="s">
        <v>73</v>
      </c>
      <c r="BE1" s="1" t="s">
        <v>74</v>
      </c>
      <c r="BF1" s="1" t="s">
        <v>75</v>
      </c>
      <c r="BG1" s="1" t="s">
        <v>76</v>
      </c>
      <c r="BH1" s="1" t="s">
        <v>77</v>
      </c>
      <c r="BI1" s="1" t="s">
        <v>78</v>
      </c>
      <c r="BJ1" s="1" t="s">
        <v>79</v>
      </c>
      <c r="BK1" s="1" t="s">
        <v>80</v>
      </c>
    </row>
    <row r="2" spans="1:63" ht="14.5" x14ac:dyDescent="0.35">
      <c r="A2" s="13" t="s">
        <v>63</v>
      </c>
      <c r="B2" s="13" t="s">
        <v>47</v>
      </c>
      <c r="C2" s="14">
        <v>69759</v>
      </c>
      <c r="D2" s="14">
        <v>46395</v>
      </c>
      <c r="E2" s="14">
        <v>23364</v>
      </c>
      <c r="F2" s="14">
        <f>D2-H2</f>
        <v>7781</v>
      </c>
      <c r="G2" s="14">
        <f>E2-I2</f>
        <v>2830</v>
      </c>
      <c r="H2" s="14">
        <v>38614</v>
      </c>
      <c r="I2" s="14">
        <v>20534</v>
      </c>
      <c r="J2" s="13">
        <v>608</v>
      </c>
      <c r="K2" s="14">
        <v>1525</v>
      </c>
      <c r="L2" s="14">
        <v>38006</v>
      </c>
      <c r="M2" s="14">
        <v>19009</v>
      </c>
      <c r="N2" s="15">
        <f>J2/D2</f>
        <v>1.3104860437547149E-2</v>
      </c>
      <c r="O2" s="15">
        <v>6.5000000000000002E-2</v>
      </c>
      <c r="P2" s="15">
        <v>1.4999999999999999E-2</v>
      </c>
      <c r="Q2" s="15">
        <v>7.3999999999999996E-2</v>
      </c>
      <c r="R2" s="15">
        <v>3.1E-2</v>
      </c>
      <c r="S2" s="14">
        <v>38006</v>
      </c>
      <c r="T2" s="14">
        <v>19009</v>
      </c>
      <c r="U2" s="14">
        <v>39471</v>
      </c>
      <c r="V2" s="14">
        <v>16857</v>
      </c>
      <c r="W2" s="14">
        <v>38445</v>
      </c>
      <c r="X2" s="14">
        <v>16389</v>
      </c>
      <c r="Y2" s="14">
        <v>39991</v>
      </c>
      <c r="Z2" s="14">
        <v>38951</v>
      </c>
      <c r="AA2" s="14">
        <v>18029</v>
      </c>
      <c r="AB2" s="14">
        <v>17528</v>
      </c>
      <c r="AC2" s="19"/>
      <c r="AD2" s="14"/>
      <c r="AE2" s="14">
        <v>1377</v>
      </c>
      <c r="AF2" s="14">
        <v>-2505</v>
      </c>
      <c r="AG2" s="3">
        <v>-1040</v>
      </c>
      <c r="AH2" s="3">
        <v>-501</v>
      </c>
      <c r="AI2" s="14">
        <v>-1128</v>
      </c>
      <c r="AJ2" s="3">
        <f t="shared" ref="AJ2:AJ33" si="0">AH2+AG2</f>
        <v>-1541</v>
      </c>
      <c r="AK2" s="7">
        <f t="shared" ref="AK2:AK33" si="1">AJ2/C2</f>
        <v>-2.2090339597757996E-2</v>
      </c>
      <c r="AL2" s="8">
        <f t="shared" ref="AL2:AL33" si="2">Y2-U2</f>
        <v>520</v>
      </c>
      <c r="AM2" s="8">
        <f t="shared" ref="AM2:AM33" si="3">AA2-V2</f>
        <v>1172</v>
      </c>
      <c r="AN2" s="8">
        <f t="shared" ref="AN2:AN33" si="4">AM2+AL2</f>
        <v>1692</v>
      </c>
      <c r="AO2" s="8">
        <f t="shared" ref="AO2:AO33" si="5">Z2-W2</f>
        <v>506</v>
      </c>
      <c r="AP2" s="8">
        <f t="shared" ref="AP2:AP33" si="6">AB2-X2</f>
        <v>1139</v>
      </c>
      <c r="AQ2" s="8">
        <f t="shared" ref="AQ2:AQ33" si="7">AP2+AO2</f>
        <v>1645</v>
      </c>
      <c r="AR2" s="9">
        <f t="shared" ref="AR2:AR33" si="8">AO2-AL2</f>
        <v>-14</v>
      </c>
      <c r="AS2" s="9">
        <f t="shared" ref="AS2:AS33" si="9">AP2-AM2</f>
        <v>-33</v>
      </c>
      <c r="AT2" s="8">
        <f t="shared" ref="AT2:AT33" si="10">AS2+AR2</f>
        <v>-47</v>
      </c>
      <c r="AU2" s="3">
        <f t="shared" ref="AU2:AU33" si="11">W2-U2</f>
        <v>-1026</v>
      </c>
      <c r="AV2" s="3">
        <f t="shared" ref="AV2:AV33" si="12">X2-V2</f>
        <v>-468</v>
      </c>
      <c r="AW2" s="3">
        <f t="shared" ref="AW2:AW33" si="13">AV2+AU2</f>
        <v>-1494</v>
      </c>
      <c r="AX2" s="7">
        <f t="shared" ref="AX2:AX33" si="14">AW2/(L2+M2)</f>
        <v>-2.6203630623520126E-2</v>
      </c>
      <c r="AZ2" s="9"/>
    </row>
    <row r="3" spans="1:63" ht="14.5" x14ac:dyDescent="0.35">
      <c r="A3" s="13" t="s">
        <v>63</v>
      </c>
      <c r="B3" s="13" t="s">
        <v>48</v>
      </c>
      <c r="C3" s="14">
        <v>164885</v>
      </c>
      <c r="D3" s="14">
        <v>125380</v>
      </c>
      <c r="E3" s="14">
        <v>39505</v>
      </c>
      <c r="F3" s="14">
        <f t="shared" ref="F3:F59" si="15">D3-H3</f>
        <v>44011</v>
      </c>
      <c r="G3" s="14">
        <f t="shared" ref="G3:G59" si="16">E3-I3</f>
        <v>14017</v>
      </c>
      <c r="H3" s="14">
        <v>81369</v>
      </c>
      <c r="I3" s="14">
        <v>25488</v>
      </c>
      <c r="J3" s="14">
        <v>1168</v>
      </c>
      <c r="K3" s="14">
        <v>2321</v>
      </c>
      <c r="L3" s="14">
        <v>80201</v>
      </c>
      <c r="M3" s="14">
        <v>23167</v>
      </c>
      <c r="N3" s="15">
        <v>8.9999999999999993E-3</v>
      </c>
      <c r="O3" s="15">
        <v>5.8999999999999997E-2</v>
      </c>
      <c r="P3" s="15">
        <v>1.4999999999999999E-2</v>
      </c>
      <c r="Q3" s="15">
        <v>7.3999999999999996E-2</v>
      </c>
      <c r="R3" s="15">
        <v>2.1000000000000001E-2</v>
      </c>
      <c r="S3" s="14">
        <v>80201</v>
      </c>
      <c r="T3" s="14">
        <v>23167</v>
      </c>
      <c r="U3" s="14">
        <v>82317</v>
      </c>
      <c r="V3" s="14">
        <v>20375</v>
      </c>
      <c r="W3" s="14">
        <v>76154</v>
      </c>
      <c r="X3" s="14">
        <v>18924</v>
      </c>
      <c r="Y3" s="14">
        <v>83065</v>
      </c>
      <c r="Z3" s="14">
        <v>76846</v>
      </c>
      <c r="AA3" s="14">
        <v>21652</v>
      </c>
      <c r="AB3" s="14">
        <v>20111</v>
      </c>
      <c r="AC3" s="19"/>
      <c r="AD3" s="14"/>
      <c r="AE3" s="14">
        <v>1696</v>
      </c>
      <c r="AF3" s="14">
        <v>-3836</v>
      </c>
      <c r="AG3" s="3">
        <v>-6219</v>
      </c>
      <c r="AH3" s="3">
        <v>-1541</v>
      </c>
      <c r="AI3" s="14">
        <v>-2140</v>
      </c>
      <c r="AJ3" s="3">
        <f t="shared" si="0"/>
        <v>-7760</v>
      </c>
      <c r="AK3" s="7">
        <f t="shared" si="1"/>
        <v>-4.7063104588046217E-2</v>
      </c>
      <c r="AL3" s="8">
        <f t="shared" si="2"/>
        <v>748</v>
      </c>
      <c r="AM3" s="8">
        <f t="shared" si="3"/>
        <v>1277</v>
      </c>
      <c r="AN3" s="8">
        <f t="shared" si="4"/>
        <v>2025</v>
      </c>
      <c r="AO3" s="8">
        <f t="shared" si="5"/>
        <v>692</v>
      </c>
      <c r="AP3" s="8">
        <f t="shared" si="6"/>
        <v>1187</v>
      </c>
      <c r="AQ3" s="8">
        <f t="shared" si="7"/>
        <v>1879</v>
      </c>
      <c r="AR3" s="9">
        <f t="shared" si="8"/>
        <v>-56</v>
      </c>
      <c r="AS3" s="9">
        <f t="shared" si="9"/>
        <v>-90</v>
      </c>
      <c r="AT3" s="8">
        <f t="shared" si="10"/>
        <v>-146</v>
      </c>
      <c r="AU3" s="3">
        <f t="shared" si="11"/>
        <v>-6163</v>
      </c>
      <c r="AV3" s="3">
        <f t="shared" si="12"/>
        <v>-1451</v>
      </c>
      <c r="AW3" s="3">
        <f t="shared" si="13"/>
        <v>-7614</v>
      </c>
      <c r="AX3" s="7">
        <f t="shared" si="14"/>
        <v>-7.365915950777803E-2</v>
      </c>
    </row>
    <row r="4" spans="1:63" ht="14.5" x14ac:dyDescent="0.35">
      <c r="A4" s="13" t="s">
        <v>63</v>
      </c>
      <c r="B4" s="13" t="s">
        <v>49</v>
      </c>
      <c r="C4" s="14">
        <v>245865</v>
      </c>
      <c r="D4" s="14">
        <v>151926</v>
      </c>
      <c r="E4" s="14">
        <v>93939</v>
      </c>
      <c r="F4" s="14">
        <f t="shared" si="15"/>
        <v>4826</v>
      </c>
      <c r="G4" s="14">
        <f t="shared" si="16"/>
        <v>3114</v>
      </c>
      <c r="H4" s="14">
        <v>147100</v>
      </c>
      <c r="I4" s="14">
        <v>90825</v>
      </c>
      <c r="J4" s="14">
        <v>1396</v>
      </c>
      <c r="K4" s="14">
        <v>4017</v>
      </c>
      <c r="L4" s="14">
        <v>145704</v>
      </c>
      <c r="M4" s="14">
        <v>86808</v>
      </c>
      <c r="N4" s="15">
        <v>8.9999999999999993E-3</v>
      </c>
      <c r="O4" s="15">
        <v>4.2999999999999997E-2</v>
      </c>
      <c r="P4" s="15">
        <v>1.4999999999999999E-2</v>
      </c>
      <c r="Q4" s="15">
        <v>7.3999999999999996E-2</v>
      </c>
      <c r="R4" s="15">
        <v>2.1999999999999999E-2</v>
      </c>
      <c r="S4" s="14">
        <v>145704</v>
      </c>
      <c r="T4" s="14">
        <v>86808</v>
      </c>
      <c r="U4" s="14">
        <v>155051</v>
      </c>
      <c r="V4" s="14">
        <v>89415</v>
      </c>
      <c r="W4" s="14">
        <v>163065</v>
      </c>
      <c r="X4" s="14">
        <v>91553</v>
      </c>
      <c r="Y4" s="14">
        <v>156459</v>
      </c>
      <c r="Z4" s="14">
        <v>164546</v>
      </c>
      <c r="AA4" s="14">
        <v>93433</v>
      </c>
      <c r="AB4" s="14">
        <v>95667</v>
      </c>
      <c r="AC4" s="19"/>
      <c r="AD4" s="14"/>
      <c r="AE4" s="14">
        <v>9359</v>
      </c>
      <c r="AF4" s="14">
        <v>2608</v>
      </c>
      <c r="AG4" s="3">
        <v>8087</v>
      </c>
      <c r="AH4" s="3">
        <v>2234</v>
      </c>
      <c r="AI4" s="14">
        <v>11967</v>
      </c>
      <c r="AJ4" s="3">
        <f t="shared" si="0"/>
        <v>10321</v>
      </c>
      <c r="AK4" s="7">
        <f t="shared" si="1"/>
        <v>4.1978321436560717E-2</v>
      </c>
      <c r="AL4" s="8">
        <f t="shared" si="2"/>
        <v>1408</v>
      </c>
      <c r="AM4" s="8">
        <f t="shared" si="3"/>
        <v>4018</v>
      </c>
      <c r="AN4" s="8">
        <f t="shared" si="4"/>
        <v>5426</v>
      </c>
      <c r="AO4" s="8">
        <f t="shared" si="5"/>
        <v>1481</v>
      </c>
      <c r="AP4" s="8">
        <f t="shared" si="6"/>
        <v>4114</v>
      </c>
      <c r="AQ4" s="8">
        <f t="shared" si="7"/>
        <v>5595</v>
      </c>
      <c r="AR4" s="9">
        <f t="shared" si="8"/>
        <v>73</v>
      </c>
      <c r="AS4" s="9">
        <f t="shared" si="9"/>
        <v>96</v>
      </c>
      <c r="AT4" s="8">
        <f t="shared" si="10"/>
        <v>169</v>
      </c>
      <c r="AU4" s="3">
        <f t="shared" si="11"/>
        <v>8014</v>
      </c>
      <c r="AV4" s="3">
        <f t="shared" si="12"/>
        <v>2138</v>
      </c>
      <c r="AW4" s="3">
        <f t="shared" si="13"/>
        <v>10152</v>
      </c>
      <c r="AX4" s="7">
        <f t="shared" si="14"/>
        <v>4.3662262592898432E-2</v>
      </c>
    </row>
    <row r="5" spans="1:63" ht="14.5" x14ac:dyDescent="0.35">
      <c r="A5" s="13" t="s">
        <v>63</v>
      </c>
      <c r="B5" s="13" t="s">
        <v>50</v>
      </c>
      <c r="C5" s="14">
        <v>34345</v>
      </c>
      <c r="D5" s="14">
        <v>23274</v>
      </c>
      <c r="E5" s="14">
        <v>11071</v>
      </c>
      <c r="F5" s="14">
        <f t="shared" si="15"/>
        <v>1750</v>
      </c>
      <c r="G5" s="14">
        <f t="shared" si="16"/>
        <v>576</v>
      </c>
      <c r="H5" s="14">
        <v>21524</v>
      </c>
      <c r="I5" s="14">
        <v>10495</v>
      </c>
      <c r="J5" s="13">
        <v>240</v>
      </c>
      <c r="K5" s="13">
        <v>456</v>
      </c>
      <c r="L5" s="14">
        <v>21284</v>
      </c>
      <c r="M5" s="14">
        <v>10039</v>
      </c>
      <c r="N5" s="15">
        <v>0.01</v>
      </c>
      <c r="O5" s="15">
        <v>4.1000000000000002E-2</v>
      </c>
      <c r="P5" s="15">
        <v>1.4999999999999999E-2</v>
      </c>
      <c r="Q5" s="15">
        <v>7.3999999999999996E-2</v>
      </c>
      <c r="R5" s="15">
        <v>0.02</v>
      </c>
      <c r="S5" s="14">
        <v>21284</v>
      </c>
      <c r="T5" s="14">
        <v>10039</v>
      </c>
      <c r="U5" s="14">
        <v>22360</v>
      </c>
      <c r="V5" s="14">
        <v>10125</v>
      </c>
      <c r="W5" s="14">
        <v>21759</v>
      </c>
      <c r="X5" s="14">
        <v>9463</v>
      </c>
      <c r="Y5" s="14">
        <v>22586</v>
      </c>
      <c r="Z5" s="14">
        <v>21979</v>
      </c>
      <c r="AA5" s="14">
        <v>10558</v>
      </c>
      <c r="AB5" s="14">
        <v>9868</v>
      </c>
      <c r="AC5" s="19"/>
      <c r="AD5" s="14"/>
      <c r="AE5" s="14">
        <v>1062</v>
      </c>
      <c r="AF5" s="13">
        <v>63</v>
      </c>
      <c r="AG5" s="3">
        <v>-607</v>
      </c>
      <c r="AH5" s="3">
        <v>-690</v>
      </c>
      <c r="AI5" s="14">
        <v>1125</v>
      </c>
      <c r="AJ5" s="3">
        <f t="shared" si="0"/>
        <v>-1297</v>
      </c>
      <c r="AK5" s="7">
        <f t="shared" si="1"/>
        <v>-3.7763866647255784E-2</v>
      </c>
      <c r="AL5" s="8">
        <f t="shared" si="2"/>
        <v>226</v>
      </c>
      <c r="AM5" s="8">
        <f t="shared" si="3"/>
        <v>433</v>
      </c>
      <c r="AN5" s="8">
        <f t="shared" si="4"/>
        <v>659</v>
      </c>
      <c r="AO5" s="8">
        <f t="shared" si="5"/>
        <v>220</v>
      </c>
      <c r="AP5" s="8">
        <f t="shared" si="6"/>
        <v>405</v>
      </c>
      <c r="AQ5" s="8">
        <f t="shared" si="7"/>
        <v>625</v>
      </c>
      <c r="AR5" s="9">
        <f t="shared" si="8"/>
        <v>-6</v>
      </c>
      <c r="AS5" s="9">
        <f t="shared" si="9"/>
        <v>-28</v>
      </c>
      <c r="AT5" s="8">
        <f t="shared" si="10"/>
        <v>-34</v>
      </c>
      <c r="AU5" s="3">
        <f t="shared" si="11"/>
        <v>-601</v>
      </c>
      <c r="AV5" s="3">
        <f t="shared" si="12"/>
        <v>-662</v>
      </c>
      <c r="AW5" s="3">
        <f t="shared" si="13"/>
        <v>-1263</v>
      </c>
      <c r="AX5" s="7">
        <f t="shared" si="14"/>
        <v>-4.0321808255914186E-2</v>
      </c>
    </row>
    <row r="6" spans="1:63" ht="14.5" x14ac:dyDescent="0.35">
      <c r="A6" s="13" t="s">
        <v>63</v>
      </c>
      <c r="B6" s="13" t="s">
        <v>51</v>
      </c>
      <c r="C6" s="14">
        <v>1426101</v>
      </c>
      <c r="D6" s="14">
        <v>774105</v>
      </c>
      <c r="E6" s="14">
        <v>651996</v>
      </c>
      <c r="F6" s="14">
        <f t="shared" si="15"/>
        <v>23723</v>
      </c>
      <c r="G6" s="14">
        <f t="shared" si="16"/>
        <v>20335</v>
      </c>
      <c r="H6" s="14">
        <v>750382</v>
      </c>
      <c r="I6" s="14">
        <v>631661</v>
      </c>
      <c r="J6" s="14">
        <v>6180</v>
      </c>
      <c r="K6" s="14">
        <v>31253</v>
      </c>
      <c r="L6" s="14">
        <v>744202</v>
      </c>
      <c r="M6" s="14">
        <v>600408</v>
      </c>
      <c r="N6" s="15">
        <v>8.0000000000000002E-3</v>
      </c>
      <c r="O6" s="15">
        <v>4.8000000000000001E-2</v>
      </c>
      <c r="P6" s="15">
        <v>1.4999999999999999E-2</v>
      </c>
      <c r="Q6" s="15">
        <v>7.3999999999999996E-2</v>
      </c>
      <c r="R6" s="15">
        <v>2.5999999999999999E-2</v>
      </c>
      <c r="S6" s="14">
        <v>744202</v>
      </c>
      <c r="T6" s="14">
        <v>600408</v>
      </c>
      <c r="U6" s="14">
        <v>798106</v>
      </c>
      <c r="V6" s="14">
        <v>608440</v>
      </c>
      <c r="W6" s="14">
        <v>835372</v>
      </c>
      <c r="X6" s="14">
        <v>621668</v>
      </c>
      <c r="Y6" s="14">
        <v>804542</v>
      </c>
      <c r="Z6" s="14">
        <v>842109</v>
      </c>
      <c r="AA6" s="14">
        <v>639118</v>
      </c>
      <c r="AB6" s="14">
        <v>653013</v>
      </c>
      <c r="AC6" s="19"/>
      <c r="AD6" s="14"/>
      <c r="AE6" s="14">
        <v>54160</v>
      </c>
      <c r="AF6" s="14">
        <v>7457</v>
      </c>
      <c r="AG6" s="3">
        <v>37567</v>
      </c>
      <c r="AH6" s="3">
        <v>13895</v>
      </c>
      <c r="AI6" s="14">
        <v>61617</v>
      </c>
      <c r="AJ6" s="3">
        <f t="shared" si="0"/>
        <v>51462</v>
      </c>
      <c r="AK6" s="7">
        <f t="shared" si="1"/>
        <v>3.60858031794382E-2</v>
      </c>
      <c r="AL6" s="8">
        <f t="shared" si="2"/>
        <v>6436</v>
      </c>
      <c r="AM6" s="8">
        <f t="shared" si="3"/>
        <v>30678</v>
      </c>
      <c r="AN6" s="8">
        <f t="shared" si="4"/>
        <v>37114</v>
      </c>
      <c r="AO6" s="8">
        <f t="shared" si="5"/>
        <v>6737</v>
      </c>
      <c r="AP6" s="8">
        <f t="shared" si="6"/>
        <v>31345</v>
      </c>
      <c r="AQ6" s="8">
        <f t="shared" si="7"/>
        <v>38082</v>
      </c>
      <c r="AR6" s="9">
        <f t="shared" si="8"/>
        <v>301</v>
      </c>
      <c r="AS6" s="9">
        <f t="shared" si="9"/>
        <v>667</v>
      </c>
      <c r="AT6" s="8">
        <f t="shared" si="10"/>
        <v>968</v>
      </c>
      <c r="AU6" s="3">
        <f t="shared" si="11"/>
        <v>37266</v>
      </c>
      <c r="AV6" s="3">
        <f t="shared" si="12"/>
        <v>13228</v>
      </c>
      <c r="AW6" s="3">
        <f t="shared" si="13"/>
        <v>50494</v>
      </c>
      <c r="AX6" s="7">
        <f t="shared" si="14"/>
        <v>3.7552896378875662E-2</v>
      </c>
    </row>
    <row r="7" spans="1:63" ht="14.5" x14ac:dyDescent="0.35">
      <c r="A7" s="13" t="s">
        <v>63</v>
      </c>
      <c r="B7" s="13" t="s">
        <v>52</v>
      </c>
      <c r="C7" s="14">
        <v>103566</v>
      </c>
      <c r="D7" s="14">
        <v>68961</v>
      </c>
      <c r="E7" s="14">
        <v>34605</v>
      </c>
      <c r="F7" s="14">
        <f t="shared" si="15"/>
        <v>3067</v>
      </c>
      <c r="G7" s="14">
        <f t="shared" si="16"/>
        <v>1298</v>
      </c>
      <c r="H7" s="14">
        <v>65894</v>
      </c>
      <c r="I7" s="14">
        <v>33307</v>
      </c>
      <c r="J7" s="13">
        <v>689</v>
      </c>
      <c r="K7" s="14">
        <v>1626</v>
      </c>
      <c r="L7" s="14">
        <v>65205</v>
      </c>
      <c r="M7" s="14">
        <v>31681</v>
      </c>
      <c r="N7" s="15">
        <v>0.01</v>
      </c>
      <c r="O7" s="15">
        <v>4.7E-2</v>
      </c>
      <c r="P7" s="15">
        <v>1.4999999999999999E-2</v>
      </c>
      <c r="Q7" s="15">
        <v>7.3999999999999996E-2</v>
      </c>
      <c r="R7" s="15">
        <v>2.1999999999999999E-2</v>
      </c>
      <c r="S7" s="14">
        <v>65205</v>
      </c>
      <c r="T7" s="14">
        <v>31681</v>
      </c>
      <c r="U7" s="14">
        <v>71303</v>
      </c>
      <c r="V7" s="14">
        <v>29151</v>
      </c>
      <c r="W7" s="14">
        <v>72811</v>
      </c>
      <c r="X7" s="14">
        <v>29191</v>
      </c>
      <c r="Y7" s="14">
        <v>72023</v>
      </c>
      <c r="Z7" s="14">
        <v>73546</v>
      </c>
      <c r="AA7" s="14">
        <v>30589</v>
      </c>
      <c r="AB7" s="14">
        <v>30631</v>
      </c>
      <c r="AC7" s="19"/>
      <c r="AD7" s="14"/>
      <c r="AE7" s="14">
        <v>6129</v>
      </c>
      <c r="AF7" s="14">
        <v>-2718</v>
      </c>
      <c r="AG7" s="3">
        <v>1523</v>
      </c>
      <c r="AH7" s="3">
        <v>42</v>
      </c>
      <c r="AI7" s="14">
        <v>3411</v>
      </c>
      <c r="AJ7" s="3">
        <f t="shared" si="0"/>
        <v>1565</v>
      </c>
      <c r="AK7" s="7">
        <f t="shared" si="1"/>
        <v>1.5111136859587123E-2</v>
      </c>
      <c r="AL7" s="8">
        <f t="shared" si="2"/>
        <v>720</v>
      </c>
      <c r="AM7" s="8">
        <f t="shared" si="3"/>
        <v>1438</v>
      </c>
      <c r="AN7" s="8">
        <f t="shared" si="4"/>
        <v>2158</v>
      </c>
      <c r="AO7" s="8">
        <f t="shared" si="5"/>
        <v>735</v>
      </c>
      <c r="AP7" s="8">
        <f t="shared" si="6"/>
        <v>1440</v>
      </c>
      <c r="AQ7" s="8">
        <f t="shared" si="7"/>
        <v>2175</v>
      </c>
      <c r="AR7" s="9">
        <f t="shared" si="8"/>
        <v>15</v>
      </c>
      <c r="AS7" s="9">
        <f t="shared" si="9"/>
        <v>2</v>
      </c>
      <c r="AT7" s="8">
        <f t="shared" si="10"/>
        <v>17</v>
      </c>
      <c r="AU7" s="3">
        <f t="shared" si="11"/>
        <v>1508</v>
      </c>
      <c r="AV7" s="3">
        <f t="shared" si="12"/>
        <v>40</v>
      </c>
      <c r="AW7" s="3">
        <f t="shared" si="13"/>
        <v>1548</v>
      </c>
      <c r="AX7" s="7">
        <f t="shared" si="14"/>
        <v>1.5977540614743099E-2</v>
      </c>
    </row>
    <row r="8" spans="1:63" ht="14.5" x14ac:dyDescent="0.35">
      <c r="A8" s="13" t="s">
        <v>63</v>
      </c>
      <c r="B8" s="13" t="s">
        <v>53</v>
      </c>
      <c r="C8" s="14">
        <v>17530</v>
      </c>
      <c r="D8" s="14">
        <v>12190</v>
      </c>
      <c r="E8" s="14">
        <v>5340</v>
      </c>
      <c r="F8" s="14">
        <f t="shared" si="15"/>
        <v>5766</v>
      </c>
      <c r="G8" s="14">
        <f t="shared" si="16"/>
        <v>2491</v>
      </c>
      <c r="H8" s="14">
        <v>6424</v>
      </c>
      <c r="I8" s="14">
        <v>2849</v>
      </c>
      <c r="J8" s="13">
        <v>63</v>
      </c>
      <c r="K8" s="13">
        <v>278</v>
      </c>
      <c r="L8" s="14">
        <v>6361</v>
      </c>
      <c r="M8" s="14">
        <v>2571</v>
      </c>
      <c r="N8" s="15">
        <v>5.0000000000000001E-3</v>
      </c>
      <c r="O8" s="15">
        <v>5.1999999999999998E-2</v>
      </c>
      <c r="P8" s="15">
        <v>1.4999999999999999E-2</v>
      </c>
      <c r="Q8" s="15">
        <v>7.3999999999999996E-2</v>
      </c>
      <c r="R8" s="15">
        <v>1.9E-2</v>
      </c>
      <c r="S8" s="14">
        <v>6361</v>
      </c>
      <c r="T8" s="14">
        <v>2571</v>
      </c>
      <c r="U8" s="14">
        <v>7149</v>
      </c>
      <c r="V8" s="14">
        <v>1975</v>
      </c>
      <c r="W8" s="14">
        <v>7007</v>
      </c>
      <c r="X8" s="14">
        <v>1944</v>
      </c>
      <c r="Y8" s="14">
        <v>7185</v>
      </c>
      <c r="Z8" s="14">
        <v>7042</v>
      </c>
      <c r="AA8" s="14">
        <v>2083</v>
      </c>
      <c r="AB8" s="14">
        <v>2051</v>
      </c>
      <c r="AC8" s="19"/>
      <c r="AD8" s="14"/>
      <c r="AE8" s="13">
        <v>761</v>
      </c>
      <c r="AF8" s="13">
        <v>-766</v>
      </c>
      <c r="AG8" s="3">
        <v>-143</v>
      </c>
      <c r="AH8" s="3">
        <v>-32</v>
      </c>
      <c r="AI8" s="13">
        <v>-5</v>
      </c>
      <c r="AJ8" s="3">
        <f t="shared" si="0"/>
        <v>-175</v>
      </c>
      <c r="AK8" s="7">
        <f t="shared" si="1"/>
        <v>-9.9828864803194525E-3</v>
      </c>
      <c r="AL8" s="8">
        <f t="shared" si="2"/>
        <v>36</v>
      </c>
      <c r="AM8" s="8">
        <f t="shared" si="3"/>
        <v>108</v>
      </c>
      <c r="AN8" s="8">
        <f t="shared" si="4"/>
        <v>144</v>
      </c>
      <c r="AO8" s="8">
        <f t="shared" si="5"/>
        <v>35</v>
      </c>
      <c r="AP8" s="8">
        <f t="shared" si="6"/>
        <v>107</v>
      </c>
      <c r="AQ8" s="8">
        <f t="shared" si="7"/>
        <v>142</v>
      </c>
      <c r="AR8" s="9">
        <f t="shared" si="8"/>
        <v>-1</v>
      </c>
      <c r="AS8" s="9">
        <f t="shared" si="9"/>
        <v>-1</v>
      </c>
      <c r="AT8" s="8">
        <f t="shared" si="10"/>
        <v>-2</v>
      </c>
      <c r="AU8" s="3">
        <f t="shared" si="11"/>
        <v>-142</v>
      </c>
      <c r="AV8" s="3">
        <f t="shared" si="12"/>
        <v>-31</v>
      </c>
      <c r="AW8" s="3">
        <f t="shared" si="13"/>
        <v>-173</v>
      </c>
      <c r="AX8" s="7">
        <f t="shared" si="14"/>
        <v>-1.9368562472010749E-2</v>
      </c>
    </row>
    <row r="9" spans="1:63" ht="14.5" x14ac:dyDescent="0.35">
      <c r="A9" s="13" t="s">
        <v>63</v>
      </c>
      <c r="B9" s="13" t="s">
        <v>54</v>
      </c>
      <c r="C9" s="14">
        <v>143944</v>
      </c>
      <c r="D9" s="14">
        <v>87847</v>
      </c>
      <c r="E9" s="14">
        <v>56097</v>
      </c>
      <c r="F9" s="14">
        <f t="shared" si="15"/>
        <v>2839</v>
      </c>
      <c r="G9" s="14">
        <f t="shared" si="16"/>
        <v>1480</v>
      </c>
      <c r="H9" s="14">
        <v>85008</v>
      </c>
      <c r="I9" s="14">
        <v>54617</v>
      </c>
      <c r="J9" s="13">
        <v>669</v>
      </c>
      <c r="K9" s="14">
        <v>2353</v>
      </c>
      <c r="L9" s="14">
        <v>84339</v>
      </c>
      <c r="M9" s="14">
        <v>52264</v>
      </c>
      <c r="N9" s="15">
        <v>8.0000000000000002E-3</v>
      </c>
      <c r="O9" s="15">
        <v>4.2000000000000003E-2</v>
      </c>
      <c r="P9" s="15">
        <v>1.4999999999999999E-2</v>
      </c>
      <c r="Q9" s="15">
        <v>7.3999999999999996E-2</v>
      </c>
      <c r="R9" s="15">
        <v>2.1000000000000001E-2</v>
      </c>
      <c r="S9" s="14">
        <v>84339</v>
      </c>
      <c r="T9" s="14">
        <v>52264</v>
      </c>
      <c r="U9" s="14">
        <v>89344</v>
      </c>
      <c r="V9" s="14">
        <v>56272</v>
      </c>
      <c r="W9" s="14">
        <v>95558</v>
      </c>
      <c r="X9" s="14">
        <v>59472</v>
      </c>
      <c r="Y9" s="14">
        <v>90065</v>
      </c>
      <c r="Z9" s="14">
        <v>96329</v>
      </c>
      <c r="AA9" s="14">
        <v>58739</v>
      </c>
      <c r="AB9" s="14">
        <v>62079</v>
      </c>
      <c r="AC9" s="19"/>
      <c r="AD9" s="14"/>
      <c r="AE9" s="14">
        <v>5057</v>
      </c>
      <c r="AF9" s="14">
        <v>4122</v>
      </c>
      <c r="AG9" s="3">
        <v>6264</v>
      </c>
      <c r="AH9" s="3">
        <v>3340</v>
      </c>
      <c r="AI9" s="14">
        <v>9179</v>
      </c>
      <c r="AJ9" s="3">
        <f t="shared" si="0"/>
        <v>9604</v>
      </c>
      <c r="AK9" s="7">
        <f t="shared" si="1"/>
        <v>6.6720391263269049E-2</v>
      </c>
      <c r="AL9" s="8">
        <f t="shared" si="2"/>
        <v>721</v>
      </c>
      <c r="AM9" s="8">
        <f t="shared" si="3"/>
        <v>2467</v>
      </c>
      <c r="AN9" s="8">
        <f t="shared" si="4"/>
        <v>3188</v>
      </c>
      <c r="AO9" s="8">
        <f t="shared" si="5"/>
        <v>771</v>
      </c>
      <c r="AP9" s="8">
        <f t="shared" si="6"/>
        <v>2607</v>
      </c>
      <c r="AQ9" s="8">
        <f t="shared" si="7"/>
        <v>3378</v>
      </c>
      <c r="AR9" s="9">
        <f t="shared" si="8"/>
        <v>50</v>
      </c>
      <c r="AS9" s="9">
        <f t="shared" si="9"/>
        <v>140</v>
      </c>
      <c r="AT9" s="8">
        <f t="shared" si="10"/>
        <v>190</v>
      </c>
      <c r="AU9" s="3">
        <f t="shared" si="11"/>
        <v>6214</v>
      </c>
      <c r="AV9" s="3">
        <f t="shared" si="12"/>
        <v>3200</v>
      </c>
      <c r="AW9" s="3">
        <f t="shared" si="13"/>
        <v>9414</v>
      </c>
      <c r="AX9" s="7">
        <f t="shared" si="14"/>
        <v>6.891503114865706E-2</v>
      </c>
    </row>
    <row r="10" spans="1:63" ht="14.5" x14ac:dyDescent="0.35">
      <c r="A10" s="13" t="s">
        <v>63</v>
      </c>
      <c r="B10" s="13" t="s">
        <v>55</v>
      </c>
      <c r="C10" s="14">
        <v>117872</v>
      </c>
      <c r="D10" s="14">
        <v>77046</v>
      </c>
      <c r="E10" s="14">
        <v>40826</v>
      </c>
      <c r="F10" s="14">
        <f t="shared" si="15"/>
        <v>1738</v>
      </c>
      <c r="G10" s="14">
        <f t="shared" si="16"/>
        <v>990</v>
      </c>
      <c r="H10" s="14">
        <v>75308</v>
      </c>
      <c r="I10" s="14">
        <v>39836</v>
      </c>
      <c r="J10" s="13">
        <v>514</v>
      </c>
      <c r="K10" s="14">
        <v>1866</v>
      </c>
      <c r="L10" s="14">
        <v>74794</v>
      </c>
      <c r="M10" s="14">
        <v>37970</v>
      </c>
      <c r="N10" s="15">
        <v>7.0000000000000001E-3</v>
      </c>
      <c r="O10" s="15">
        <v>4.5999999999999999E-2</v>
      </c>
      <c r="P10" s="15">
        <v>1.4999999999999999E-2</v>
      </c>
      <c r="Q10" s="15">
        <v>7.3999999999999996E-2</v>
      </c>
      <c r="R10" s="15">
        <v>0.02</v>
      </c>
      <c r="S10" s="14">
        <v>74794</v>
      </c>
      <c r="T10" s="14">
        <v>37970</v>
      </c>
      <c r="U10" s="14">
        <v>83110</v>
      </c>
      <c r="V10" s="14">
        <v>34941</v>
      </c>
      <c r="W10" s="14">
        <v>86888</v>
      </c>
      <c r="X10" s="14">
        <v>34933</v>
      </c>
      <c r="Y10" s="14">
        <v>83696</v>
      </c>
      <c r="Z10" s="14">
        <v>87501</v>
      </c>
      <c r="AA10" s="14">
        <v>36626</v>
      </c>
      <c r="AB10" s="14">
        <v>36617</v>
      </c>
      <c r="AC10" s="19"/>
      <c r="AD10" s="14"/>
      <c r="AE10" s="14">
        <v>8388</v>
      </c>
      <c r="AF10" s="14">
        <v>-3210</v>
      </c>
      <c r="AG10" s="3">
        <v>3805</v>
      </c>
      <c r="AH10" s="3">
        <v>-9</v>
      </c>
      <c r="AI10" s="14">
        <v>5178</v>
      </c>
      <c r="AJ10" s="3">
        <f t="shared" si="0"/>
        <v>3796</v>
      </c>
      <c r="AK10" s="7">
        <f t="shared" si="1"/>
        <v>3.2204425139133977E-2</v>
      </c>
      <c r="AL10" s="8">
        <f t="shared" si="2"/>
        <v>586</v>
      </c>
      <c r="AM10" s="8">
        <f t="shared" si="3"/>
        <v>1685</v>
      </c>
      <c r="AN10" s="8">
        <f t="shared" si="4"/>
        <v>2271</v>
      </c>
      <c r="AO10" s="8">
        <f t="shared" si="5"/>
        <v>613</v>
      </c>
      <c r="AP10" s="8">
        <f t="shared" si="6"/>
        <v>1684</v>
      </c>
      <c r="AQ10" s="8">
        <f t="shared" si="7"/>
        <v>2297</v>
      </c>
      <c r="AR10" s="9">
        <f t="shared" si="8"/>
        <v>27</v>
      </c>
      <c r="AS10" s="9">
        <f t="shared" si="9"/>
        <v>-1</v>
      </c>
      <c r="AT10" s="8">
        <f t="shared" si="10"/>
        <v>26</v>
      </c>
      <c r="AU10" s="3">
        <f t="shared" si="11"/>
        <v>3778</v>
      </c>
      <c r="AV10" s="3">
        <f t="shared" si="12"/>
        <v>-8</v>
      </c>
      <c r="AW10" s="3">
        <f t="shared" si="13"/>
        <v>3770</v>
      </c>
      <c r="AX10" s="7">
        <f t="shared" si="14"/>
        <v>3.3432655812138626E-2</v>
      </c>
    </row>
    <row r="11" spans="1:63" ht="14.5" x14ac:dyDescent="0.35">
      <c r="A11" s="13" t="s">
        <v>63</v>
      </c>
      <c r="B11" s="13" t="s">
        <v>56</v>
      </c>
      <c r="C11" s="14">
        <v>12169</v>
      </c>
      <c r="D11" s="14">
        <v>6983</v>
      </c>
      <c r="E11" s="14">
        <v>5186</v>
      </c>
      <c r="F11" s="14">
        <f t="shared" si="15"/>
        <v>3648</v>
      </c>
      <c r="G11" s="14">
        <f t="shared" si="16"/>
        <v>2709</v>
      </c>
      <c r="H11" s="14">
        <v>3335</v>
      </c>
      <c r="I11" s="14">
        <v>2477</v>
      </c>
      <c r="J11" s="13">
        <v>63</v>
      </c>
      <c r="K11" s="13">
        <v>271</v>
      </c>
      <c r="L11" s="14">
        <v>3272</v>
      </c>
      <c r="M11" s="14">
        <v>2206</v>
      </c>
      <c r="N11" s="15">
        <v>8.9999999999999993E-3</v>
      </c>
      <c r="O11" s="15">
        <v>5.1999999999999998E-2</v>
      </c>
      <c r="P11" s="15">
        <v>1.4999999999999999E-2</v>
      </c>
      <c r="Q11" s="15">
        <v>7.3999999999999996E-2</v>
      </c>
      <c r="R11" s="15">
        <v>2.7E-2</v>
      </c>
      <c r="S11" s="14">
        <v>3272</v>
      </c>
      <c r="T11" s="14">
        <v>2206</v>
      </c>
      <c r="U11" s="14">
        <v>4318</v>
      </c>
      <c r="V11" s="14">
        <v>1418</v>
      </c>
      <c r="W11" s="14">
        <v>4612</v>
      </c>
      <c r="X11" s="14">
        <v>1482</v>
      </c>
      <c r="Y11" s="14">
        <v>4357</v>
      </c>
      <c r="Z11" s="14">
        <v>4654</v>
      </c>
      <c r="AA11" s="14">
        <v>1496</v>
      </c>
      <c r="AB11" s="14">
        <v>1563</v>
      </c>
      <c r="AC11" s="14"/>
      <c r="AD11" s="14"/>
      <c r="AE11" s="14">
        <v>1022</v>
      </c>
      <c r="AF11" s="13">
        <v>-981</v>
      </c>
      <c r="AG11" s="3">
        <v>297</v>
      </c>
      <c r="AH11" s="3">
        <v>67</v>
      </c>
      <c r="AI11" s="13">
        <v>41</v>
      </c>
      <c r="AJ11" s="3">
        <f t="shared" si="0"/>
        <v>364</v>
      </c>
      <c r="AK11" s="7">
        <f t="shared" si="1"/>
        <v>2.9912071657490345E-2</v>
      </c>
      <c r="AL11" s="8">
        <f t="shared" si="2"/>
        <v>39</v>
      </c>
      <c r="AM11" s="8">
        <f t="shared" si="3"/>
        <v>78</v>
      </c>
      <c r="AN11" s="8">
        <f t="shared" si="4"/>
        <v>117</v>
      </c>
      <c r="AO11" s="8">
        <f t="shared" si="5"/>
        <v>42</v>
      </c>
      <c r="AP11" s="8">
        <f t="shared" si="6"/>
        <v>81</v>
      </c>
      <c r="AQ11" s="8">
        <f t="shared" si="7"/>
        <v>123</v>
      </c>
      <c r="AR11" s="9">
        <f t="shared" si="8"/>
        <v>3</v>
      </c>
      <c r="AS11" s="9">
        <f t="shared" si="9"/>
        <v>3</v>
      </c>
      <c r="AT11" s="8">
        <f t="shared" si="10"/>
        <v>6</v>
      </c>
      <c r="AU11" s="3">
        <f t="shared" si="11"/>
        <v>294</v>
      </c>
      <c r="AV11" s="3">
        <f t="shared" si="12"/>
        <v>64</v>
      </c>
      <c r="AW11" s="3">
        <f t="shared" si="13"/>
        <v>358</v>
      </c>
      <c r="AX11" s="7">
        <f t="shared" si="14"/>
        <v>6.5352318364366557E-2</v>
      </c>
    </row>
    <row r="12" spans="1:63" ht="14.5" x14ac:dyDescent="0.35">
      <c r="A12" s="13" t="s">
        <v>63</v>
      </c>
      <c r="B12" s="13" t="s">
        <v>57</v>
      </c>
      <c r="C12" s="14">
        <v>120088</v>
      </c>
      <c r="D12" s="14">
        <v>84317</v>
      </c>
      <c r="E12" s="14">
        <v>35771</v>
      </c>
      <c r="F12" s="14">
        <f t="shared" si="15"/>
        <v>3517</v>
      </c>
      <c r="G12" s="14">
        <f t="shared" si="16"/>
        <v>1217</v>
      </c>
      <c r="H12" s="14">
        <v>80800</v>
      </c>
      <c r="I12" s="14">
        <v>34554</v>
      </c>
      <c r="J12" s="13">
        <v>763</v>
      </c>
      <c r="K12" s="14">
        <v>1687</v>
      </c>
      <c r="L12" s="14">
        <v>80037</v>
      </c>
      <c r="M12" s="14">
        <v>32867</v>
      </c>
      <c r="N12" s="15">
        <v>8.9999999999999993E-3</v>
      </c>
      <c r="O12" s="15">
        <v>4.7E-2</v>
      </c>
      <c r="P12" s="15">
        <v>1.4999999999999999E-2</v>
      </c>
      <c r="Q12" s="15">
        <v>7.3999999999999996E-2</v>
      </c>
      <c r="R12" s="15">
        <v>0.02</v>
      </c>
      <c r="S12" s="14">
        <v>80037</v>
      </c>
      <c r="T12" s="14">
        <v>32867</v>
      </c>
      <c r="U12" s="14">
        <v>88352</v>
      </c>
      <c r="V12" s="14">
        <v>30382</v>
      </c>
      <c r="W12" s="14">
        <v>91821</v>
      </c>
      <c r="X12" s="14">
        <v>31157</v>
      </c>
      <c r="Y12" s="14">
        <v>89154</v>
      </c>
      <c r="Z12" s="14">
        <v>92655</v>
      </c>
      <c r="AA12" s="14">
        <v>31880</v>
      </c>
      <c r="AB12" s="14">
        <v>32694</v>
      </c>
      <c r="AC12" s="14"/>
      <c r="AD12" s="14"/>
      <c r="AE12" s="14">
        <v>8354</v>
      </c>
      <c r="AF12" s="14">
        <v>-2674</v>
      </c>
      <c r="AG12" s="3">
        <v>3501</v>
      </c>
      <c r="AH12" s="3">
        <v>814</v>
      </c>
      <c r="AI12" s="14">
        <v>5680</v>
      </c>
      <c r="AJ12" s="3">
        <f t="shared" si="0"/>
        <v>4315</v>
      </c>
      <c r="AK12" s="7">
        <f t="shared" si="1"/>
        <v>3.5931983212310975E-2</v>
      </c>
      <c r="AL12" s="8">
        <f t="shared" si="2"/>
        <v>802</v>
      </c>
      <c r="AM12" s="8">
        <f t="shared" si="3"/>
        <v>1498</v>
      </c>
      <c r="AN12" s="8">
        <f t="shared" si="4"/>
        <v>2300</v>
      </c>
      <c r="AO12" s="8">
        <f t="shared" si="5"/>
        <v>834</v>
      </c>
      <c r="AP12" s="8">
        <f t="shared" si="6"/>
        <v>1537</v>
      </c>
      <c r="AQ12" s="8">
        <f t="shared" si="7"/>
        <v>2371</v>
      </c>
      <c r="AR12" s="9">
        <f t="shared" si="8"/>
        <v>32</v>
      </c>
      <c r="AS12" s="9">
        <f t="shared" si="9"/>
        <v>39</v>
      </c>
      <c r="AT12" s="8">
        <f t="shared" si="10"/>
        <v>71</v>
      </c>
      <c r="AU12" s="3">
        <f t="shared" si="11"/>
        <v>3469</v>
      </c>
      <c r="AV12" s="3">
        <f t="shared" si="12"/>
        <v>775</v>
      </c>
      <c r="AW12" s="3">
        <f t="shared" si="13"/>
        <v>4244</v>
      </c>
      <c r="AX12" s="7">
        <f t="shared" si="14"/>
        <v>3.7589456529440943E-2</v>
      </c>
    </row>
    <row r="13" spans="1:63" ht="14.5" x14ac:dyDescent="0.35">
      <c r="A13" s="13" t="s">
        <v>63</v>
      </c>
      <c r="B13" s="13" t="s">
        <v>58</v>
      </c>
      <c r="C13" s="14">
        <v>263278</v>
      </c>
      <c r="D13" s="14">
        <v>160614</v>
      </c>
      <c r="E13" s="14">
        <v>102664</v>
      </c>
      <c r="F13" s="14">
        <f t="shared" si="15"/>
        <v>6175</v>
      </c>
      <c r="G13" s="14">
        <f t="shared" si="16"/>
        <v>3654</v>
      </c>
      <c r="H13" s="14">
        <v>154439</v>
      </c>
      <c r="I13" s="14">
        <v>99010</v>
      </c>
      <c r="J13" s="14">
        <v>1763</v>
      </c>
      <c r="K13" s="14">
        <v>4882</v>
      </c>
      <c r="L13" s="14">
        <v>152676</v>
      </c>
      <c r="M13" s="14">
        <v>94128</v>
      </c>
      <c r="N13" s="15">
        <v>1.0999999999999999E-2</v>
      </c>
      <c r="O13" s="15">
        <v>4.8000000000000001E-2</v>
      </c>
      <c r="P13" s="15">
        <v>1.4999999999999999E-2</v>
      </c>
      <c r="Q13" s="15">
        <v>7.3999999999999996E-2</v>
      </c>
      <c r="R13" s="15">
        <v>2.5000000000000001E-2</v>
      </c>
      <c r="S13" s="14">
        <v>152676</v>
      </c>
      <c r="T13" s="14">
        <v>94128</v>
      </c>
      <c r="U13" s="14">
        <v>159594</v>
      </c>
      <c r="V13" s="14">
        <v>92817</v>
      </c>
      <c r="W13" s="14">
        <v>160265</v>
      </c>
      <c r="X13" s="14">
        <v>91198</v>
      </c>
      <c r="Y13" s="14">
        <v>161369</v>
      </c>
      <c r="Z13" s="14">
        <v>162048</v>
      </c>
      <c r="AA13" s="14">
        <v>97497</v>
      </c>
      <c r="AB13" s="14">
        <v>95796</v>
      </c>
      <c r="AC13" s="14"/>
      <c r="AD13" s="14"/>
      <c r="AE13" s="14">
        <v>6930</v>
      </c>
      <c r="AF13" s="14">
        <v>-1513</v>
      </c>
      <c r="AG13" s="3">
        <v>679</v>
      </c>
      <c r="AH13" s="3">
        <v>-1701</v>
      </c>
      <c r="AI13" s="14">
        <v>5417</v>
      </c>
      <c r="AJ13" s="3">
        <f t="shared" si="0"/>
        <v>-1022</v>
      </c>
      <c r="AK13" s="7">
        <f t="shared" si="1"/>
        <v>-3.8818283335485685E-3</v>
      </c>
      <c r="AL13" s="8">
        <f t="shared" si="2"/>
        <v>1775</v>
      </c>
      <c r="AM13" s="8">
        <f t="shared" si="3"/>
        <v>4680</v>
      </c>
      <c r="AN13" s="8">
        <f t="shared" si="4"/>
        <v>6455</v>
      </c>
      <c r="AO13" s="8">
        <f t="shared" si="5"/>
        <v>1783</v>
      </c>
      <c r="AP13" s="8">
        <f t="shared" si="6"/>
        <v>4598</v>
      </c>
      <c r="AQ13" s="8">
        <f t="shared" si="7"/>
        <v>6381</v>
      </c>
      <c r="AR13" s="9">
        <f t="shared" si="8"/>
        <v>8</v>
      </c>
      <c r="AS13" s="9">
        <f t="shared" si="9"/>
        <v>-82</v>
      </c>
      <c r="AT13" s="8">
        <f t="shared" si="10"/>
        <v>-74</v>
      </c>
      <c r="AU13" s="3">
        <f t="shared" si="11"/>
        <v>671</v>
      </c>
      <c r="AV13" s="3">
        <f t="shared" si="12"/>
        <v>-1619</v>
      </c>
      <c r="AW13" s="3">
        <f t="shared" si="13"/>
        <v>-948</v>
      </c>
      <c r="AX13" s="7">
        <f t="shared" si="14"/>
        <v>-3.8411046822579859E-3</v>
      </c>
    </row>
    <row r="14" spans="1:63" ht="14.5" x14ac:dyDescent="0.35">
      <c r="A14" s="13" t="s">
        <v>63</v>
      </c>
      <c r="B14" s="13" t="s">
        <v>59</v>
      </c>
      <c r="C14" s="14">
        <v>279135</v>
      </c>
      <c r="D14" s="14">
        <v>174151</v>
      </c>
      <c r="E14" s="14">
        <v>104984</v>
      </c>
      <c r="F14" s="14">
        <f t="shared" si="15"/>
        <v>8671</v>
      </c>
      <c r="G14" s="14">
        <f t="shared" si="16"/>
        <v>4476</v>
      </c>
      <c r="H14" s="14">
        <v>165480</v>
      </c>
      <c r="I14" s="14">
        <v>100508</v>
      </c>
      <c r="J14" s="14">
        <v>1519</v>
      </c>
      <c r="K14" s="14">
        <v>4443</v>
      </c>
      <c r="L14" s="14">
        <v>163961</v>
      </c>
      <c r="M14" s="14">
        <v>96065</v>
      </c>
      <c r="N14" s="15">
        <v>8.9999999999999993E-3</v>
      </c>
      <c r="O14" s="15">
        <v>4.2000000000000003E-2</v>
      </c>
      <c r="P14" s="15">
        <v>1.4999999999999999E-2</v>
      </c>
      <c r="Q14" s="15">
        <v>7.3999999999999996E-2</v>
      </c>
      <c r="R14" s="15">
        <v>2.1000000000000001E-2</v>
      </c>
      <c r="S14" s="14">
        <v>163961</v>
      </c>
      <c r="T14" s="14">
        <v>96065</v>
      </c>
      <c r="U14" s="14">
        <v>177283</v>
      </c>
      <c r="V14" s="14">
        <v>88786</v>
      </c>
      <c r="W14" s="14">
        <v>181447</v>
      </c>
      <c r="X14" s="14">
        <v>87924</v>
      </c>
      <c r="Y14" s="14">
        <v>178893</v>
      </c>
      <c r="Z14" s="14">
        <v>183095</v>
      </c>
      <c r="AA14" s="14">
        <v>92678</v>
      </c>
      <c r="AB14" s="14">
        <v>91779</v>
      </c>
      <c r="AC14" s="14"/>
      <c r="AD14" s="14"/>
      <c r="AE14" s="14">
        <v>13413</v>
      </c>
      <c r="AF14" s="14">
        <v>-7830</v>
      </c>
      <c r="AG14" s="3">
        <v>4202</v>
      </c>
      <c r="AH14" s="3">
        <v>-899</v>
      </c>
      <c r="AI14" s="14">
        <v>5583</v>
      </c>
      <c r="AJ14" s="3">
        <f t="shared" si="0"/>
        <v>3303</v>
      </c>
      <c r="AK14" s="7">
        <f t="shared" si="1"/>
        <v>1.1832984039980654E-2</v>
      </c>
      <c r="AL14" s="8">
        <f t="shared" si="2"/>
        <v>1610</v>
      </c>
      <c r="AM14" s="8">
        <f t="shared" si="3"/>
        <v>3892</v>
      </c>
      <c r="AN14" s="8">
        <f t="shared" si="4"/>
        <v>5502</v>
      </c>
      <c r="AO14" s="8">
        <f t="shared" si="5"/>
        <v>1648</v>
      </c>
      <c r="AP14" s="8">
        <f t="shared" si="6"/>
        <v>3855</v>
      </c>
      <c r="AQ14" s="8">
        <f t="shared" si="7"/>
        <v>5503</v>
      </c>
      <c r="AR14" s="9">
        <f t="shared" si="8"/>
        <v>38</v>
      </c>
      <c r="AS14" s="9">
        <f t="shared" si="9"/>
        <v>-37</v>
      </c>
      <c r="AT14" s="8">
        <f t="shared" si="10"/>
        <v>1</v>
      </c>
      <c r="AU14" s="3">
        <f t="shared" si="11"/>
        <v>4164</v>
      </c>
      <c r="AV14" s="3">
        <f t="shared" si="12"/>
        <v>-862</v>
      </c>
      <c r="AW14" s="3">
        <f t="shared" si="13"/>
        <v>3302</v>
      </c>
      <c r="AX14" s="7">
        <f t="shared" si="14"/>
        <v>1.2698730126987301E-2</v>
      </c>
    </row>
    <row r="15" spans="1:63" s="8" customFormat="1" ht="15" customHeight="1" x14ac:dyDescent="0.35">
      <c r="A15" s="16" t="s">
        <v>63</v>
      </c>
      <c r="B15" s="16" t="s">
        <v>60</v>
      </c>
      <c r="C15" s="17">
        <v>2998537</v>
      </c>
      <c r="D15" s="17">
        <v>1793189</v>
      </c>
      <c r="E15" s="17">
        <v>1205348</v>
      </c>
      <c r="F15" s="14">
        <f>D15-H15</f>
        <v>117512</v>
      </c>
      <c r="G15" s="14">
        <f t="shared" si="16"/>
        <v>59187</v>
      </c>
      <c r="H15" s="17">
        <v>1675677</v>
      </c>
      <c r="I15" s="17">
        <v>1146161</v>
      </c>
      <c r="J15" s="17">
        <v>15635</v>
      </c>
      <c r="K15" s="17">
        <v>56978</v>
      </c>
      <c r="L15" s="17">
        <v>1660042</v>
      </c>
      <c r="M15" s="17">
        <v>1089183</v>
      </c>
      <c r="N15" s="18">
        <v>8.9999999999999993E-3</v>
      </c>
      <c r="O15" s="18">
        <v>0.05</v>
      </c>
      <c r="P15" s="18">
        <v>1.4999999999999999E-2</v>
      </c>
      <c r="Q15" s="18">
        <v>7.3999999999999996E-2</v>
      </c>
      <c r="R15" s="18">
        <v>2.5999999999999999E-2</v>
      </c>
      <c r="S15" s="17">
        <v>1660042</v>
      </c>
      <c r="T15" s="17">
        <v>1089183</v>
      </c>
      <c r="U15" s="17">
        <v>1777758</v>
      </c>
      <c r="V15" s="17">
        <v>1080954</v>
      </c>
      <c r="W15" s="17">
        <v>1835204</v>
      </c>
      <c r="X15" s="17">
        <v>1095298</v>
      </c>
      <c r="Y15" s="17">
        <v>1793385</v>
      </c>
      <c r="Z15" s="17">
        <v>1851301</v>
      </c>
      <c r="AA15" s="17">
        <v>1134378</v>
      </c>
      <c r="AB15" s="17">
        <v>1149397</v>
      </c>
      <c r="AC15" s="17"/>
      <c r="AD15" s="17"/>
      <c r="AE15" s="17">
        <v>117708</v>
      </c>
      <c r="AF15" s="17">
        <v>-11783</v>
      </c>
      <c r="AG15" s="3">
        <v>57916</v>
      </c>
      <c r="AH15" s="3">
        <v>15019</v>
      </c>
      <c r="AI15" s="17">
        <v>105925</v>
      </c>
      <c r="AJ15" s="3">
        <f t="shared" si="0"/>
        <v>72935</v>
      </c>
      <c r="AK15" s="7">
        <f t="shared" si="1"/>
        <v>2.4323528440702916E-2</v>
      </c>
      <c r="AL15" s="8">
        <f t="shared" si="2"/>
        <v>15627</v>
      </c>
      <c r="AM15" s="8">
        <f t="shared" si="3"/>
        <v>53424</v>
      </c>
      <c r="AN15" s="8">
        <f t="shared" si="4"/>
        <v>69051</v>
      </c>
      <c r="AO15" s="8">
        <f t="shared" si="5"/>
        <v>16097</v>
      </c>
      <c r="AP15" s="8">
        <f t="shared" si="6"/>
        <v>54099</v>
      </c>
      <c r="AQ15" s="8">
        <f t="shared" si="7"/>
        <v>70196</v>
      </c>
      <c r="AR15" s="9">
        <f t="shared" si="8"/>
        <v>470</v>
      </c>
      <c r="AS15" s="9">
        <f t="shared" si="9"/>
        <v>675</v>
      </c>
      <c r="AT15" s="8">
        <f t="shared" si="10"/>
        <v>1145</v>
      </c>
      <c r="AU15" s="3">
        <f t="shared" si="11"/>
        <v>57446</v>
      </c>
      <c r="AV15" s="3">
        <f t="shared" si="12"/>
        <v>14344</v>
      </c>
      <c r="AW15" s="3">
        <f t="shared" si="13"/>
        <v>71790</v>
      </c>
      <c r="AX15" s="7">
        <f t="shared" si="14"/>
        <v>2.6112813611108586E-2</v>
      </c>
    </row>
    <row r="16" spans="1:63" ht="14.5" x14ac:dyDescent="0.35">
      <c r="A16" t="s">
        <v>62</v>
      </c>
      <c r="B16" t="s">
        <v>47</v>
      </c>
      <c r="C16">
        <v>69759</v>
      </c>
      <c r="D16">
        <v>46395</v>
      </c>
      <c r="E16">
        <v>23364</v>
      </c>
      <c r="F16" s="14">
        <f t="shared" si="15"/>
        <v>7781</v>
      </c>
      <c r="G16" s="14">
        <f t="shared" si="16"/>
        <v>2830</v>
      </c>
      <c r="H16">
        <v>38614</v>
      </c>
      <c r="I16">
        <v>20534</v>
      </c>
      <c r="J16">
        <v>608</v>
      </c>
      <c r="K16">
        <v>1525</v>
      </c>
      <c r="L16">
        <v>38006</v>
      </c>
      <c r="M16">
        <v>19009</v>
      </c>
      <c r="N16">
        <v>1.2999999999999999E-2</v>
      </c>
      <c r="O16">
        <v>6.5000000000000002E-2</v>
      </c>
      <c r="P16">
        <v>1.4999999999999999E-2</v>
      </c>
      <c r="Q16">
        <v>7.3999999999999996E-2</v>
      </c>
      <c r="R16">
        <v>3.1E-2</v>
      </c>
      <c r="S16">
        <v>38005.941409174397</v>
      </c>
      <c r="T16">
        <v>19009.0343543979</v>
      </c>
      <c r="U16">
        <v>39470.975856001904</v>
      </c>
      <c r="V16">
        <v>16857.044028142798</v>
      </c>
      <c r="W16">
        <v>38682.0073231844</v>
      </c>
      <c r="X16">
        <v>16638.055680374498</v>
      </c>
      <c r="Y16">
        <v>39991</v>
      </c>
      <c r="Z16">
        <v>39271</v>
      </c>
      <c r="AA16">
        <v>18029</v>
      </c>
      <c r="AB16">
        <v>17968</v>
      </c>
      <c r="AC16" s="5">
        <v>1461</v>
      </c>
      <c r="AD16" s="6">
        <v>0.69</v>
      </c>
      <c r="AE16">
        <v>1377</v>
      </c>
      <c r="AF16">
        <v>-2505</v>
      </c>
      <c r="AG16" s="3">
        <v>288.08999999999992</v>
      </c>
      <c r="AH16" s="3">
        <v>391.91000000000008</v>
      </c>
      <c r="AI16">
        <v>-1128</v>
      </c>
      <c r="AJ16" s="3">
        <f t="shared" si="0"/>
        <v>680</v>
      </c>
      <c r="AK16" s="7">
        <f t="shared" si="1"/>
        <v>9.7478461560515494E-3</v>
      </c>
      <c r="AL16" s="8">
        <f t="shared" si="2"/>
        <v>520.02414399809641</v>
      </c>
      <c r="AM16" s="8">
        <f t="shared" si="3"/>
        <v>1171.9559718572018</v>
      </c>
      <c r="AN16" s="8">
        <f t="shared" si="4"/>
        <v>1691.9801158552982</v>
      </c>
      <c r="AO16" s="8">
        <f t="shared" si="5"/>
        <v>588.99267681560013</v>
      </c>
      <c r="AP16" s="8">
        <f t="shared" si="6"/>
        <v>1329.9443196255015</v>
      </c>
      <c r="AQ16" s="8">
        <f t="shared" si="7"/>
        <v>1918.9369964411017</v>
      </c>
      <c r="AR16" s="9">
        <f t="shared" si="8"/>
        <v>68.968532817503728</v>
      </c>
      <c r="AS16" s="9">
        <f t="shared" si="9"/>
        <v>157.98834776829972</v>
      </c>
      <c r="AT16" s="8">
        <f t="shared" si="10"/>
        <v>226.95688058580345</v>
      </c>
      <c r="AU16" s="3">
        <f t="shared" si="11"/>
        <v>-788.96853281750373</v>
      </c>
      <c r="AV16" s="3">
        <f t="shared" si="12"/>
        <v>-218.98834776829972</v>
      </c>
      <c r="AW16" s="3">
        <f t="shared" si="13"/>
        <v>-1007.9568805858034</v>
      </c>
      <c r="AX16" s="7">
        <f t="shared" si="14"/>
        <v>-1.7678801729120466E-2</v>
      </c>
    </row>
    <row r="17" spans="1:64" ht="14.5" x14ac:dyDescent="0.35">
      <c r="A17" t="s">
        <v>62</v>
      </c>
      <c r="B17" t="s">
        <v>48</v>
      </c>
      <c r="C17">
        <v>164885</v>
      </c>
      <c r="D17">
        <v>125380</v>
      </c>
      <c r="E17">
        <v>39505</v>
      </c>
      <c r="F17" s="14">
        <f t="shared" si="15"/>
        <v>44011</v>
      </c>
      <c r="G17" s="14">
        <f t="shared" si="16"/>
        <v>14017</v>
      </c>
      <c r="H17">
        <v>81369</v>
      </c>
      <c r="I17">
        <v>25488</v>
      </c>
      <c r="J17">
        <v>1168</v>
      </c>
      <c r="K17">
        <v>2321</v>
      </c>
      <c r="L17">
        <v>80201</v>
      </c>
      <c r="M17">
        <v>23167</v>
      </c>
      <c r="N17">
        <v>8.9999999999999993E-3</v>
      </c>
      <c r="O17">
        <v>5.8999999999999997E-2</v>
      </c>
      <c r="P17">
        <v>1.4999999999999999E-2</v>
      </c>
      <c r="Q17">
        <v>7.3999999999999996E-2</v>
      </c>
      <c r="R17">
        <v>2.1000000000000001E-2</v>
      </c>
      <c r="S17">
        <v>80200.800477982106</v>
      </c>
      <c r="T17">
        <v>23167.208738736601</v>
      </c>
      <c r="U17">
        <v>82316.917125617096</v>
      </c>
      <c r="V17">
        <v>20374.8649442893</v>
      </c>
      <c r="W17">
        <v>77259.054853889495</v>
      </c>
      <c r="X17">
        <v>19963.224574498501</v>
      </c>
      <c r="Y17">
        <v>83064</v>
      </c>
      <c r="Z17">
        <v>78436</v>
      </c>
      <c r="AA17">
        <v>21652</v>
      </c>
      <c r="AB17">
        <v>21559</v>
      </c>
      <c r="AC17" s="5">
        <v>6134</v>
      </c>
      <c r="AD17" s="6">
        <v>0.79</v>
      </c>
      <c r="AE17">
        <v>1695</v>
      </c>
      <c r="AF17">
        <v>-3836</v>
      </c>
      <c r="AG17" s="3">
        <v>217.86000000000058</v>
      </c>
      <c r="AH17" s="3">
        <v>1195.1399999999999</v>
      </c>
      <c r="AI17">
        <v>-2141</v>
      </c>
      <c r="AJ17" s="3">
        <f t="shared" si="0"/>
        <v>1413.0000000000005</v>
      </c>
      <c r="AK17" s="7">
        <f t="shared" si="1"/>
        <v>8.5696091215089337E-3</v>
      </c>
      <c r="AL17" s="8">
        <f t="shared" si="2"/>
        <v>747.08287438290427</v>
      </c>
      <c r="AM17" s="8">
        <f t="shared" si="3"/>
        <v>1277.1350557106998</v>
      </c>
      <c r="AN17" s="8">
        <f t="shared" si="4"/>
        <v>2024.2179300936041</v>
      </c>
      <c r="AO17" s="8">
        <f t="shared" si="5"/>
        <v>1176.9451461105054</v>
      </c>
      <c r="AP17" s="8">
        <f t="shared" si="6"/>
        <v>1595.7754255014988</v>
      </c>
      <c r="AQ17" s="8">
        <f t="shared" si="7"/>
        <v>2772.7205716120043</v>
      </c>
      <c r="AR17" s="9">
        <f t="shared" si="8"/>
        <v>429.86227172760118</v>
      </c>
      <c r="AS17" s="9">
        <f t="shared" si="9"/>
        <v>318.64036979079901</v>
      </c>
      <c r="AT17" s="8">
        <f t="shared" si="10"/>
        <v>748.5026415184002</v>
      </c>
      <c r="AU17" s="3">
        <f t="shared" si="11"/>
        <v>-5057.8622717276012</v>
      </c>
      <c r="AV17" s="3">
        <f t="shared" si="12"/>
        <v>-411.64036979079901</v>
      </c>
      <c r="AW17" s="3">
        <f t="shared" si="13"/>
        <v>-5469.5026415184002</v>
      </c>
      <c r="AX17" s="7">
        <f t="shared" si="14"/>
        <v>-5.2912919293382869E-2</v>
      </c>
    </row>
    <row r="18" spans="1:64" ht="14.5" x14ac:dyDescent="0.35">
      <c r="A18" t="s">
        <v>62</v>
      </c>
      <c r="B18" t="s">
        <v>49</v>
      </c>
      <c r="C18">
        <v>245865</v>
      </c>
      <c r="D18">
        <v>151926</v>
      </c>
      <c r="E18">
        <v>93939</v>
      </c>
      <c r="F18" s="14">
        <f t="shared" si="15"/>
        <v>4826</v>
      </c>
      <c r="G18" s="14">
        <f t="shared" si="16"/>
        <v>3114</v>
      </c>
      <c r="H18">
        <v>147100</v>
      </c>
      <c r="I18">
        <v>90825</v>
      </c>
      <c r="J18">
        <v>1396</v>
      </c>
      <c r="K18">
        <v>4017</v>
      </c>
      <c r="L18">
        <v>145704</v>
      </c>
      <c r="M18">
        <v>86808</v>
      </c>
      <c r="N18">
        <v>8.9999999999999993E-3</v>
      </c>
      <c r="O18">
        <v>4.2999999999999997E-2</v>
      </c>
      <c r="P18">
        <v>1.4999999999999999E-2</v>
      </c>
      <c r="Q18">
        <v>7.3999999999999996E-2</v>
      </c>
      <c r="R18">
        <v>2.1999999999999999E-2</v>
      </c>
      <c r="S18">
        <v>145704.06631481799</v>
      </c>
      <c r="T18">
        <v>86807.876631577004</v>
      </c>
      <c r="U18">
        <v>155050.81769765</v>
      </c>
      <c r="V18">
        <v>89415.120017385401</v>
      </c>
      <c r="W18">
        <v>164219.182692128</v>
      </c>
      <c r="X18">
        <v>93767.169339801403</v>
      </c>
      <c r="Y18">
        <v>156459</v>
      </c>
      <c r="Z18">
        <v>166720</v>
      </c>
      <c r="AA18">
        <v>93433</v>
      </c>
      <c r="AB18">
        <v>101260</v>
      </c>
      <c r="AC18" s="10"/>
      <c r="AD18" s="10"/>
      <c r="AE18">
        <v>9359</v>
      </c>
      <c r="AF18">
        <v>2608</v>
      </c>
      <c r="AG18" s="3">
        <v>10261</v>
      </c>
      <c r="AH18" s="3">
        <v>7827</v>
      </c>
      <c r="AI18">
        <v>11967</v>
      </c>
      <c r="AJ18" s="3">
        <f t="shared" si="0"/>
        <v>18088</v>
      </c>
      <c r="AK18" s="7">
        <f t="shared" si="1"/>
        <v>7.3568828422101565E-2</v>
      </c>
      <c r="AL18" s="8">
        <f t="shared" si="2"/>
        <v>1408.1823023500037</v>
      </c>
      <c r="AM18" s="8">
        <f t="shared" si="3"/>
        <v>4017.8799826145987</v>
      </c>
      <c r="AN18" s="8">
        <f t="shared" si="4"/>
        <v>5426.0622849646024</v>
      </c>
      <c r="AO18" s="8">
        <f t="shared" si="5"/>
        <v>2500.8173078719992</v>
      </c>
      <c r="AP18" s="8">
        <f t="shared" si="6"/>
        <v>7492.8306601985969</v>
      </c>
      <c r="AQ18" s="8">
        <f t="shared" si="7"/>
        <v>9993.6479680705961</v>
      </c>
      <c r="AR18" s="9">
        <f t="shared" si="8"/>
        <v>1092.6350055219955</v>
      </c>
      <c r="AS18" s="9">
        <f t="shared" si="9"/>
        <v>3474.9506775839982</v>
      </c>
      <c r="AT18" s="8">
        <f t="shared" si="10"/>
        <v>4567.5856831059937</v>
      </c>
      <c r="AU18" s="3">
        <f t="shared" si="11"/>
        <v>9168.3649944780045</v>
      </c>
      <c r="AV18" s="3">
        <f t="shared" si="12"/>
        <v>4352.0493224160018</v>
      </c>
      <c r="AW18" s="3">
        <f t="shared" si="13"/>
        <v>13520.414316894006</v>
      </c>
      <c r="AX18" s="7">
        <f t="shared" si="14"/>
        <v>5.8149318387412288E-2</v>
      </c>
    </row>
    <row r="19" spans="1:64" ht="14.5" x14ac:dyDescent="0.35">
      <c r="A19" t="s">
        <v>62</v>
      </c>
      <c r="B19" t="s">
        <v>50</v>
      </c>
      <c r="C19">
        <v>34345</v>
      </c>
      <c r="D19">
        <v>23274</v>
      </c>
      <c r="E19">
        <v>11071</v>
      </c>
      <c r="F19" s="14">
        <f t="shared" si="15"/>
        <v>1750</v>
      </c>
      <c r="G19" s="14">
        <f t="shared" si="16"/>
        <v>576</v>
      </c>
      <c r="H19">
        <v>21524</v>
      </c>
      <c r="I19">
        <v>10495</v>
      </c>
      <c r="J19">
        <v>240</v>
      </c>
      <c r="K19">
        <v>456</v>
      </c>
      <c r="L19">
        <v>21284</v>
      </c>
      <c r="M19">
        <v>10039</v>
      </c>
      <c r="N19">
        <v>0.01</v>
      </c>
      <c r="O19">
        <v>4.1000000000000002E-2</v>
      </c>
      <c r="P19">
        <v>1.4999999999999999E-2</v>
      </c>
      <c r="Q19">
        <v>7.3999999999999996E-2</v>
      </c>
      <c r="R19">
        <v>0.02</v>
      </c>
      <c r="S19">
        <v>21284.025600090699</v>
      </c>
      <c r="T19">
        <v>10038.9691029527</v>
      </c>
      <c r="U19">
        <v>22359.8854271173</v>
      </c>
      <c r="V19">
        <v>10125.045800204</v>
      </c>
      <c r="W19">
        <v>22111.021203131699</v>
      </c>
      <c r="X19">
        <v>9646.9324831338799</v>
      </c>
      <c r="Y19">
        <v>22586</v>
      </c>
      <c r="Z19">
        <v>22448</v>
      </c>
      <c r="AA19">
        <v>10558</v>
      </c>
      <c r="AB19">
        <v>10418</v>
      </c>
      <c r="AC19" s="10">
        <v>29</v>
      </c>
      <c r="AD19" s="6">
        <v>0.68</v>
      </c>
      <c r="AE19">
        <v>1062</v>
      </c>
      <c r="AF19">
        <v>63</v>
      </c>
      <c r="AG19" s="3">
        <v>-118.28</v>
      </c>
      <c r="AH19" s="3">
        <v>-130.72</v>
      </c>
      <c r="AI19">
        <v>1125</v>
      </c>
      <c r="AJ19" s="3">
        <f t="shared" si="0"/>
        <v>-249</v>
      </c>
      <c r="AK19" s="7">
        <f t="shared" si="1"/>
        <v>-7.2499636046003783E-3</v>
      </c>
      <c r="AL19" s="8">
        <f t="shared" si="2"/>
        <v>226.11457288269958</v>
      </c>
      <c r="AM19" s="8">
        <f t="shared" si="3"/>
        <v>432.95419979600047</v>
      </c>
      <c r="AN19" s="8">
        <f t="shared" si="4"/>
        <v>659.06877267870004</v>
      </c>
      <c r="AO19" s="8">
        <f t="shared" si="5"/>
        <v>336.97879686830129</v>
      </c>
      <c r="AP19" s="8">
        <f t="shared" si="6"/>
        <v>771.06751686612006</v>
      </c>
      <c r="AQ19" s="8">
        <f t="shared" si="7"/>
        <v>1108.0463137344213</v>
      </c>
      <c r="AR19" s="9">
        <f t="shared" si="8"/>
        <v>110.86422398560171</v>
      </c>
      <c r="AS19" s="9">
        <f t="shared" si="9"/>
        <v>338.11331707011959</v>
      </c>
      <c r="AT19" s="8">
        <f t="shared" si="10"/>
        <v>448.9775410557213</v>
      </c>
      <c r="AU19" s="3">
        <f t="shared" si="11"/>
        <v>-248.86422398560171</v>
      </c>
      <c r="AV19" s="3">
        <f t="shared" si="12"/>
        <v>-478.11331707011959</v>
      </c>
      <c r="AW19" s="3">
        <f t="shared" si="13"/>
        <v>-726.9775410557213</v>
      </c>
      <c r="AX19" s="7">
        <f t="shared" si="14"/>
        <v>-2.320906493808771E-2</v>
      </c>
    </row>
    <row r="20" spans="1:64" ht="14.5" x14ac:dyDescent="0.35">
      <c r="A20" t="s">
        <v>62</v>
      </c>
      <c r="B20" t="s">
        <v>51</v>
      </c>
      <c r="C20">
        <v>1426101</v>
      </c>
      <c r="D20">
        <v>774105</v>
      </c>
      <c r="E20">
        <v>651996</v>
      </c>
      <c r="F20" s="14">
        <f t="shared" si="15"/>
        <v>23723</v>
      </c>
      <c r="G20" s="14">
        <f t="shared" si="16"/>
        <v>20335</v>
      </c>
      <c r="H20">
        <v>750382</v>
      </c>
      <c r="I20">
        <v>631661</v>
      </c>
      <c r="J20">
        <v>6180</v>
      </c>
      <c r="K20">
        <v>31253</v>
      </c>
      <c r="L20">
        <v>744202</v>
      </c>
      <c r="M20">
        <v>600408</v>
      </c>
      <c r="N20">
        <v>8.0000000000000002E-3</v>
      </c>
      <c r="O20">
        <v>4.8000000000000001E-2</v>
      </c>
      <c r="P20">
        <v>1.4999999999999999E-2</v>
      </c>
      <c r="Q20">
        <v>7.3999999999999996E-2</v>
      </c>
      <c r="R20">
        <v>2.5999999999999999E-2</v>
      </c>
      <c r="S20">
        <v>744201.97864232701</v>
      </c>
      <c r="T20">
        <v>600408.03201205097</v>
      </c>
      <c r="U20">
        <v>798106.04611619306</v>
      </c>
      <c r="V20">
        <v>608439.97959129605</v>
      </c>
      <c r="W20">
        <v>843693.96154416702</v>
      </c>
      <c r="X20">
        <v>640745.02743722894</v>
      </c>
      <c r="Y20">
        <v>804542</v>
      </c>
      <c r="Z20">
        <v>856542</v>
      </c>
      <c r="AA20">
        <v>639118</v>
      </c>
      <c r="AB20">
        <v>691949</v>
      </c>
      <c r="AC20" s="10"/>
      <c r="AD20" s="10"/>
      <c r="AE20">
        <v>54160</v>
      </c>
      <c r="AF20">
        <v>7457</v>
      </c>
      <c r="AG20" s="3">
        <v>52000</v>
      </c>
      <c r="AH20" s="3">
        <v>52831</v>
      </c>
      <c r="AI20">
        <v>61617</v>
      </c>
      <c r="AJ20" s="3">
        <f t="shared" si="0"/>
        <v>104831</v>
      </c>
      <c r="AK20" s="7">
        <f t="shared" si="1"/>
        <v>7.3508818800351441E-2</v>
      </c>
      <c r="AL20" s="8">
        <f t="shared" si="2"/>
        <v>6435.953883806942</v>
      </c>
      <c r="AM20" s="8">
        <f t="shared" si="3"/>
        <v>30678.020408703946</v>
      </c>
      <c r="AN20" s="8">
        <f t="shared" si="4"/>
        <v>37113.974292510888</v>
      </c>
      <c r="AO20" s="8">
        <f t="shared" si="5"/>
        <v>12848.038455832982</v>
      </c>
      <c r="AP20" s="8">
        <f t="shared" si="6"/>
        <v>51203.972562771058</v>
      </c>
      <c r="AQ20" s="8">
        <f t="shared" si="7"/>
        <v>64052.01101860404</v>
      </c>
      <c r="AR20" s="9">
        <f t="shared" si="8"/>
        <v>6412.0845720260404</v>
      </c>
      <c r="AS20" s="9">
        <f t="shared" si="9"/>
        <v>20525.952154067112</v>
      </c>
      <c r="AT20" s="8">
        <f t="shared" si="10"/>
        <v>26938.036726093153</v>
      </c>
      <c r="AU20" s="3">
        <f t="shared" si="11"/>
        <v>45587.91542797396</v>
      </c>
      <c r="AV20" s="3">
        <f t="shared" si="12"/>
        <v>32305.047845932888</v>
      </c>
      <c r="AW20" s="3">
        <f t="shared" si="13"/>
        <v>77892.963273906847</v>
      </c>
      <c r="AX20" s="7">
        <f t="shared" si="14"/>
        <v>5.792978132983307E-2</v>
      </c>
    </row>
    <row r="21" spans="1:64" ht="14.5" x14ac:dyDescent="0.35">
      <c r="A21" t="s">
        <v>62</v>
      </c>
      <c r="B21" t="s">
        <v>52</v>
      </c>
      <c r="C21">
        <v>103566</v>
      </c>
      <c r="D21">
        <v>68961</v>
      </c>
      <c r="E21">
        <v>34605</v>
      </c>
      <c r="F21" s="14">
        <f t="shared" si="15"/>
        <v>3067</v>
      </c>
      <c r="G21" s="14">
        <f t="shared" si="16"/>
        <v>1298</v>
      </c>
      <c r="H21">
        <v>65894</v>
      </c>
      <c r="I21">
        <v>33307</v>
      </c>
      <c r="J21">
        <v>689</v>
      </c>
      <c r="K21">
        <v>1626</v>
      </c>
      <c r="L21">
        <v>65205</v>
      </c>
      <c r="M21">
        <v>31681</v>
      </c>
      <c r="N21">
        <v>0.01</v>
      </c>
      <c r="O21">
        <v>4.7E-2</v>
      </c>
      <c r="P21">
        <v>1.4999999999999999E-2</v>
      </c>
      <c r="Q21">
        <v>7.3999999999999996E-2</v>
      </c>
      <c r="R21">
        <v>2.1999999999999999E-2</v>
      </c>
      <c r="S21">
        <v>65205.046292863903</v>
      </c>
      <c r="T21">
        <v>31680.9380489664</v>
      </c>
      <c r="U21">
        <v>71303.072271825498</v>
      </c>
      <c r="V21">
        <v>29151.201331115099</v>
      </c>
      <c r="W21">
        <v>73968.132241123007</v>
      </c>
      <c r="X21">
        <v>30434.136656656199</v>
      </c>
      <c r="Y21">
        <v>72023</v>
      </c>
      <c r="Z21">
        <v>75095</v>
      </c>
      <c r="AA21">
        <v>30589</v>
      </c>
      <c r="AB21">
        <v>32866</v>
      </c>
      <c r="AC21" s="10"/>
      <c r="AD21" s="10"/>
      <c r="AE21">
        <v>6129</v>
      </c>
      <c r="AF21">
        <v>-2718</v>
      </c>
      <c r="AG21" s="3">
        <v>3072</v>
      </c>
      <c r="AH21" s="3">
        <v>2277</v>
      </c>
      <c r="AI21">
        <v>3411</v>
      </c>
      <c r="AJ21" s="3">
        <f t="shared" si="0"/>
        <v>5349</v>
      </c>
      <c r="AK21" s="7">
        <f t="shared" si="1"/>
        <v>5.1648224320723017E-2</v>
      </c>
      <c r="AL21" s="8">
        <f t="shared" si="2"/>
        <v>719.92772817450168</v>
      </c>
      <c r="AM21" s="8">
        <f t="shared" si="3"/>
        <v>1437.7986688849014</v>
      </c>
      <c r="AN21" s="8">
        <f t="shared" si="4"/>
        <v>2157.7263970594031</v>
      </c>
      <c r="AO21" s="8">
        <f t="shared" si="5"/>
        <v>1126.8677588769933</v>
      </c>
      <c r="AP21" s="8">
        <f t="shared" si="6"/>
        <v>2431.8633433438008</v>
      </c>
      <c r="AQ21" s="8">
        <f t="shared" si="7"/>
        <v>3558.7311022207941</v>
      </c>
      <c r="AR21" s="9">
        <f t="shared" si="8"/>
        <v>406.94003070249164</v>
      </c>
      <c r="AS21" s="9">
        <f t="shared" si="9"/>
        <v>994.06467445889939</v>
      </c>
      <c r="AT21" s="8">
        <f t="shared" si="10"/>
        <v>1401.004705161391</v>
      </c>
      <c r="AU21" s="3">
        <f t="shared" si="11"/>
        <v>2665.0599692975084</v>
      </c>
      <c r="AV21" s="3">
        <f t="shared" si="12"/>
        <v>1282.9353255411006</v>
      </c>
      <c r="AW21" s="3">
        <f t="shared" si="13"/>
        <v>3947.995294838609</v>
      </c>
      <c r="AX21" s="7">
        <f t="shared" si="14"/>
        <v>4.0748872848900865E-2</v>
      </c>
    </row>
    <row r="22" spans="1:64" ht="14.5" x14ac:dyDescent="0.35">
      <c r="A22" t="s">
        <v>62</v>
      </c>
      <c r="B22" t="s">
        <v>53</v>
      </c>
      <c r="C22">
        <v>17530</v>
      </c>
      <c r="D22">
        <v>12190</v>
      </c>
      <c r="E22">
        <v>5340</v>
      </c>
      <c r="F22" s="14">
        <f t="shared" si="15"/>
        <v>5766</v>
      </c>
      <c r="G22" s="14">
        <f t="shared" si="16"/>
        <v>2491</v>
      </c>
      <c r="H22">
        <v>6424</v>
      </c>
      <c r="I22">
        <v>2849</v>
      </c>
      <c r="J22">
        <v>63</v>
      </c>
      <c r="K22">
        <v>278</v>
      </c>
      <c r="L22">
        <v>6361</v>
      </c>
      <c r="M22">
        <v>2571</v>
      </c>
      <c r="N22">
        <v>5.0000000000000001E-3</v>
      </c>
      <c r="O22">
        <v>5.1999999999999998E-2</v>
      </c>
      <c r="P22">
        <v>1.4999999999999999E-2</v>
      </c>
      <c r="Q22">
        <v>7.3999999999999996E-2</v>
      </c>
      <c r="R22">
        <v>1.9E-2</v>
      </c>
      <c r="S22">
        <v>6361.0853356592697</v>
      </c>
      <c r="T22">
        <v>2570.9044881109398</v>
      </c>
      <c r="U22">
        <v>7148.9172888952999</v>
      </c>
      <c r="V22">
        <v>1974.9404773101401</v>
      </c>
      <c r="W22">
        <v>7239.0094216871303</v>
      </c>
      <c r="X22">
        <v>2140.9734469253399</v>
      </c>
      <c r="Y22">
        <v>7185</v>
      </c>
      <c r="Z22">
        <v>7349</v>
      </c>
      <c r="AA22">
        <v>2083</v>
      </c>
      <c r="AB22">
        <v>2312</v>
      </c>
      <c r="AC22" s="11">
        <f>C22*0.01</f>
        <v>175.3</v>
      </c>
      <c r="AD22" s="12">
        <f>Y22/(Y22+AA22)</f>
        <v>0.77524816573154942</v>
      </c>
      <c r="AE22">
        <v>761</v>
      </c>
      <c r="AF22">
        <v>-766</v>
      </c>
      <c r="AG22" s="3">
        <v>299.90100345274061</v>
      </c>
      <c r="AH22" s="3">
        <v>268.3989965472594</v>
      </c>
      <c r="AI22">
        <v>-5</v>
      </c>
      <c r="AJ22" s="3">
        <f t="shared" si="0"/>
        <v>568.29999999999995</v>
      </c>
      <c r="AK22" s="7">
        <f t="shared" si="1"/>
        <v>3.2418710781517396E-2</v>
      </c>
      <c r="AL22" s="8">
        <f t="shared" si="2"/>
        <v>36.082711104700138</v>
      </c>
      <c r="AM22" s="8">
        <f t="shared" si="3"/>
        <v>108.05952268985993</v>
      </c>
      <c r="AN22" s="8">
        <f t="shared" si="4"/>
        <v>144.14223379456007</v>
      </c>
      <c r="AO22" s="8">
        <f t="shared" si="5"/>
        <v>109.99057831286973</v>
      </c>
      <c r="AP22" s="8">
        <f t="shared" si="6"/>
        <v>171.02655307466011</v>
      </c>
      <c r="AQ22" s="8">
        <f t="shared" si="7"/>
        <v>281.01713138752984</v>
      </c>
      <c r="AR22" s="9">
        <f t="shared" si="8"/>
        <v>73.907867208169591</v>
      </c>
      <c r="AS22" s="9">
        <f t="shared" si="9"/>
        <v>62.967030384800182</v>
      </c>
      <c r="AT22" s="8">
        <f t="shared" si="10"/>
        <v>136.87489759296977</v>
      </c>
      <c r="AU22" s="3">
        <f t="shared" si="11"/>
        <v>90.092132791830409</v>
      </c>
      <c r="AV22" s="3">
        <f t="shared" si="12"/>
        <v>166.03296961519982</v>
      </c>
      <c r="AW22" s="3">
        <f t="shared" si="13"/>
        <v>256.12510240703023</v>
      </c>
      <c r="AX22" s="7">
        <f t="shared" si="14"/>
        <v>2.8675000269483903E-2</v>
      </c>
    </row>
    <row r="23" spans="1:64" ht="14.5" x14ac:dyDescent="0.35">
      <c r="A23" t="s">
        <v>62</v>
      </c>
      <c r="B23" t="s">
        <v>54</v>
      </c>
      <c r="C23">
        <v>143944</v>
      </c>
      <c r="D23">
        <v>87847</v>
      </c>
      <c r="E23">
        <v>56097</v>
      </c>
      <c r="F23" s="14">
        <f t="shared" si="15"/>
        <v>2839</v>
      </c>
      <c r="G23" s="14">
        <f t="shared" si="16"/>
        <v>1480</v>
      </c>
      <c r="H23">
        <v>85008</v>
      </c>
      <c r="I23">
        <v>54617</v>
      </c>
      <c r="J23">
        <v>669</v>
      </c>
      <c r="K23">
        <v>2353</v>
      </c>
      <c r="L23">
        <v>84339</v>
      </c>
      <c r="M23">
        <v>52264</v>
      </c>
      <c r="N23">
        <v>8.0000000000000002E-3</v>
      </c>
      <c r="O23">
        <v>4.2000000000000003E-2</v>
      </c>
      <c r="P23">
        <v>1.4999999999999999E-2</v>
      </c>
      <c r="Q23">
        <v>7.3999999999999996E-2</v>
      </c>
      <c r="R23">
        <v>2.1000000000000001E-2</v>
      </c>
      <c r="S23">
        <v>84338.991231210297</v>
      </c>
      <c r="T23">
        <v>52263.9516619028</v>
      </c>
      <c r="U23">
        <v>89344.062480097098</v>
      </c>
      <c r="V23">
        <v>56272.115082322998</v>
      </c>
      <c r="W23">
        <v>97199.748467839498</v>
      </c>
      <c r="X23">
        <v>62554.849741213897</v>
      </c>
      <c r="Y23">
        <v>90065</v>
      </c>
      <c r="Z23">
        <v>98680</v>
      </c>
      <c r="AA23">
        <v>58739</v>
      </c>
      <c r="AB23">
        <v>67554</v>
      </c>
      <c r="AC23" s="10"/>
      <c r="AD23" s="10"/>
      <c r="AE23">
        <v>5057</v>
      </c>
      <c r="AF23">
        <v>4122</v>
      </c>
      <c r="AG23" s="3">
        <v>8615</v>
      </c>
      <c r="AH23" s="3">
        <v>8815</v>
      </c>
      <c r="AI23">
        <v>9179</v>
      </c>
      <c r="AJ23" s="3">
        <f t="shared" si="0"/>
        <v>17430</v>
      </c>
      <c r="AK23" s="7">
        <f t="shared" si="1"/>
        <v>0.12108875673873173</v>
      </c>
      <c r="AL23" s="8">
        <f t="shared" si="2"/>
        <v>720.93751990290184</v>
      </c>
      <c r="AM23" s="8">
        <f t="shared" si="3"/>
        <v>2466.8849176770018</v>
      </c>
      <c r="AN23" s="8">
        <f t="shared" si="4"/>
        <v>3187.8224375799036</v>
      </c>
      <c r="AO23" s="8">
        <f t="shared" si="5"/>
        <v>1480.2515321605024</v>
      </c>
      <c r="AP23" s="8">
        <f t="shared" si="6"/>
        <v>4999.1502587861032</v>
      </c>
      <c r="AQ23" s="8">
        <f t="shared" si="7"/>
        <v>6479.4017909466056</v>
      </c>
      <c r="AR23" s="9">
        <f t="shared" si="8"/>
        <v>759.31401225760055</v>
      </c>
      <c r="AS23" s="9">
        <f t="shared" si="9"/>
        <v>2532.2653411091014</v>
      </c>
      <c r="AT23" s="8">
        <f t="shared" si="10"/>
        <v>3291.579353366702</v>
      </c>
      <c r="AU23" s="3">
        <f t="shared" si="11"/>
        <v>7855.6859877423994</v>
      </c>
      <c r="AV23" s="3">
        <f t="shared" si="12"/>
        <v>6282.7346588908986</v>
      </c>
      <c r="AW23" s="3">
        <f t="shared" si="13"/>
        <v>14138.420646633298</v>
      </c>
      <c r="AX23" s="7">
        <f t="shared" si="14"/>
        <v>0.10350007427826108</v>
      </c>
    </row>
    <row r="24" spans="1:64" ht="14.5" x14ac:dyDescent="0.35">
      <c r="A24" t="s">
        <v>62</v>
      </c>
      <c r="B24" t="s">
        <v>55</v>
      </c>
      <c r="C24">
        <v>117872</v>
      </c>
      <c r="D24">
        <v>77046</v>
      </c>
      <c r="E24">
        <v>40826</v>
      </c>
      <c r="F24" s="14">
        <f t="shared" si="15"/>
        <v>1738</v>
      </c>
      <c r="G24" s="14">
        <f t="shared" si="16"/>
        <v>990</v>
      </c>
      <c r="H24">
        <v>75308</v>
      </c>
      <c r="I24">
        <v>39836</v>
      </c>
      <c r="J24">
        <v>514</v>
      </c>
      <c r="K24">
        <v>1866</v>
      </c>
      <c r="L24">
        <v>74794</v>
      </c>
      <c r="M24">
        <v>37970</v>
      </c>
      <c r="N24">
        <v>7.0000000000000001E-3</v>
      </c>
      <c r="O24">
        <v>4.5999999999999999E-2</v>
      </c>
      <c r="P24">
        <v>1.4999999999999999E-2</v>
      </c>
      <c r="Q24">
        <v>7.3999999999999996E-2</v>
      </c>
      <c r="R24">
        <v>0.02</v>
      </c>
      <c r="S24">
        <v>74793.842841691105</v>
      </c>
      <c r="T24">
        <v>37970.168011408001</v>
      </c>
      <c r="U24">
        <v>83110.1616458098</v>
      </c>
      <c r="V24">
        <v>34940.9263321861</v>
      </c>
      <c r="W24">
        <v>88257.203439416699</v>
      </c>
      <c r="X24">
        <v>36007.094807177004</v>
      </c>
      <c r="Y24">
        <v>83696</v>
      </c>
      <c r="Z24">
        <v>89601</v>
      </c>
      <c r="AA24">
        <v>36626</v>
      </c>
      <c r="AB24">
        <v>38885</v>
      </c>
      <c r="AC24" s="10"/>
      <c r="AD24" s="10"/>
      <c r="AE24">
        <v>8388</v>
      </c>
      <c r="AF24">
        <v>-3210</v>
      </c>
      <c r="AG24" s="3">
        <v>5905</v>
      </c>
      <c r="AH24" s="3">
        <v>2259</v>
      </c>
      <c r="AI24">
        <v>5178</v>
      </c>
      <c r="AJ24" s="3">
        <f t="shared" si="0"/>
        <v>8164</v>
      </c>
      <c r="AK24" s="7">
        <f t="shared" si="1"/>
        <v>6.9261571874575809E-2</v>
      </c>
      <c r="AL24" s="8">
        <f t="shared" si="2"/>
        <v>585.83835419020033</v>
      </c>
      <c r="AM24" s="8">
        <f t="shared" si="3"/>
        <v>1685.0736678139001</v>
      </c>
      <c r="AN24" s="8">
        <f t="shared" si="4"/>
        <v>2270.9120220041004</v>
      </c>
      <c r="AO24" s="8">
        <f t="shared" si="5"/>
        <v>1343.7965605833015</v>
      </c>
      <c r="AP24" s="8">
        <f t="shared" si="6"/>
        <v>2877.9051928229965</v>
      </c>
      <c r="AQ24" s="8">
        <f t="shared" si="7"/>
        <v>4221.7017534062979</v>
      </c>
      <c r="AR24" s="9">
        <f t="shared" si="8"/>
        <v>757.95820639310114</v>
      </c>
      <c r="AS24" s="9">
        <f t="shared" si="9"/>
        <v>1192.8315250090964</v>
      </c>
      <c r="AT24" s="8">
        <f t="shared" si="10"/>
        <v>1950.7897314021975</v>
      </c>
      <c r="AU24" s="3">
        <f t="shared" si="11"/>
        <v>5147.0417936068989</v>
      </c>
      <c r="AV24" s="3">
        <f t="shared" si="12"/>
        <v>1066.1684749909036</v>
      </c>
      <c r="AW24" s="3">
        <f t="shared" si="13"/>
        <v>6213.2102685978025</v>
      </c>
      <c r="AX24" s="7">
        <f t="shared" si="14"/>
        <v>5.509923617996703E-2</v>
      </c>
    </row>
    <row r="25" spans="1:64" ht="14.5" x14ac:dyDescent="0.35">
      <c r="A25" t="s">
        <v>62</v>
      </c>
      <c r="B25" t="s">
        <v>56</v>
      </c>
      <c r="C25">
        <v>12169</v>
      </c>
      <c r="D25">
        <v>6983</v>
      </c>
      <c r="E25">
        <v>5186</v>
      </c>
      <c r="F25" s="14">
        <f t="shared" si="15"/>
        <v>3648</v>
      </c>
      <c r="G25" s="14">
        <f t="shared" si="16"/>
        <v>2709</v>
      </c>
      <c r="H25">
        <v>3335</v>
      </c>
      <c r="I25">
        <v>2477</v>
      </c>
      <c r="J25">
        <v>63</v>
      </c>
      <c r="K25">
        <v>271</v>
      </c>
      <c r="L25">
        <v>3272</v>
      </c>
      <c r="M25">
        <v>2206</v>
      </c>
      <c r="N25">
        <v>8.9999999999999993E-3</v>
      </c>
      <c r="O25">
        <v>5.1999999999999998E-2</v>
      </c>
      <c r="P25">
        <v>1.4999999999999999E-2</v>
      </c>
      <c r="Q25">
        <v>7.3999999999999996E-2</v>
      </c>
      <c r="R25">
        <v>2.7E-2</v>
      </c>
      <c r="S25">
        <v>3272.0956906971001</v>
      </c>
      <c r="T25">
        <v>2205.88850420566</v>
      </c>
      <c r="U25">
        <v>4318.9671235542401</v>
      </c>
      <c r="V25">
        <v>1417.5152422501401</v>
      </c>
      <c r="W25">
        <v>4837.7503637095297</v>
      </c>
      <c r="X25">
        <v>1684.7529655158701</v>
      </c>
      <c r="Y25">
        <v>4358</v>
      </c>
      <c r="Z25">
        <v>4911</v>
      </c>
      <c r="AA25">
        <v>1495</v>
      </c>
      <c r="AB25">
        <v>1819</v>
      </c>
      <c r="AC25" s="11">
        <f>C25*0.01</f>
        <v>121.69</v>
      </c>
      <c r="AD25" s="12">
        <f>Y25/(Y25+AA25)</f>
        <v>0.74457543140269944</v>
      </c>
      <c r="AE25">
        <v>1023</v>
      </c>
      <c r="AF25">
        <v>-982</v>
      </c>
      <c r="AG25" s="3">
        <v>643.60738424739452</v>
      </c>
      <c r="AH25" s="3">
        <v>355.08261575260553</v>
      </c>
      <c r="AI25">
        <v>41</v>
      </c>
      <c r="AJ25" s="3">
        <f t="shared" si="0"/>
        <v>998.69</v>
      </c>
      <c r="AK25" s="7">
        <f t="shared" si="1"/>
        <v>8.2068370449502839E-2</v>
      </c>
      <c r="AL25" s="8">
        <f t="shared" si="2"/>
        <v>39.032876445759939</v>
      </c>
      <c r="AM25" s="8">
        <f t="shared" si="3"/>
        <v>77.484757749859909</v>
      </c>
      <c r="AN25" s="8">
        <f t="shared" si="4"/>
        <v>116.51763419561985</v>
      </c>
      <c r="AO25" s="8">
        <f t="shared" si="5"/>
        <v>73.249636290470335</v>
      </c>
      <c r="AP25" s="8">
        <f t="shared" si="6"/>
        <v>134.24703448412993</v>
      </c>
      <c r="AQ25" s="8">
        <f t="shared" si="7"/>
        <v>207.49667077460026</v>
      </c>
      <c r="AR25" s="9">
        <f t="shared" si="8"/>
        <v>34.216759844710396</v>
      </c>
      <c r="AS25" s="9">
        <f t="shared" si="9"/>
        <v>56.762276734270017</v>
      </c>
      <c r="AT25" s="8">
        <f t="shared" si="10"/>
        <v>90.979036578980413</v>
      </c>
      <c r="AU25" s="3">
        <f t="shared" si="11"/>
        <v>518.7832401552896</v>
      </c>
      <c r="AV25" s="3">
        <f t="shared" si="12"/>
        <v>267.23772326572998</v>
      </c>
      <c r="AW25" s="3">
        <f t="shared" si="13"/>
        <v>786.02096342101959</v>
      </c>
      <c r="AX25" s="7">
        <f t="shared" si="14"/>
        <v>0.14348684983954355</v>
      </c>
    </row>
    <row r="26" spans="1:64" ht="14.5" x14ac:dyDescent="0.35">
      <c r="A26" t="s">
        <v>62</v>
      </c>
      <c r="B26" t="s">
        <v>57</v>
      </c>
      <c r="C26">
        <v>120088</v>
      </c>
      <c r="D26">
        <v>84317</v>
      </c>
      <c r="E26">
        <v>35771</v>
      </c>
      <c r="F26" s="14">
        <f t="shared" si="15"/>
        <v>3517</v>
      </c>
      <c r="G26" s="14">
        <f t="shared" si="16"/>
        <v>1217</v>
      </c>
      <c r="H26">
        <v>80800</v>
      </c>
      <c r="I26">
        <v>34554</v>
      </c>
      <c r="J26">
        <v>763</v>
      </c>
      <c r="K26">
        <v>1687</v>
      </c>
      <c r="L26">
        <v>80037</v>
      </c>
      <c r="M26">
        <v>32867</v>
      </c>
      <c r="N26">
        <v>8.9999999999999993E-3</v>
      </c>
      <c r="O26">
        <v>4.7E-2</v>
      </c>
      <c r="P26">
        <v>1.4999999999999999E-2</v>
      </c>
      <c r="Q26">
        <v>7.3999999999999996E-2</v>
      </c>
      <c r="R26">
        <v>0.02</v>
      </c>
      <c r="S26">
        <v>80036.921734777701</v>
      </c>
      <c r="T26">
        <v>32867.069843039702</v>
      </c>
      <c r="U26">
        <v>88352.419179354998</v>
      </c>
      <c r="V26">
        <v>30381.9193114027</v>
      </c>
      <c r="W26">
        <v>93008.629261894806</v>
      </c>
      <c r="X26">
        <v>32494.927359350299</v>
      </c>
      <c r="Y26">
        <v>89155</v>
      </c>
      <c r="Z26">
        <v>94425</v>
      </c>
      <c r="AA26">
        <v>31880</v>
      </c>
      <c r="AB26">
        <v>35092</v>
      </c>
      <c r="AC26" s="10"/>
      <c r="AD26" s="10"/>
      <c r="AE26">
        <v>8355</v>
      </c>
      <c r="AF26">
        <v>-2674</v>
      </c>
      <c r="AG26" s="3">
        <v>5270</v>
      </c>
      <c r="AH26" s="3">
        <v>3212</v>
      </c>
      <c r="AI26">
        <v>5681</v>
      </c>
      <c r="AJ26" s="3">
        <f t="shared" si="0"/>
        <v>8482</v>
      </c>
      <c r="AK26" s="7">
        <f t="shared" si="1"/>
        <v>7.0631536872959824E-2</v>
      </c>
      <c r="AL26" s="8">
        <f t="shared" si="2"/>
        <v>802.58082064500195</v>
      </c>
      <c r="AM26" s="8">
        <f t="shared" si="3"/>
        <v>1498.0806885972997</v>
      </c>
      <c r="AN26" s="8">
        <f t="shared" si="4"/>
        <v>2300.6615092423017</v>
      </c>
      <c r="AO26" s="8">
        <f t="shared" si="5"/>
        <v>1416.3707381051936</v>
      </c>
      <c r="AP26" s="8">
        <f t="shared" si="6"/>
        <v>2597.0726406497015</v>
      </c>
      <c r="AQ26" s="8">
        <f t="shared" si="7"/>
        <v>4013.4433787548951</v>
      </c>
      <c r="AR26" s="9">
        <f t="shared" si="8"/>
        <v>613.78991746019165</v>
      </c>
      <c r="AS26" s="9">
        <f t="shared" si="9"/>
        <v>1098.9919520524018</v>
      </c>
      <c r="AT26" s="8">
        <f t="shared" si="10"/>
        <v>1712.7818695125934</v>
      </c>
      <c r="AU26" s="3">
        <f t="shared" si="11"/>
        <v>4656.2100825398084</v>
      </c>
      <c r="AV26" s="3">
        <f t="shared" si="12"/>
        <v>2113.0080479475982</v>
      </c>
      <c r="AW26" s="3">
        <f t="shared" si="13"/>
        <v>6769.2181304874066</v>
      </c>
      <c r="AX26" s="7">
        <f t="shared" si="14"/>
        <v>5.9955520889316646E-2</v>
      </c>
    </row>
    <row r="27" spans="1:64" ht="14.5" x14ac:dyDescent="0.35">
      <c r="A27" t="s">
        <v>62</v>
      </c>
      <c r="B27" t="s">
        <v>58</v>
      </c>
      <c r="C27">
        <v>263278</v>
      </c>
      <c r="D27">
        <v>160614</v>
      </c>
      <c r="E27">
        <v>102664</v>
      </c>
      <c r="F27" s="14">
        <f t="shared" si="15"/>
        <v>6175</v>
      </c>
      <c r="G27" s="14">
        <f t="shared" si="16"/>
        <v>3654</v>
      </c>
      <c r="H27">
        <v>154439</v>
      </c>
      <c r="I27">
        <v>99010</v>
      </c>
      <c r="J27">
        <v>1763</v>
      </c>
      <c r="K27">
        <v>4882</v>
      </c>
      <c r="L27">
        <v>152676</v>
      </c>
      <c r="M27">
        <v>94128</v>
      </c>
      <c r="N27">
        <v>1.0999999999999999E-2</v>
      </c>
      <c r="O27">
        <v>4.8000000000000001E-2</v>
      </c>
      <c r="P27">
        <v>1.4999999999999999E-2</v>
      </c>
      <c r="Q27">
        <v>7.3999999999999996E-2</v>
      </c>
      <c r="R27">
        <v>2.5000000000000001E-2</v>
      </c>
      <c r="S27">
        <v>152676.07736264801</v>
      </c>
      <c r="T27">
        <v>94127.8977168899</v>
      </c>
      <c r="U27">
        <v>159593.989120707</v>
      </c>
      <c r="V27">
        <v>92816.871422371201</v>
      </c>
      <c r="W27">
        <v>162024.02792686399</v>
      </c>
      <c r="X27">
        <v>95531.808456335697</v>
      </c>
      <c r="Y27">
        <v>161369</v>
      </c>
      <c r="Z27">
        <v>164491</v>
      </c>
      <c r="AA27">
        <v>97497</v>
      </c>
      <c r="AB27">
        <v>103166</v>
      </c>
      <c r="AC27" s="5">
        <v>1673</v>
      </c>
      <c r="AD27" s="6">
        <v>0.62</v>
      </c>
      <c r="AE27">
        <v>6930</v>
      </c>
      <c r="AF27">
        <v>-1513</v>
      </c>
      <c r="AG27" s="3">
        <v>4159.26</v>
      </c>
      <c r="AH27" s="3">
        <v>6304.74</v>
      </c>
      <c r="AI27">
        <v>5417</v>
      </c>
      <c r="AJ27" s="3">
        <f t="shared" si="0"/>
        <v>10464</v>
      </c>
      <c r="AK27" s="7">
        <f t="shared" si="1"/>
        <v>3.9745060354454229E-2</v>
      </c>
      <c r="AL27" s="8">
        <f t="shared" si="2"/>
        <v>1775.0108792929968</v>
      </c>
      <c r="AM27" s="8">
        <f t="shared" si="3"/>
        <v>4680.1285776287987</v>
      </c>
      <c r="AN27" s="8">
        <f t="shared" si="4"/>
        <v>6455.1394569217955</v>
      </c>
      <c r="AO27" s="8">
        <f t="shared" si="5"/>
        <v>2466.9720731360139</v>
      </c>
      <c r="AP27" s="8">
        <f t="shared" si="6"/>
        <v>7634.191543664303</v>
      </c>
      <c r="AQ27" s="8">
        <f t="shared" si="7"/>
        <v>10101.163616800317</v>
      </c>
      <c r="AR27" s="9">
        <f t="shared" si="8"/>
        <v>691.9611938430171</v>
      </c>
      <c r="AS27" s="9">
        <f t="shared" si="9"/>
        <v>2954.0629660355044</v>
      </c>
      <c r="AT27" s="8">
        <f t="shared" si="10"/>
        <v>3646.0241598785215</v>
      </c>
      <c r="AU27" s="3">
        <f t="shared" si="11"/>
        <v>2430.0388061569829</v>
      </c>
      <c r="AV27" s="3">
        <f t="shared" si="12"/>
        <v>2714.9370339644956</v>
      </c>
      <c r="AW27" s="3">
        <f t="shared" si="13"/>
        <v>5144.9758401214785</v>
      </c>
      <c r="AX27" s="7">
        <f t="shared" si="14"/>
        <v>2.0846403786492433E-2</v>
      </c>
    </row>
    <row r="28" spans="1:64" ht="14.5" x14ac:dyDescent="0.35">
      <c r="A28" t="s">
        <v>62</v>
      </c>
      <c r="B28" t="s">
        <v>59</v>
      </c>
      <c r="C28">
        <v>279135</v>
      </c>
      <c r="D28">
        <v>174151</v>
      </c>
      <c r="E28">
        <v>104984</v>
      </c>
      <c r="F28" s="14">
        <f t="shared" si="15"/>
        <v>8671</v>
      </c>
      <c r="G28" s="14">
        <f t="shared" si="16"/>
        <v>4476</v>
      </c>
      <c r="H28">
        <v>165480</v>
      </c>
      <c r="I28">
        <v>100508</v>
      </c>
      <c r="J28">
        <v>1519</v>
      </c>
      <c r="K28">
        <v>4443</v>
      </c>
      <c r="L28">
        <v>163961</v>
      </c>
      <c r="M28">
        <v>96065</v>
      </c>
      <c r="N28">
        <v>8.9999999999999993E-3</v>
      </c>
      <c r="O28">
        <v>4.2000000000000003E-2</v>
      </c>
      <c r="P28">
        <v>1.4999999999999999E-2</v>
      </c>
      <c r="Q28">
        <v>7.3999999999999996E-2</v>
      </c>
      <c r="R28">
        <v>2.1000000000000001E-2</v>
      </c>
      <c r="S28">
        <v>163961.05242960699</v>
      </c>
      <c r="T28">
        <v>96064.979435581903</v>
      </c>
      <c r="U28">
        <v>177283.087593381</v>
      </c>
      <c r="V28">
        <v>88785.936293129504</v>
      </c>
      <c r="W28">
        <v>182849.16709161099</v>
      </c>
      <c r="X28">
        <v>90688.973029376197</v>
      </c>
      <c r="Y28">
        <v>178893</v>
      </c>
      <c r="Z28">
        <v>185634</v>
      </c>
      <c r="AA28">
        <v>92678</v>
      </c>
      <c r="AB28">
        <v>97936</v>
      </c>
      <c r="AE28">
        <v>13413</v>
      </c>
      <c r="AF28">
        <v>-7830</v>
      </c>
      <c r="AG28" s="3">
        <v>6741</v>
      </c>
      <c r="AH28" s="3">
        <v>5258</v>
      </c>
      <c r="AI28">
        <v>5583</v>
      </c>
      <c r="AJ28" s="3">
        <f t="shared" si="0"/>
        <v>11999</v>
      </c>
      <c r="AK28" s="7">
        <f t="shared" si="1"/>
        <v>4.2986368603005712E-2</v>
      </c>
      <c r="AL28" s="8">
        <f t="shared" si="2"/>
        <v>1609.9124066189979</v>
      </c>
      <c r="AM28" s="8">
        <f t="shared" si="3"/>
        <v>3892.0637068704964</v>
      </c>
      <c r="AN28" s="8">
        <f t="shared" si="4"/>
        <v>5501.9761134894943</v>
      </c>
      <c r="AO28" s="8">
        <f t="shared" si="5"/>
        <v>2784.832908389013</v>
      </c>
      <c r="AP28" s="8">
        <f t="shared" si="6"/>
        <v>7247.0269706238032</v>
      </c>
      <c r="AQ28" s="8">
        <f t="shared" si="7"/>
        <v>10031.859879012816</v>
      </c>
      <c r="AR28" s="9">
        <f t="shared" si="8"/>
        <v>1174.9205017700151</v>
      </c>
      <c r="AS28" s="9">
        <f t="shared" si="9"/>
        <v>3354.9632637533068</v>
      </c>
      <c r="AT28" s="8">
        <f t="shared" si="10"/>
        <v>4529.8837655233219</v>
      </c>
      <c r="AU28" s="3">
        <f t="shared" si="11"/>
        <v>5566.0794982299849</v>
      </c>
      <c r="AV28" s="3">
        <f t="shared" si="12"/>
        <v>1903.0367362466932</v>
      </c>
      <c r="AW28" s="3">
        <f t="shared" si="13"/>
        <v>7469.1162344766781</v>
      </c>
      <c r="AX28" s="7">
        <f t="shared" si="14"/>
        <v>2.8724497682834325E-2</v>
      </c>
    </row>
    <row r="29" spans="1:64" ht="14.5" x14ac:dyDescent="0.35">
      <c r="A29" t="s">
        <v>62</v>
      </c>
      <c r="B29" t="s">
        <v>60</v>
      </c>
      <c r="C29">
        <v>2998537</v>
      </c>
      <c r="D29">
        <v>1793189</v>
      </c>
      <c r="E29">
        <v>1205348</v>
      </c>
      <c r="F29" s="14">
        <f t="shared" si="15"/>
        <v>117512</v>
      </c>
      <c r="G29" s="14">
        <f t="shared" si="16"/>
        <v>59187</v>
      </c>
      <c r="H29">
        <v>1675677</v>
      </c>
      <c r="I29">
        <v>1146161</v>
      </c>
      <c r="J29">
        <v>15635</v>
      </c>
      <c r="K29">
        <v>56978</v>
      </c>
      <c r="L29">
        <v>1660042</v>
      </c>
      <c r="M29">
        <v>1089183</v>
      </c>
      <c r="N29">
        <v>9.3305571419790307E-3</v>
      </c>
      <c r="O29">
        <v>4.9712038710093998E-2</v>
      </c>
      <c r="P29">
        <v>1.4999999999999999E-2</v>
      </c>
      <c r="Q29">
        <v>7.3999999999999996E-2</v>
      </c>
      <c r="R29">
        <v>2.5732519017746602E-2</v>
      </c>
      <c r="S29">
        <v>1660041.92536355</v>
      </c>
      <c r="T29">
        <v>1089182.9185498201</v>
      </c>
      <c r="U29">
        <v>1777759.3189262</v>
      </c>
      <c r="V29">
        <v>1080953.47987341</v>
      </c>
      <c r="W29">
        <v>1855348.8958306501</v>
      </c>
      <c r="X29">
        <v>1132297.92597759</v>
      </c>
      <c r="Y29">
        <v>1793386</v>
      </c>
      <c r="Z29">
        <v>1883603</v>
      </c>
      <c r="AA29">
        <v>1134377</v>
      </c>
      <c r="AB29">
        <v>1222784</v>
      </c>
      <c r="AE29">
        <v>117709</v>
      </c>
      <c r="AF29">
        <v>-11784</v>
      </c>
      <c r="AG29" s="3">
        <v>97354.438387700138</v>
      </c>
      <c r="AH29" s="3">
        <v>90863.551612299867</v>
      </c>
      <c r="AI29">
        <v>105925</v>
      </c>
      <c r="AJ29" s="3">
        <f t="shared" si="0"/>
        <v>188217.99</v>
      </c>
      <c r="AK29" s="7">
        <f t="shared" si="1"/>
        <v>6.27699408078006E-2</v>
      </c>
      <c r="AL29" s="8">
        <f t="shared" si="2"/>
        <v>15626.681073799962</v>
      </c>
      <c r="AM29" s="8">
        <f t="shared" si="3"/>
        <v>53423.52012659004</v>
      </c>
      <c r="AN29" s="8">
        <f t="shared" si="4"/>
        <v>69050.201200390002</v>
      </c>
      <c r="AO29" s="8">
        <f t="shared" si="5"/>
        <v>28254.104169349885</v>
      </c>
      <c r="AP29" s="8">
        <f t="shared" si="6"/>
        <v>90486.074022409972</v>
      </c>
      <c r="AQ29" s="8">
        <f t="shared" si="7"/>
        <v>118740.17819175986</v>
      </c>
      <c r="AR29" s="9">
        <f t="shared" si="8"/>
        <v>12627.423095549922</v>
      </c>
      <c r="AS29" s="9">
        <f t="shared" si="9"/>
        <v>37062.553895819932</v>
      </c>
      <c r="AT29" s="8">
        <f t="shared" si="10"/>
        <v>49689.976991369855</v>
      </c>
      <c r="AU29" s="3">
        <f t="shared" si="11"/>
        <v>77589.576904450078</v>
      </c>
      <c r="AV29" s="3">
        <f t="shared" si="12"/>
        <v>51344.446104180068</v>
      </c>
      <c r="AW29" s="3">
        <f t="shared" si="13"/>
        <v>128934.02300863015</v>
      </c>
      <c r="AX29" s="7">
        <f t="shared" si="14"/>
        <v>4.6898316074031825E-2</v>
      </c>
    </row>
    <row r="30" spans="1:64" ht="15" customHeight="1" x14ac:dyDescent="0.35">
      <c r="A30" t="s">
        <v>46</v>
      </c>
      <c r="B30" t="s">
        <v>47</v>
      </c>
      <c r="C30" s="3">
        <v>69759</v>
      </c>
      <c r="D30" s="3">
        <v>46395</v>
      </c>
      <c r="E30" s="3">
        <v>23364</v>
      </c>
      <c r="F30" s="14">
        <f t="shared" si="15"/>
        <v>7781</v>
      </c>
      <c r="G30" s="14">
        <f t="shared" si="16"/>
        <v>2830</v>
      </c>
      <c r="H30" s="3">
        <v>38614</v>
      </c>
      <c r="I30" s="3">
        <v>20534</v>
      </c>
      <c r="J30" s="3">
        <v>608</v>
      </c>
      <c r="K30" s="3">
        <v>1525</v>
      </c>
      <c r="L30" s="3">
        <v>38006</v>
      </c>
      <c r="M30" s="3">
        <v>19009</v>
      </c>
      <c r="N30" s="4">
        <v>1.2999999999999999E-2</v>
      </c>
      <c r="O30" s="4">
        <v>6.5000000000000002E-2</v>
      </c>
      <c r="P30" s="4">
        <v>1.4999999999999999E-2</v>
      </c>
      <c r="Q30" s="4">
        <v>7.3999999999999996E-2</v>
      </c>
      <c r="R30" s="4">
        <v>3.1E-2</v>
      </c>
      <c r="S30" s="3">
        <v>38005.941409174397</v>
      </c>
      <c r="T30" s="3">
        <v>19009.0343543979</v>
      </c>
      <c r="U30" s="3">
        <v>39674.045264361499</v>
      </c>
      <c r="V30" s="3">
        <v>17023.061470242901</v>
      </c>
      <c r="W30" s="3">
        <v>39270.005280432</v>
      </c>
      <c r="X30" s="3">
        <v>17005.000639657799</v>
      </c>
      <c r="Y30" s="3">
        <v>40197</v>
      </c>
      <c r="Z30" s="3">
        <v>39868</v>
      </c>
      <c r="AA30" s="3">
        <v>18206</v>
      </c>
      <c r="AB30" s="3">
        <v>18364</v>
      </c>
      <c r="AC30" s="5">
        <v>1461</v>
      </c>
      <c r="AD30" s="6">
        <v>0.69</v>
      </c>
      <c r="AE30" s="3">
        <v>1583</v>
      </c>
      <c r="AF30" s="3">
        <v>-2328</v>
      </c>
      <c r="AG30" s="3">
        <v>679.08999999999992</v>
      </c>
      <c r="AH30" s="3">
        <v>610.91000000000008</v>
      </c>
      <c r="AI30" s="3">
        <v>-745</v>
      </c>
      <c r="AJ30" s="3">
        <f t="shared" si="0"/>
        <v>1290</v>
      </c>
      <c r="AK30" s="7">
        <f t="shared" si="1"/>
        <v>1.8492237560744852E-2</v>
      </c>
      <c r="AL30" s="8">
        <f t="shared" si="2"/>
        <v>522.95473563850101</v>
      </c>
      <c r="AM30" s="8">
        <f t="shared" si="3"/>
        <v>1182.9385297570989</v>
      </c>
      <c r="AN30" s="8">
        <f t="shared" si="4"/>
        <v>1705.8932653955999</v>
      </c>
      <c r="AO30" s="8">
        <f t="shared" si="5"/>
        <v>597.99471956799971</v>
      </c>
      <c r="AP30" s="8">
        <f t="shared" si="6"/>
        <v>1358.9993603422008</v>
      </c>
      <c r="AQ30" s="8">
        <f t="shared" si="7"/>
        <v>1956.9940799102005</v>
      </c>
      <c r="AR30" s="9">
        <f t="shared" si="8"/>
        <v>75.039983929498703</v>
      </c>
      <c r="AS30" s="9">
        <f t="shared" si="9"/>
        <v>176.06083058510194</v>
      </c>
      <c r="AT30" s="8">
        <f t="shared" si="10"/>
        <v>251.10081451460064</v>
      </c>
      <c r="AU30" s="3">
        <f t="shared" si="11"/>
        <v>-404.0399839294987</v>
      </c>
      <c r="AV30" s="3">
        <f t="shared" si="12"/>
        <v>-18.06083058510194</v>
      </c>
      <c r="AW30" s="3">
        <f t="shared" si="13"/>
        <v>-422.10081451460064</v>
      </c>
      <c r="AX30" s="7">
        <f t="shared" si="14"/>
        <v>-7.4033292030974418E-3</v>
      </c>
      <c r="AY30" s="3">
        <f>AU16-AU2</f>
        <v>237.03146718249627</v>
      </c>
      <c r="AZ30" s="3">
        <f>AV16-AV2-BA30</f>
        <v>216.44215832170028</v>
      </c>
      <c r="BA30" s="20">
        <v>32.569493909999998</v>
      </c>
      <c r="BB30" s="3">
        <f>AU30-AY30</f>
        <v>-641.07145111199497</v>
      </c>
      <c r="BC30" s="3">
        <f>AV30-AZ30-BA30</f>
        <v>-267.07248281680222</v>
      </c>
      <c r="BD30" s="3">
        <f>AY30+AZ30</f>
        <v>453.47362550419655</v>
      </c>
      <c r="BE30" s="3">
        <f>BC30+BB30</f>
        <v>-908.1439339287972</v>
      </c>
      <c r="BF30" s="3">
        <f>AC30</f>
        <v>1461</v>
      </c>
      <c r="BG30" s="9">
        <f>AR30</f>
        <v>75.039983929498703</v>
      </c>
      <c r="BH30" s="9">
        <f>AS30</f>
        <v>176.06083058510194</v>
      </c>
      <c r="BI30" s="9">
        <f>BH30+BG30+BD30+BF30+BE30+BA30</f>
        <v>1290</v>
      </c>
      <c r="BJ30" s="9">
        <f>AJ44-AJ30</f>
        <v>1181</v>
      </c>
      <c r="BK30" s="3">
        <f>AJ44</f>
        <v>2471</v>
      </c>
    </row>
    <row r="31" spans="1:64" ht="15" customHeight="1" x14ac:dyDescent="0.35">
      <c r="A31" t="s">
        <v>46</v>
      </c>
      <c r="B31" t="s">
        <v>48</v>
      </c>
      <c r="C31" s="3">
        <v>164885</v>
      </c>
      <c r="D31" s="3">
        <v>125380</v>
      </c>
      <c r="E31" s="3">
        <v>39505</v>
      </c>
      <c r="F31" s="14">
        <f t="shared" si="15"/>
        <v>44011</v>
      </c>
      <c r="G31" s="14">
        <f t="shared" si="16"/>
        <v>14017</v>
      </c>
      <c r="H31" s="3">
        <v>81369</v>
      </c>
      <c r="I31" s="3">
        <v>25488</v>
      </c>
      <c r="J31" s="3">
        <v>1168</v>
      </c>
      <c r="K31" s="3">
        <v>2321</v>
      </c>
      <c r="L31" s="3">
        <v>80201</v>
      </c>
      <c r="M31" s="3">
        <v>23167</v>
      </c>
      <c r="N31" s="4">
        <v>8.9999999999999993E-3</v>
      </c>
      <c r="O31" s="4">
        <v>5.8999999999999997E-2</v>
      </c>
      <c r="P31" s="4">
        <v>1.4999999999999999E-2</v>
      </c>
      <c r="Q31" s="4">
        <v>7.3999999999999996E-2</v>
      </c>
      <c r="R31" s="4">
        <v>2.1000000000000001E-2</v>
      </c>
      <c r="S31" s="3">
        <v>80200.800477982106</v>
      </c>
      <c r="T31" s="3">
        <v>23167.208738736601</v>
      </c>
      <c r="U31" s="3">
        <v>82704.021763720695</v>
      </c>
      <c r="V31" s="3">
        <v>20583.159157929698</v>
      </c>
      <c r="W31" s="3">
        <v>78779.971961969102</v>
      </c>
      <c r="X31" s="3">
        <v>20690.115209506799</v>
      </c>
      <c r="Y31" s="3">
        <v>83455</v>
      </c>
      <c r="Z31" s="3">
        <v>79980</v>
      </c>
      <c r="AA31" s="3">
        <v>21874</v>
      </c>
      <c r="AB31" s="3">
        <v>22344</v>
      </c>
      <c r="AC31" s="5">
        <v>6134</v>
      </c>
      <c r="AD31" s="6">
        <v>0.79</v>
      </c>
      <c r="AE31" s="3">
        <v>2086</v>
      </c>
      <c r="AF31" s="3">
        <v>-3614</v>
      </c>
      <c r="AG31" s="3">
        <v>1370.8600000000006</v>
      </c>
      <c r="AH31" s="3">
        <v>1758.1399999999999</v>
      </c>
      <c r="AI31" s="3">
        <v>-1528</v>
      </c>
      <c r="AJ31" s="3">
        <f t="shared" si="0"/>
        <v>3129.0000000000005</v>
      </c>
      <c r="AK31" s="7">
        <f t="shared" si="1"/>
        <v>1.8976862661855234E-2</v>
      </c>
      <c r="AL31" s="8">
        <f t="shared" si="2"/>
        <v>750.97823627930484</v>
      </c>
      <c r="AM31" s="8">
        <f t="shared" si="3"/>
        <v>1290.8408420703017</v>
      </c>
      <c r="AN31" s="8">
        <f t="shared" si="4"/>
        <v>2041.8190783496066</v>
      </c>
      <c r="AO31" s="8">
        <f t="shared" si="5"/>
        <v>1200.0280380308977</v>
      </c>
      <c r="AP31" s="8">
        <f t="shared" si="6"/>
        <v>1653.8847904932009</v>
      </c>
      <c r="AQ31" s="8">
        <f t="shared" si="7"/>
        <v>2853.9128285240986</v>
      </c>
      <c r="AR31" s="9">
        <f t="shared" si="8"/>
        <v>449.0498017515929</v>
      </c>
      <c r="AS31" s="9">
        <f t="shared" si="9"/>
        <v>363.04394842289912</v>
      </c>
      <c r="AT31" s="8">
        <f t="shared" si="10"/>
        <v>812.09375017449202</v>
      </c>
      <c r="AU31" s="3">
        <f t="shared" si="11"/>
        <v>-3924.0498017515929</v>
      </c>
      <c r="AV31" s="3">
        <f t="shared" si="12"/>
        <v>106.95605157710088</v>
      </c>
      <c r="AW31" s="3">
        <f t="shared" si="13"/>
        <v>-3817.093750174492</v>
      </c>
      <c r="AX31" s="7">
        <f t="shared" si="14"/>
        <v>-3.6927228447628781E-2</v>
      </c>
      <c r="AY31" s="3">
        <f t="shared" ref="AY31" si="17">AU17-AU3</f>
        <v>1105.1377282723988</v>
      </c>
      <c r="AZ31" s="3">
        <f t="shared" ref="AZ31:AZ43" si="18">AV17-AV3-BA31</f>
        <v>960.70122981920099</v>
      </c>
      <c r="BA31" s="20">
        <v>78.658400389999997</v>
      </c>
      <c r="BB31" s="3">
        <f t="shared" ref="BB31:BB43" si="19">AU31-AY31</f>
        <v>-5029.1875300239917</v>
      </c>
      <c r="BC31" s="3">
        <f t="shared" ref="BC31:BC43" si="20">AV31-AZ31-BA31</f>
        <v>-932.40357863210011</v>
      </c>
      <c r="BD31" s="3">
        <f t="shared" ref="BD31:BD43" si="21">AY31+AZ31</f>
        <v>2065.8389580916</v>
      </c>
      <c r="BE31" s="3">
        <f t="shared" ref="BE31:BE43" si="22">BC31+BB31</f>
        <v>-5961.5911086560918</v>
      </c>
      <c r="BF31" s="3">
        <f t="shared" ref="BF31:BF42" si="23">AC31</f>
        <v>6134</v>
      </c>
      <c r="BG31" s="9">
        <f t="shared" ref="BG31:BG43" si="24">AR31</f>
        <v>449.0498017515929</v>
      </c>
      <c r="BH31" s="9">
        <f t="shared" ref="BH31:BH43" si="25">AS31</f>
        <v>363.04394842289912</v>
      </c>
      <c r="BI31" s="9">
        <f t="shared" ref="BI31:BI43" si="26">BH31+BG31+BD31+BF31+BE31+BA31</f>
        <v>3129.0000000000009</v>
      </c>
      <c r="BJ31" s="9">
        <f t="shared" ref="BJ31:BJ43" si="27">AJ45-AJ31</f>
        <v>1395.9999999999995</v>
      </c>
      <c r="BK31" s="9">
        <f t="shared" ref="BK31:BK43" si="28">BJ31+BI31</f>
        <v>4525</v>
      </c>
      <c r="BL31" s="3"/>
    </row>
    <row r="32" spans="1:64" ht="15" customHeight="1" x14ac:dyDescent="0.35">
      <c r="A32" t="s">
        <v>46</v>
      </c>
      <c r="B32" t="s">
        <v>49</v>
      </c>
      <c r="C32" s="3">
        <v>245865</v>
      </c>
      <c r="D32" s="3">
        <v>151926</v>
      </c>
      <c r="E32" s="3">
        <v>93939</v>
      </c>
      <c r="F32" s="14">
        <f t="shared" si="15"/>
        <v>4826</v>
      </c>
      <c r="G32" s="14">
        <f t="shared" si="16"/>
        <v>3114</v>
      </c>
      <c r="H32" s="3">
        <v>147100</v>
      </c>
      <c r="I32" s="3">
        <v>90825</v>
      </c>
      <c r="J32" s="3">
        <v>1396</v>
      </c>
      <c r="K32" s="3">
        <v>4017</v>
      </c>
      <c r="L32" s="3">
        <v>145704</v>
      </c>
      <c r="M32" s="3">
        <v>86808</v>
      </c>
      <c r="N32" s="4">
        <v>8.9999999999999993E-3</v>
      </c>
      <c r="O32" s="4">
        <v>4.2999999999999997E-2</v>
      </c>
      <c r="P32" s="4">
        <v>1.4999999999999999E-2</v>
      </c>
      <c r="Q32" s="4">
        <v>7.3999999999999996E-2</v>
      </c>
      <c r="R32" s="4">
        <v>2.1999999999999999E-2</v>
      </c>
      <c r="S32" s="3">
        <v>145704.06631481799</v>
      </c>
      <c r="T32" s="3">
        <v>86807.876631577004</v>
      </c>
      <c r="U32" s="3">
        <v>155796.81827751</v>
      </c>
      <c r="V32" s="3">
        <v>90084.162487060807</v>
      </c>
      <c r="W32" s="3">
        <v>166387.38058484299</v>
      </c>
      <c r="X32" s="3">
        <v>95352.518719664993</v>
      </c>
      <c r="Y32" s="3">
        <v>157212</v>
      </c>
      <c r="Z32" s="3">
        <v>168921</v>
      </c>
      <c r="AA32" s="3">
        <v>94132</v>
      </c>
      <c r="AB32" s="3">
        <v>102972</v>
      </c>
      <c r="AC32" s="10"/>
      <c r="AD32" s="10"/>
      <c r="AE32" s="3">
        <v>10112</v>
      </c>
      <c r="AF32" s="3">
        <v>3307</v>
      </c>
      <c r="AG32" s="3">
        <v>11709</v>
      </c>
      <c r="AH32" s="3">
        <v>8840</v>
      </c>
      <c r="AI32" s="3">
        <v>13419</v>
      </c>
      <c r="AJ32" s="3">
        <f t="shared" si="0"/>
        <v>20549</v>
      </c>
      <c r="AK32" s="7">
        <f t="shared" si="1"/>
        <v>8.3578386512923764E-2</v>
      </c>
      <c r="AL32" s="8">
        <f t="shared" si="2"/>
        <v>1415.1817224900005</v>
      </c>
      <c r="AM32" s="8">
        <f t="shared" si="3"/>
        <v>4047.8375129391934</v>
      </c>
      <c r="AN32" s="8">
        <f t="shared" si="4"/>
        <v>5463.0192354291939</v>
      </c>
      <c r="AO32" s="8">
        <f t="shared" si="5"/>
        <v>2533.6194151570089</v>
      </c>
      <c r="AP32" s="8">
        <f t="shared" si="6"/>
        <v>7619.4812803350069</v>
      </c>
      <c r="AQ32" s="8">
        <f t="shared" si="7"/>
        <v>10153.100695492016</v>
      </c>
      <c r="AR32" s="9">
        <f t="shared" si="8"/>
        <v>1118.4376926670084</v>
      </c>
      <c r="AS32" s="9">
        <f t="shared" si="9"/>
        <v>3571.6437673958135</v>
      </c>
      <c r="AT32" s="8">
        <f t="shared" si="10"/>
        <v>4690.0814600628219</v>
      </c>
      <c r="AU32" s="3">
        <f t="shared" si="11"/>
        <v>10590.562307332992</v>
      </c>
      <c r="AV32" s="3">
        <f t="shared" si="12"/>
        <v>5268.3562326041865</v>
      </c>
      <c r="AW32" s="3">
        <f t="shared" si="13"/>
        <v>15858.918539937178</v>
      </c>
      <c r="AX32" s="7">
        <f t="shared" si="14"/>
        <v>6.8206881967112137E-2</v>
      </c>
      <c r="AY32" s="3">
        <f t="shared" ref="AY32" si="29">AU18-AU4</f>
        <v>1154.3649944780045</v>
      </c>
      <c r="AZ32" s="3">
        <f t="shared" si="18"/>
        <v>1648.3848102160018</v>
      </c>
      <c r="BA32" s="20">
        <v>565.66451219999999</v>
      </c>
      <c r="BB32" s="3">
        <f t="shared" si="19"/>
        <v>9436.1973128549871</v>
      </c>
      <c r="BC32" s="3">
        <f t="shared" si="20"/>
        <v>3054.3069101881847</v>
      </c>
      <c r="BD32" s="3">
        <f t="shared" si="21"/>
        <v>2802.7498046940063</v>
      </c>
      <c r="BE32" s="3">
        <f t="shared" si="22"/>
        <v>12490.504223043172</v>
      </c>
      <c r="BF32" s="3">
        <f t="shared" si="23"/>
        <v>0</v>
      </c>
      <c r="BG32" s="9">
        <f t="shared" si="24"/>
        <v>1118.4376926670084</v>
      </c>
      <c r="BH32" s="9">
        <f t="shared" si="25"/>
        <v>3571.6437673958135</v>
      </c>
      <c r="BI32" s="9">
        <f t="shared" si="26"/>
        <v>20549</v>
      </c>
      <c r="BJ32" s="9">
        <f t="shared" si="27"/>
        <v>4356</v>
      </c>
      <c r="BK32" s="9">
        <f t="shared" si="28"/>
        <v>24905</v>
      </c>
      <c r="BL32" s="3"/>
    </row>
    <row r="33" spans="1:64" ht="15" customHeight="1" x14ac:dyDescent="0.35">
      <c r="A33" t="s">
        <v>46</v>
      </c>
      <c r="B33" t="s">
        <v>50</v>
      </c>
      <c r="C33" s="3">
        <v>34345</v>
      </c>
      <c r="D33" s="3">
        <v>23274</v>
      </c>
      <c r="E33" s="3">
        <v>11071</v>
      </c>
      <c r="F33" s="14">
        <f t="shared" si="15"/>
        <v>1750</v>
      </c>
      <c r="G33" s="14">
        <f t="shared" si="16"/>
        <v>576</v>
      </c>
      <c r="H33" s="3">
        <v>21524</v>
      </c>
      <c r="I33" s="3">
        <v>10495</v>
      </c>
      <c r="J33" s="3">
        <v>240</v>
      </c>
      <c r="K33" s="3">
        <v>456</v>
      </c>
      <c r="L33" s="3">
        <v>21284</v>
      </c>
      <c r="M33" s="3">
        <v>10039</v>
      </c>
      <c r="N33" s="4">
        <v>0.01</v>
      </c>
      <c r="O33" s="4">
        <v>4.1000000000000002E-2</v>
      </c>
      <c r="P33" s="4">
        <v>1.4999999999999999E-2</v>
      </c>
      <c r="Q33" s="4">
        <v>7.3999999999999996E-2</v>
      </c>
      <c r="R33" s="4">
        <v>0.02</v>
      </c>
      <c r="S33" s="3">
        <v>21284.025600090699</v>
      </c>
      <c r="T33" s="3">
        <v>10038.9691029527</v>
      </c>
      <c r="U33" s="3">
        <v>22455.9382337073</v>
      </c>
      <c r="V33" s="3">
        <v>10224.932467410999</v>
      </c>
      <c r="W33" s="3">
        <v>22465.004820899201</v>
      </c>
      <c r="X33" s="3">
        <v>9927.0555073218202</v>
      </c>
      <c r="Y33" s="3">
        <v>22683</v>
      </c>
      <c r="Z33" s="3">
        <v>22807</v>
      </c>
      <c r="AA33" s="3">
        <v>10662</v>
      </c>
      <c r="AB33" s="3">
        <v>10720</v>
      </c>
      <c r="AC33" s="10">
        <v>29</v>
      </c>
      <c r="AD33" s="6">
        <v>0.68</v>
      </c>
      <c r="AE33" s="3">
        <v>1159</v>
      </c>
      <c r="AF33" s="3">
        <v>167</v>
      </c>
      <c r="AG33" s="3">
        <v>143.72</v>
      </c>
      <c r="AH33" s="3">
        <v>67.28</v>
      </c>
      <c r="AI33" s="3">
        <v>1326</v>
      </c>
      <c r="AJ33" s="3">
        <f t="shared" si="0"/>
        <v>211</v>
      </c>
      <c r="AK33" s="7">
        <f t="shared" si="1"/>
        <v>6.1435434561071482E-3</v>
      </c>
      <c r="AL33" s="8">
        <f t="shared" si="2"/>
        <v>227.06176629269976</v>
      </c>
      <c r="AM33" s="8">
        <f t="shared" si="3"/>
        <v>437.06753258900062</v>
      </c>
      <c r="AN33" s="8">
        <f t="shared" si="4"/>
        <v>664.12929888170038</v>
      </c>
      <c r="AO33" s="8">
        <f t="shared" si="5"/>
        <v>341.99517910079885</v>
      </c>
      <c r="AP33" s="8">
        <f t="shared" si="6"/>
        <v>792.94449267817981</v>
      </c>
      <c r="AQ33" s="8">
        <f t="shared" si="7"/>
        <v>1134.9396717789787</v>
      </c>
      <c r="AR33" s="9">
        <f t="shared" si="8"/>
        <v>114.93341280809909</v>
      </c>
      <c r="AS33" s="9">
        <f t="shared" si="9"/>
        <v>355.87696008917919</v>
      </c>
      <c r="AT33" s="8">
        <f t="shared" si="10"/>
        <v>470.81037289727828</v>
      </c>
      <c r="AU33" s="3">
        <f t="shared" si="11"/>
        <v>9.0665871919009078</v>
      </c>
      <c r="AV33" s="3">
        <f t="shared" si="12"/>
        <v>-297.87696008917919</v>
      </c>
      <c r="AW33" s="3">
        <f t="shared" si="13"/>
        <v>-288.81037289727828</v>
      </c>
      <c r="AX33" s="7">
        <f t="shared" si="14"/>
        <v>-9.2203930944442826E-3</v>
      </c>
      <c r="AY33" s="3">
        <f t="shared" ref="AY33" si="30">AU19-AU5</f>
        <v>352.13577601439829</v>
      </c>
      <c r="AZ33" s="3">
        <f t="shared" si="18"/>
        <v>145.47926086988042</v>
      </c>
      <c r="BA33" s="20">
        <v>38.407422060000002</v>
      </c>
      <c r="BB33" s="3">
        <f t="shared" si="19"/>
        <v>-343.06918882249738</v>
      </c>
      <c r="BC33" s="3">
        <f t="shared" si="20"/>
        <v>-481.7636430190596</v>
      </c>
      <c r="BD33" s="3">
        <f t="shared" si="21"/>
        <v>497.61503688427871</v>
      </c>
      <c r="BE33" s="3">
        <f t="shared" si="22"/>
        <v>-824.83283184155698</v>
      </c>
      <c r="BF33" s="3">
        <f t="shared" si="23"/>
        <v>29</v>
      </c>
      <c r="BG33" s="9">
        <f t="shared" si="24"/>
        <v>114.93341280809909</v>
      </c>
      <c r="BH33" s="9">
        <f t="shared" si="25"/>
        <v>355.87696008917919</v>
      </c>
      <c r="BI33" s="9">
        <f t="shared" si="26"/>
        <v>210.99999999999994</v>
      </c>
      <c r="BJ33" s="9">
        <f t="shared" si="27"/>
        <v>898</v>
      </c>
      <c r="BK33" s="9">
        <f t="shared" si="28"/>
        <v>1109</v>
      </c>
      <c r="BL33" s="3"/>
    </row>
    <row r="34" spans="1:64" ht="15" customHeight="1" x14ac:dyDescent="0.35">
      <c r="A34" t="s">
        <v>46</v>
      </c>
      <c r="B34" t="s">
        <v>51</v>
      </c>
      <c r="C34" s="3">
        <v>1426101</v>
      </c>
      <c r="D34" s="3">
        <v>774105</v>
      </c>
      <c r="E34" s="3">
        <v>651996</v>
      </c>
      <c r="F34" s="14">
        <f t="shared" si="15"/>
        <v>23723</v>
      </c>
      <c r="G34" s="14">
        <f t="shared" si="16"/>
        <v>20335</v>
      </c>
      <c r="H34" s="3">
        <v>750382</v>
      </c>
      <c r="I34" s="3">
        <v>631661</v>
      </c>
      <c r="J34" s="3">
        <v>6180</v>
      </c>
      <c r="K34" s="3">
        <v>31253</v>
      </c>
      <c r="L34" s="3">
        <v>744202</v>
      </c>
      <c r="M34" s="3">
        <v>600408</v>
      </c>
      <c r="N34" s="4">
        <v>8.0000000000000002E-3</v>
      </c>
      <c r="O34" s="4">
        <v>4.8000000000000001E-2</v>
      </c>
      <c r="P34" s="4">
        <v>1.4999999999999999E-2</v>
      </c>
      <c r="Q34" s="4">
        <v>7.3999999999999996E-2</v>
      </c>
      <c r="R34" s="4">
        <v>2.5999999999999999E-2</v>
      </c>
      <c r="S34" s="3">
        <v>744201.97864232701</v>
      </c>
      <c r="T34" s="3">
        <v>600408.03201205097</v>
      </c>
      <c r="U34" s="3">
        <v>802834.96113929502</v>
      </c>
      <c r="V34" s="3">
        <v>614026.00432154199</v>
      </c>
      <c r="W34" s="3">
        <v>856909.06728132395</v>
      </c>
      <c r="X34" s="3">
        <v>653254.92714482802</v>
      </c>
      <c r="Y34" s="3">
        <v>809309</v>
      </c>
      <c r="Z34" s="3">
        <v>869958</v>
      </c>
      <c r="AA34" s="3">
        <v>644985</v>
      </c>
      <c r="AB34" s="3">
        <v>705459</v>
      </c>
      <c r="AC34" s="10"/>
      <c r="AD34" s="10"/>
      <c r="AE34" s="3">
        <v>58927</v>
      </c>
      <c r="AF34" s="3">
        <v>13324</v>
      </c>
      <c r="AG34" s="3">
        <v>60649</v>
      </c>
      <c r="AH34" s="3">
        <v>60474</v>
      </c>
      <c r="AI34" s="3">
        <v>72251</v>
      </c>
      <c r="AJ34" s="3">
        <f t="shared" ref="AJ34:AJ57" si="31">AH34+AG34</f>
        <v>121123</v>
      </c>
      <c r="AK34" s="7">
        <f t="shared" ref="AK34:AK57" si="32">AJ34/C34</f>
        <v>8.4932974592963617E-2</v>
      </c>
      <c r="AL34" s="8">
        <f t="shared" ref="AL34:AL57" si="33">Y34-U34</f>
        <v>6474.0388607049827</v>
      </c>
      <c r="AM34" s="8">
        <f t="shared" ref="AM34:AM57" si="34">AA34-V34</f>
        <v>30958.995678458014</v>
      </c>
      <c r="AN34" s="8">
        <f t="shared" ref="AN34:AN57" si="35">AM34+AL34</f>
        <v>37433.034539162996</v>
      </c>
      <c r="AO34" s="8">
        <f t="shared" ref="AO34:AO57" si="36">Z34-W34</f>
        <v>13048.932718676049</v>
      </c>
      <c r="AP34" s="8">
        <f t="shared" ref="AP34:AP57" si="37">AB34-X34</f>
        <v>52204.07285517198</v>
      </c>
      <c r="AQ34" s="8">
        <f t="shared" ref="AQ34:AQ57" si="38">AP34+AO34</f>
        <v>65253.00557384803</v>
      </c>
      <c r="AR34" s="9">
        <f t="shared" ref="AR34:AR57" si="39">AO34-AL34</f>
        <v>6574.8938579710666</v>
      </c>
      <c r="AS34" s="9">
        <f t="shared" ref="AS34:AS57" si="40">AP34-AM34</f>
        <v>21245.077176713967</v>
      </c>
      <c r="AT34" s="8">
        <f t="shared" ref="AT34:AT57" si="41">AS34+AR34</f>
        <v>27819.971034685033</v>
      </c>
      <c r="AU34" s="3">
        <f t="shared" ref="AU34:AU57" si="42">W34-U34</f>
        <v>54074.106142028933</v>
      </c>
      <c r="AV34" s="3">
        <f t="shared" ref="AV34:AV57" si="43">X34-V34</f>
        <v>39228.922823286033</v>
      </c>
      <c r="AW34" s="3">
        <f t="shared" ref="AW34:AW57" si="44">AV34+AU34</f>
        <v>93303.028965314967</v>
      </c>
      <c r="AX34" s="7">
        <f t="shared" ref="AX34:AX57" si="45">AW34/(L34+M34)</f>
        <v>6.9390402395724388E-2</v>
      </c>
      <c r="AY34" s="3">
        <f t="shared" ref="AY34" si="46">AU20-AU6</f>
        <v>8321.9154279739596</v>
      </c>
      <c r="AZ34" s="3">
        <f t="shared" si="18"/>
        <v>15095.580844932887</v>
      </c>
      <c r="BA34" s="20">
        <v>3981.467001</v>
      </c>
      <c r="BB34" s="3">
        <f t="shared" si="19"/>
        <v>45752.190714054974</v>
      </c>
      <c r="BC34" s="3">
        <f t="shared" si="20"/>
        <v>20151.874977353145</v>
      </c>
      <c r="BD34" s="3">
        <f t="shared" si="21"/>
        <v>23417.496272906847</v>
      </c>
      <c r="BE34" s="3">
        <f t="shared" si="22"/>
        <v>65904.065691408119</v>
      </c>
      <c r="BF34" s="3">
        <f t="shared" si="23"/>
        <v>0</v>
      </c>
      <c r="BG34" s="9">
        <f t="shared" si="24"/>
        <v>6574.8938579710666</v>
      </c>
      <c r="BH34" s="9">
        <f t="shared" si="25"/>
        <v>21245.077176713967</v>
      </c>
      <c r="BI34" s="9">
        <f t="shared" si="26"/>
        <v>121123</v>
      </c>
      <c r="BJ34" s="9">
        <f t="shared" si="27"/>
        <v>15403</v>
      </c>
      <c r="BK34" s="9">
        <f t="shared" si="28"/>
        <v>136526</v>
      </c>
      <c r="BL34" s="3"/>
    </row>
    <row r="35" spans="1:64" ht="15" customHeight="1" x14ac:dyDescent="0.35">
      <c r="A35" t="s">
        <v>46</v>
      </c>
      <c r="B35" t="s">
        <v>52</v>
      </c>
      <c r="C35" s="3">
        <v>103566</v>
      </c>
      <c r="D35" s="3">
        <v>68961</v>
      </c>
      <c r="E35" s="3">
        <v>34605</v>
      </c>
      <c r="F35" s="14">
        <f t="shared" si="15"/>
        <v>3067</v>
      </c>
      <c r="G35" s="14">
        <f t="shared" si="16"/>
        <v>1298</v>
      </c>
      <c r="H35" s="3">
        <v>65894</v>
      </c>
      <c r="I35" s="3">
        <v>33307</v>
      </c>
      <c r="J35" s="3">
        <v>689</v>
      </c>
      <c r="K35" s="3">
        <v>1626</v>
      </c>
      <c r="L35" s="3">
        <v>65205</v>
      </c>
      <c r="M35" s="3">
        <v>31681</v>
      </c>
      <c r="N35" s="4">
        <v>0.01</v>
      </c>
      <c r="O35" s="4">
        <v>4.7E-2</v>
      </c>
      <c r="P35" s="4">
        <v>1.4999999999999999E-2</v>
      </c>
      <c r="Q35" s="4">
        <v>7.3999999999999996E-2</v>
      </c>
      <c r="R35" s="4">
        <v>2.1999999999999999E-2</v>
      </c>
      <c r="S35" s="3">
        <v>65205.046292863903</v>
      </c>
      <c r="T35" s="3">
        <v>31680.9380489664</v>
      </c>
      <c r="U35" s="3">
        <v>71671.836547279803</v>
      </c>
      <c r="V35" s="3">
        <v>29368.985196949099</v>
      </c>
      <c r="W35" s="3">
        <v>75003.926365584994</v>
      </c>
      <c r="X35" s="3">
        <v>30956.972943242399</v>
      </c>
      <c r="Y35" s="3">
        <v>72396</v>
      </c>
      <c r="Z35" s="3">
        <v>76146</v>
      </c>
      <c r="AA35" s="3">
        <v>30817</v>
      </c>
      <c r="AB35" s="3">
        <v>33431</v>
      </c>
      <c r="AC35" s="10"/>
      <c r="AD35" s="10"/>
      <c r="AE35" s="3">
        <v>6502</v>
      </c>
      <c r="AF35" s="3">
        <v>-2490</v>
      </c>
      <c r="AG35" s="3">
        <v>3750</v>
      </c>
      <c r="AH35" s="3">
        <v>2614</v>
      </c>
      <c r="AI35" s="3">
        <v>4012</v>
      </c>
      <c r="AJ35" s="3">
        <f t="shared" si="31"/>
        <v>6364</v>
      </c>
      <c r="AK35" s="7">
        <f t="shared" si="32"/>
        <v>6.1448738002819456E-2</v>
      </c>
      <c r="AL35" s="8">
        <f t="shared" si="33"/>
        <v>724.1634527201968</v>
      </c>
      <c r="AM35" s="8">
        <f t="shared" si="34"/>
        <v>1448.0148030509008</v>
      </c>
      <c r="AN35" s="8">
        <f t="shared" si="35"/>
        <v>2172.1782557710976</v>
      </c>
      <c r="AO35" s="8">
        <f t="shared" si="36"/>
        <v>1142.0736344150064</v>
      </c>
      <c r="AP35" s="8">
        <f t="shared" si="37"/>
        <v>2474.0270567576008</v>
      </c>
      <c r="AQ35" s="8">
        <f t="shared" si="38"/>
        <v>3616.1006911726072</v>
      </c>
      <c r="AR35" s="9">
        <f t="shared" si="39"/>
        <v>417.91018169480958</v>
      </c>
      <c r="AS35" s="9">
        <f t="shared" si="40"/>
        <v>1026.0122537067</v>
      </c>
      <c r="AT35" s="8">
        <f t="shared" si="41"/>
        <v>1443.9224354015096</v>
      </c>
      <c r="AU35" s="3">
        <f t="shared" si="42"/>
        <v>3332.0898183051904</v>
      </c>
      <c r="AV35" s="3">
        <f t="shared" si="43"/>
        <v>1587.9877462933</v>
      </c>
      <c r="AW35" s="3">
        <f t="shared" si="44"/>
        <v>4920.0775645984904</v>
      </c>
      <c r="AX35" s="7">
        <f t="shared" si="45"/>
        <v>5.0782131211924222E-2</v>
      </c>
      <c r="AY35" s="3">
        <f t="shared" ref="AY35" si="47">AU21-AU7</f>
        <v>1157.0599692975084</v>
      </c>
      <c r="AZ35" s="3">
        <f t="shared" si="18"/>
        <v>1106.2049030411006</v>
      </c>
      <c r="BA35" s="20">
        <v>136.7304225</v>
      </c>
      <c r="BB35" s="3">
        <f t="shared" si="19"/>
        <v>2175.0298490076821</v>
      </c>
      <c r="BC35" s="3">
        <f t="shared" si="20"/>
        <v>345.0524207521994</v>
      </c>
      <c r="BD35" s="3">
        <f t="shared" si="21"/>
        <v>2263.2648723386092</v>
      </c>
      <c r="BE35" s="3">
        <f t="shared" si="22"/>
        <v>2520.0822697598815</v>
      </c>
      <c r="BF35" s="3">
        <f t="shared" si="23"/>
        <v>0</v>
      </c>
      <c r="BG35" s="9">
        <f t="shared" si="24"/>
        <v>417.91018169480958</v>
      </c>
      <c r="BH35" s="9">
        <f t="shared" si="25"/>
        <v>1026.0122537067</v>
      </c>
      <c r="BI35" s="9">
        <f t="shared" si="26"/>
        <v>6364</v>
      </c>
      <c r="BJ35" s="9">
        <f t="shared" si="27"/>
        <v>1712</v>
      </c>
      <c r="BK35" s="9">
        <f t="shared" si="28"/>
        <v>8076</v>
      </c>
      <c r="BL35" s="3"/>
    </row>
    <row r="36" spans="1:64" ht="15" customHeight="1" x14ac:dyDescent="0.35">
      <c r="A36" t="s">
        <v>46</v>
      </c>
      <c r="B36" t="s">
        <v>53</v>
      </c>
      <c r="C36" s="3">
        <v>17530</v>
      </c>
      <c r="D36" s="3">
        <v>12190</v>
      </c>
      <c r="E36" s="3">
        <v>5340</v>
      </c>
      <c r="F36" s="14">
        <f t="shared" si="15"/>
        <v>5766</v>
      </c>
      <c r="G36" s="14">
        <f t="shared" si="16"/>
        <v>2491</v>
      </c>
      <c r="H36" s="3">
        <v>6424</v>
      </c>
      <c r="I36" s="3">
        <v>2849</v>
      </c>
      <c r="J36" s="3">
        <v>63</v>
      </c>
      <c r="K36" s="3">
        <v>278</v>
      </c>
      <c r="L36" s="3">
        <v>6361</v>
      </c>
      <c r="M36" s="3">
        <v>2571</v>
      </c>
      <c r="N36" s="4">
        <v>5.0000000000000001E-3</v>
      </c>
      <c r="O36" s="4">
        <v>5.1999999999999998E-2</v>
      </c>
      <c r="P36" s="4">
        <v>1.4999999999999999E-2</v>
      </c>
      <c r="Q36" s="4">
        <v>7.3999999999999996E-2</v>
      </c>
      <c r="R36" s="4">
        <v>1.9E-2</v>
      </c>
      <c r="S36" s="3">
        <v>6361.0853356592697</v>
      </c>
      <c r="T36" s="3">
        <v>2570.9044881109398</v>
      </c>
      <c r="U36" s="3">
        <v>7177.2574264265004</v>
      </c>
      <c r="V36" s="3">
        <v>1990.53498591018</v>
      </c>
      <c r="W36" s="3">
        <v>7375.4843389979496</v>
      </c>
      <c r="X36" s="3">
        <v>2212.5233462953702</v>
      </c>
      <c r="Y36" s="3">
        <v>7213</v>
      </c>
      <c r="Z36" s="3">
        <v>7488</v>
      </c>
      <c r="AA36" s="3">
        <v>2100</v>
      </c>
      <c r="AB36" s="3">
        <v>2389</v>
      </c>
      <c r="AC36" s="11">
        <f>C36*0.01</f>
        <v>175.3</v>
      </c>
      <c r="AD36" s="12">
        <f>Y36/(Y36+AA36)</f>
        <v>0.77450875120798879</v>
      </c>
      <c r="AE36" s="3">
        <v>789</v>
      </c>
      <c r="AF36" s="3">
        <v>-749</v>
      </c>
      <c r="AG36" s="3">
        <v>410.77138408676046</v>
      </c>
      <c r="AH36" s="3">
        <v>328.52861591323955</v>
      </c>
      <c r="AI36" s="3">
        <v>40</v>
      </c>
      <c r="AJ36" s="3">
        <f t="shared" si="31"/>
        <v>739.3</v>
      </c>
      <c r="AK36" s="7">
        <f t="shared" si="32"/>
        <v>4.2173416999429544E-2</v>
      </c>
      <c r="AL36" s="8">
        <f t="shared" si="33"/>
        <v>35.742573573499612</v>
      </c>
      <c r="AM36" s="8">
        <f t="shared" si="34"/>
        <v>109.46501408981999</v>
      </c>
      <c r="AN36" s="8">
        <f t="shared" si="35"/>
        <v>145.2075876633196</v>
      </c>
      <c r="AO36" s="8">
        <f t="shared" si="36"/>
        <v>112.51566100205036</v>
      </c>
      <c r="AP36" s="8">
        <f t="shared" si="37"/>
        <v>176.47665370462983</v>
      </c>
      <c r="AQ36" s="8">
        <f t="shared" si="38"/>
        <v>288.99231470668019</v>
      </c>
      <c r="AR36" s="9">
        <f t="shared" si="39"/>
        <v>76.773087428550753</v>
      </c>
      <c r="AS36" s="9">
        <f t="shared" si="40"/>
        <v>67.011639614809837</v>
      </c>
      <c r="AT36" s="8">
        <f t="shared" si="41"/>
        <v>143.78472704336059</v>
      </c>
      <c r="AU36" s="3">
        <f t="shared" si="42"/>
        <v>198.22691257144925</v>
      </c>
      <c r="AV36" s="3">
        <f t="shared" si="43"/>
        <v>221.98836038519016</v>
      </c>
      <c r="AW36" s="3">
        <f t="shared" si="44"/>
        <v>420.21527295663941</v>
      </c>
      <c r="AX36" s="7">
        <f t="shared" si="45"/>
        <v>4.7046044889905887E-2</v>
      </c>
      <c r="AY36" s="3">
        <f t="shared" ref="AY36" si="48">AU22-AU8</f>
        <v>232.09213279183041</v>
      </c>
      <c r="AZ36" s="3">
        <f t="shared" si="18"/>
        <v>197.03296961519982</v>
      </c>
      <c r="BA36" s="20">
        <v>0</v>
      </c>
      <c r="BB36" s="3">
        <f t="shared" si="19"/>
        <v>-33.865220220381161</v>
      </c>
      <c r="BC36" s="3">
        <f t="shared" si="20"/>
        <v>24.955390769990345</v>
      </c>
      <c r="BD36" s="3">
        <f t="shared" si="21"/>
        <v>429.12510240703023</v>
      </c>
      <c r="BE36" s="3">
        <f t="shared" si="22"/>
        <v>-8.9098294503908164</v>
      </c>
      <c r="BF36" s="3">
        <f t="shared" si="23"/>
        <v>175.3</v>
      </c>
      <c r="BG36" s="9">
        <f t="shared" si="24"/>
        <v>76.773087428550753</v>
      </c>
      <c r="BH36" s="9">
        <f t="shared" si="25"/>
        <v>67.011639614809837</v>
      </c>
      <c r="BI36" s="9">
        <f t="shared" si="26"/>
        <v>739.3</v>
      </c>
      <c r="BJ36" s="9">
        <f t="shared" si="27"/>
        <v>52</v>
      </c>
      <c r="BK36" s="9">
        <f t="shared" si="28"/>
        <v>791.3</v>
      </c>
      <c r="BL36" s="3"/>
    </row>
    <row r="37" spans="1:64" ht="15" customHeight="1" x14ac:dyDescent="0.35">
      <c r="A37" t="s">
        <v>46</v>
      </c>
      <c r="B37" t="s">
        <v>54</v>
      </c>
      <c r="C37" s="3">
        <v>143944</v>
      </c>
      <c r="D37" s="3">
        <v>87847</v>
      </c>
      <c r="E37" s="3">
        <v>56097</v>
      </c>
      <c r="F37" s="14">
        <f t="shared" si="15"/>
        <v>2839</v>
      </c>
      <c r="G37" s="14">
        <f t="shared" si="16"/>
        <v>1480</v>
      </c>
      <c r="H37" s="3">
        <v>85008</v>
      </c>
      <c r="I37" s="3">
        <v>54617</v>
      </c>
      <c r="J37" s="3">
        <v>669</v>
      </c>
      <c r="K37" s="3">
        <v>2353</v>
      </c>
      <c r="L37" s="3">
        <v>84339</v>
      </c>
      <c r="M37" s="3">
        <v>52264</v>
      </c>
      <c r="N37" s="4">
        <v>8.0000000000000002E-3</v>
      </c>
      <c r="O37" s="4">
        <v>4.2000000000000003E-2</v>
      </c>
      <c r="P37" s="4">
        <v>1.4999999999999999E-2</v>
      </c>
      <c r="Q37" s="4">
        <v>7.3999999999999996E-2</v>
      </c>
      <c r="R37" s="4">
        <v>2.1000000000000001E-2</v>
      </c>
      <c r="S37" s="3">
        <v>84338.991231210297</v>
      </c>
      <c r="T37" s="3">
        <v>52263.9516619028</v>
      </c>
      <c r="U37" s="3">
        <v>89825.972559103495</v>
      </c>
      <c r="V37" s="3">
        <v>56726.237986027802</v>
      </c>
      <c r="W37" s="3">
        <v>98765.673335704996</v>
      </c>
      <c r="X37" s="3">
        <v>63842.896774428998</v>
      </c>
      <c r="Y37" s="3">
        <v>90550</v>
      </c>
      <c r="Z37" s="3">
        <v>100270</v>
      </c>
      <c r="AA37" s="3">
        <v>59213</v>
      </c>
      <c r="AB37" s="3">
        <v>68945</v>
      </c>
      <c r="AC37" s="10"/>
      <c r="AD37" s="10"/>
      <c r="AE37" s="3">
        <v>5542</v>
      </c>
      <c r="AF37" s="3">
        <v>4596</v>
      </c>
      <c r="AG37" s="3">
        <v>9720</v>
      </c>
      <c r="AH37" s="3">
        <v>9732</v>
      </c>
      <c r="AI37" s="3">
        <v>10138</v>
      </c>
      <c r="AJ37" s="3">
        <f t="shared" si="31"/>
        <v>19452</v>
      </c>
      <c r="AK37" s="7">
        <f t="shared" si="32"/>
        <v>0.1351358861779581</v>
      </c>
      <c r="AL37" s="8">
        <f t="shared" si="33"/>
        <v>724.02744089650514</v>
      </c>
      <c r="AM37" s="8">
        <f t="shared" si="34"/>
        <v>2486.7620139721985</v>
      </c>
      <c r="AN37" s="8">
        <f t="shared" si="35"/>
        <v>3210.7894548687036</v>
      </c>
      <c r="AO37" s="8">
        <f t="shared" si="36"/>
        <v>1504.3266642950039</v>
      </c>
      <c r="AP37" s="8">
        <f t="shared" si="37"/>
        <v>5102.1032255710015</v>
      </c>
      <c r="AQ37" s="8">
        <f t="shared" si="38"/>
        <v>6606.4298898660054</v>
      </c>
      <c r="AR37" s="9">
        <f t="shared" si="39"/>
        <v>780.29922339849873</v>
      </c>
      <c r="AS37" s="9">
        <f t="shared" si="40"/>
        <v>2615.3412115988031</v>
      </c>
      <c r="AT37" s="8">
        <f t="shared" si="41"/>
        <v>3395.6404349973018</v>
      </c>
      <c r="AU37" s="3">
        <f t="shared" si="42"/>
        <v>8939.7007766015013</v>
      </c>
      <c r="AV37" s="3">
        <f t="shared" si="43"/>
        <v>7116.6587884011969</v>
      </c>
      <c r="AW37" s="3">
        <f t="shared" si="44"/>
        <v>16056.359565002698</v>
      </c>
      <c r="AX37" s="7">
        <f t="shared" si="45"/>
        <v>0.11754031437818128</v>
      </c>
      <c r="AY37" s="3">
        <f t="shared" ref="AY37" si="49">AU23-AU9</f>
        <v>1641.6859877423994</v>
      </c>
      <c r="AZ37" s="3">
        <f t="shared" si="18"/>
        <v>2809.5810731908987</v>
      </c>
      <c r="BA37" s="20">
        <v>273.15358570000001</v>
      </c>
      <c r="BB37" s="3">
        <f t="shared" si="19"/>
        <v>7298.0147888591018</v>
      </c>
      <c r="BC37" s="3">
        <f t="shared" si="20"/>
        <v>4033.9241295102984</v>
      </c>
      <c r="BD37" s="3">
        <f t="shared" si="21"/>
        <v>4451.2670609332981</v>
      </c>
      <c r="BE37" s="3">
        <f t="shared" si="22"/>
        <v>11331.9389183694</v>
      </c>
      <c r="BF37" s="3">
        <f t="shared" si="23"/>
        <v>0</v>
      </c>
      <c r="BG37" s="9">
        <f t="shared" si="24"/>
        <v>780.29922339849873</v>
      </c>
      <c r="BH37" s="9">
        <f t="shared" si="25"/>
        <v>2615.3412115988031</v>
      </c>
      <c r="BI37" s="9">
        <f t="shared" si="26"/>
        <v>19452.000000000004</v>
      </c>
      <c r="BJ37" s="9">
        <f t="shared" si="27"/>
        <v>1764</v>
      </c>
      <c r="BK37" s="9">
        <f t="shared" si="28"/>
        <v>21216.000000000004</v>
      </c>
      <c r="BL37" s="3"/>
    </row>
    <row r="38" spans="1:64" ht="15" customHeight="1" x14ac:dyDescent="0.35">
      <c r="A38" t="s">
        <v>46</v>
      </c>
      <c r="B38" t="s">
        <v>55</v>
      </c>
      <c r="C38" s="3">
        <v>117872</v>
      </c>
      <c r="D38" s="3">
        <v>77046</v>
      </c>
      <c r="E38" s="3">
        <v>40826</v>
      </c>
      <c r="F38" s="14">
        <f t="shared" si="15"/>
        <v>1738</v>
      </c>
      <c r="G38" s="14">
        <f t="shared" si="16"/>
        <v>990</v>
      </c>
      <c r="H38" s="3">
        <v>75308</v>
      </c>
      <c r="I38" s="3">
        <v>39836</v>
      </c>
      <c r="J38" s="3">
        <v>514</v>
      </c>
      <c r="K38" s="3">
        <v>1866</v>
      </c>
      <c r="L38" s="3">
        <v>74794</v>
      </c>
      <c r="M38" s="3">
        <v>37970</v>
      </c>
      <c r="N38" s="4">
        <v>7.0000000000000001E-3</v>
      </c>
      <c r="O38" s="4">
        <v>4.5999999999999999E-2</v>
      </c>
      <c r="P38" s="4">
        <v>1.4999999999999999E-2</v>
      </c>
      <c r="Q38" s="4">
        <v>7.3999999999999996E-2</v>
      </c>
      <c r="R38" s="4">
        <v>0.02</v>
      </c>
      <c r="S38" s="3">
        <v>74793.842841691105</v>
      </c>
      <c r="T38" s="3">
        <v>37970.168011408001</v>
      </c>
      <c r="U38" s="3">
        <v>83648.786583009307</v>
      </c>
      <c r="V38" s="3">
        <v>35286.139646299998</v>
      </c>
      <c r="W38" s="3">
        <v>89892.146103582199</v>
      </c>
      <c r="X38" s="3">
        <v>36846.075699774898</v>
      </c>
      <c r="Y38" s="3">
        <v>84238</v>
      </c>
      <c r="Z38" s="3">
        <v>91261</v>
      </c>
      <c r="AA38" s="3">
        <v>36988</v>
      </c>
      <c r="AB38" s="3">
        <v>39791</v>
      </c>
      <c r="AC38" s="10"/>
      <c r="AD38" s="10"/>
      <c r="AE38" s="3">
        <v>8930</v>
      </c>
      <c r="AF38" s="3">
        <v>-2848</v>
      </c>
      <c r="AG38" s="3">
        <v>7023</v>
      </c>
      <c r="AH38" s="3">
        <v>2803</v>
      </c>
      <c r="AI38" s="3">
        <v>6082</v>
      </c>
      <c r="AJ38" s="3">
        <f t="shared" si="31"/>
        <v>9826</v>
      </c>
      <c r="AK38" s="7">
        <f t="shared" si="32"/>
        <v>8.3361612596715082E-2</v>
      </c>
      <c r="AL38" s="8">
        <f t="shared" si="33"/>
        <v>589.21341699069308</v>
      </c>
      <c r="AM38" s="8">
        <f t="shared" si="34"/>
        <v>1701.8603537000017</v>
      </c>
      <c r="AN38" s="8">
        <f t="shared" si="35"/>
        <v>2291.0737706906948</v>
      </c>
      <c r="AO38" s="8">
        <f t="shared" si="36"/>
        <v>1368.8538964178006</v>
      </c>
      <c r="AP38" s="8">
        <f t="shared" si="37"/>
        <v>2944.9243002251023</v>
      </c>
      <c r="AQ38" s="8">
        <f t="shared" si="38"/>
        <v>4313.7781966429029</v>
      </c>
      <c r="AR38" s="9">
        <f t="shared" si="39"/>
        <v>779.64047942710749</v>
      </c>
      <c r="AS38" s="9">
        <f t="shared" si="40"/>
        <v>1243.0639465251006</v>
      </c>
      <c r="AT38" s="8">
        <f t="shared" si="41"/>
        <v>2022.7044259522081</v>
      </c>
      <c r="AU38" s="3">
        <f t="shared" si="42"/>
        <v>6243.3595205728925</v>
      </c>
      <c r="AV38" s="3">
        <f t="shared" si="43"/>
        <v>1559.9360534748994</v>
      </c>
      <c r="AW38" s="3">
        <f t="shared" si="44"/>
        <v>7803.2955740477919</v>
      </c>
      <c r="AX38" s="7">
        <f t="shared" si="45"/>
        <v>6.9200237434356632E-2</v>
      </c>
      <c r="AY38" s="3">
        <f t="shared" ref="AY38" si="50">AU24-AU10</f>
        <v>1369.0417936068989</v>
      </c>
      <c r="AZ38" s="3">
        <f t="shared" si="18"/>
        <v>690.09425439090364</v>
      </c>
      <c r="BA38" s="20">
        <v>384.07422059999999</v>
      </c>
      <c r="BB38" s="3">
        <f t="shared" si="19"/>
        <v>4874.3177269659936</v>
      </c>
      <c r="BC38" s="3">
        <f t="shared" si="20"/>
        <v>485.76757848399575</v>
      </c>
      <c r="BD38" s="3">
        <f t="shared" si="21"/>
        <v>2059.1360479978025</v>
      </c>
      <c r="BE38" s="3">
        <f t="shared" si="22"/>
        <v>5360.0853054499894</v>
      </c>
      <c r="BF38" s="3">
        <f t="shared" si="23"/>
        <v>0</v>
      </c>
      <c r="BG38" s="9">
        <f t="shared" si="24"/>
        <v>779.64047942710749</v>
      </c>
      <c r="BH38" s="9">
        <f t="shared" si="25"/>
        <v>1243.0639465251006</v>
      </c>
      <c r="BI38" s="9">
        <f t="shared" si="26"/>
        <v>9826</v>
      </c>
      <c r="BJ38" s="9">
        <f t="shared" si="27"/>
        <v>1278</v>
      </c>
      <c r="BK38" s="9">
        <f t="shared" si="28"/>
        <v>11104</v>
      </c>
      <c r="BL38" s="3"/>
    </row>
    <row r="39" spans="1:64" ht="15" customHeight="1" x14ac:dyDescent="0.35">
      <c r="A39" t="s">
        <v>46</v>
      </c>
      <c r="B39" t="s">
        <v>56</v>
      </c>
      <c r="C39" s="3">
        <v>12169</v>
      </c>
      <c r="D39" s="3">
        <v>6983</v>
      </c>
      <c r="E39" s="3">
        <v>5186</v>
      </c>
      <c r="F39" s="14">
        <f t="shared" si="15"/>
        <v>3648</v>
      </c>
      <c r="G39" s="14">
        <f t="shared" si="16"/>
        <v>2709</v>
      </c>
      <c r="H39" s="3">
        <v>3335</v>
      </c>
      <c r="I39" s="3">
        <v>2477</v>
      </c>
      <c r="J39" s="3">
        <v>63</v>
      </c>
      <c r="K39" s="3">
        <v>271</v>
      </c>
      <c r="L39" s="3">
        <v>3272</v>
      </c>
      <c r="M39" s="3">
        <v>2206</v>
      </c>
      <c r="N39" s="4">
        <v>8.9999999999999993E-3</v>
      </c>
      <c r="O39" s="4">
        <v>5.1999999999999998E-2</v>
      </c>
      <c r="P39" s="4">
        <v>1.4999999999999999E-2</v>
      </c>
      <c r="Q39" s="4">
        <v>7.3999999999999996E-2</v>
      </c>
      <c r="R39" s="4">
        <v>2.7E-2</v>
      </c>
      <c r="S39" s="3">
        <v>3272.0956906971001</v>
      </c>
      <c r="T39" s="3">
        <v>2205.88850420566</v>
      </c>
      <c r="U39" s="3">
        <v>4346.9138666297304</v>
      </c>
      <c r="V39" s="3">
        <v>1435.44156450232</v>
      </c>
      <c r="W39" s="3">
        <v>4954.2434329675998</v>
      </c>
      <c r="X39" s="3">
        <v>1743.2071737409599</v>
      </c>
      <c r="Y39" s="3">
        <v>4386</v>
      </c>
      <c r="Z39" s="3">
        <v>5030</v>
      </c>
      <c r="AA39" s="3">
        <v>1514</v>
      </c>
      <c r="AB39" s="3">
        <v>1883</v>
      </c>
      <c r="AC39" s="11">
        <f>C39*0.01</f>
        <v>121.69</v>
      </c>
      <c r="AD39" s="12">
        <f>Y39/(Y39+AA39)</f>
        <v>0.74338983050847462</v>
      </c>
      <c r="AE39" s="3">
        <v>1051</v>
      </c>
      <c r="AF39" s="3">
        <v>-963</v>
      </c>
      <c r="AG39" s="3">
        <v>734.4631084745763</v>
      </c>
      <c r="AH39" s="3">
        <v>400.2268915254237</v>
      </c>
      <c r="AI39" s="3">
        <v>88</v>
      </c>
      <c r="AJ39" s="3">
        <f t="shared" si="31"/>
        <v>1134.69</v>
      </c>
      <c r="AK39" s="7">
        <f t="shared" si="32"/>
        <v>9.3244309310543186E-2</v>
      </c>
      <c r="AL39" s="8">
        <f t="shared" si="33"/>
        <v>39.086133370269636</v>
      </c>
      <c r="AM39" s="8">
        <f t="shared" si="34"/>
        <v>78.558435497679966</v>
      </c>
      <c r="AN39" s="8">
        <f t="shared" si="35"/>
        <v>117.6445688679496</v>
      </c>
      <c r="AO39" s="8">
        <f t="shared" si="36"/>
        <v>75.756567032400199</v>
      </c>
      <c r="AP39" s="8">
        <f t="shared" si="37"/>
        <v>139.79282625904011</v>
      </c>
      <c r="AQ39" s="8">
        <f t="shared" si="38"/>
        <v>215.54939329144031</v>
      </c>
      <c r="AR39" s="9">
        <f t="shared" si="39"/>
        <v>36.670433662130563</v>
      </c>
      <c r="AS39" s="9">
        <f t="shared" si="40"/>
        <v>61.234390761360146</v>
      </c>
      <c r="AT39" s="8">
        <f t="shared" si="41"/>
        <v>97.904824423490709</v>
      </c>
      <c r="AU39" s="3">
        <f t="shared" si="42"/>
        <v>607.32956633786944</v>
      </c>
      <c r="AV39" s="3">
        <f t="shared" si="43"/>
        <v>307.76560923863985</v>
      </c>
      <c r="AW39" s="3">
        <f t="shared" si="44"/>
        <v>915.09517557650929</v>
      </c>
      <c r="AX39" s="7">
        <f t="shared" si="45"/>
        <v>0.16704913756416745</v>
      </c>
      <c r="AY39" s="3">
        <f t="shared" ref="AY39" si="51">AU25-AU11</f>
        <v>224.7832401552896</v>
      </c>
      <c r="AZ39" s="3">
        <f t="shared" si="18"/>
        <v>203.23772326572998</v>
      </c>
      <c r="BA39" s="20">
        <v>0</v>
      </c>
      <c r="BB39" s="3">
        <f t="shared" si="19"/>
        <v>382.54632618257983</v>
      </c>
      <c r="BC39" s="3">
        <f t="shared" si="20"/>
        <v>104.52788597290987</v>
      </c>
      <c r="BD39" s="3">
        <f t="shared" si="21"/>
        <v>428.02096342101959</v>
      </c>
      <c r="BE39" s="3">
        <f t="shared" si="22"/>
        <v>487.0742121554897</v>
      </c>
      <c r="BF39" s="3">
        <f t="shared" si="23"/>
        <v>121.69</v>
      </c>
      <c r="BG39" s="9">
        <f t="shared" si="24"/>
        <v>36.670433662130563</v>
      </c>
      <c r="BH39" s="9">
        <f t="shared" si="25"/>
        <v>61.234390761360146</v>
      </c>
      <c r="BI39" s="9">
        <f t="shared" si="26"/>
        <v>1134.69</v>
      </c>
      <c r="BJ39" s="9">
        <f t="shared" si="27"/>
        <v>89</v>
      </c>
      <c r="BK39" s="9">
        <f t="shared" si="28"/>
        <v>1223.69</v>
      </c>
      <c r="BL39" s="3"/>
    </row>
    <row r="40" spans="1:64" ht="15" customHeight="1" x14ac:dyDescent="0.35">
      <c r="A40" t="s">
        <v>46</v>
      </c>
      <c r="B40" t="s">
        <v>57</v>
      </c>
      <c r="C40" s="3">
        <v>120088</v>
      </c>
      <c r="D40" s="3">
        <v>84317</v>
      </c>
      <c r="E40" s="3">
        <v>35771</v>
      </c>
      <c r="F40" s="14">
        <f t="shared" si="15"/>
        <v>3517</v>
      </c>
      <c r="G40" s="14">
        <f t="shared" si="16"/>
        <v>1217</v>
      </c>
      <c r="H40" s="3">
        <v>80800</v>
      </c>
      <c r="I40" s="3">
        <v>34554</v>
      </c>
      <c r="J40" s="3">
        <v>763</v>
      </c>
      <c r="K40" s="3">
        <v>1687</v>
      </c>
      <c r="L40" s="3">
        <v>80037</v>
      </c>
      <c r="M40" s="3">
        <v>32867</v>
      </c>
      <c r="N40" s="4">
        <v>8.9999999999999993E-3</v>
      </c>
      <c r="O40" s="4">
        <v>4.7E-2</v>
      </c>
      <c r="P40" s="4">
        <v>1.4999999999999999E-2</v>
      </c>
      <c r="Q40" s="4">
        <v>7.3999999999999996E-2</v>
      </c>
      <c r="R40" s="4">
        <v>0.02</v>
      </c>
      <c r="S40" s="3">
        <v>80036.921734777701</v>
      </c>
      <c r="T40" s="3">
        <v>32867.069843039702</v>
      </c>
      <c r="U40" s="3">
        <v>88657.3759383219</v>
      </c>
      <c r="V40" s="3">
        <v>30556.9961001786</v>
      </c>
      <c r="W40" s="3">
        <v>93875.7164106704</v>
      </c>
      <c r="X40" s="3">
        <v>32892.809916341801</v>
      </c>
      <c r="Y40" s="3">
        <v>89463</v>
      </c>
      <c r="Z40" s="3">
        <v>95305</v>
      </c>
      <c r="AA40" s="3">
        <v>32064</v>
      </c>
      <c r="AB40" s="3">
        <v>35521</v>
      </c>
      <c r="AC40" s="10"/>
      <c r="AD40" s="10"/>
      <c r="AE40" s="3">
        <v>8663</v>
      </c>
      <c r="AF40" s="3">
        <v>-2490</v>
      </c>
      <c r="AG40" s="3">
        <v>5842</v>
      </c>
      <c r="AH40" s="3">
        <v>3457</v>
      </c>
      <c r="AI40" s="3">
        <v>6173</v>
      </c>
      <c r="AJ40" s="3">
        <f t="shared" si="31"/>
        <v>9299</v>
      </c>
      <c r="AK40" s="7">
        <f t="shared" si="32"/>
        <v>7.7434881087202714E-2</v>
      </c>
      <c r="AL40" s="8">
        <f t="shared" si="33"/>
        <v>805.62406167809968</v>
      </c>
      <c r="AM40" s="8">
        <f t="shared" si="34"/>
        <v>1507.0038998214004</v>
      </c>
      <c r="AN40" s="8">
        <f t="shared" si="35"/>
        <v>2312.6279614995001</v>
      </c>
      <c r="AO40" s="8">
        <f t="shared" si="36"/>
        <v>1429.2835893295996</v>
      </c>
      <c r="AP40" s="8">
        <f t="shared" si="37"/>
        <v>2628.190083658199</v>
      </c>
      <c r="AQ40" s="8">
        <f t="shared" si="38"/>
        <v>4057.4736729877986</v>
      </c>
      <c r="AR40" s="9">
        <f t="shared" si="39"/>
        <v>623.65952765149996</v>
      </c>
      <c r="AS40" s="9">
        <f t="shared" si="40"/>
        <v>1121.1861838367986</v>
      </c>
      <c r="AT40" s="8">
        <f t="shared" si="41"/>
        <v>1744.8457114882985</v>
      </c>
      <c r="AU40" s="3">
        <f t="shared" si="42"/>
        <v>5218.3404723485</v>
      </c>
      <c r="AV40" s="3">
        <f t="shared" si="43"/>
        <v>2335.8138161632014</v>
      </c>
      <c r="AW40" s="3">
        <f t="shared" si="44"/>
        <v>7554.1542885117015</v>
      </c>
      <c r="AX40" s="7">
        <f t="shared" si="45"/>
        <v>6.6907764902144312E-2</v>
      </c>
      <c r="AY40" s="3">
        <f t="shared" ref="AY40" si="52">AU26-AU12</f>
        <v>1187.2100825398084</v>
      </c>
      <c r="AZ40" s="3">
        <f t="shared" si="18"/>
        <v>1044.5753433475982</v>
      </c>
      <c r="BA40" s="20">
        <v>293.43270460000002</v>
      </c>
      <c r="BB40" s="3">
        <f t="shared" si="19"/>
        <v>4031.1303898086917</v>
      </c>
      <c r="BC40" s="3">
        <f t="shared" si="20"/>
        <v>997.80576821560317</v>
      </c>
      <c r="BD40" s="3">
        <f t="shared" si="21"/>
        <v>2231.7854258874067</v>
      </c>
      <c r="BE40" s="3">
        <f t="shared" si="22"/>
        <v>5028.9361580242949</v>
      </c>
      <c r="BF40" s="3">
        <f t="shared" si="23"/>
        <v>0</v>
      </c>
      <c r="BG40" s="9">
        <f t="shared" si="24"/>
        <v>623.65952765149996</v>
      </c>
      <c r="BH40" s="9">
        <f t="shared" si="25"/>
        <v>1121.1861838367986</v>
      </c>
      <c r="BI40" s="9">
        <f t="shared" si="26"/>
        <v>9299</v>
      </c>
      <c r="BJ40" s="9">
        <f t="shared" si="27"/>
        <v>1030</v>
      </c>
      <c r="BK40" s="9">
        <f t="shared" si="28"/>
        <v>10329</v>
      </c>
      <c r="BL40" s="3"/>
    </row>
    <row r="41" spans="1:64" ht="15" customHeight="1" x14ac:dyDescent="0.35">
      <c r="A41" t="s">
        <v>46</v>
      </c>
      <c r="B41" t="s">
        <v>58</v>
      </c>
      <c r="C41" s="3">
        <v>263278</v>
      </c>
      <c r="D41" s="3">
        <v>160614</v>
      </c>
      <c r="E41" s="3">
        <v>102664</v>
      </c>
      <c r="F41" s="14">
        <f t="shared" si="15"/>
        <v>6175</v>
      </c>
      <c r="G41" s="14">
        <f t="shared" si="16"/>
        <v>3654</v>
      </c>
      <c r="H41" s="3">
        <v>154439</v>
      </c>
      <c r="I41" s="3">
        <v>99010</v>
      </c>
      <c r="J41" s="3">
        <v>1763</v>
      </c>
      <c r="K41" s="3">
        <v>4882</v>
      </c>
      <c r="L41" s="3">
        <v>152676</v>
      </c>
      <c r="M41" s="3">
        <v>94128</v>
      </c>
      <c r="N41" s="4">
        <v>1.0999999999999999E-2</v>
      </c>
      <c r="O41" s="4">
        <v>4.8000000000000001E-2</v>
      </c>
      <c r="P41" s="4">
        <v>1.4999999999999999E-2</v>
      </c>
      <c r="Q41" s="4">
        <v>7.3999999999999996E-2</v>
      </c>
      <c r="R41" s="4">
        <v>2.5000000000000001E-2</v>
      </c>
      <c r="S41" s="3">
        <v>152676.07736264801</v>
      </c>
      <c r="T41" s="3">
        <v>94127.8977168899</v>
      </c>
      <c r="U41" s="3">
        <v>160426.11127758599</v>
      </c>
      <c r="V41" s="3">
        <v>93580.999408339194</v>
      </c>
      <c r="W41" s="3">
        <v>165013.80776011199</v>
      </c>
      <c r="X41" s="3">
        <v>97986.429096517095</v>
      </c>
      <c r="Y41" s="3">
        <v>162210</v>
      </c>
      <c r="Z41" s="3">
        <v>167527</v>
      </c>
      <c r="AA41" s="3">
        <v>98299</v>
      </c>
      <c r="AB41" s="3">
        <v>105817</v>
      </c>
      <c r="AC41" s="5">
        <v>1673</v>
      </c>
      <c r="AD41" s="6">
        <v>0.62</v>
      </c>
      <c r="AE41" s="3">
        <v>7771</v>
      </c>
      <c r="AF41" s="3">
        <v>-711</v>
      </c>
      <c r="AG41" s="3">
        <v>6354.26</v>
      </c>
      <c r="AH41" s="3">
        <v>8153.74</v>
      </c>
      <c r="AI41" s="3">
        <v>7060</v>
      </c>
      <c r="AJ41" s="3">
        <f t="shared" si="31"/>
        <v>14508</v>
      </c>
      <c r="AK41" s="7">
        <f t="shared" si="32"/>
        <v>5.5105249963916469E-2</v>
      </c>
      <c r="AL41" s="8">
        <f t="shared" si="33"/>
        <v>1783.8887224140053</v>
      </c>
      <c r="AM41" s="8">
        <f t="shared" si="34"/>
        <v>4718.0005916608061</v>
      </c>
      <c r="AN41" s="8">
        <f t="shared" si="35"/>
        <v>6501.8893140748114</v>
      </c>
      <c r="AO41" s="8">
        <f t="shared" si="36"/>
        <v>2513.1922398880124</v>
      </c>
      <c r="AP41" s="8">
        <f t="shared" si="37"/>
        <v>7830.5709034829051</v>
      </c>
      <c r="AQ41" s="8">
        <f t="shared" si="38"/>
        <v>10343.763143370918</v>
      </c>
      <c r="AR41" s="9">
        <f t="shared" si="39"/>
        <v>729.30351747400709</v>
      </c>
      <c r="AS41" s="9">
        <f t="shared" si="40"/>
        <v>3112.570311822099</v>
      </c>
      <c r="AT41" s="8">
        <f t="shared" si="41"/>
        <v>3841.8738292961061</v>
      </c>
      <c r="AU41" s="3">
        <f t="shared" si="42"/>
        <v>4587.6964825259929</v>
      </c>
      <c r="AV41" s="3">
        <f t="shared" si="43"/>
        <v>4405.429688177901</v>
      </c>
      <c r="AW41" s="3">
        <f t="shared" si="44"/>
        <v>8993.1261707038939</v>
      </c>
      <c r="AX41" s="7">
        <f t="shared" si="45"/>
        <v>3.6438332323235824E-2</v>
      </c>
      <c r="AY41" s="3">
        <f t="shared" ref="AY41" si="53">AU27-AU13</f>
        <v>1759.0388061569829</v>
      </c>
      <c r="AZ41" s="3">
        <f t="shared" si="18"/>
        <v>3602.6597178644956</v>
      </c>
      <c r="BA41" s="20">
        <v>731.27731610000001</v>
      </c>
      <c r="BB41" s="3">
        <f t="shared" si="19"/>
        <v>2828.65767636901</v>
      </c>
      <c r="BC41" s="3">
        <f t="shared" si="20"/>
        <v>71.492654213405331</v>
      </c>
      <c r="BD41" s="3">
        <f t="shared" si="21"/>
        <v>5361.6985240214781</v>
      </c>
      <c r="BE41" s="3">
        <f t="shared" si="22"/>
        <v>2900.1503305824153</v>
      </c>
      <c r="BF41" s="3">
        <f t="shared" si="23"/>
        <v>1673</v>
      </c>
      <c r="BG41" s="9">
        <f t="shared" si="24"/>
        <v>729.30351747400709</v>
      </c>
      <c r="BH41" s="9">
        <f t="shared" si="25"/>
        <v>3112.570311822099</v>
      </c>
      <c r="BI41" s="9">
        <f t="shared" si="26"/>
        <v>14508</v>
      </c>
      <c r="BJ41" s="9">
        <f t="shared" si="27"/>
        <v>7698</v>
      </c>
      <c r="BK41" s="9">
        <f t="shared" si="28"/>
        <v>22206</v>
      </c>
      <c r="BL41" s="3"/>
    </row>
    <row r="42" spans="1:64" ht="15" customHeight="1" x14ac:dyDescent="0.35">
      <c r="A42" t="s">
        <v>46</v>
      </c>
      <c r="B42" t="s">
        <v>59</v>
      </c>
      <c r="C42" s="3">
        <v>279135</v>
      </c>
      <c r="D42" s="3">
        <v>174151</v>
      </c>
      <c r="E42" s="3">
        <v>104984</v>
      </c>
      <c r="F42" s="14">
        <f t="shared" si="15"/>
        <v>8671</v>
      </c>
      <c r="G42" s="14">
        <f t="shared" si="16"/>
        <v>4476</v>
      </c>
      <c r="H42" s="3">
        <v>165480</v>
      </c>
      <c r="I42" s="3">
        <v>100508</v>
      </c>
      <c r="J42" s="3">
        <v>1519</v>
      </c>
      <c r="K42" s="3">
        <v>4443</v>
      </c>
      <c r="L42" s="3">
        <v>163961</v>
      </c>
      <c r="M42" s="3">
        <v>96065</v>
      </c>
      <c r="N42" s="4">
        <v>8.9999999999999993E-3</v>
      </c>
      <c r="O42" s="4">
        <v>4.2000000000000003E-2</v>
      </c>
      <c r="P42" s="4">
        <v>1.4999999999999999E-2</v>
      </c>
      <c r="Q42" s="4">
        <v>7.3999999999999996E-2</v>
      </c>
      <c r="R42" s="4">
        <v>2.1000000000000001E-2</v>
      </c>
      <c r="S42" s="3">
        <v>163961.05242960699</v>
      </c>
      <c r="T42" s="3">
        <v>96064.979435581903</v>
      </c>
      <c r="U42" s="3">
        <v>178001.08576685801</v>
      </c>
      <c r="V42" s="3">
        <v>89343.9420956424</v>
      </c>
      <c r="W42" s="3">
        <v>184886.266742304</v>
      </c>
      <c r="X42" s="3">
        <v>92020.894881459404</v>
      </c>
      <c r="Y42" s="3">
        <v>179618</v>
      </c>
      <c r="Z42" s="3">
        <v>187702</v>
      </c>
      <c r="AA42" s="3">
        <v>93261</v>
      </c>
      <c r="AB42" s="3">
        <v>99375</v>
      </c>
      <c r="AC42" s="10"/>
      <c r="AD42" s="10"/>
      <c r="AE42" s="3">
        <v>14138</v>
      </c>
      <c r="AF42" s="3">
        <v>-7247</v>
      </c>
      <c r="AG42" s="3">
        <v>8084</v>
      </c>
      <c r="AH42" s="3">
        <v>6114</v>
      </c>
      <c r="AI42" s="3">
        <v>6891</v>
      </c>
      <c r="AJ42" s="3">
        <f t="shared" si="31"/>
        <v>14198</v>
      </c>
      <c r="AK42" s="7">
        <f t="shared" si="32"/>
        <v>5.0864277141884753E-2</v>
      </c>
      <c r="AL42" s="8">
        <f t="shared" si="33"/>
        <v>1616.9142331419862</v>
      </c>
      <c r="AM42" s="8">
        <f t="shared" si="34"/>
        <v>3917.0579043575999</v>
      </c>
      <c r="AN42" s="8">
        <f t="shared" si="35"/>
        <v>5533.9721374995861</v>
      </c>
      <c r="AO42" s="8">
        <f t="shared" si="36"/>
        <v>2815.7332576960034</v>
      </c>
      <c r="AP42" s="8">
        <f t="shared" si="37"/>
        <v>7354.1051185405959</v>
      </c>
      <c r="AQ42" s="8">
        <f t="shared" si="38"/>
        <v>10169.838376236599</v>
      </c>
      <c r="AR42" s="9">
        <f t="shared" si="39"/>
        <v>1198.8190245540172</v>
      </c>
      <c r="AS42" s="9">
        <f t="shared" si="40"/>
        <v>3437.047214182996</v>
      </c>
      <c r="AT42" s="8">
        <f t="shared" si="41"/>
        <v>4635.8662387370132</v>
      </c>
      <c r="AU42" s="3">
        <f t="shared" si="42"/>
        <v>6885.1809754459828</v>
      </c>
      <c r="AV42" s="3">
        <f t="shared" si="43"/>
        <v>2676.952785817004</v>
      </c>
      <c r="AW42" s="3">
        <f t="shared" si="44"/>
        <v>9562.1337612629868</v>
      </c>
      <c r="AX42" s="7">
        <f t="shared" si="45"/>
        <v>3.6773760167302452E-2</v>
      </c>
      <c r="AY42" s="3">
        <f t="shared" ref="AY42" si="54">AU28-AU14</f>
        <v>1402.0794982299849</v>
      </c>
      <c r="AZ42" s="3">
        <f t="shared" si="18"/>
        <v>2292.4718151466932</v>
      </c>
      <c r="BA42" s="20">
        <v>472.56492109999999</v>
      </c>
      <c r="BB42" s="3">
        <f t="shared" si="19"/>
        <v>5483.1014772159979</v>
      </c>
      <c r="BC42" s="3">
        <f t="shared" si="20"/>
        <v>-88.083950429689139</v>
      </c>
      <c r="BD42" s="3">
        <f t="shared" si="21"/>
        <v>3694.5513133766781</v>
      </c>
      <c r="BE42" s="3">
        <f t="shared" si="22"/>
        <v>5395.0175267863087</v>
      </c>
      <c r="BF42" s="3">
        <f t="shared" si="23"/>
        <v>0</v>
      </c>
      <c r="BG42" s="9">
        <f t="shared" si="24"/>
        <v>1198.8190245540172</v>
      </c>
      <c r="BH42" s="9">
        <f t="shared" si="25"/>
        <v>3437.047214182996</v>
      </c>
      <c r="BI42" s="9">
        <f t="shared" si="26"/>
        <v>14198</v>
      </c>
      <c r="BJ42" s="9">
        <f t="shared" si="27"/>
        <v>2943</v>
      </c>
      <c r="BK42" s="9">
        <f t="shared" si="28"/>
        <v>17141</v>
      </c>
      <c r="BL42" s="3"/>
    </row>
    <row r="43" spans="1:64" ht="15" customHeight="1" x14ac:dyDescent="0.35">
      <c r="A43" s="8" t="s">
        <v>46</v>
      </c>
      <c r="B43" s="8" t="s">
        <v>60</v>
      </c>
      <c r="C43" s="8">
        <v>2998537</v>
      </c>
      <c r="D43" s="8">
        <v>1793189</v>
      </c>
      <c r="E43" s="8">
        <v>1205348</v>
      </c>
      <c r="F43" s="14">
        <f t="shared" si="15"/>
        <v>117512</v>
      </c>
      <c r="G43" s="14">
        <f t="shared" si="16"/>
        <v>59187</v>
      </c>
      <c r="H43" s="8">
        <v>1675677</v>
      </c>
      <c r="I43" s="8">
        <v>1146161</v>
      </c>
      <c r="J43" s="8">
        <v>15635</v>
      </c>
      <c r="K43" s="8">
        <v>56978</v>
      </c>
      <c r="L43" s="8">
        <v>1660042</v>
      </c>
      <c r="M43" s="8">
        <v>1089183</v>
      </c>
      <c r="N43" s="7">
        <v>0</v>
      </c>
      <c r="O43" s="7">
        <v>4.9712038710093998E-2</v>
      </c>
      <c r="P43" s="7">
        <v>1.4999999999999999E-2</v>
      </c>
      <c r="Q43" s="7">
        <v>7.3999999999999996E-2</v>
      </c>
      <c r="R43" s="7">
        <v>0</v>
      </c>
      <c r="S43" s="8">
        <v>1660041.92536355</v>
      </c>
      <c r="T43" s="8">
        <v>1089182.9185498201</v>
      </c>
      <c r="U43" s="8">
        <v>1787221.1246438101</v>
      </c>
      <c r="V43" s="8">
        <v>1090230.59688804</v>
      </c>
      <c r="W43" s="8">
        <v>1883578.6944193901</v>
      </c>
      <c r="X43" s="8">
        <v>1154731.4270527801</v>
      </c>
      <c r="Y43" s="8">
        <v>1802930</v>
      </c>
      <c r="Z43" s="8">
        <v>1912263</v>
      </c>
      <c r="AA43" s="8">
        <v>1144115</v>
      </c>
      <c r="AB43" s="8">
        <v>1247011</v>
      </c>
      <c r="AC43" s="8"/>
      <c r="AD43" s="8"/>
      <c r="AE43" s="8">
        <v>127253</v>
      </c>
      <c r="AF43" s="8">
        <v>-2046</v>
      </c>
      <c r="AG43" s="3">
        <v>116470.16449256134</v>
      </c>
      <c r="AH43" s="3">
        <v>105352.82550743867</v>
      </c>
      <c r="AI43" s="8">
        <v>125207</v>
      </c>
      <c r="AJ43" s="3">
        <f t="shared" si="31"/>
        <v>221822.99</v>
      </c>
      <c r="AK43" s="7">
        <f t="shared" si="32"/>
        <v>7.3977072819178147E-2</v>
      </c>
      <c r="AL43" s="8">
        <f t="shared" si="33"/>
        <v>15708.875356189907</v>
      </c>
      <c r="AM43" s="8">
        <f t="shared" si="34"/>
        <v>53884.40311196004</v>
      </c>
      <c r="AN43" s="8">
        <f t="shared" si="35"/>
        <v>69593.278468149947</v>
      </c>
      <c r="AO43" s="8">
        <f t="shared" si="36"/>
        <v>28684.305580609944</v>
      </c>
      <c r="AP43" s="8">
        <f t="shared" si="37"/>
        <v>92279.572947219945</v>
      </c>
      <c r="AQ43" s="8">
        <f t="shared" si="38"/>
        <v>120963.87852782989</v>
      </c>
      <c r="AR43" s="9">
        <f t="shared" si="39"/>
        <v>12975.430224420037</v>
      </c>
      <c r="AS43" s="9">
        <f t="shared" si="40"/>
        <v>38395.169835259905</v>
      </c>
      <c r="AT43" s="8">
        <f t="shared" si="41"/>
        <v>51370.600059679942</v>
      </c>
      <c r="AU43" s="3">
        <f t="shared" si="42"/>
        <v>96357.569775579963</v>
      </c>
      <c r="AV43" s="3">
        <f t="shared" si="43"/>
        <v>64500.830164740095</v>
      </c>
      <c r="AW43" s="3">
        <f t="shared" si="44"/>
        <v>160858.39994032006</v>
      </c>
      <c r="AX43" s="7">
        <f t="shared" si="45"/>
        <v>5.8510452924122276E-2</v>
      </c>
      <c r="AY43" s="3">
        <f t="shared" ref="AY43" si="55">AU29-AU15</f>
        <v>20143.576904450078</v>
      </c>
      <c r="AZ43" s="3">
        <f t="shared" si="18"/>
        <v>30012.446104180068</v>
      </c>
      <c r="BA43" s="20">
        <v>6988</v>
      </c>
      <c r="BB43" s="3">
        <f t="shared" si="19"/>
        <v>76213.992871129885</v>
      </c>
      <c r="BC43" s="3">
        <f t="shared" si="20"/>
        <v>27500.384060560027</v>
      </c>
      <c r="BD43" s="3">
        <f t="shared" si="21"/>
        <v>50156.023008630145</v>
      </c>
      <c r="BE43" s="3">
        <f t="shared" si="22"/>
        <v>103714.37693168991</v>
      </c>
      <c r="BF43" s="3">
        <f>SUM(BF30:BF42)</f>
        <v>9593.99</v>
      </c>
      <c r="BG43" s="9">
        <f t="shared" si="24"/>
        <v>12975.430224420037</v>
      </c>
      <c r="BH43" s="9">
        <f t="shared" si="25"/>
        <v>38395.169835259905</v>
      </c>
      <c r="BI43" s="9">
        <f t="shared" si="26"/>
        <v>221822.99</v>
      </c>
      <c r="BJ43" s="9">
        <f t="shared" si="27"/>
        <v>39800.000000000029</v>
      </c>
      <c r="BK43" s="9">
        <f t="shared" si="28"/>
        <v>261622.99000000002</v>
      </c>
      <c r="BL43" s="3"/>
    </row>
    <row r="44" spans="1:64" ht="15" customHeight="1" x14ac:dyDescent="0.35">
      <c r="A44" t="s">
        <v>61</v>
      </c>
      <c r="B44" t="s">
        <v>47</v>
      </c>
      <c r="C44">
        <v>69759</v>
      </c>
      <c r="D44">
        <v>46395</v>
      </c>
      <c r="E44">
        <v>23364</v>
      </c>
      <c r="F44" s="14">
        <f t="shared" si="15"/>
        <v>7781</v>
      </c>
      <c r="G44" s="14">
        <f t="shared" si="16"/>
        <v>2830</v>
      </c>
      <c r="H44">
        <v>38614</v>
      </c>
      <c r="I44">
        <v>20534</v>
      </c>
      <c r="J44">
        <v>608</v>
      </c>
      <c r="K44">
        <v>1525</v>
      </c>
      <c r="L44">
        <v>38006</v>
      </c>
      <c r="M44">
        <v>19009</v>
      </c>
      <c r="N44">
        <v>1.2999999999999999E-2</v>
      </c>
      <c r="O44">
        <v>6.5000000000000002E-2</v>
      </c>
      <c r="P44">
        <v>1.4999999999999999E-2</v>
      </c>
      <c r="Q44">
        <v>7.3999999999999996E-2</v>
      </c>
      <c r="R44">
        <v>3.1E-2</v>
      </c>
      <c r="S44">
        <v>38005.941409174397</v>
      </c>
      <c r="T44">
        <v>19009.0343543979</v>
      </c>
      <c r="U44">
        <v>39980.964470412502</v>
      </c>
      <c r="V44">
        <v>17244.025140961301</v>
      </c>
      <c r="W44">
        <v>40335.5132857153</v>
      </c>
      <c r="X44">
        <v>17604.438832753702</v>
      </c>
      <c r="Y44">
        <v>40508</v>
      </c>
      <c r="Z44">
        <v>40950</v>
      </c>
      <c r="AA44">
        <v>18443</v>
      </c>
      <c r="AB44">
        <v>19011</v>
      </c>
      <c r="AC44" s="5">
        <v>1461</v>
      </c>
      <c r="AD44" s="6">
        <v>0.69</v>
      </c>
      <c r="AE44">
        <v>1894</v>
      </c>
      <c r="AF44">
        <v>-2091</v>
      </c>
      <c r="AG44" s="3">
        <v>1450.09</v>
      </c>
      <c r="AH44" s="3">
        <v>1020.9100000000001</v>
      </c>
      <c r="AI44">
        <v>-197</v>
      </c>
      <c r="AJ44" s="3">
        <f t="shared" si="31"/>
        <v>2471</v>
      </c>
      <c r="AK44" s="7">
        <f t="shared" si="32"/>
        <v>3.542195272294614E-2</v>
      </c>
      <c r="AL44" s="8">
        <f t="shared" si="33"/>
        <v>527.03552958749788</v>
      </c>
      <c r="AM44" s="8">
        <f t="shared" si="34"/>
        <v>1198.9748590386989</v>
      </c>
      <c r="AN44" s="8">
        <f t="shared" si="35"/>
        <v>1726.0103886261968</v>
      </c>
      <c r="AO44" s="8">
        <f t="shared" si="36"/>
        <v>614.4867142846997</v>
      </c>
      <c r="AP44" s="8">
        <f t="shared" si="37"/>
        <v>1406.5611672462983</v>
      </c>
      <c r="AQ44" s="8">
        <f t="shared" si="38"/>
        <v>2021.047881530998</v>
      </c>
      <c r="AR44" s="9">
        <f t="shared" si="39"/>
        <v>87.451184697201825</v>
      </c>
      <c r="AS44" s="9">
        <f t="shared" si="40"/>
        <v>207.58630820759936</v>
      </c>
      <c r="AT44" s="8">
        <f t="shared" si="41"/>
        <v>295.03749290480118</v>
      </c>
      <c r="AU44" s="3">
        <f t="shared" si="42"/>
        <v>354.54881530279818</v>
      </c>
      <c r="AV44" s="3">
        <f t="shared" si="43"/>
        <v>360.41369179240064</v>
      </c>
      <c r="AW44" s="3">
        <f t="shared" si="44"/>
        <v>714.96250709519882</v>
      </c>
      <c r="AX44" s="7">
        <f t="shared" si="45"/>
        <v>1.2539901904677696E-2</v>
      </c>
      <c r="BB44" s="3"/>
      <c r="BC44" s="3"/>
      <c r="BJ44" s="9"/>
    </row>
    <row r="45" spans="1:64" ht="15" customHeight="1" x14ac:dyDescent="0.35">
      <c r="A45" t="s">
        <v>61</v>
      </c>
      <c r="B45" t="s">
        <v>48</v>
      </c>
      <c r="C45">
        <v>164885</v>
      </c>
      <c r="D45">
        <v>125380</v>
      </c>
      <c r="E45">
        <v>39505</v>
      </c>
      <c r="F45" s="14">
        <f t="shared" si="15"/>
        <v>44011</v>
      </c>
      <c r="G45" s="14">
        <f t="shared" si="16"/>
        <v>14017</v>
      </c>
      <c r="H45">
        <v>81369</v>
      </c>
      <c r="I45">
        <v>25488</v>
      </c>
      <c r="J45">
        <v>1168</v>
      </c>
      <c r="K45">
        <v>2321</v>
      </c>
      <c r="L45">
        <v>80201</v>
      </c>
      <c r="M45">
        <v>23167</v>
      </c>
      <c r="N45">
        <v>8.9999999999999993E-3</v>
      </c>
      <c r="O45">
        <v>5.8999999999999997E-2</v>
      </c>
      <c r="P45">
        <v>1.4999999999999999E-2</v>
      </c>
      <c r="Q45">
        <v>7.3999999999999996E-2</v>
      </c>
      <c r="R45">
        <v>2.1000000000000001E-2</v>
      </c>
      <c r="S45">
        <v>80200.800477982106</v>
      </c>
      <c r="T45">
        <v>23167.208738736601</v>
      </c>
      <c r="U45">
        <v>82984.929306195103</v>
      </c>
      <c r="V45">
        <v>20731.083018268801</v>
      </c>
      <c r="W45">
        <v>80073.899022655794</v>
      </c>
      <c r="X45">
        <v>21175.734487466401</v>
      </c>
      <c r="Y45">
        <v>83739</v>
      </c>
      <c r="Z45">
        <v>81293</v>
      </c>
      <c r="AA45">
        <v>22031</v>
      </c>
      <c r="AB45">
        <v>22868</v>
      </c>
      <c r="AC45" s="5">
        <v>6134</v>
      </c>
      <c r="AD45" s="6">
        <v>0.79</v>
      </c>
      <c r="AE45">
        <v>2370</v>
      </c>
      <c r="AF45">
        <v>-3457</v>
      </c>
      <c r="AG45" s="3">
        <v>2399.8600000000006</v>
      </c>
      <c r="AH45" s="3">
        <v>2125.14</v>
      </c>
      <c r="AI45">
        <v>-1087</v>
      </c>
      <c r="AJ45" s="3">
        <f t="shared" si="31"/>
        <v>4525</v>
      </c>
      <c r="AK45" s="7">
        <f t="shared" si="32"/>
        <v>2.7443369621251174E-2</v>
      </c>
      <c r="AL45" s="8">
        <f t="shared" si="33"/>
        <v>754.07069380489702</v>
      </c>
      <c r="AM45" s="8">
        <f t="shared" si="34"/>
        <v>1299.9169817311995</v>
      </c>
      <c r="AN45" s="8">
        <f t="shared" si="35"/>
        <v>2053.9876755360965</v>
      </c>
      <c r="AO45" s="8">
        <f t="shared" si="36"/>
        <v>1219.1009773442056</v>
      </c>
      <c r="AP45" s="8">
        <f t="shared" si="37"/>
        <v>1692.2655125335987</v>
      </c>
      <c r="AQ45" s="8">
        <f t="shared" si="38"/>
        <v>2911.3664898778043</v>
      </c>
      <c r="AR45" s="9">
        <f t="shared" si="39"/>
        <v>465.03028353930858</v>
      </c>
      <c r="AS45" s="9">
        <f t="shared" si="40"/>
        <v>392.34853080239918</v>
      </c>
      <c r="AT45" s="8">
        <f t="shared" si="41"/>
        <v>857.37881434170777</v>
      </c>
      <c r="AU45" s="3">
        <f t="shared" si="42"/>
        <v>-2911.0302835393086</v>
      </c>
      <c r="AV45" s="3">
        <f t="shared" si="43"/>
        <v>444.65146919760082</v>
      </c>
      <c r="AW45" s="3">
        <f t="shared" si="44"/>
        <v>-2466.3788143417078</v>
      </c>
      <c r="AX45" s="7">
        <f t="shared" si="45"/>
        <v>-2.3860177369608659E-2</v>
      </c>
      <c r="BB45" s="3"/>
      <c r="BC45" s="3"/>
      <c r="BJ45" s="9"/>
    </row>
    <row r="46" spans="1:64" ht="15" customHeight="1" x14ac:dyDescent="0.35">
      <c r="A46" t="s">
        <v>61</v>
      </c>
      <c r="B46" t="s">
        <v>49</v>
      </c>
      <c r="C46">
        <v>245865</v>
      </c>
      <c r="D46">
        <v>151926</v>
      </c>
      <c r="E46">
        <v>93939</v>
      </c>
      <c r="F46" s="14">
        <f t="shared" si="15"/>
        <v>4826</v>
      </c>
      <c r="G46" s="14">
        <f t="shared" si="16"/>
        <v>3114</v>
      </c>
      <c r="H46">
        <v>147100</v>
      </c>
      <c r="I46">
        <v>90825</v>
      </c>
      <c r="J46">
        <v>1396</v>
      </c>
      <c r="K46">
        <v>4017</v>
      </c>
      <c r="L46">
        <v>145704</v>
      </c>
      <c r="M46">
        <v>86808</v>
      </c>
      <c r="N46">
        <v>8.9999999999999993E-3</v>
      </c>
      <c r="O46">
        <v>4.2999999999999997E-2</v>
      </c>
      <c r="P46">
        <v>1.4999999999999999E-2</v>
      </c>
      <c r="Q46">
        <v>7.3999999999999996E-2</v>
      </c>
      <c r="R46">
        <v>2.1999999999999999E-2</v>
      </c>
      <c r="S46">
        <v>145704.06631481799</v>
      </c>
      <c r="T46">
        <v>86807.876631577004</v>
      </c>
      <c r="U46">
        <v>156490.186279833</v>
      </c>
      <c r="V46">
        <v>90625.940030118407</v>
      </c>
      <c r="W46">
        <v>169833.83809452699</v>
      </c>
      <c r="X46">
        <v>97317.105596870897</v>
      </c>
      <c r="Y46">
        <v>157911</v>
      </c>
      <c r="Z46">
        <v>172420</v>
      </c>
      <c r="AA46">
        <v>94698</v>
      </c>
      <c r="AB46">
        <v>105094</v>
      </c>
      <c r="AC46" s="10"/>
      <c r="AD46" s="10"/>
      <c r="AE46">
        <v>10811</v>
      </c>
      <c r="AF46">
        <v>3873</v>
      </c>
      <c r="AG46" s="3">
        <v>14509</v>
      </c>
      <c r="AH46" s="3">
        <v>10396</v>
      </c>
      <c r="AI46">
        <v>14684</v>
      </c>
      <c r="AJ46" s="3">
        <f t="shared" si="31"/>
        <v>24905</v>
      </c>
      <c r="AK46" s="7">
        <f t="shared" si="32"/>
        <v>0.10129542635185976</v>
      </c>
      <c r="AL46" s="8">
        <f t="shared" si="33"/>
        <v>1420.8137201670033</v>
      </c>
      <c r="AM46" s="8">
        <f t="shared" si="34"/>
        <v>4072.0599698815931</v>
      </c>
      <c r="AN46" s="8">
        <f t="shared" si="35"/>
        <v>5492.8736900485965</v>
      </c>
      <c r="AO46" s="8">
        <f t="shared" si="36"/>
        <v>2586.1619054730108</v>
      </c>
      <c r="AP46" s="8">
        <f t="shared" si="37"/>
        <v>7776.894403129103</v>
      </c>
      <c r="AQ46" s="8">
        <f t="shared" si="38"/>
        <v>10363.056308602114</v>
      </c>
      <c r="AR46" s="9">
        <f t="shared" si="39"/>
        <v>1165.3481853060075</v>
      </c>
      <c r="AS46" s="9">
        <f t="shared" si="40"/>
        <v>3704.8344332475099</v>
      </c>
      <c r="AT46" s="8">
        <f t="shared" si="41"/>
        <v>4870.1826185535174</v>
      </c>
      <c r="AU46" s="3">
        <f t="shared" si="42"/>
        <v>13343.651814693992</v>
      </c>
      <c r="AV46" s="3">
        <f t="shared" si="43"/>
        <v>6691.1655667524901</v>
      </c>
      <c r="AW46" s="3">
        <f t="shared" si="44"/>
        <v>20034.817381446483</v>
      </c>
      <c r="AX46" s="7">
        <f t="shared" si="45"/>
        <v>8.6166810235370567E-2</v>
      </c>
      <c r="BB46" s="3"/>
      <c r="BC46" s="3"/>
      <c r="BJ46" s="9"/>
    </row>
    <row r="47" spans="1:64" ht="15" customHeight="1" x14ac:dyDescent="0.35">
      <c r="A47" t="s">
        <v>61</v>
      </c>
      <c r="B47" t="s">
        <v>50</v>
      </c>
      <c r="C47">
        <v>34345</v>
      </c>
      <c r="D47">
        <v>23274</v>
      </c>
      <c r="E47">
        <v>11071</v>
      </c>
      <c r="F47" s="14">
        <f t="shared" si="15"/>
        <v>1750</v>
      </c>
      <c r="G47" s="14">
        <f t="shared" si="16"/>
        <v>576</v>
      </c>
      <c r="H47">
        <v>21524</v>
      </c>
      <c r="I47">
        <v>10495</v>
      </c>
      <c r="J47">
        <v>240</v>
      </c>
      <c r="K47">
        <v>456</v>
      </c>
      <c r="L47">
        <v>21284</v>
      </c>
      <c r="M47">
        <v>10039</v>
      </c>
      <c r="N47">
        <v>0.01</v>
      </c>
      <c r="O47">
        <v>4.1000000000000002E-2</v>
      </c>
      <c r="P47">
        <v>1.4999999999999999E-2</v>
      </c>
      <c r="Q47">
        <v>7.3999999999999996E-2</v>
      </c>
      <c r="R47">
        <v>0.02</v>
      </c>
      <c r="S47">
        <v>21284.025600090699</v>
      </c>
      <c r="T47">
        <v>10038.9691029527</v>
      </c>
      <c r="U47">
        <v>22602.178216912002</v>
      </c>
      <c r="V47">
        <v>10349.9314680607</v>
      </c>
      <c r="W47">
        <v>23140.984421794201</v>
      </c>
      <c r="X47">
        <v>10379.2769199186</v>
      </c>
      <c r="Y47">
        <v>22830</v>
      </c>
      <c r="Z47">
        <v>23493</v>
      </c>
      <c r="AA47">
        <v>10792</v>
      </c>
      <c r="AB47">
        <v>11209</v>
      </c>
      <c r="AC47" s="10">
        <v>29</v>
      </c>
      <c r="AD47" s="6">
        <v>0.68</v>
      </c>
      <c r="AE47">
        <v>1306</v>
      </c>
      <c r="AF47">
        <v>297</v>
      </c>
      <c r="AG47" s="3">
        <v>682.72</v>
      </c>
      <c r="AH47" s="3">
        <v>426.28</v>
      </c>
      <c r="AI47">
        <v>1603</v>
      </c>
      <c r="AJ47" s="3">
        <f t="shared" si="31"/>
        <v>1109</v>
      </c>
      <c r="AK47" s="7">
        <f t="shared" si="32"/>
        <v>3.2289998544184018E-2</v>
      </c>
      <c r="AL47" s="8">
        <f t="shared" si="33"/>
        <v>227.82178308799848</v>
      </c>
      <c r="AM47" s="8">
        <f t="shared" si="34"/>
        <v>442.06853193929965</v>
      </c>
      <c r="AN47" s="8">
        <f t="shared" si="35"/>
        <v>669.89031502729813</v>
      </c>
      <c r="AO47" s="8">
        <f t="shared" si="36"/>
        <v>352.0155782057991</v>
      </c>
      <c r="AP47" s="8">
        <f t="shared" si="37"/>
        <v>829.72308008139953</v>
      </c>
      <c r="AQ47" s="8">
        <f t="shared" si="38"/>
        <v>1181.7386582871986</v>
      </c>
      <c r="AR47" s="9">
        <f t="shared" si="39"/>
        <v>124.19379511780062</v>
      </c>
      <c r="AS47" s="9">
        <f t="shared" si="40"/>
        <v>387.65454814209988</v>
      </c>
      <c r="AT47" s="8">
        <f t="shared" si="41"/>
        <v>511.8483432599005</v>
      </c>
      <c r="AU47" s="3">
        <f t="shared" si="42"/>
        <v>538.80620488219938</v>
      </c>
      <c r="AV47" s="3">
        <f t="shared" si="43"/>
        <v>29.345451857900116</v>
      </c>
      <c r="AW47" s="3">
        <f t="shared" si="44"/>
        <v>568.1516567400995</v>
      </c>
      <c r="AX47" s="7">
        <f t="shared" si="45"/>
        <v>1.8138481522845817E-2</v>
      </c>
      <c r="BB47" s="3"/>
      <c r="BC47" s="3"/>
      <c r="BJ47" s="9"/>
    </row>
    <row r="48" spans="1:64" ht="15" customHeight="1" x14ac:dyDescent="0.35">
      <c r="A48" t="s">
        <v>61</v>
      </c>
      <c r="B48" t="s">
        <v>51</v>
      </c>
      <c r="C48">
        <v>1426101</v>
      </c>
      <c r="D48">
        <v>774105</v>
      </c>
      <c r="E48">
        <v>651996</v>
      </c>
      <c r="F48" s="14">
        <f t="shared" si="15"/>
        <v>23723</v>
      </c>
      <c r="G48" s="14">
        <f t="shared" si="16"/>
        <v>20335</v>
      </c>
      <c r="H48">
        <v>750382</v>
      </c>
      <c r="I48">
        <v>631661</v>
      </c>
      <c r="J48">
        <v>6180</v>
      </c>
      <c r="K48">
        <v>31253</v>
      </c>
      <c r="L48">
        <v>744202</v>
      </c>
      <c r="M48">
        <v>600408</v>
      </c>
      <c r="N48">
        <v>8.0000000000000002E-3</v>
      </c>
      <c r="O48">
        <v>4.8000000000000001E-2</v>
      </c>
      <c r="P48">
        <v>1.4999999999999999E-2</v>
      </c>
      <c r="Q48">
        <v>7.3999999999999996E-2</v>
      </c>
      <c r="R48">
        <v>2.5999999999999999E-2</v>
      </c>
      <c r="S48">
        <v>744201.97864232701</v>
      </c>
      <c r="T48">
        <v>600408.03201205097</v>
      </c>
      <c r="U48">
        <v>803394.95756646805</v>
      </c>
      <c r="V48">
        <v>614685.05155742995</v>
      </c>
      <c r="W48">
        <v>866899.03060317598</v>
      </c>
      <c r="X48">
        <v>659291.029471057</v>
      </c>
      <c r="Y48">
        <v>809874</v>
      </c>
      <c r="Z48">
        <v>880101</v>
      </c>
      <c r="AA48">
        <v>645678</v>
      </c>
      <c r="AB48">
        <v>711977</v>
      </c>
      <c r="AC48" s="10"/>
      <c r="AD48" s="10"/>
      <c r="AE48">
        <v>59492</v>
      </c>
      <c r="AF48">
        <v>14017</v>
      </c>
      <c r="AG48" s="3">
        <v>70227</v>
      </c>
      <c r="AH48" s="3">
        <v>66299</v>
      </c>
      <c r="AI48">
        <v>73509</v>
      </c>
      <c r="AJ48" s="3">
        <f t="shared" si="31"/>
        <v>136526</v>
      </c>
      <c r="AK48" s="7">
        <f t="shared" si="32"/>
        <v>9.5733752377987258E-2</v>
      </c>
      <c r="AL48" s="8">
        <f t="shared" si="33"/>
        <v>6479.0424335319549</v>
      </c>
      <c r="AM48" s="8">
        <f t="shared" si="34"/>
        <v>30992.94844257005</v>
      </c>
      <c r="AN48" s="8">
        <f t="shared" si="35"/>
        <v>37471.990876102005</v>
      </c>
      <c r="AO48" s="8">
        <f t="shared" si="36"/>
        <v>13201.969396824017</v>
      </c>
      <c r="AP48" s="8">
        <f t="shared" si="37"/>
        <v>52685.970528942998</v>
      </c>
      <c r="AQ48" s="8">
        <f t="shared" si="38"/>
        <v>65887.939925767016</v>
      </c>
      <c r="AR48" s="9">
        <f t="shared" si="39"/>
        <v>6722.9269632920623</v>
      </c>
      <c r="AS48" s="9">
        <f t="shared" si="40"/>
        <v>21693.022086372948</v>
      </c>
      <c r="AT48" s="8">
        <f t="shared" si="41"/>
        <v>28415.949049665011</v>
      </c>
      <c r="AU48" s="3">
        <f t="shared" si="42"/>
        <v>63504.073036707938</v>
      </c>
      <c r="AV48" s="3">
        <f t="shared" si="43"/>
        <v>44605.977913627052</v>
      </c>
      <c r="AW48" s="3">
        <f t="shared" si="44"/>
        <v>108110.05095033499</v>
      </c>
      <c r="AX48" s="7">
        <f t="shared" si="45"/>
        <v>8.0402533783279162E-2</v>
      </c>
      <c r="BB48" s="3"/>
      <c r="BC48" s="3"/>
      <c r="BJ48" s="9"/>
    </row>
    <row r="49" spans="1:62" ht="15" customHeight="1" x14ac:dyDescent="0.35">
      <c r="A49" t="s">
        <v>61</v>
      </c>
      <c r="B49" t="s">
        <v>52</v>
      </c>
      <c r="C49">
        <v>103566</v>
      </c>
      <c r="D49">
        <v>68961</v>
      </c>
      <c r="E49">
        <v>34605</v>
      </c>
      <c r="F49" s="14">
        <f t="shared" si="15"/>
        <v>3067</v>
      </c>
      <c r="G49" s="14">
        <f t="shared" si="16"/>
        <v>1298</v>
      </c>
      <c r="H49">
        <v>65894</v>
      </c>
      <c r="I49">
        <v>33307</v>
      </c>
      <c r="J49">
        <v>689</v>
      </c>
      <c r="K49">
        <v>1626</v>
      </c>
      <c r="L49">
        <v>65205</v>
      </c>
      <c r="M49">
        <v>31681</v>
      </c>
      <c r="N49">
        <v>0.01</v>
      </c>
      <c r="O49">
        <v>4.7E-2</v>
      </c>
      <c r="P49">
        <v>1.4999999999999999E-2</v>
      </c>
      <c r="Q49">
        <v>7.3999999999999996E-2</v>
      </c>
      <c r="R49">
        <v>2.1999999999999999E-2</v>
      </c>
      <c r="S49">
        <v>65205.046292863903</v>
      </c>
      <c r="T49">
        <v>31680.9380489664</v>
      </c>
      <c r="U49">
        <v>71938.977500508903</v>
      </c>
      <c r="V49">
        <v>29513.8596836172</v>
      </c>
      <c r="W49">
        <v>76410.937024265906</v>
      </c>
      <c r="X49">
        <v>31609.9896926287</v>
      </c>
      <c r="Y49">
        <v>72666</v>
      </c>
      <c r="Z49">
        <v>77575</v>
      </c>
      <c r="AA49">
        <v>30969</v>
      </c>
      <c r="AB49">
        <v>34136</v>
      </c>
      <c r="AC49" s="10"/>
      <c r="AD49" s="10"/>
      <c r="AE49">
        <v>6772</v>
      </c>
      <c r="AF49">
        <v>-2338</v>
      </c>
      <c r="AG49" s="3">
        <v>4909</v>
      </c>
      <c r="AH49" s="3">
        <v>3167</v>
      </c>
      <c r="AI49">
        <v>4434</v>
      </c>
      <c r="AJ49" s="3">
        <f t="shared" si="31"/>
        <v>8076</v>
      </c>
      <c r="AK49" s="7">
        <f t="shared" si="32"/>
        <v>7.7979259602572279E-2</v>
      </c>
      <c r="AL49" s="8">
        <f t="shared" si="33"/>
        <v>727.02249949109682</v>
      </c>
      <c r="AM49" s="8">
        <f t="shared" si="34"/>
        <v>1455.1403163827999</v>
      </c>
      <c r="AN49" s="8">
        <f t="shared" si="35"/>
        <v>2182.1628158738968</v>
      </c>
      <c r="AO49" s="8">
        <f t="shared" si="36"/>
        <v>1164.0629757340939</v>
      </c>
      <c r="AP49" s="8">
        <f t="shared" si="37"/>
        <v>2526.0103073712999</v>
      </c>
      <c r="AQ49" s="8">
        <f t="shared" si="38"/>
        <v>3690.0732831053938</v>
      </c>
      <c r="AR49" s="9">
        <f t="shared" si="39"/>
        <v>437.0404762429971</v>
      </c>
      <c r="AS49" s="9">
        <f t="shared" si="40"/>
        <v>1070.8699909884999</v>
      </c>
      <c r="AT49" s="8">
        <f t="shared" si="41"/>
        <v>1507.910467231497</v>
      </c>
      <c r="AU49" s="3">
        <f t="shared" si="42"/>
        <v>4471.9595237570029</v>
      </c>
      <c r="AV49" s="3">
        <f t="shared" si="43"/>
        <v>2096.1300090115001</v>
      </c>
      <c r="AW49" s="3">
        <f t="shared" si="44"/>
        <v>6568.089532768503</v>
      </c>
      <c r="AX49" s="7">
        <f t="shared" si="45"/>
        <v>6.7791936221626478E-2</v>
      </c>
      <c r="BB49" s="3"/>
      <c r="BC49" s="3"/>
      <c r="BJ49" s="9"/>
    </row>
    <row r="50" spans="1:62" ht="15" customHeight="1" x14ac:dyDescent="0.35">
      <c r="A50" t="s">
        <v>61</v>
      </c>
      <c r="B50" t="s">
        <v>53</v>
      </c>
      <c r="C50">
        <v>17530</v>
      </c>
      <c r="D50">
        <v>12190</v>
      </c>
      <c r="E50">
        <v>5340</v>
      </c>
      <c r="F50" s="14">
        <f t="shared" si="15"/>
        <v>5766</v>
      </c>
      <c r="G50" s="14">
        <f t="shared" si="16"/>
        <v>2491</v>
      </c>
      <c r="H50">
        <v>6424</v>
      </c>
      <c r="I50">
        <v>2849</v>
      </c>
      <c r="J50">
        <v>63</v>
      </c>
      <c r="K50">
        <v>278</v>
      </c>
      <c r="L50">
        <v>6361</v>
      </c>
      <c r="M50">
        <v>2571</v>
      </c>
      <c r="N50">
        <v>5.0000000000000001E-3</v>
      </c>
      <c r="O50">
        <v>5.1999999999999998E-2</v>
      </c>
      <c r="P50">
        <v>1.4999999999999999E-2</v>
      </c>
      <c r="Q50">
        <v>7.3999999999999996E-2</v>
      </c>
      <c r="R50">
        <v>1.9E-2</v>
      </c>
      <c r="S50">
        <v>6361.0853356592697</v>
      </c>
      <c r="T50">
        <v>2570.9044881109398</v>
      </c>
      <c r="U50">
        <v>7188.2800603877504</v>
      </c>
      <c r="V50">
        <v>1995.5873770473099</v>
      </c>
      <c r="W50">
        <v>7418.2253399210404</v>
      </c>
      <c r="X50">
        <v>2235.2629399207999</v>
      </c>
      <c r="Y50">
        <v>7224</v>
      </c>
      <c r="Z50">
        <v>7531</v>
      </c>
      <c r="AA50">
        <v>2105</v>
      </c>
      <c r="AB50">
        <v>2414</v>
      </c>
      <c r="AC50" s="11">
        <f>C50*0.01</f>
        <v>175.3</v>
      </c>
      <c r="AD50" s="12">
        <f>Y50/(Y50+AA50)</f>
        <v>0.7743595240647444</v>
      </c>
      <c r="AE50">
        <v>800</v>
      </c>
      <c r="AF50">
        <v>-744</v>
      </c>
      <c r="AG50" s="3">
        <v>442.7452245685497</v>
      </c>
      <c r="AH50" s="3">
        <v>348.55477543145031</v>
      </c>
      <c r="AI50">
        <v>56</v>
      </c>
      <c r="AJ50" s="3">
        <f t="shared" si="31"/>
        <v>791.3</v>
      </c>
      <c r="AK50" s="7">
        <f t="shared" si="32"/>
        <v>4.5139760410724469E-2</v>
      </c>
      <c r="AL50" s="8">
        <f t="shared" si="33"/>
        <v>35.719939612249618</v>
      </c>
      <c r="AM50" s="8">
        <f t="shared" si="34"/>
        <v>109.41262295269007</v>
      </c>
      <c r="AN50" s="8">
        <f t="shared" si="35"/>
        <v>145.13256256493969</v>
      </c>
      <c r="AO50" s="8">
        <f t="shared" si="36"/>
        <v>112.77466007895964</v>
      </c>
      <c r="AP50" s="8">
        <f t="shared" si="37"/>
        <v>178.73706007920009</v>
      </c>
      <c r="AQ50" s="8">
        <f t="shared" si="38"/>
        <v>291.51172015815973</v>
      </c>
      <c r="AR50" s="9">
        <f t="shared" si="39"/>
        <v>77.054720466710023</v>
      </c>
      <c r="AS50" s="9">
        <f t="shared" si="40"/>
        <v>69.32443712651002</v>
      </c>
      <c r="AT50" s="8">
        <f t="shared" si="41"/>
        <v>146.37915759322004</v>
      </c>
      <c r="AU50" s="3">
        <f t="shared" si="42"/>
        <v>229.94527953328998</v>
      </c>
      <c r="AV50" s="3">
        <f t="shared" si="43"/>
        <v>239.67556287348998</v>
      </c>
      <c r="AW50" s="3">
        <f t="shared" si="44"/>
        <v>469.62084240677996</v>
      </c>
      <c r="AX50" s="7">
        <f t="shared" si="45"/>
        <v>5.2577344649214056E-2</v>
      </c>
      <c r="BB50" s="3"/>
      <c r="BC50" s="3"/>
      <c r="BJ50" s="9"/>
    </row>
    <row r="51" spans="1:62" ht="15" customHeight="1" x14ac:dyDescent="0.35">
      <c r="A51" t="s">
        <v>61</v>
      </c>
      <c r="B51" t="s">
        <v>54</v>
      </c>
      <c r="C51">
        <v>143944</v>
      </c>
      <c r="D51">
        <v>87847</v>
      </c>
      <c r="E51">
        <v>56097</v>
      </c>
      <c r="F51" s="14">
        <f t="shared" si="15"/>
        <v>2839</v>
      </c>
      <c r="G51" s="14">
        <f t="shared" si="16"/>
        <v>1480</v>
      </c>
      <c r="H51">
        <v>85008</v>
      </c>
      <c r="I51">
        <v>54617</v>
      </c>
      <c r="J51">
        <v>669</v>
      </c>
      <c r="K51">
        <v>2353</v>
      </c>
      <c r="L51">
        <v>84339</v>
      </c>
      <c r="M51">
        <v>52264</v>
      </c>
      <c r="N51">
        <v>8.0000000000000002E-3</v>
      </c>
      <c r="O51">
        <v>4.2000000000000003E-2</v>
      </c>
      <c r="P51">
        <v>1.4999999999999999E-2</v>
      </c>
      <c r="Q51">
        <v>7.3999999999999996E-2</v>
      </c>
      <c r="R51">
        <v>2.1000000000000001E-2</v>
      </c>
      <c r="S51">
        <v>84338.991231210297</v>
      </c>
      <c r="T51">
        <v>52263.9516619028</v>
      </c>
      <c r="U51">
        <v>89980.727123055607</v>
      </c>
      <c r="V51">
        <v>56872.416958837799</v>
      </c>
      <c r="W51">
        <v>100001.63064541901</v>
      </c>
      <c r="X51">
        <v>64601.272575682997</v>
      </c>
      <c r="Y51">
        <v>90706</v>
      </c>
      <c r="Z51">
        <v>101524</v>
      </c>
      <c r="AA51">
        <v>59366</v>
      </c>
      <c r="AB51">
        <v>69764</v>
      </c>
      <c r="AC51" s="10"/>
      <c r="AD51" s="10"/>
      <c r="AE51">
        <v>5698</v>
      </c>
      <c r="AF51">
        <v>4749</v>
      </c>
      <c r="AG51" s="3">
        <v>10818</v>
      </c>
      <c r="AH51" s="3">
        <v>10398</v>
      </c>
      <c r="AI51">
        <v>10447</v>
      </c>
      <c r="AJ51" s="3">
        <f t="shared" si="31"/>
        <v>21216</v>
      </c>
      <c r="AK51" s="7">
        <f t="shared" si="32"/>
        <v>0.14739065192019118</v>
      </c>
      <c r="AL51" s="8">
        <f t="shared" si="33"/>
        <v>725.27287694439292</v>
      </c>
      <c r="AM51" s="8">
        <f t="shared" si="34"/>
        <v>2493.583041162201</v>
      </c>
      <c r="AN51" s="8">
        <f t="shared" si="35"/>
        <v>3218.8559181065939</v>
      </c>
      <c r="AO51" s="8">
        <f t="shared" si="36"/>
        <v>1522.3693545809947</v>
      </c>
      <c r="AP51" s="8">
        <f t="shared" si="37"/>
        <v>5162.7274243170032</v>
      </c>
      <c r="AQ51" s="8">
        <f t="shared" si="38"/>
        <v>6685.0967788979979</v>
      </c>
      <c r="AR51" s="9">
        <f t="shared" si="39"/>
        <v>797.09647763660178</v>
      </c>
      <c r="AS51" s="9">
        <f t="shared" si="40"/>
        <v>2669.1443831548022</v>
      </c>
      <c r="AT51" s="8">
        <f t="shared" si="41"/>
        <v>3466.240860791404</v>
      </c>
      <c r="AU51" s="3">
        <f t="shared" si="42"/>
        <v>10020.903522363398</v>
      </c>
      <c r="AV51" s="3">
        <f t="shared" si="43"/>
        <v>7728.8556168451978</v>
      </c>
      <c r="AW51" s="3">
        <f t="shared" si="44"/>
        <v>17749.759139208596</v>
      </c>
      <c r="AX51" s="7">
        <f t="shared" si="45"/>
        <v>0.12993681792646278</v>
      </c>
      <c r="BB51" s="3"/>
      <c r="BC51" s="3"/>
      <c r="BJ51" s="9"/>
    </row>
    <row r="52" spans="1:62" ht="15" customHeight="1" x14ac:dyDescent="0.35">
      <c r="A52" t="s">
        <v>61</v>
      </c>
      <c r="B52" t="s">
        <v>55</v>
      </c>
      <c r="C52">
        <v>117872</v>
      </c>
      <c r="D52">
        <v>77046</v>
      </c>
      <c r="E52">
        <v>40826</v>
      </c>
      <c r="F52" s="14">
        <f t="shared" si="15"/>
        <v>1738</v>
      </c>
      <c r="G52" s="14">
        <f t="shared" si="16"/>
        <v>990</v>
      </c>
      <c r="H52">
        <v>75308</v>
      </c>
      <c r="I52">
        <v>39836</v>
      </c>
      <c r="J52">
        <v>514</v>
      </c>
      <c r="K52">
        <v>1866</v>
      </c>
      <c r="L52">
        <v>74794</v>
      </c>
      <c r="M52">
        <v>37970</v>
      </c>
      <c r="N52">
        <v>7.0000000000000001E-3</v>
      </c>
      <c r="O52">
        <v>4.5999999999999999E-2</v>
      </c>
      <c r="P52">
        <v>1.4999999999999999E-2</v>
      </c>
      <c r="Q52">
        <v>7.3999999999999996E-2</v>
      </c>
      <c r="R52">
        <v>0.02</v>
      </c>
      <c r="S52">
        <v>74793.842841691105</v>
      </c>
      <c r="T52">
        <v>37970.168011408001</v>
      </c>
      <c r="U52">
        <v>83640.108377157099</v>
      </c>
      <c r="V52">
        <v>35288.932939458602</v>
      </c>
      <c r="W52">
        <v>90903.106751166793</v>
      </c>
      <c r="X52">
        <v>37074.147671510698</v>
      </c>
      <c r="Y52">
        <v>84230</v>
      </c>
      <c r="Z52">
        <v>92287</v>
      </c>
      <c r="AA52">
        <v>36990</v>
      </c>
      <c r="AB52">
        <v>40037</v>
      </c>
      <c r="AC52" s="10"/>
      <c r="AD52" s="10"/>
      <c r="AE52">
        <v>8922</v>
      </c>
      <c r="AF52">
        <v>-2846</v>
      </c>
      <c r="AG52" s="3">
        <v>8057</v>
      </c>
      <c r="AH52" s="3">
        <v>3047</v>
      </c>
      <c r="AI52">
        <v>6076</v>
      </c>
      <c r="AJ52" s="3">
        <f t="shared" si="31"/>
        <v>11104</v>
      </c>
      <c r="AK52" s="7">
        <f t="shared" si="32"/>
        <v>9.4203882177277043E-2</v>
      </c>
      <c r="AL52" s="8">
        <f t="shared" si="33"/>
        <v>589.89162284290069</v>
      </c>
      <c r="AM52" s="8">
        <f t="shared" si="34"/>
        <v>1701.067060541398</v>
      </c>
      <c r="AN52" s="8">
        <f t="shared" si="35"/>
        <v>2290.9586833842986</v>
      </c>
      <c r="AO52" s="8">
        <f t="shared" si="36"/>
        <v>1383.8932488332066</v>
      </c>
      <c r="AP52" s="8">
        <f t="shared" si="37"/>
        <v>2962.8523284893017</v>
      </c>
      <c r="AQ52" s="8">
        <f t="shared" si="38"/>
        <v>4346.7455773225083</v>
      </c>
      <c r="AR52" s="9">
        <f t="shared" si="39"/>
        <v>794.00162599030591</v>
      </c>
      <c r="AS52" s="9">
        <f t="shared" si="40"/>
        <v>1261.7852679479038</v>
      </c>
      <c r="AT52" s="8">
        <f t="shared" si="41"/>
        <v>2055.7868939382097</v>
      </c>
      <c r="AU52" s="3">
        <f t="shared" si="42"/>
        <v>7262.9983740096941</v>
      </c>
      <c r="AV52" s="3">
        <f t="shared" si="43"/>
        <v>1785.2147320520962</v>
      </c>
      <c r="AW52" s="3">
        <f t="shared" si="44"/>
        <v>9048.2131060617903</v>
      </c>
      <c r="AX52" s="7">
        <f t="shared" si="45"/>
        <v>8.024026379040998E-2</v>
      </c>
      <c r="BB52" s="3"/>
      <c r="BC52" s="3"/>
      <c r="BJ52" s="9"/>
    </row>
    <row r="53" spans="1:62" ht="15" customHeight="1" x14ac:dyDescent="0.35">
      <c r="A53" t="s">
        <v>61</v>
      </c>
      <c r="B53" t="s">
        <v>56</v>
      </c>
      <c r="C53">
        <v>12169</v>
      </c>
      <c r="D53">
        <v>6983</v>
      </c>
      <c r="E53">
        <v>5186</v>
      </c>
      <c r="F53" s="14">
        <f t="shared" si="15"/>
        <v>3648</v>
      </c>
      <c r="G53" s="14">
        <f t="shared" si="16"/>
        <v>2709</v>
      </c>
      <c r="H53">
        <v>3335</v>
      </c>
      <c r="I53">
        <v>2477</v>
      </c>
      <c r="J53">
        <v>63</v>
      </c>
      <c r="K53">
        <v>271</v>
      </c>
      <c r="L53">
        <v>3272</v>
      </c>
      <c r="M53">
        <v>2206</v>
      </c>
      <c r="N53">
        <v>8.9999999999999993E-3</v>
      </c>
      <c r="O53">
        <v>5.1999999999999998E-2</v>
      </c>
      <c r="P53">
        <v>1.4999999999999999E-2</v>
      </c>
      <c r="Q53">
        <v>7.3999999999999996E-2</v>
      </c>
      <c r="R53">
        <v>2.7E-2</v>
      </c>
      <c r="S53">
        <v>3272.0956906971001</v>
      </c>
      <c r="T53">
        <v>2205.88850420566</v>
      </c>
      <c r="U53">
        <v>4351.9318274591697</v>
      </c>
      <c r="V53">
        <v>1437.4520893973599</v>
      </c>
      <c r="W53">
        <v>5011.9705109198303</v>
      </c>
      <c r="X53">
        <v>1778.9564976781101</v>
      </c>
      <c r="Y53">
        <v>4391</v>
      </c>
      <c r="Z53">
        <v>5088</v>
      </c>
      <c r="AA53">
        <v>1516</v>
      </c>
      <c r="AB53">
        <v>1921</v>
      </c>
      <c r="AC53" s="11">
        <f>C53*0.01</f>
        <v>121.69</v>
      </c>
      <c r="AD53" s="12">
        <f>Y53/(Y53+AA53)</f>
        <v>0.74335534112070423</v>
      </c>
      <c r="AE53">
        <v>1056</v>
      </c>
      <c r="AF53">
        <v>-961</v>
      </c>
      <c r="AG53" s="3">
        <v>787.45891146097847</v>
      </c>
      <c r="AH53" s="3">
        <v>436.23108853902153</v>
      </c>
      <c r="AI53">
        <v>95</v>
      </c>
      <c r="AJ53" s="3">
        <f t="shared" si="31"/>
        <v>1223.69</v>
      </c>
      <c r="AK53" s="7">
        <f t="shared" si="32"/>
        <v>0.10055797518284165</v>
      </c>
      <c r="AL53" s="8">
        <f t="shared" si="33"/>
        <v>39.068172540830346</v>
      </c>
      <c r="AM53" s="8">
        <f t="shared" si="34"/>
        <v>78.547910602640059</v>
      </c>
      <c r="AN53" s="8">
        <f t="shared" si="35"/>
        <v>117.61608314347041</v>
      </c>
      <c r="AO53" s="8">
        <f t="shared" si="36"/>
        <v>76.029489080169697</v>
      </c>
      <c r="AP53" s="8">
        <f t="shared" si="37"/>
        <v>142.04350232188995</v>
      </c>
      <c r="AQ53" s="8">
        <f t="shared" si="38"/>
        <v>218.07299140205964</v>
      </c>
      <c r="AR53" s="9">
        <f t="shared" si="39"/>
        <v>36.96131653933935</v>
      </c>
      <c r="AS53" s="9">
        <f t="shared" si="40"/>
        <v>63.495591719249887</v>
      </c>
      <c r="AT53" s="8">
        <f t="shared" si="41"/>
        <v>100.45690825858924</v>
      </c>
      <c r="AU53" s="3">
        <f t="shared" si="42"/>
        <v>660.03868346066065</v>
      </c>
      <c r="AV53" s="3">
        <f t="shared" si="43"/>
        <v>341.50440828075011</v>
      </c>
      <c r="AW53" s="3">
        <f t="shared" si="44"/>
        <v>1001.5430917414108</v>
      </c>
      <c r="AX53" s="7">
        <f t="shared" si="45"/>
        <v>0.18283006420982306</v>
      </c>
      <c r="BB53" s="3"/>
      <c r="BC53" s="3"/>
      <c r="BJ53" s="9"/>
    </row>
    <row r="54" spans="1:62" ht="15" customHeight="1" x14ac:dyDescent="0.35">
      <c r="A54" t="s">
        <v>61</v>
      </c>
      <c r="B54" t="s">
        <v>57</v>
      </c>
      <c r="C54">
        <v>120088</v>
      </c>
      <c r="D54">
        <v>84317</v>
      </c>
      <c r="E54">
        <v>35771</v>
      </c>
      <c r="F54" s="14">
        <f t="shared" si="15"/>
        <v>3517</v>
      </c>
      <c r="G54" s="14">
        <f t="shared" si="16"/>
        <v>1217</v>
      </c>
      <c r="H54">
        <v>80800</v>
      </c>
      <c r="I54">
        <v>34554</v>
      </c>
      <c r="J54">
        <v>763</v>
      </c>
      <c r="K54">
        <v>1687</v>
      </c>
      <c r="L54">
        <v>80037</v>
      </c>
      <c r="M54">
        <v>32867</v>
      </c>
      <c r="N54">
        <v>8.9999999999999993E-3</v>
      </c>
      <c r="O54">
        <v>4.7E-2</v>
      </c>
      <c r="P54">
        <v>1.4999999999999999E-2</v>
      </c>
      <c r="Q54">
        <v>7.3999999999999996E-2</v>
      </c>
      <c r="R54">
        <v>0.02</v>
      </c>
      <c r="S54">
        <v>80036.921734777701</v>
      </c>
      <c r="T54">
        <v>32867.069843039702</v>
      </c>
      <c r="U54">
        <v>88955.458217607898</v>
      </c>
      <c r="V54">
        <v>30700.912423050399</v>
      </c>
      <c r="W54">
        <v>95157.4862648126</v>
      </c>
      <c r="X54">
        <v>33058.193924161598</v>
      </c>
      <c r="Y54">
        <v>89763</v>
      </c>
      <c r="Z54">
        <v>96607</v>
      </c>
      <c r="AA54">
        <v>32215</v>
      </c>
      <c r="AB54">
        <v>35700</v>
      </c>
      <c r="AC54" s="10"/>
      <c r="AD54" s="10"/>
      <c r="AE54">
        <v>8963</v>
      </c>
      <c r="AF54">
        <v>-2339</v>
      </c>
      <c r="AG54" s="3">
        <v>6844</v>
      </c>
      <c r="AH54" s="3">
        <v>3485</v>
      </c>
      <c r="AI54">
        <v>6624</v>
      </c>
      <c r="AJ54" s="3">
        <f t="shared" si="31"/>
        <v>10329</v>
      </c>
      <c r="AK54" s="7">
        <f t="shared" si="32"/>
        <v>8.6011924588635005E-2</v>
      </c>
      <c r="AL54" s="8">
        <f t="shared" si="33"/>
        <v>807.5417823921016</v>
      </c>
      <c r="AM54" s="8">
        <f t="shared" si="34"/>
        <v>1514.0875769496015</v>
      </c>
      <c r="AN54" s="8">
        <f t="shared" si="35"/>
        <v>2321.6293593417031</v>
      </c>
      <c r="AO54" s="8">
        <f t="shared" si="36"/>
        <v>1449.5137351874</v>
      </c>
      <c r="AP54" s="8">
        <f t="shared" si="37"/>
        <v>2641.8060758384017</v>
      </c>
      <c r="AQ54" s="8">
        <f t="shared" si="38"/>
        <v>4091.3198110258018</v>
      </c>
      <c r="AR54" s="9">
        <f t="shared" si="39"/>
        <v>641.97195279529842</v>
      </c>
      <c r="AS54" s="9">
        <f t="shared" si="40"/>
        <v>1127.7184988888002</v>
      </c>
      <c r="AT54" s="8">
        <f t="shared" si="41"/>
        <v>1769.6904516840987</v>
      </c>
      <c r="AU54" s="3">
        <f t="shared" si="42"/>
        <v>6202.0280472047016</v>
      </c>
      <c r="AV54" s="3">
        <f t="shared" si="43"/>
        <v>2357.2815011111998</v>
      </c>
      <c r="AW54" s="3">
        <f t="shared" si="44"/>
        <v>8559.3095483159013</v>
      </c>
      <c r="AX54" s="7">
        <f t="shared" si="45"/>
        <v>7.5810507584460257E-2</v>
      </c>
      <c r="BB54" s="3"/>
      <c r="BC54" s="3"/>
      <c r="BJ54" s="9"/>
    </row>
    <row r="55" spans="1:62" ht="15" customHeight="1" x14ac:dyDescent="0.35">
      <c r="A55" t="s">
        <v>61</v>
      </c>
      <c r="B55" t="s">
        <v>58</v>
      </c>
      <c r="C55">
        <v>263278</v>
      </c>
      <c r="D55">
        <v>160614</v>
      </c>
      <c r="E55">
        <v>102664</v>
      </c>
      <c r="F55" s="14">
        <f t="shared" si="15"/>
        <v>6175</v>
      </c>
      <c r="G55" s="14">
        <f t="shared" si="16"/>
        <v>3654</v>
      </c>
      <c r="H55">
        <v>154439</v>
      </c>
      <c r="I55">
        <v>99010</v>
      </c>
      <c r="J55">
        <v>1763</v>
      </c>
      <c r="K55">
        <v>4882</v>
      </c>
      <c r="L55">
        <v>152676</v>
      </c>
      <c r="M55">
        <v>94128</v>
      </c>
      <c r="N55">
        <v>1.0999999999999999E-2</v>
      </c>
      <c r="O55">
        <v>4.8000000000000001E-2</v>
      </c>
      <c r="P55">
        <v>1.4999999999999999E-2</v>
      </c>
      <c r="Q55">
        <v>7.3999999999999996E-2</v>
      </c>
      <c r="R55">
        <v>2.5000000000000001E-2</v>
      </c>
      <c r="S55">
        <v>152676.07736264801</v>
      </c>
      <c r="T55">
        <v>94127.8977168899</v>
      </c>
      <c r="U55">
        <v>161922.96749060199</v>
      </c>
      <c r="V55">
        <v>94941.927947754593</v>
      </c>
      <c r="W55">
        <v>171389.898881931</v>
      </c>
      <c r="X55">
        <v>101846.996403649</v>
      </c>
      <c r="Y55">
        <v>163724</v>
      </c>
      <c r="Z55">
        <v>174000</v>
      </c>
      <c r="AA55">
        <v>99729</v>
      </c>
      <c r="AB55">
        <v>109986</v>
      </c>
      <c r="AC55" s="5">
        <v>1673</v>
      </c>
      <c r="AD55" s="6">
        <v>0.62</v>
      </c>
      <c r="AE55">
        <v>9285</v>
      </c>
      <c r="AF55">
        <v>719</v>
      </c>
      <c r="AG55" s="3">
        <v>11313.26</v>
      </c>
      <c r="AH55" s="3">
        <v>10892.74</v>
      </c>
      <c r="AI55">
        <v>10004</v>
      </c>
      <c r="AJ55" s="3">
        <f t="shared" si="31"/>
        <v>22206</v>
      </c>
      <c r="AK55" s="7">
        <f t="shared" si="32"/>
        <v>8.4344305259079752E-2</v>
      </c>
      <c r="AL55" s="8">
        <f t="shared" si="33"/>
        <v>1801.0325093980064</v>
      </c>
      <c r="AM55" s="8">
        <f t="shared" si="34"/>
        <v>4787.0720522454067</v>
      </c>
      <c r="AN55" s="8">
        <f t="shared" si="35"/>
        <v>6588.104561643413</v>
      </c>
      <c r="AO55" s="8">
        <f t="shared" si="36"/>
        <v>2610.1011180689966</v>
      </c>
      <c r="AP55" s="8">
        <f t="shared" si="37"/>
        <v>8139.0035963510018</v>
      </c>
      <c r="AQ55" s="8">
        <f t="shared" si="38"/>
        <v>10749.104714419998</v>
      </c>
      <c r="AR55" s="9">
        <f t="shared" si="39"/>
        <v>809.06860867099022</v>
      </c>
      <c r="AS55" s="9">
        <f t="shared" si="40"/>
        <v>3351.9315441055951</v>
      </c>
      <c r="AT55" s="8">
        <f t="shared" si="41"/>
        <v>4161.0001527765853</v>
      </c>
      <c r="AU55" s="3">
        <f t="shared" si="42"/>
        <v>9466.9313913290098</v>
      </c>
      <c r="AV55" s="3">
        <f t="shared" si="43"/>
        <v>6905.0684558944049</v>
      </c>
      <c r="AW55" s="3">
        <f t="shared" si="44"/>
        <v>16371.999847223415</v>
      </c>
      <c r="AX55" s="7">
        <f t="shared" si="45"/>
        <v>6.6336039315503054E-2</v>
      </c>
      <c r="BB55" s="3"/>
      <c r="BC55" s="3"/>
      <c r="BJ55" s="9"/>
    </row>
    <row r="56" spans="1:62" ht="15" customHeight="1" x14ac:dyDescent="0.35">
      <c r="A56" t="s">
        <v>61</v>
      </c>
      <c r="B56" t="s">
        <v>59</v>
      </c>
      <c r="C56">
        <v>279135</v>
      </c>
      <c r="D56">
        <v>174151</v>
      </c>
      <c r="E56">
        <v>104984</v>
      </c>
      <c r="F56" s="14">
        <f t="shared" si="15"/>
        <v>8671</v>
      </c>
      <c r="G56" s="14">
        <f t="shared" si="16"/>
        <v>4476</v>
      </c>
      <c r="H56">
        <v>165480</v>
      </c>
      <c r="I56">
        <v>100508</v>
      </c>
      <c r="J56">
        <v>1519</v>
      </c>
      <c r="K56">
        <v>4443</v>
      </c>
      <c r="L56">
        <v>163961</v>
      </c>
      <c r="M56">
        <v>96065</v>
      </c>
      <c r="N56">
        <v>8.9999999999999993E-3</v>
      </c>
      <c r="O56">
        <v>4.2000000000000003E-2</v>
      </c>
      <c r="P56">
        <v>1.4999999999999999E-2</v>
      </c>
      <c r="Q56">
        <v>7.3999999999999996E-2</v>
      </c>
      <c r="R56">
        <v>2.1000000000000001E-2</v>
      </c>
      <c r="S56">
        <v>163961.05242960699</v>
      </c>
      <c r="T56">
        <v>96064.979435581903</v>
      </c>
      <c r="U56">
        <v>178649.06927474</v>
      </c>
      <c r="V56">
        <v>89827.975766729098</v>
      </c>
      <c r="W56">
        <v>187559.36546211201</v>
      </c>
      <c r="X56">
        <v>93306.817951774501</v>
      </c>
      <c r="Y56">
        <v>180272</v>
      </c>
      <c r="Z56">
        <v>190416</v>
      </c>
      <c r="AA56">
        <v>93766</v>
      </c>
      <c r="AB56">
        <v>100763</v>
      </c>
      <c r="AE56">
        <v>14792</v>
      </c>
      <c r="AF56">
        <v>-6742</v>
      </c>
      <c r="AG56" s="3">
        <v>10144</v>
      </c>
      <c r="AH56" s="3">
        <v>6997</v>
      </c>
      <c r="AI56">
        <v>8050</v>
      </c>
      <c r="AJ56" s="3">
        <f t="shared" si="31"/>
        <v>17141</v>
      </c>
      <c r="AK56" s="7">
        <f t="shared" si="32"/>
        <v>6.140756264889749E-2</v>
      </c>
      <c r="AL56" s="8">
        <f t="shared" si="33"/>
        <v>1622.9307252599974</v>
      </c>
      <c r="AM56" s="8">
        <f t="shared" si="34"/>
        <v>3938.0242332709022</v>
      </c>
      <c r="AN56" s="8">
        <f t="shared" si="35"/>
        <v>5560.9549585308996</v>
      </c>
      <c r="AO56" s="8">
        <f t="shared" si="36"/>
        <v>2856.6345378879923</v>
      </c>
      <c r="AP56" s="8">
        <f t="shared" si="37"/>
        <v>7456.1820482254989</v>
      </c>
      <c r="AQ56" s="8">
        <f t="shared" si="38"/>
        <v>10312.816586113491</v>
      </c>
      <c r="AR56" s="9">
        <f t="shared" si="39"/>
        <v>1233.7038126279949</v>
      </c>
      <c r="AS56" s="9">
        <f t="shared" si="40"/>
        <v>3518.1578149545967</v>
      </c>
      <c r="AT56" s="8">
        <f t="shared" si="41"/>
        <v>4751.8616275825916</v>
      </c>
      <c r="AU56" s="3">
        <f t="shared" si="42"/>
        <v>8910.2961873720051</v>
      </c>
      <c r="AV56" s="3">
        <f t="shared" si="43"/>
        <v>3478.8421850454033</v>
      </c>
      <c r="AW56" s="3">
        <f t="shared" si="44"/>
        <v>12389.138372417408</v>
      </c>
      <c r="AX56" s="7">
        <f t="shared" si="45"/>
        <v>4.7645767624842933E-2</v>
      </c>
      <c r="BB56" s="3"/>
      <c r="BC56" s="3"/>
      <c r="BJ56" s="9"/>
    </row>
    <row r="57" spans="1:62" ht="15" customHeight="1" x14ac:dyDescent="0.35">
      <c r="A57" t="s">
        <v>61</v>
      </c>
      <c r="B57" t="s">
        <v>60</v>
      </c>
      <c r="C57">
        <v>2998537</v>
      </c>
      <c r="D57">
        <v>1793189</v>
      </c>
      <c r="E57">
        <v>1205348</v>
      </c>
      <c r="F57" s="14">
        <f t="shared" si="15"/>
        <v>117512</v>
      </c>
      <c r="G57" s="14">
        <f t="shared" si="16"/>
        <v>59187</v>
      </c>
      <c r="H57">
        <v>1675677</v>
      </c>
      <c r="I57">
        <v>1146161</v>
      </c>
      <c r="J57">
        <v>15635</v>
      </c>
      <c r="K57">
        <v>56978</v>
      </c>
      <c r="L57">
        <v>1660042</v>
      </c>
      <c r="M57">
        <v>1089183</v>
      </c>
      <c r="N57">
        <v>9.3305571419790307E-3</v>
      </c>
      <c r="O57">
        <v>4.9712038710093998E-2</v>
      </c>
      <c r="P57">
        <v>1.4999999999999999E-2</v>
      </c>
      <c r="Q57">
        <v>7.3999999999999996E-2</v>
      </c>
      <c r="R57">
        <v>2.5732519017746602E-2</v>
      </c>
      <c r="S57">
        <v>1660041.92536355</v>
      </c>
      <c r="T57">
        <v>1089182.9185498201</v>
      </c>
      <c r="U57">
        <v>1792080.7357113401</v>
      </c>
      <c r="V57">
        <v>1094215.0964007301</v>
      </c>
      <c r="W57">
        <v>1914135.88630842</v>
      </c>
      <c r="X57">
        <v>1171279.22296507</v>
      </c>
      <c r="Y57">
        <v>1807838</v>
      </c>
      <c r="Z57">
        <v>1943285</v>
      </c>
      <c r="AA57">
        <v>1148298</v>
      </c>
      <c r="AB57">
        <v>1264880</v>
      </c>
      <c r="AE57">
        <v>132161</v>
      </c>
      <c r="AF57">
        <v>2137</v>
      </c>
      <c r="AG57" s="3">
        <v>142584.13413602955</v>
      </c>
      <c r="AH57" s="3">
        <v>119038.85586397047</v>
      </c>
      <c r="AI57">
        <v>134298</v>
      </c>
      <c r="AJ57" s="3">
        <f t="shared" si="31"/>
        <v>261622.99000000002</v>
      </c>
      <c r="AK57" s="7">
        <f t="shared" si="32"/>
        <v>8.725021235355776E-2</v>
      </c>
      <c r="AL57" s="8">
        <f t="shared" si="33"/>
        <v>15757.264288659906</v>
      </c>
      <c r="AM57" s="8">
        <f t="shared" si="34"/>
        <v>54082.903599269921</v>
      </c>
      <c r="AN57" s="8">
        <f t="shared" si="35"/>
        <v>69840.167887929827</v>
      </c>
      <c r="AO57" s="8">
        <f t="shared" si="36"/>
        <v>29149.113691580016</v>
      </c>
      <c r="AP57" s="8">
        <f t="shared" si="37"/>
        <v>93600.777034929954</v>
      </c>
      <c r="AQ57" s="8">
        <f t="shared" si="38"/>
        <v>122749.89072650997</v>
      </c>
      <c r="AR57" s="9">
        <f t="shared" si="39"/>
        <v>13391.84940292011</v>
      </c>
      <c r="AS57" s="9">
        <f t="shared" si="40"/>
        <v>39517.873435660033</v>
      </c>
      <c r="AT57" s="8">
        <f t="shared" si="41"/>
        <v>52909.722838580143</v>
      </c>
      <c r="AU57" s="3">
        <f t="shared" si="42"/>
        <v>122055.15059707989</v>
      </c>
      <c r="AV57" s="3">
        <f t="shared" si="43"/>
        <v>77064.126564339967</v>
      </c>
      <c r="AW57" s="3">
        <f t="shared" si="44"/>
        <v>199119.27716141986</v>
      </c>
      <c r="AX57" s="7">
        <f t="shared" si="45"/>
        <v>7.2427421241047882E-2</v>
      </c>
      <c r="BB57" s="3"/>
      <c r="BC57" s="3"/>
      <c r="BJ57" s="9"/>
    </row>
    <row r="58" spans="1:62" ht="15" customHeight="1" x14ac:dyDescent="0.35">
      <c r="F58" s="14">
        <f t="shared" si="15"/>
        <v>0</v>
      </c>
      <c r="G58" s="14">
        <f t="shared" si="16"/>
        <v>0</v>
      </c>
      <c r="AW58" s="3"/>
      <c r="BB58" s="3"/>
      <c r="BC58" s="3"/>
      <c r="BJ58" s="9"/>
    </row>
    <row r="59" spans="1:62" ht="15" customHeight="1" x14ac:dyDescent="0.35">
      <c r="F59" s="14">
        <f t="shared" si="15"/>
        <v>0</v>
      </c>
      <c r="G59" s="14">
        <f t="shared" si="16"/>
        <v>0</v>
      </c>
      <c r="AJ59" s="3"/>
      <c r="AW59" s="3">
        <f>AW38-AW52</f>
        <v>-1244.9175320139984</v>
      </c>
      <c r="BB59" s="3"/>
      <c r="BC59" s="3"/>
      <c r="BJ59" s="9"/>
    </row>
    <row r="60" spans="1:62" ht="15" customHeight="1" x14ac:dyDescent="0.35">
      <c r="AW60" s="3">
        <f>AW41-AW55</f>
        <v>-7378.8736765195208</v>
      </c>
      <c r="BB60" s="3"/>
      <c r="BC60" s="3"/>
      <c r="BJ60" s="9"/>
    </row>
  </sheetData>
  <autoFilter ref="A1:AW59" xr:uid="{A8E4F31A-9CA6-441B-8C25-F78DB11DBE49}">
    <sortState xmlns:xlrd2="http://schemas.microsoft.com/office/spreadsheetml/2017/richdata2" ref="A2:AW59">
      <sortCondition ref="A1:A5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BD7E4-839F-40BA-8566-DC2574C85533}">
  <dimension ref="A1:AG32"/>
  <sheetViews>
    <sheetView topLeftCell="I1" workbookViewId="0">
      <selection activeCell="AF1" sqref="AF1:AG15"/>
    </sheetView>
  </sheetViews>
  <sheetFormatPr defaultRowHeight="14.5" x14ac:dyDescent="0.35"/>
  <cols>
    <col min="1" max="1" width="13.453125" customWidth="1"/>
    <col min="3" max="5" width="12.7265625" bestFit="1" customWidth="1"/>
    <col min="6" max="6" width="11.1796875" bestFit="1" customWidth="1"/>
    <col min="7" max="7" width="10.1796875" bestFit="1" customWidth="1"/>
    <col min="8" max="9" width="12.7265625" bestFit="1" customWidth="1"/>
    <col min="10" max="11" width="10.1796875" bestFit="1" customWidth="1"/>
    <col min="12" max="13" width="12.7265625" bestFit="1" customWidth="1"/>
    <col min="19" max="20" width="10.1796875" bestFit="1" customWidth="1"/>
    <col min="21" max="21" width="11.1796875" bestFit="1" customWidth="1"/>
    <col min="22" max="24" width="10.1796875" bestFit="1" customWidth="1"/>
    <col min="25" max="25" width="9.1796875" bestFit="1" customWidth="1"/>
    <col min="26" max="26" width="11.1796875" bestFit="1" customWidth="1"/>
    <col min="27" max="27" width="9.1796875" bestFit="1" customWidth="1"/>
    <col min="28" max="29" width="10.1796875" bestFit="1" customWidth="1"/>
    <col min="30" max="30" width="11.1796875" bestFit="1" customWidth="1"/>
    <col min="31" max="31" width="8.81640625" bestFit="1" customWidth="1"/>
  </cols>
  <sheetData>
    <row r="1" spans="1:33" s="22" customFormat="1" ht="87" x14ac:dyDescent="0.3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64</v>
      </c>
      <c r="G1" s="22" t="s">
        <v>65</v>
      </c>
      <c r="H1" s="22" t="s">
        <v>5</v>
      </c>
      <c r="I1" s="22" t="s">
        <v>6</v>
      </c>
      <c r="J1" s="22" t="s">
        <v>81</v>
      </c>
      <c r="K1" s="22" t="s">
        <v>82</v>
      </c>
      <c r="L1" s="22" t="s">
        <v>83</v>
      </c>
      <c r="M1" s="22" t="s">
        <v>84</v>
      </c>
      <c r="N1" s="22" t="s">
        <v>9</v>
      </c>
      <c r="O1" s="22" t="s">
        <v>10</v>
      </c>
      <c r="P1" s="22" t="s">
        <v>13</v>
      </c>
      <c r="Q1" s="22" t="s">
        <v>11</v>
      </c>
      <c r="R1" s="22" t="s">
        <v>12</v>
      </c>
      <c r="S1" s="22" t="s">
        <v>71</v>
      </c>
      <c r="T1" s="22" t="s">
        <v>72</v>
      </c>
      <c r="U1" s="22" t="s">
        <v>74</v>
      </c>
      <c r="V1" s="22" t="s">
        <v>68</v>
      </c>
      <c r="W1" s="22" t="s">
        <v>69</v>
      </c>
      <c r="X1" s="22" t="s">
        <v>73</v>
      </c>
      <c r="Y1" s="22" t="s">
        <v>70</v>
      </c>
      <c r="Z1" s="22" t="s">
        <v>85</v>
      </c>
      <c r="AA1" s="22" t="s">
        <v>75</v>
      </c>
      <c r="AB1" s="22" t="s">
        <v>76</v>
      </c>
      <c r="AC1" s="22" t="s">
        <v>77</v>
      </c>
      <c r="AD1" s="22" t="s">
        <v>78</v>
      </c>
      <c r="AE1" s="22" t="s">
        <v>86</v>
      </c>
      <c r="AF1" s="22" t="s">
        <v>79</v>
      </c>
      <c r="AG1" s="22" t="s">
        <v>80</v>
      </c>
    </row>
    <row r="2" spans="1:33" x14ac:dyDescent="0.35">
      <c r="A2" t="s">
        <v>46</v>
      </c>
      <c r="B2" t="s">
        <v>47</v>
      </c>
      <c r="C2">
        <v>69759</v>
      </c>
      <c r="D2">
        <v>46395</v>
      </c>
      <c r="E2">
        <v>23364</v>
      </c>
      <c r="F2" s="23">
        <v>7781</v>
      </c>
      <c r="G2" s="23">
        <v>2830</v>
      </c>
      <c r="H2" s="23">
        <v>38614</v>
      </c>
      <c r="I2" s="23">
        <v>20534</v>
      </c>
      <c r="J2" s="23">
        <v>608</v>
      </c>
      <c r="K2" s="23">
        <v>1525</v>
      </c>
      <c r="L2" s="23">
        <v>38006</v>
      </c>
      <c r="M2" s="23">
        <v>19009</v>
      </c>
      <c r="N2" s="21">
        <v>1.2999999999999999E-2</v>
      </c>
      <c r="O2" s="21">
        <v>6.5000000000000002E-2</v>
      </c>
      <c r="P2" s="21">
        <v>3.1E-2</v>
      </c>
      <c r="Q2" s="21">
        <v>1.4999999999999999E-2</v>
      </c>
      <c r="R2" s="21">
        <v>7.3999999999999996E-2</v>
      </c>
      <c r="S2" s="23">
        <v>-641.07145111199497</v>
      </c>
      <c r="T2" s="23">
        <v>-267.07248281680222</v>
      </c>
      <c r="U2" s="23">
        <v>-908.1439339287972</v>
      </c>
      <c r="V2" s="23">
        <v>237.03146718249627</v>
      </c>
      <c r="W2" s="23">
        <v>216.44215832170028</v>
      </c>
      <c r="X2" s="23">
        <v>453.47362550419655</v>
      </c>
      <c r="Y2" s="23">
        <v>32.569493909999998</v>
      </c>
      <c r="Z2" s="23">
        <v>-422.10081451460064</v>
      </c>
      <c r="AA2" s="23">
        <v>1461</v>
      </c>
      <c r="AB2" s="23">
        <v>75.039983929498703</v>
      </c>
      <c r="AC2" s="23">
        <v>176.06083058510194</v>
      </c>
      <c r="AD2" s="23">
        <v>1290</v>
      </c>
      <c r="AE2" s="21">
        <f t="shared" ref="AE2:AE15" si="0">(AD2/C2)</f>
        <v>1.8492237560744852E-2</v>
      </c>
      <c r="AF2" s="9">
        <v>1181</v>
      </c>
      <c r="AG2" s="3">
        <v>2471</v>
      </c>
    </row>
    <row r="3" spans="1:33" x14ac:dyDescent="0.35">
      <c r="A3" t="s">
        <v>46</v>
      </c>
      <c r="B3" t="s">
        <v>48</v>
      </c>
      <c r="C3">
        <v>164885</v>
      </c>
      <c r="D3">
        <v>125380</v>
      </c>
      <c r="E3">
        <v>39505</v>
      </c>
      <c r="F3" s="23">
        <v>44011</v>
      </c>
      <c r="G3" s="23">
        <v>14017</v>
      </c>
      <c r="H3" s="23">
        <v>81369</v>
      </c>
      <c r="I3" s="23">
        <v>25488</v>
      </c>
      <c r="J3" s="23">
        <v>1168</v>
      </c>
      <c r="K3" s="23">
        <v>2321</v>
      </c>
      <c r="L3" s="23">
        <v>80201</v>
      </c>
      <c r="M3" s="23">
        <v>23167</v>
      </c>
      <c r="N3" s="21">
        <v>8.9999999999999993E-3</v>
      </c>
      <c r="O3" s="21">
        <v>5.8999999999999997E-2</v>
      </c>
      <c r="P3" s="21">
        <v>2.1000000000000001E-2</v>
      </c>
      <c r="Q3" s="21">
        <v>1.4999999999999999E-2</v>
      </c>
      <c r="R3" s="21">
        <v>7.3999999999999996E-2</v>
      </c>
      <c r="S3" s="23">
        <v>-5029.1875300239917</v>
      </c>
      <c r="T3" s="23">
        <v>-932.40357863210011</v>
      </c>
      <c r="U3" s="23">
        <v>-5961.5911086560918</v>
      </c>
      <c r="V3" s="23">
        <v>1105.1377282723988</v>
      </c>
      <c r="W3" s="23">
        <v>960.70122981920099</v>
      </c>
      <c r="X3" s="23">
        <v>2065.8389580916</v>
      </c>
      <c r="Y3" s="23">
        <v>78.658400389999997</v>
      </c>
      <c r="Z3" s="23">
        <v>-3817.093750174492</v>
      </c>
      <c r="AA3" s="23">
        <v>6134</v>
      </c>
      <c r="AB3" s="23">
        <v>449.0498017515929</v>
      </c>
      <c r="AC3" s="23">
        <v>363.04394842289912</v>
      </c>
      <c r="AD3" s="23">
        <v>3129.0000000000009</v>
      </c>
      <c r="AE3" s="21">
        <f t="shared" si="0"/>
        <v>1.8976862661855238E-2</v>
      </c>
      <c r="AF3" s="9">
        <v>1395.9999999999995</v>
      </c>
      <c r="AG3" s="9">
        <v>4525</v>
      </c>
    </row>
    <row r="4" spans="1:33" x14ac:dyDescent="0.35">
      <c r="A4" t="s">
        <v>46</v>
      </c>
      <c r="B4" t="s">
        <v>49</v>
      </c>
      <c r="C4">
        <v>245865</v>
      </c>
      <c r="D4">
        <v>151926</v>
      </c>
      <c r="E4">
        <v>93939</v>
      </c>
      <c r="F4" s="23">
        <v>4826</v>
      </c>
      <c r="G4" s="23">
        <v>3114</v>
      </c>
      <c r="H4" s="23">
        <v>147100</v>
      </c>
      <c r="I4" s="23">
        <v>90825</v>
      </c>
      <c r="J4" s="23">
        <v>1396</v>
      </c>
      <c r="K4" s="23">
        <v>4017</v>
      </c>
      <c r="L4" s="23">
        <v>145704</v>
      </c>
      <c r="M4" s="23">
        <v>86808</v>
      </c>
      <c r="N4" s="21">
        <v>8.9999999999999993E-3</v>
      </c>
      <c r="O4" s="21">
        <v>4.2999999999999997E-2</v>
      </c>
      <c r="P4" s="21">
        <v>2.1999999999999999E-2</v>
      </c>
      <c r="Q4" s="21">
        <v>1.4999999999999999E-2</v>
      </c>
      <c r="R4" s="21">
        <v>7.3999999999999996E-2</v>
      </c>
      <c r="S4" s="23">
        <v>9436.1973128549871</v>
      </c>
      <c r="T4" s="23">
        <v>3054.3069101881847</v>
      </c>
      <c r="U4" s="23">
        <v>12490.504223043172</v>
      </c>
      <c r="V4" s="23">
        <v>1154.3649944780045</v>
      </c>
      <c r="W4" s="23">
        <v>1648.3848102160018</v>
      </c>
      <c r="X4" s="23">
        <v>2802.7498046940063</v>
      </c>
      <c r="Y4" s="23">
        <v>565.66451219999999</v>
      </c>
      <c r="Z4" s="23">
        <v>15858.918539937178</v>
      </c>
      <c r="AA4" s="23">
        <v>0</v>
      </c>
      <c r="AB4" s="23">
        <v>1118.4376926670084</v>
      </c>
      <c r="AC4" s="23">
        <v>3571.6437673958135</v>
      </c>
      <c r="AD4" s="23">
        <v>20549</v>
      </c>
      <c r="AE4" s="21">
        <f t="shared" si="0"/>
        <v>8.3578386512923764E-2</v>
      </c>
      <c r="AF4" s="9">
        <v>4356</v>
      </c>
      <c r="AG4" s="9">
        <v>24905</v>
      </c>
    </row>
    <row r="5" spans="1:33" x14ac:dyDescent="0.35">
      <c r="A5" t="s">
        <v>46</v>
      </c>
      <c r="B5" t="s">
        <v>50</v>
      </c>
      <c r="C5">
        <v>34345</v>
      </c>
      <c r="D5">
        <v>23274</v>
      </c>
      <c r="E5">
        <v>11071</v>
      </c>
      <c r="F5" s="23">
        <v>1750</v>
      </c>
      <c r="G5" s="23">
        <v>576</v>
      </c>
      <c r="H5" s="23">
        <v>21524</v>
      </c>
      <c r="I5" s="23">
        <v>10495</v>
      </c>
      <c r="J5" s="23">
        <v>240</v>
      </c>
      <c r="K5" s="23">
        <v>456</v>
      </c>
      <c r="L5" s="23">
        <v>21284</v>
      </c>
      <c r="M5" s="23">
        <v>10039</v>
      </c>
      <c r="N5" s="21">
        <v>0.01</v>
      </c>
      <c r="O5" s="21">
        <v>4.1000000000000002E-2</v>
      </c>
      <c r="P5" s="21">
        <v>0.02</v>
      </c>
      <c r="Q5" s="21">
        <v>1.4999999999999999E-2</v>
      </c>
      <c r="R5" s="21">
        <v>7.3999999999999996E-2</v>
      </c>
      <c r="S5" s="23">
        <v>-343.06918882249738</v>
      </c>
      <c r="T5" s="23">
        <v>-481.7636430190596</v>
      </c>
      <c r="U5" s="23">
        <v>-824.83283184155698</v>
      </c>
      <c r="V5" s="23">
        <v>352.13577601439829</v>
      </c>
      <c r="W5" s="23">
        <v>145.47926086988042</v>
      </c>
      <c r="X5" s="23">
        <v>497.61503688427871</v>
      </c>
      <c r="Y5" s="23">
        <v>38.407422060000002</v>
      </c>
      <c r="Z5" s="23">
        <v>-288.81037289727828</v>
      </c>
      <c r="AA5" s="23">
        <v>29</v>
      </c>
      <c r="AB5" s="23">
        <v>114.93341280809909</v>
      </c>
      <c r="AC5" s="23">
        <v>355.87696008917919</v>
      </c>
      <c r="AD5" s="23">
        <v>210.99999999999994</v>
      </c>
      <c r="AE5" s="21">
        <f t="shared" si="0"/>
        <v>6.1435434561071464E-3</v>
      </c>
      <c r="AF5" s="9">
        <v>898</v>
      </c>
      <c r="AG5" s="9">
        <v>1109</v>
      </c>
    </row>
    <row r="6" spans="1:33" x14ac:dyDescent="0.35">
      <c r="A6" t="s">
        <v>46</v>
      </c>
      <c r="B6" t="s">
        <v>51</v>
      </c>
      <c r="C6">
        <v>1426101</v>
      </c>
      <c r="D6">
        <v>774105</v>
      </c>
      <c r="E6">
        <v>651996</v>
      </c>
      <c r="F6" s="23">
        <v>23723</v>
      </c>
      <c r="G6" s="23">
        <v>20335</v>
      </c>
      <c r="H6" s="23">
        <v>750382</v>
      </c>
      <c r="I6" s="23">
        <v>631661</v>
      </c>
      <c r="J6" s="23">
        <v>6180</v>
      </c>
      <c r="K6" s="23">
        <v>31253</v>
      </c>
      <c r="L6" s="23">
        <v>744202</v>
      </c>
      <c r="M6" s="23">
        <v>600408</v>
      </c>
      <c r="N6" s="21">
        <v>8.0000000000000002E-3</v>
      </c>
      <c r="O6" s="21">
        <v>4.8000000000000001E-2</v>
      </c>
      <c r="P6" s="21">
        <v>2.5999999999999999E-2</v>
      </c>
      <c r="Q6" s="21">
        <v>1.4999999999999999E-2</v>
      </c>
      <c r="R6" s="21">
        <v>7.3999999999999996E-2</v>
      </c>
      <c r="S6" s="23">
        <v>45752.190714054974</v>
      </c>
      <c r="T6" s="23">
        <v>20151.874977353145</v>
      </c>
      <c r="U6" s="23">
        <v>65904.065691408119</v>
      </c>
      <c r="V6" s="23">
        <v>8321.9154279739596</v>
      </c>
      <c r="W6" s="23">
        <v>15095.580844932887</v>
      </c>
      <c r="X6" s="23">
        <v>23417.496272906847</v>
      </c>
      <c r="Y6" s="23">
        <v>3981.467001</v>
      </c>
      <c r="Z6" s="23">
        <v>93303.028965314967</v>
      </c>
      <c r="AA6" s="23">
        <v>0</v>
      </c>
      <c r="AB6" s="23">
        <v>6574.8938579710666</v>
      </c>
      <c r="AC6" s="23">
        <v>21245.077176713967</v>
      </c>
      <c r="AD6" s="23">
        <v>121123</v>
      </c>
      <c r="AE6" s="21">
        <f t="shared" si="0"/>
        <v>8.4932974592963617E-2</v>
      </c>
      <c r="AF6" s="9">
        <v>15403</v>
      </c>
      <c r="AG6" s="9">
        <v>136526</v>
      </c>
    </row>
    <row r="7" spans="1:33" x14ac:dyDescent="0.35">
      <c r="A7" t="s">
        <v>46</v>
      </c>
      <c r="B7" t="s">
        <v>52</v>
      </c>
      <c r="C7">
        <v>103566</v>
      </c>
      <c r="D7">
        <v>68961</v>
      </c>
      <c r="E7">
        <v>34605</v>
      </c>
      <c r="F7" s="23">
        <v>3067</v>
      </c>
      <c r="G7" s="23">
        <v>1298</v>
      </c>
      <c r="H7" s="23">
        <v>65894</v>
      </c>
      <c r="I7" s="23">
        <v>33307</v>
      </c>
      <c r="J7" s="23">
        <v>689</v>
      </c>
      <c r="K7" s="23">
        <v>1626</v>
      </c>
      <c r="L7" s="23">
        <v>65205</v>
      </c>
      <c r="M7" s="23">
        <v>31681</v>
      </c>
      <c r="N7" s="21">
        <v>0.01</v>
      </c>
      <c r="O7" s="21">
        <v>4.7E-2</v>
      </c>
      <c r="P7" s="21">
        <v>2.1999999999999999E-2</v>
      </c>
      <c r="Q7" s="21">
        <v>1.4999999999999999E-2</v>
      </c>
      <c r="R7" s="21">
        <v>7.3999999999999996E-2</v>
      </c>
      <c r="S7" s="23">
        <v>2175.0298490076821</v>
      </c>
      <c r="T7" s="23">
        <v>345.0524207521994</v>
      </c>
      <c r="U7" s="23">
        <v>2520.0822697598815</v>
      </c>
      <c r="V7" s="23">
        <v>1157.0599692975084</v>
      </c>
      <c r="W7" s="23">
        <v>1106.2049030411006</v>
      </c>
      <c r="X7" s="23">
        <v>2263.2648723386092</v>
      </c>
      <c r="Y7" s="23">
        <v>136.7304225</v>
      </c>
      <c r="Z7" s="23">
        <v>4920.0775645984904</v>
      </c>
      <c r="AA7" s="23">
        <v>0</v>
      </c>
      <c r="AB7" s="23">
        <v>417.91018169480958</v>
      </c>
      <c r="AC7" s="23">
        <v>1026.0122537067</v>
      </c>
      <c r="AD7" s="23">
        <v>6364</v>
      </c>
      <c r="AE7" s="21">
        <f t="shared" si="0"/>
        <v>6.1448738002819456E-2</v>
      </c>
      <c r="AF7" s="9">
        <v>1712</v>
      </c>
      <c r="AG7" s="9">
        <v>8076</v>
      </c>
    </row>
    <row r="8" spans="1:33" x14ac:dyDescent="0.35">
      <c r="A8" t="s">
        <v>46</v>
      </c>
      <c r="B8" t="s">
        <v>53</v>
      </c>
      <c r="C8">
        <v>17530</v>
      </c>
      <c r="D8">
        <v>12190</v>
      </c>
      <c r="E8">
        <v>5340</v>
      </c>
      <c r="F8" s="23">
        <v>5766</v>
      </c>
      <c r="G8" s="23">
        <v>2491</v>
      </c>
      <c r="H8" s="23">
        <v>6424</v>
      </c>
      <c r="I8" s="23">
        <v>2849</v>
      </c>
      <c r="J8" s="23">
        <v>63</v>
      </c>
      <c r="K8" s="23">
        <v>278</v>
      </c>
      <c r="L8" s="23">
        <v>6361</v>
      </c>
      <c r="M8" s="23">
        <v>2571</v>
      </c>
      <c r="N8" s="21">
        <v>5.0000000000000001E-3</v>
      </c>
      <c r="O8" s="21">
        <v>5.1999999999999998E-2</v>
      </c>
      <c r="P8" s="21">
        <v>1.9E-2</v>
      </c>
      <c r="Q8" s="21">
        <v>1.4999999999999999E-2</v>
      </c>
      <c r="R8" s="21">
        <v>7.3999999999999996E-2</v>
      </c>
      <c r="S8" s="23">
        <v>-33.865220220381161</v>
      </c>
      <c r="T8" s="23">
        <v>24.955390769990345</v>
      </c>
      <c r="U8" s="23">
        <v>-8.9098294503908164</v>
      </c>
      <c r="V8" s="23">
        <v>232.09213279183041</v>
      </c>
      <c r="W8" s="23">
        <v>197.03296961519982</v>
      </c>
      <c r="X8" s="23">
        <v>429.12510240703023</v>
      </c>
      <c r="Y8" s="23">
        <v>0</v>
      </c>
      <c r="Z8" s="23">
        <v>420.21527295663941</v>
      </c>
      <c r="AA8" s="23">
        <v>175.3</v>
      </c>
      <c r="AB8" s="23">
        <v>76.773087428550753</v>
      </c>
      <c r="AC8" s="23">
        <v>67.011639614809837</v>
      </c>
      <c r="AD8" s="23">
        <v>739.3</v>
      </c>
      <c r="AE8" s="21">
        <f t="shared" si="0"/>
        <v>4.2173416999429544E-2</v>
      </c>
      <c r="AF8" s="9">
        <v>52</v>
      </c>
      <c r="AG8" s="9">
        <v>791.3</v>
      </c>
    </row>
    <row r="9" spans="1:33" x14ac:dyDescent="0.35">
      <c r="A9" t="s">
        <v>46</v>
      </c>
      <c r="B9" t="s">
        <v>54</v>
      </c>
      <c r="C9">
        <v>143944</v>
      </c>
      <c r="D9">
        <v>87847</v>
      </c>
      <c r="E9">
        <v>56097</v>
      </c>
      <c r="F9" s="23">
        <v>2839</v>
      </c>
      <c r="G9" s="23">
        <v>1480</v>
      </c>
      <c r="H9" s="23">
        <v>85008</v>
      </c>
      <c r="I9" s="23">
        <v>54617</v>
      </c>
      <c r="J9" s="23">
        <v>669</v>
      </c>
      <c r="K9" s="23">
        <v>2353</v>
      </c>
      <c r="L9" s="23">
        <v>84339</v>
      </c>
      <c r="M9" s="23">
        <v>52264</v>
      </c>
      <c r="N9" s="21">
        <v>8.0000000000000002E-3</v>
      </c>
      <c r="O9" s="21">
        <v>4.2000000000000003E-2</v>
      </c>
      <c r="P9" s="21">
        <v>2.1000000000000001E-2</v>
      </c>
      <c r="Q9" s="21">
        <v>1.4999999999999999E-2</v>
      </c>
      <c r="R9" s="21">
        <v>7.3999999999999996E-2</v>
      </c>
      <c r="S9" s="23">
        <v>7298.0147888591018</v>
      </c>
      <c r="T9" s="23">
        <v>4033.9241295102984</v>
      </c>
      <c r="U9" s="23">
        <v>11331.9389183694</v>
      </c>
      <c r="V9" s="23">
        <v>1641.6859877423994</v>
      </c>
      <c r="W9" s="23">
        <v>2809.5810731908987</v>
      </c>
      <c r="X9" s="23">
        <v>4451.2670609332981</v>
      </c>
      <c r="Y9" s="23">
        <v>273.15358570000001</v>
      </c>
      <c r="Z9" s="23">
        <v>16056.359565002698</v>
      </c>
      <c r="AA9" s="23">
        <v>0</v>
      </c>
      <c r="AB9" s="23">
        <v>780.29922339849873</v>
      </c>
      <c r="AC9" s="23">
        <v>2615.3412115988031</v>
      </c>
      <c r="AD9" s="23">
        <v>19452.000000000004</v>
      </c>
      <c r="AE9" s="21">
        <f t="shared" si="0"/>
        <v>0.13513588617795813</v>
      </c>
      <c r="AF9" s="9">
        <v>1764</v>
      </c>
      <c r="AG9" s="9">
        <v>21216.000000000004</v>
      </c>
    </row>
    <row r="10" spans="1:33" x14ac:dyDescent="0.35">
      <c r="A10" t="s">
        <v>46</v>
      </c>
      <c r="B10" t="s">
        <v>55</v>
      </c>
      <c r="C10">
        <v>117872</v>
      </c>
      <c r="D10">
        <v>77046</v>
      </c>
      <c r="E10">
        <v>40826</v>
      </c>
      <c r="F10" s="23">
        <v>1738</v>
      </c>
      <c r="G10" s="23">
        <v>990</v>
      </c>
      <c r="H10" s="23">
        <v>75308</v>
      </c>
      <c r="I10" s="23">
        <v>39836</v>
      </c>
      <c r="J10" s="23">
        <v>514</v>
      </c>
      <c r="K10" s="23">
        <v>1866</v>
      </c>
      <c r="L10" s="23">
        <v>74794</v>
      </c>
      <c r="M10" s="23">
        <v>37970</v>
      </c>
      <c r="N10" s="21">
        <v>7.0000000000000001E-3</v>
      </c>
      <c r="O10" s="21">
        <v>4.5999999999999999E-2</v>
      </c>
      <c r="P10" s="21">
        <v>0.02</v>
      </c>
      <c r="Q10" s="21">
        <v>1.4999999999999999E-2</v>
      </c>
      <c r="R10" s="21">
        <v>7.3999999999999996E-2</v>
      </c>
      <c r="S10" s="23">
        <v>4874.3177269659936</v>
      </c>
      <c r="T10" s="23">
        <v>485.76757848399575</v>
      </c>
      <c r="U10" s="23">
        <v>5360.0853054499894</v>
      </c>
      <c r="V10" s="23">
        <v>1369.0417936068989</v>
      </c>
      <c r="W10" s="23">
        <v>690.09425439090364</v>
      </c>
      <c r="X10" s="23">
        <v>2059.1360479978025</v>
      </c>
      <c r="Y10" s="23">
        <v>384.07422059999999</v>
      </c>
      <c r="Z10" s="23">
        <v>7803.2955740477919</v>
      </c>
      <c r="AA10" s="23">
        <v>0</v>
      </c>
      <c r="AB10" s="23">
        <v>779.64047942710749</v>
      </c>
      <c r="AC10" s="23">
        <v>1243.0639465251006</v>
      </c>
      <c r="AD10" s="23">
        <v>9826</v>
      </c>
      <c r="AE10" s="21">
        <f t="shared" si="0"/>
        <v>8.3361612596715082E-2</v>
      </c>
      <c r="AF10" s="9">
        <v>1278</v>
      </c>
      <c r="AG10" s="9">
        <v>11104</v>
      </c>
    </row>
    <row r="11" spans="1:33" x14ac:dyDescent="0.35">
      <c r="A11" t="s">
        <v>46</v>
      </c>
      <c r="B11" t="s">
        <v>56</v>
      </c>
      <c r="C11">
        <v>12169</v>
      </c>
      <c r="D11">
        <v>6983</v>
      </c>
      <c r="E11">
        <v>5186</v>
      </c>
      <c r="F11" s="23">
        <v>3648</v>
      </c>
      <c r="G11" s="23">
        <v>2709</v>
      </c>
      <c r="H11" s="23">
        <v>3335</v>
      </c>
      <c r="I11" s="23">
        <v>2477</v>
      </c>
      <c r="J11" s="23">
        <v>63</v>
      </c>
      <c r="K11" s="23">
        <v>271</v>
      </c>
      <c r="L11" s="23">
        <v>3272</v>
      </c>
      <c r="M11" s="23">
        <v>2206</v>
      </c>
      <c r="N11" s="21">
        <v>8.9999999999999993E-3</v>
      </c>
      <c r="O11" s="21">
        <v>5.1999999999999998E-2</v>
      </c>
      <c r="P11" s="21">
        <v>2.7E-2</v>
      </c>
      <c r="Q11" s="21">
        <v>1.4999999999999999E-2</v>
      </c>
      <c r="R11" s="21">
        <v>7.3999999999999996E-2</v>
      </c>
      <c r="S11" s="23">
        <v>382.54632618257983</v>
      </c>
      <c r="T11" s="23">
        <v>104.52788597290987</v>
      </c>
      <c r="U11" s="23">
        <v>487.0742121554897</v>
      </c>
      <c r="V11" s="23">
        <v>224.7832401552896</v>
      </c>
      <c r="W11" s="23">
        <v>203.23772326572998</v>
      </c>
      <c r="X11" s="23">
        <v>428.02096342101959</v>
      </c>
      <c r="Y11" s="23">
        <v>0</v>
      </c>
      <c r="Z11" s="23">
        <v>915.09517557650929</v>
      </c>
      <c r="AA11" s="23">
        <v>121.69</v>
      </c>
      <c r="AB11" s="23">
        <v>36.670433662130563</v>
      </c>
      <c r="AC11" s="23">
        <v>61.234390761360146</v>
      </c>
      <c r="AD11" s="23">
        <v>1134.69</v>
      </c>
      <c r="AE11" s="21">
        <f t="shared" si="0"/>
        <v>9.3244309310543186E-2</v>
      </c>
      <c r="AF11" s="9">
        <v>89</v>
      </c>
      <c r="AG11" s="9">
        <v>1223.69</v>
      </c>
    </row>
    <row r="12" spans="1:33" x14ac:dyDescent="0.35">
      <c r="A12" t="s">
        <v>46</v>
      </c>
      <c r="B12" t="s">
        <v>57</v>
      </c>
      <c r="C12">
        <v>120088</v>
      </c>
      <c r="D12">
        <v>84317</v>
      </c>
      <c r="E12">
        <v>35771</v>
      </c>
      <c r="F12" s="23">
        <v>3517</v>
      </c>
      <c r="G12" s="23">
        <v>1217</v>
      </c>
      <c r="H12" s="23">
        <v>80800</v>
      </c>
      <c r="I12" s="23">
        <v>34554</v>
      </c>
      <c r="J12" s="23">
        <v>763</v>
      </c>
      <c r="K12" s="23">
        <v>1687</v>
      </c>
      <c r="L12" s="23">
        <v>80037</v>
      </c>
      <c r="M12" s="23">
        <v>32867</v>
      </c>
      <c r="N12" s="21">
        <v>8.9999999999999993E-3</v>
      </c>
      <c r="O12" s="21">
        <v>4.7E-2</v>
      </c>
      <c r="P12" s="21">
        <v>0.02</v>
      </c>
      <c r="Q12" s="21">
        <v>1.4999999999999999E-2</v>
      </c>
      <c r="R12" s="21">
        <v>7.3999999999999996E-2</v>
      </c>
      <c r="S12" s="23">
        <v>4031.1303898086917</v>
      </c>
      <c r="T12" s="23">
        <v>997.80576821560317</v>
      </c>
      <c r="U12" s="23">
        <v>5028.9361580242949</v>
      </c>
      <c r="V12" s="23">
        <v>1187.2100825398084</v>
      </c>
      <c r="W12" s="23">
        <v>1044.5753433475982</v>
      </c>
      <c r="X12" s="23">
        <v>2231.7854258874067</v>
      </c>
      <c r="Y12" s="23">
        <v>293.43270460000002</v>
      </c>
      <c r="Z12" s="23">
        <v>7554.1542885117015</v>
      </c>
      <c r="AA12" s="23">
        <v>0</v>
      </c>
      <c r="AB12" s="23">
        <v>623.65952765149996</v>
      </c>
      <c r="AC12" s="23">
        <v>1121.1861838367986</v>
      </c>
      <c r="AD12" s="23">
        <v>9299</v>
      </c>
      <c r="AE12" s="21">
        <f t="shared" si="0"/>
        <v>7.7434881087202714E-2</v>
      </c>
      <c r="AF12" s="9">
        <v>1030</v>
      </c>
      <c r="AG12" s="9">
        <v>10329</v>
      </c>
    </row>
    <row r="13" spans="1:33" x14ac:dyDescent="0.35">
      <c r="A13" t="s">
        <v>46</v>
      </c>
      <c r="B13" t="s">
        <v>58</v>
      </c>
      <c r="C13">
        <v>263278</v>
      </c>
      <c r="D13">
        <v>160614</v>
      </c>
      <c r="E13">
        <v>102664</v>
      </c>
      <c r="F13" s="23">
        <v>6175</v>
      </c>
      <c r="G13" s="23">
        <v>3654</v>
      </c>
      <c r="H13" s="23">
        <v>154439</v>
      </c>
      <c r="I13" s="23">
        <v>99010</v>
      </c>
      <c r="J13" s="23">
        <v>1763</v>
      </c>
      <c r="K13" s="23">
        <v>4882</v>
      </c>
      <c r="L13" s="23">
        <v>152676</v>
      </c>
      <c r="M13" s="23">
        <v>94128</v>
      </c>
      <c r="N13" s="21">
        <v>1.0999999999999999E-2</v>
      </c>
      <c r="O13" s="21">
        <v>4.8000000000000001E-2</v>
      </c>
      <c r="P13" s="21">
        <v>2.5000000000000001E-2</v>
      </c>
      <c r="Q13" s="21">
        <v>1.4999999999999999E-2</v>
      </c>
      <c r="R13" s="21">
        <v>7.3999999999999996E-2</v>
      </c>
      <c r="S13" s="23">
        <v>2828.65767636901</v>
      </c>
      <c r="T13" s="23">
        <v>71.492654213405331</v>
      </c>
      <c r="U13" s="23">
        <v>2900.1503305824153</v>
      </c>
      <c r="V13" s="23">
        <v>1759.0388061569829</v>
      </c>
      <c r="W13" s="23">
        <v>3602.6597178644956</v>
      </c>
      <c r="X13" s="23">
        <v>5361.6985240214781</v>
      </c>
      <c r="Y13" s="23">
        <v>731.27731610000001</v>
      </c>
      <c r="Z13" s="23">
        <v>8993.1261707038939</v>
      </c>
      <c r="AA13" s="23">
        <v>1673</v>
      </c>
      <c r="AB13" s="23">
        <v>729.30351747400709</v>
      </c>
      <c r="AC13" s="23">
        <v>3112.570311822099</v>
      </c>
      <c r="AD13" s="23">
        <v>14508</v>
      </c>
      <c r="AE13" s="21">
        <f t="shared" si="0"/>
        <v>5.5105249963916469E-2</v>
      </c>
      <c r="AF13" s="9">
        <v>7698</v>
      </c>
      <c r="AG13" s="9">
        <v>22206</v>
      </c>
    </row>
    <row r="14" spans="1:33" x14ac:dyDescent="0.35">
      <c r="A14" t="s">
        <v>46</v>
      </c>
      <c r="B14" t="s">
        <v>59</v>
      </c>
      <c r="C14">
        <v>279135</v>
      </c>
      <c r="D14">
        <v>174151</v>
      </c>
      <c r="E14">
        <v>104984</v>
      </c>
      <c r="F14" s="23">
        <v>8671</v>
      </c>
      <c r="G14" s="23">
        <v>4476</v>
      </c>
      <c r="H14" s="23">
        <v>165480</v>
      </c>
      <c r="I14" s="23">
        <v>100508</v>
      </c>
      <c r="J14" s="23">
        <v>1519</v>
      </c>
      <c r="K14" s="23">
        <v>4443</v>
      </c>
      <c r="L14" s="23">
        <v>163961</v>
      </c>
      <c r="M14" s="23">
        <v>96065</v>
      </c>
      <c r="N14" s="21">
        <v>8.9999999999999993E-3</v>
      </c>
      <c r="O14" s="21">
        <v>4.2000000000000003E-2</v>
      </c>
      <c r="P14" s="21">
        <v>2.1000000000000001E-2</v>
      </c>
      <c r="Q14" s="21">
        <v>1.4999999999999999E-2</v>
      </c>
      <c r="R14" s="21">
        <v>7.3999999999999996E-2</v>
      </c>
      <c r="S14" s="23">
        <v>5483.1014772159979</v>
      </c>
      <c r="T14" s="23">
        <v>-88.083950429689139</v>
      </c>
      <c r="U14" s="23">
        <v>5395.0175267863087</v>
      </c>
      <c r="V14" s="23">
        <v>1402.0794982299849</v>
      </c>
      <c r="W14" s="23">
        <v>2292.4718151466932</v>
      </c>
      <c r="X14" s="23">
        <v>3694.5513133766781</v>
      </c>
      <c r="Y14" s="23">
        <v>472.56492109999999</v>
      </c>
      <c r="Z14" s="23">
        <v>9562.1337612629868</v>
      </c>
      <c r="AA14" s="23">
        <v>0</v>
      </c>
      <c r="AB14" s="23">
        <v>1198.8190245540172</v>
      </c>
      <c r="AC14" s="23">
        <v>3437.047214182996</v>
      </c>
      <c r="AD14" s="23">
        <v>14198</v>
      </c>
      <c r="AE14" s="21">
        <f t="shared" si="0"/>
        <v>5.0864277141884753E-2</v>
      </c>
      <c r="AF14" s="9">
        <v>2943</v>
      </c>
      <c r="AG14" s="9">
        <v>17141</v>
      </c>
    </row>
    <row r="15" spans="1:33" x14ac:dyDescent="0.35">
      <c r="A15" t="s">
        <v>46</v>
      </c>
      <c r="B15" t="s">
        <v>60</v>
      </c>
      <c r="C15">
        <f>SUM(C2:C14)</f>
        <v>2998537</v>
      </c>
      <c r="D15">
        <f t="shared" ref="D15:M15" si="1">SUM(D2:D14)</f>
        <v>1793189</v>
      </c>
      <c r="E15">
        <f t="shared" si="1"/>
        <v>1205348</v>
      </c>
      <c r="F15" s="23">
        <f t="shared" si="1"/>
        <v>117512</v>
      </c>
      <c r="G15" s="23">
        <f t="shared" si="1"/>
        <v>59187</v>
      </c>
      <c r="H15" s="23">
        <f t="shared" si="1"/>
        <v>1675677</v>
      </c>
      <c r="I15" s="23">
        <f t="shared" si="1"/>
        <v>1146161</v>
      </c>
      <c r="J15" s="23">
        <f t="shared" si="1"/>
        <v>15635</v>
      </c>
      <c r="K15" s="23">
        <f t="shared" si="1"/>
        <v>56978</v>
      </c>
      <c r="L15" s="23">
        <f t="shared" si="1"/>
        <v>1660042</v>
      </c>
      <c r="M15" s="23">
        <f t="shared" si="1"/>
        <v>1089183</v>
      </c>
      <c r="N15" s="21">
        <f>J15/D15</f>
        <v>8.719103228940173E-3</v>
      </c>
      <c r="O15" s="21">
        <f>K15/E15</f>
        <v>4.7270995596292525E-2</v>
      </c>
      <c r="P15" s="21">
        <f>(J15+K15)/C15</f>
        <v>2.4216142738942358E-2</v>
      </c>
      <c r="Q15" s="21">
        <v>1.4999999999999999E-2</v>
      </c>
      <c r="R15" s="21">
        <v>7.3999999999999996E-2</v>
      </c>
      <c r="S15" s="23">
        <f>SUM(S2:S14)</f>
        <v>76213.992871140159</v>
      </c>
      <c r="T15" s="23">
        <f t="shared" ref="T15:AC15" si="2">SUM(T2:T14)</f>
        <v>27500.384060562086</v>
      </c>
      <c r="U15" s="23">
        <f t="shared" si="2"/>
        <v>103714.37693170224</v>
      </c>
      <c r="V15" s="23">
        <f t="shared" si="2"/>
        <v>20143.576904441958</v>
      </c>
      <c r="W15" s="23">
        <f t="shared" si="2"/>
        <v>30012.446104022296</v>
      </c>
      <c r="X15" s="23">
        <f t="shared" si="2"/>
        <v>50156.023008464254</v>
      </c>
      <c r="Y15" s="23">
        <f t="shared" si="2"/>
        <v>6988.0000001600001</v>
      </c>
      <c r="Z15" s="23">
        <f t="shared" si="2"/>
        <v>160858.39994032646</v>
      </c>
      <c r="AA15" s="23">
        <f t="shared" si="2"/>
        <v>9593.99</v>
      </c>
      <c r="AB15" s="23">
        <f t="shared" si="2"/>
        <v>12975.430224417887</v>
      </c>
      <c r="AC15" s="23">
        <f t="shared" si="2"/>
        <v>38395.169835255627</v>
      </c>
      <c r="AD15" s="23">
        <f>SUM(AD2:AD14)</f>
        <v>221822.99</v>
      </c>
      <c r="AE15" s="21">
        <f t="shared" si="0"/>
        <v>7.3977072819178147E-2</v>
      </c>
      <c r="AF15" s="9">
        <v>39800.000000000029</v>
      </c>
      <c r="AG15" s="9">
        <v>261622.99000000002</v>
      </c>
    </row>
    <row r="18" spans="1:31" ht="87" x14ac:dyDescent="0.35">
      <c r="A18" s="22" t="s">
        <v>0</v>
      </c>
      <c r="B18" s="22" t="s">
        <v>1</v>
      </c>
      <c r="C18" s="22" t="s">
        <v>2</v>
      </c>
      <c r="D18" s="22" t="s">
        <v>3</v>
      </c>
      <c r="E18" s="22" t="s">
        <v>4</v>
      </c>
      <c r="F18" s="22" t="s">
        <v>64</v>
      </c>
      <c r="G18" s="22" t="s">
        <v>65</v>
      </c>
      <c r="H18" s="22" t="s">
        <v>5</v>
      </c>
      <c r="I18" s="22" t="s">
        <v>6</v>
      </c>
      <c r="J18" s="22" t="s">
        <v>81</v>
      </c>
      <c r="K18" s="22" t="s">
        <v>82</v>
      </c>
      <c r="L18" s="22" t="s">
        <v>83</v>
      </c>
      <c r="M18" s="22" t="s">
        <v>84</v>
      </c>
      <c r="N18" s="22" t="s">
        <v>9</v>
      </c>
      <c r="O18" s="22" t="s">
        <v>10</v>
      </c>
      <c r="P18" s="22" t="s">
        <v>13</v>
      </c>
      <c r="Q18" s="22" t="s">
        <v>11</v>
      </c>
      <c r="R18" s="22" t="s">
        <v>12</v>
      </c>
      <c r="S18" s="22" t="s">
        <v>71</v>
      </c>
      <c r="T18" s="22" t="s">
        <v>72</v>
      </c>
      <c r="U18" s="22" t="s">
        <v>74</v>
      </c>
      <c r="V18" s="22" t="s">
        <v>68</v>
      </c>
      <c r="W18" s="22" t="s">
        <v>69</v>
      </c>
      <c r="X18" s="22" t="s">
        <v>73</v>
      </c>
      <c r="Y18" s="22" t="s">
        <v>70</v>
      </c>
      <c r="Z18" s="22" t="s">
        <v>85</v>
      </c>
      <c r="AA18" s="22" t="s">
        <v>75</v>
      </c>
      <c r="AB18" s="22" t="s">
        <v>76</v>
      </c>
      <c r="AC18" s="22" t="s">
        <v>77</v>
      </c>
      <c r="AD18" s="22" t="s">
        <v>78</v>
      </c>
      <c r="AE18" s="22" t="s">
        <v>86</v>
      </c>
    </row>
    <row r="19" spans="1:31" x14ac:dyDescent="0.35">
      <c r="A19" t="s">
        <v>46</v>
      </c>
      <c r="B19" t="s">
        <v>47</v>
      </c>
      <c r="C19" s="23">
        <v>69760</v>
      </c>
      <c r="D19" s="23">
        <v>46400</v>
      </c>
      <c r="E19" s="23">
        <v>23360</v>
      </c>
      <c r="F19" s="23">
        <v>7780</v>
      </c>
      <c r="G19" s="23">
        <v>2830</v>
      </c>
      <c r="H19" s="23">
        <v>38610</v>
      </c>
      <c r="I19" s="23">
        <v>20530</v>
      </c>
      <c r="J19" s="23">
        <v>610</v>
      </c>
      <c r="K19" s="23">
        <v>1530</v>
      </c>
      <c r="L19" s="23">
        <v>38010</v>
      </c>
      <c r="M19" s="23">
        <v>19010</v>
      </c>
      <c r="N19" s="21">
        <v>1.2999999999999999E-2</v>
      </c>
      <c r="O19" s="21">
        <v>6.5000000000000002E-2</v>
      </c>
      <c r="P19" s="21">
        <v>3.1E-2</v>
      </c>
      <c r="Q19" s="21">
        <v>1.4999999999999999E-2</v>
      </c>
      <c r="R19" s="21">
        <v>7.3999999999999996E-2</v>
      </c>
      <c r="S19" s="23">
        <v>-640</v>
      </c>
      <c r="T19" s="23">
        <v>-270</v>
      </c>
      <c r="U19" s="23">
        <v>-910</v>
      </c>
      <c r="V19" s="23">
        <v>240</v>
      </c>
      <c r="W19" s="23">
        <v>220</v>
      </c>
      <c r="X19" s="23">
        <v>450</v>
      </c>
      <c r="Y19" s="23">
        <v>30</v>
      </c>
      <c r="Z19" s="23">
        <v>-420</v>
      </c>
      <c r="AA19" s="23">
        <v>1460</v>
      </c>
      <c r="AB19" s="23">
        <v>80</v>
      </c>
      <c r="AC19" s="23">
        <v>180</v>
      </c>
      <c r="AD19" s="23">
        <v>1290</v>
      </c>
      <c r="AE19" s="21">
        <v>1.8499999999999999E-2</v>
      </c>
    </row>
    <row r="20" spans="1:31" x14ac:dyDescent="0.35">
      <c r="A20" t="s">
        <v>46</v>
      </c>
      <c r="B20" t="s">
        <v>48</v>
      </c>
      <c r="C20" s="23">
        <v>164890</v>
      </c>
      <c r="D20" s="23">
        <v>125380</v>
      </c>
      <c r="E20" s="23">
        <v>39510</v>
      </c>
      <c r="F20" s="23">
        <v>44010</v>
      </c>
      <c r="G20" s="23">
        <v>14020</v>
      </c>
      <c r="H20" s="23">
        <v>81370</v>
      </c>
      <c r="I20" s="23">
        <v>25490</v>
      </c>
      <c r="J20" s="23">
        <v>1170</v>
      </c>
      <c r="K20" s="23">
        <v>2320</v>
      </c>
      <c r="L20" s="23">
        <v>80200</v>
      </c>
      <c r="M20" s="23">
        <v>23170</v>
      </c>
      <c r="N20" s="21">
        <v>8.9999999999999993E-3</v>
      </c>
      <c r="O20" s="21">
        <v>5.8999999999999997E-2</v>
      </c>
      <c r="P20" s="21">
        <v>2.1000000000000001E-2</v>
      </c>
      <c r="Q20" s="21">
        <v>1.4999999999999999E-2</v>
      </c>
      <c r="R20" s="21">
        <v>7.3999999999999996E-2</v>
      </c>
      <c r="S20" s="23">
        <v>-5030</v>
      </c>
      <c r="T20" s="23">
        <v>-930</v>
      </c>
      <c r="U20" s="23">
        <v>-5960</v>
      </c>
      <c r="V20" s="23">
        <v>1110</v>
      </c>
      <c r="W20" s="23">
        <v>960</v>
      </c>
      <c r="X20" s="23">
        <v>2070</v>
      </c>
      <c r="Y20" s="23">
        <v>80</v>
      </c>
      <c r="Z20" s="23">
        <v>-3820</v>
      </c>
      <c r="AA20" s="23">
        <v>6130</v>
      </c>
      <c r="AB20" s="23">
        <v>450</v>
      </c>
      <c r="AC20" s="23">
        <v>360</v>
      </c>
      <c r="AD20" s="23">
        <v>3130</v>
      </c>
      <c r="AE20" s="21">
        <v>1.9E-2</v>
      </c>
    </row>
    <row r="21" spans="1:31" x14ac:dyDescent="0.35">
      <c r="A21" t="s">
        <v>46</v>
      </c>
      <c r="B21" t="s">
        <v>49</v>
      </c>
      <c r="C21" s="23">
        <v>245870</v>
      </c>
      <c r="D21" s="23">
        <v>151930</v>
      </c>
      <c r="E21" s="23">
        <v>93940</v>
      </c>
      <c r="F21" s="23">
        <v>4830</v>
      </c>
      <c r="G21" s="23">
        <v>3110</v>
      </c>
      <c r="H21" s="23">
        <v>147100</v>
      </c>
      <c r="I21" s="23">
        <v>90830</v>
      </c>
      <c r="J21" s="23">
        <v>1400</v>
      </c>
      <c r="K21" s="23">
        <v>4020</v>
      </c>
      <c r="L21" s="23">
        <v>145700</v>
      </c>
      <c r="M21" s="23">
        <v>86810</v>
      </c>
      <c r="N21" s="21">
        <v>8.9999999999999993E-3</v>
      </c>
      <c r="O21" s="21">
        <v>4.2999999999999997E-2</v>
      </c>
      <c r="P21" s="21">
        <v>2.1999999999999999E-2</v>
      </c>
      <c r="Q21" s="21">
        <v>1.4999999999999999E-2</v>
      </c>
      <c r="R21" s="21">
        <v>7.3999999999999996E-2</v>
      </c>
      <c r="S21" s="23">
        <v>9440</v>
      </c>
      <c r="T21" s="23">
        <v>3050</v>
      </c>
      <c r="U21" s="23">
        <v>12490</v>
      </c>
      <c r="V21" s="23">
        <v>1150</v>
      </c>
      <c r="W21" s="23">
        <v>1650</v>
      </c>
      <c r="X21" s="23">
        <v>2800</v>
      </c>
      <c r="Y21" s="23">
        <v>570</v>
      </c>
      <c r="Z21" s="23">
        <v>15860</v>
      </c>
      <c r="AA21" s="23">
        <v>0</v>
      </c>
      <c r="AB21" s="23">
        <v>1120</v>
      </c>
      <c r="AC21" s="23">
        <v>3570</v>
      </c>
      <c r="AD21" s="23">
        <v>20550</v>
      </c>
      <c r="AE21" s="21">
        <v>8.3599999999999994E-2</v>
      </c>
    </row>
    <row r="22" spans="1:31" x14ac:dyDescent="0.35">
      <c r="A22" t="s">
        <v>46</v>
      </c>
      <c r="B22" t="s">
        <v>50</v>
      </c>
      <c r="C22" s="23">
        <v>34350</v>
      </c>
      <c r="D22" s="23">
        <v>23270</v>
      </c>
      <c r="E22" s="23">
        <v>11070</v>
      </c>
      <c r="F22" s="23">
        <v>1750</v>
      </c>
      <c r="G22" s="23">
        <v>580</v>
      </c>
      <c r="H22" s="23">
        <v>21520</v>
      </c>
      <c r="I22" s="23">
        <v>10500</v>
      </c>
      <c r="J22" s="23">
        <v>240</v>
      </c>
      <c r="K22" s="23">
        <v>460</v>
      </c>
      <c r="L22" s="23">
        <v>21280</v>
      </c>
      <c r="M22" s="23">
        <v>10040</v>
      </c>
      <c r="N22" s="21">
        <v>0.01</v>
      </c>
      <c r="O22" s="21">
        <v>4.1000000000000002E-2</v>
      </c>
      <c r="P22" s="21">
        <v>0.02</v>
      </c>
      <c r="Q22" s="21">
        <v>1.4999999999999999E-2</v>
      </c>
      <c r="R22" s="21">
        <v>7.3999999999999996E-2</v>
      </c>
      <c r="S22" s="23">
        <v>-340</v>
      </c>
      <c r="T22" s="23">
        <v>-480</v>
      </c>
      <c r="U22" s="23">
        <v>-820</v>
      </c>
      <c r="V22" s="23">
        <v>350</v>
      </c>
      <c r="W22" s="23">
        <v>150</v>
      </c>
      <c r="X22" s="23">
        <v>500</v>
      </c>
      <c r="Y22" s="23">
        <v>40</v>
      </c>
      <c r="Z22" s="23">
        <v>-290</v>
      </c>
      <c r="AA22" s="23">
        <v>30</v>
      </c>
      <c r="AB22" s="23">
        <v>110</v>
      </c>
      <c r="AC22" s="23">
        <v>360</v>
      </c>
      <c r="AD22" s="23">
        <v>210</v>
      </c>
      <c r="AE22" s="21">
        <v>6.1000000000000004E-3</v>
      </c>
    </row>
    <row r="23" spans="1:31" x14ac:dyDescent="0.35">
      <c r="A23" t="s">
        <v>46</v>
      </c>
      <c r="B23" t="s">
        <v>51</v>
      </c>
      <c r="C23" s="23">
        <v>1426100</v>
      </c>
      <c r="D23" s="23">
        <v>774110</v>
      </c>
      <c r="E23" s="23">
        <v>652000</v>
      </c>
      <c r="F23" s="23">
        <v>23720</v>
      </c>
      <c r="G23" s="23">
        <v>20340</v>
      </c>
      <c r="H23" s="23">
        <v>750380</v>
      </c>
      <c r="I23" s="23">
        <v>631660</v>
      </c>
      <c r="J23" s="23">
        <v>6180</v>
      </c>
      <c r="K23" s="23">
        <v>31250</v>
      </c>
      <c r="L23" s="23">
        <v>744200</v>
      </c>
      <c r="M23" s="23">
        <v>600410</v>
      </c>
      <c r="N23" s="21">
        <v>8.0000000000000002E-3</v>
      </c>
      <c r="O23" s="21">
        <v>4.8000000000000001E-2</v>
      </c>
      <c r="P23" s="21">
        <v>2.5999999999999999E-2</v>
      </c>
      <c r="Q23" s="21">
        <v>1.4999999999999999E-2</v>
      </c>
      <c r="R23" s="21">
        <v>7.3999999999999996E-2</v>
      </c>
      <c r="S23" s="23">
        <v>45750</v>
      </c>
      <c r="T23" s="23">
        <v>20150</v>
      </c>
      <c r="U23" s="23">
        <v>65900</v>
      </c>
      <c r="V23" s="23">
        <v>8320</v>
      </c>
      <c r="W23" s="23">
        <v>15100</v>
      </c>
      <c r="X23" s="23">
        <v>23420</v>
      </c>
      <c r="Y23" s="23">
        <v>3980</v>
      </c>
      <c r="Z23" s="23">
        <v>93300</v>
      </c>
      <c r="AA23" s="23">
        <v>0</v>
      </c>
      <c r="AB23" s="23">
        <v>6570</v>
      </c>
      <c r="AC23" s="23">
        <v>21250</v>
      </c>
      <c r="AD23" s="23">
        <v>121120</v>
      </c>
      <c r="AE23" s="21">
        <v>8.4900000000000003E-2</v>
      </c>
    </row>
    <row r="24" spans="1:31" x14ac:dyDescent="0.35">
      <c r="A24" t="s">
        <v>46</v>
      </c>
      <c r="B24" t="s">
        <v>52</v>
      </c>
      <c r="C24" s="23">
        <v>103570</v>
      </c>
      <c r="D24" s="23">
        <v>68960</v>
      </c>
      <c r="E24" s="23">
        <v>34610</v>
      </c>
      <c r="F24" s="23">
        <v>3070</v>
      </c>
      <c r="G24" s="23">
        <v>1300</v>
      </c>
      <c r="H24" s="23">
        <v>65890</v>
      </c>
      <c r="I24" s="23">
        <v>33310</v>
      </c>
      <c r="J24" s="23">
        <v>690</v>
      </c>
      <c r="K24" s="23">
        <v>1630</v>
      </c>
      <c r="L24" s="23">
        <v>65210</v>
      </c>
      <c r="M24" s="23">
        <v>31680</v>
      </c>
      <c r="N24" s="21">
        <v>0.01</v>
      </c>
      <c r="O24" s="21">
        <v>4.7E-2</v>
      </c>
      <c r="P24" s="21">
        <v>2.1999999999999999E-2</v>
      </c>
      <c r="Q24" s="21">
        <v>1.4999999999999999E-2</v>
      </c>
      <c r="R24" s="21">
        <v>7.3999999999999996E-2</v>
      </c>
      <c r="S24" s="23">
        <v>2180</v>
      </c>
      <c r="T24" s="23">
        <v>350</v>
      </c>
      <c r="U24" s="23">
        <v>2520</v>
      </c>
      <c r="V24" s="23">
        <v>1160</v>
      </c>
      <c r="W24" s="23">
        <v>1110</v>
      </c>
      <c r="X24" s="23">
        <v>2260</v>
      </c>
      <c r="Y24" s="23">
        <v>140</v>
      </c>
      <c r="Z24" s="23">
        <v>4920</v>
      </c>
      <c r="AA24" s="23">
        <v>0</v>
      </c>
      <c r="AB24" s="23">
        <v>420</v>
      </c>
      <c r="AC24" s="23">
        <v>1030</v>
      </c>
      <c r="AD24" s="23">
        <v>6360</v>
      </c>
      <c r="AE24" s="21">
        <v>6.1400000000000003E-2</v>
      </c>
    </row>
    <row r="25" spans="1:31" x14ac:dyDescent="0.35">
      <c r="A25" t="s">
        <v>46</v>
      </c>
      <c r="B25" t="s">
        <v>53</v>
      </c>
      <c r="C25" s="23">
        <v>17530</v>
      </c>
      <c r="D25" s="23">
        <v>12190</v>
      </c>
      <c r="E25" s="23">
        <v>5340</v>
      </c>
      <c r="F25" s="23">
        <v>5770</v>
      </c>
      <c r="G25" s="23">
        <v>2490</v>
      </c>
      <c r="H25" s="23">
        <v>6420</v>
      </c>
      <c r="I25" s="23">
        <v>2850</v>
      </c>
      <c r="J25" s="23">
        <v>60</v>
      </c>
      <c r="K25" s="23">
        <v>280</v>
      </c>
      <c r="L25" s="23">
        <v>6360</v>
      </c>
      <c r="M25" s="23">
        <v>2570</v>
      </c>
      <c r="N25" s="21">
        <v>5.0000000000000001E-3</v>
      </c>
      <c r="O25" s="21">
        <v>5.1999999999999998E-2</v>
      </c>
      <c r="P25" s="21">
        <v>1.9E-2</v>
      </c>
      <c r="Q25" s="21">
        <v>1.4999999999999999E-2</v>
      </c>
      <c r="R25" s="21">
        <v>7.3999999999999996E-2</v>
      </c>
      <c r="S25" s="23">
        <v>-30</v>
      </c>
      <c r="T25" s="23">
        <v>20</v>
      </c>
      <c r="U25" s="23">
        <v>-10</v>
      </c>
      <c r="V25" s="23">
        <v>230</v>
      </c>
      <c r="W25" s="23">
        <v>200</v>
      </c>
      <c r="X25" s="23">
        <v>430</v>
      </c>
      <c r="Y25" s="23">
        <v>0</v>
      </c>
      <c r="Z25" s="23">
        <v>420</v>
      </c>
      <c r="AA25" s="23">
        <v>180</v>
      </c>
      <c r="AB25" s="23">
        <v>80</v>
      </c>
      <c r="AC25" s="23">
        <v>70</v>
      </c>
      <c r="AD25" s="23">
        <v>740</v>
      </c>
      <c r="AE25" s="21">
        <v>4.2200000000000001E-2</v>
      </c>
    </row>
    <row r="26" spans="1:31" x14ac:dyDescent="0.35">
      <c r="A26" t="s">
        <v>46</v>
      </c>
      <c r="B26" t="s">
        <v>54</v>
      </c>
      <c r="C26" s="23">
        <v>143940</v>
      </c>
      <c r="D26" s="23">
        <v>87850</v>
      </c>
      <c r="E26" s="23">
        <v>56100</v>
      </c>
      <c r="F26" s="23">
        <v>2840</v>
      </c>
      <c r="G26" s="23">
        <v>1480</v>
      </c>
      <c r="H26" s="23">
        <v>85010</v>
      </c>
      <c r="I26" s="23">
        <v>54620</v>
      </c>
      <c r="J26" s="23">
        <v>670</v>
      </c>
      <c r="K26" s="23">
        <v>2350</v>
      </c>
      <c r="L26" s="23">
        <v>84340</v>
      </c>
      <c r="M26" s="23">
        <v>52260</v>
      </c>
      <c r="N26" s="21">
        <v>8.0000000000000002E-3</v>
      </c>
      <c r="O26" s="21">
        <v>4.2000000000000003E-2</v>
      </c>
      <c r="P26" s="21">
        <v>2.1000000000000001E-2</v>
      </c>
      <c r="Q26" s="21">
        <v>1.4999999999999999E-2</v>
      </c>
      <c r="R26" s="21">
        <v>7.3999999999999996E-2</v>
      </c>
      <c r="S26" s="23">
        <v>7300</v>
      </c>
      <c r="T26" s="23">
        <v>4030</v>
      </c>
      <c r="U26" s="23">
        <v>11330</v>
      </c>
      <c r="V26" s="23">
        <v>1640</v>
      </c>
      <c r="W26" s="23">
        <v>2810</v>
      </c>
      <c r="X26" s="23">
        <v>4450</v>
      </c>
      <c r="Y26" s="23">
        <v>270</v>
      </c>
      <c r="Z26" s="23">
        <v>16060</v>
      </c>
      <c r="AA26" s="23">
        <v>0</v>
      </c>
      <c r="AB26" s="23">
        <v>780</v>
      </c>
      <c r="AC26" s="23">
        <v>2620</v>
      </c>
      <c r="AD26" s="23">
        <v>19450</v>
      </c>
      <c r="AE26" s="21">
        <v>0.1351</v>
      </c>
    </row>
    <row r="27" spans="1:31" x14ac:dyDescent="0.35">
      <c r="A27" t="s">
        <v>46</v>
      </c>
      <c r="B27" t="s">
        <v>55</v>
      </c>
      <c r="C27" s="23">
        <v>117870</v>
      </c>
      <c r="D27" s="23">
        <v>77050</v>
      </c>
      <c r="E27" s="23">
        <v>40830</v>
      </c>
      <c r="F27" s="23">
        <v>1740</v>
      </c>
      <c r="G27" s="23">
        <v>990</v>
      </c>
      <c r="H27" s="23">
        <v>75310</v>
      </c>
      <c r="I27" s="23">
        <v>39840</v>
      </c>
      <c r="J27" s="23">
        <v>510</v>
      </c>
      <c r="K27" s="23">
        <v>1870</v>
      </c>
      <c r="L27" s="23">
        <v>74790</v>
      </c>
      <c r="M27" s="23">
        <v>37970</v>
      </c>
      <c r="N27" s="21">
        <v>7.0000000000000001E-3</v>
      </c>
      <c r="O27" s="21">
        <v>4.5999999999999999E-2</v>
      </c>
      <c r="P27" s="21">
        <v>0.02</v>
      </c>
      <c r="Q27" s="21">
        <v>1.4999999999999999E-2</v>
      </c>
      <c r="R27" s="21">
        <v>7.3999999999999996E-2</v>
      </c>
      <c r="S27" s="23">
        <v>4870</v>
      </c>
      <c r="T27" s="23">
        <v>490</v>
      </c>
      <c r="U27" s="23">
        <v>5360</v>
      </c>
      <c r="V27" s="23">
        <v>1370</v>
      </c>
      <c r="W27" s="23">
        <v>690</v>
      </c>
      <c r="X27" s="23">
        <v>2060</v>
      </c>
      <c r="Y27" s="23">
        <v>380</v>
      </c>
      <c r="Z27" s="23">
        <v>7800</v>
      </c>
      <c r="AA27" s="23">
        <v>0</v>
      </c>
      <c r="AB27" s="23">
        <v>780</v>
      </c>
      <c r="AC27" s="23">
        <v>1240</v>
      </c>
      <c r="AD27" s="23">
        <v>9830</v>
      </c>
      <c r="AE27" s="21">
        <v>8.3400000000000002E-2</v>
      </c>
    </row>
    <row r="28" spans="1:31" x14ac:dyDescent="0.35">
      <c r="A28" t="s">
        <v>46</v>
      </c>
      <c r="B28" t="s">
        <v>56</v>
      </c>
      <c r="C28" s="23">
        <v>12170</v>
      </c>
      <c r="D28" s="23">
        <v>6980</v>
      </c>
      <c r="E28" s="23">
        <v>5190</v>
      </c>
      <c r="F28" s="23">
        <v>3650</v>
      </c>
      <c r="G28" s="23">
        <v>2710</v>
      </c>
      <c r="H28" s="23">
        <v>3340</v>
      </c>
      <c r="I28" s="23">
        <v>2480</v>
      </c>
      <c r="J28" s="23">
        <v>60</v>
      </c>
      <c r="K28" s="23">
        <v>270</v>
      </c>
      <c r="L28" s="23">
        <v>3270</v>
      </c>
      <c r="M28" s="23">
        <v>2210</v>
      </c>
      <c r="N28" s="21">
        <v>8.9999999999999993E-3</v>
      </c>
      <c r="O28" s="21">
        <v>5.1999999999999998E-2</v>
      </c>
      <c r="P28" s="21">
        <v>2.7E-2</v>
      </c>
      <c r="Q28" s="21">
        <v>1.4999999999999999E-2</v>
      </c>
      <c r="R28" s="21">
        <v>7.3999999999999996E-2</v>
      </c>
      <c r="S28" s="23">
        <v>380</v>
      </c>
      <c r="T28" s="23">
        <v>100</v>
      </c>
      <c r="U28" s="23">
        <v>490</v>
      </c>
      <c r="V28" s="23">
        <v>220</v>
      </c>
      <c r="W28" s="23">
        <v>200</v>
      </c>
      <c r="X28" s="23">
        <v>430</v>
      </c>
      <c r="Y28" s="23">
        <v>0</v>
      </c>
      <c r="Z28" s="23">
        <v>920</v>
      </c>
      <c r="AA28" s="23">
        <v>120</v>
      </c>
      <c r="AB28" s="23">
        <v>40</v>
      </c>
      <c r="AC28" s="23">
        <v>60</v>
      </c>
      <c r="AD28" s="23">
        <v>1130</v>
      </c>
      <c r="AE28" s="21">
        <v>9.3200000000000005E-2</v>
      </c>
    </row>
    <row r="29" spans="1:31" x14ac:dyDescent="0.35">
      <c r="A29" t="s">
        <v>46</v>
      </c>
      <c r="B29" t="s">
        <v>57</v>
      </c>
      <c r="C29" s="23">
        <v>120090</v>
      </c>
      <c r="D29" s="23">
        <v>84320</v>
      </c>
      <c r="E29" s="23">
        <v>35770</v>
      </c>
      <c r="F29" s="23">
        <v>3520</v>
      </c>
      <c r="G29" s="23">
        <v>1220</v>
      </c>
      <c r="H29" s="23">
        <v>80800</v>
      </c>
      <c r="I29" s="23">
        <v>34550</v>
      </c>
      <c r="J29" s="23">
        <v>760</v>
      </c>
      <c r="K29" s="23">
        <v>1690</v>
      </c>
      <c r="L29" s="23">
        <v>80040</v>
      </c>
      <c r="M29" s="23">
        <v>32870</v>
      </c>
      <c r="N29" s="21">
        <v>8.9999999999999993E-3</v>
      </c>
      <c r="O29" s="21">
        <v>4.7E-2</v>
      </c>
      <c r="P29" s="21">
        <v>0.02</v>
      </c>
      <c r="Q29" s="21">
        <v>1.4999999999999999E-2</v>
      </c>
      <c r="R29" s="21">
        <v>7.3999999999999996E-2</v>
      </c>
      <c r="S29" s="23">
        <v>4030</v>
      </c>
      <c r="T29" s="23">
        <v>1000</v>
      </c>
      <c r="U29" s="23">
        <v>5030</v>
      </c>
      <c r="V29" s="23">
        <v>1190</v>
      </c>
      <c r="W29" s="23">
        <v>1040</v>
      </c>
      <c r="X29" s="23">
        <v>2230</v>
      </c>
      <c r="Y29" s="23">
        <v>290</v>
      </c>
      <c r="Z29" s="23">
        <v>7550</v>
      </c>
      <c r="AA29" s="23">
        <v>0</v>
      </c>
      <c r="AB29" s="23">
        <v>620</v>
      </c>
      <c r="AC29" s="23">
        <v>1120</v>
      </c>
      <c r="AD29" s="23">
        <v>9300</v>
      </c>
      <c r="AE29" s="21">
        <v>7.7399999999999997E-2</v>
      </c>
    </row>
    <row r="30" spans="1:31" x14ac:dyDescent="0.35">
      <c r="A30" t="s">
        <v>46</v>
      </c>
      <c r="B30" t="s">
        <v>58</v>
      </c>
      <c r="C30" s="23">
        <v>263280</v>
      </c>
      <c r="D30" s="23">
        <v>160610</v>
      </c>
      <c r="E30" s="23">
        <v>102660</v>
      </c>
      <c r="F30" s="23">
        <v>6180</v>
      </c>
      <c r="G30" s="23">
        <v>3650</v>
      </c>
      <c r="H30" s="23">
        <v>154440</v>
      </c>
      <c r="I30" s="23">
        <v>99010</v>
      </c>
      <c r="J30" s="23">
        <v>1760</v>
      </c>
      <c r="K30" s="23">
        <v>4880</v>
      </c>
      <c r="L30" s="23">
        <v>152680</v>
      </c>
      <c r="M30" s="23">
        <v>94130</v>
      </c>
      <c r="N30" s="21">
        <v>1.0999999999999999E-2</v>
      </c>
      <c r="O30" s="21">
        <v>4.8000000000000001E-2</v>
      </c>
      <c r="P30" s="21">
        <v>2.5000000000000001E-2</v>
      </c>
      <c r="Q30" s="21">
        <v>1.4999999999999999E-2</v>
      </c>
      <c r="R30" s="21">
        <v>7.3999999999999996E-2</v>
      </c>
      <c r="S30" s="23">
        <v>2830</v>
      </c>
      <c r="T30" s="23">
        <v>70</v>
      </c>
      <c r="U30" s="23">
        <v>2900</v>
      </c>
      <c r="V30" s="23">
        <v>1760</v>
      </c>
      <c r="W30" s="23">
        <v>3600</v>
      </c>
      <c r="X30" s="23">
        <v>5360</v>
      </c>
      <c r="Y30" s="23">
        <v>730</v>
      </c>
      <c r="Z30" s="23">
        <v>8990</v>
      </c>
      <c r="AA30" s="23">
        <v>1670</v>
      </c>
      <c r="AB30" s="23">
        <v>730</v>
      </c>
      <c r="AC30" s="23">
        <v>3110</v>
      </c>
      <c r="AD30" s="23">
        <v>14510</v>
      </c>
      <c r="AE30" s="21">
        <v>5.5100000000000003E-2</v>
      </c>
    </row>
    <row r="31" spans="1:31" x14ac:dyDescent="0.35">
      <c r="A31" t="s">
        <v>46</v>
      </c>
      <c r="B31" t="s">
        <v>59</v>
      </c>
      <c r="C31" s="23">
        <v>279140</v>
      </c>
      <c r="D31" s="23">
        <v>174150</v>
      </c>
      <c r="E31" s="23">
        <v>104980</v>
      </c>
      <c r="F31" s="23">
        <v>8670</v>
      </c>
      <c r="G31" s="23">
        <v>4480</v>
      </c>
      <c r="H31" s="23">
        <v>165480</v>
      </c>
      <c r="I31" s="23">
        <v>100510</v>
      </c>
      <c r="J31" s="23">
        <v>1520</v>
      </c>
      <c r="K31" s="23">
        <v>4440</v>
      </c>
      <c r="L31" s="23">
        <v>163960</v>
      </c>
      <c r="M31" s="23">
        <v>96070</v>
      </c>
      <c r="N31" s="21">
        <v>8.9999999999999993E-3</v>
      </c>
      <c r="O31" s="21">
        <v>4.2000000000000003E-2</v>
      </c>
      <c r="P31" s="21">
        <v>2.1000000000000001E-2</v>
      </c>
      <c r="Q31" s="21">
        <v>1.4999999999999999E-2</v>
      </c>
      <c r="R31" s="21">
        <v>7.3999999999999996E-2</v>
      </c>
      <c r="S31" s="23">
        <v>5480</v>
      </c>
      <c r="T31" s="23">
        <v>-90</v>
      </c>
      <c r="U31" s="23">
        <v>5400</v>
      </c>
      <c r="V31" s="23">
        <v>1400</v>
      </c>
      <c r="W31" s="23">
        <v>2290</v>
      </c>
      <c r="X31" s="23">
        <v>3690</v>
      </c>
      <c r="Y31" s="23">
        <v>470</v>
      </c>
      <c r="Z31" s="23">
        <v>9560</v>
      </c>
      <c r="AA31" s="23">
        <v>0</v>
      </c>
      <c r="AB31" s="23">
        <v>1200</v>
      </c>
      <c r="AC31" s="23">
        <v>3440</v>
      </c>
      <c r="AD31" s="23">
        <v>14200</v>
      </c>
      <c r="AE31" s="21">
        <v>5.0900000000000001E-2</v>
      </c>
    </row>
    <row r="32" spans="1:31" x14ac:dyDescent="0.35">
      <c r="A32" t="s">
        <v>46</v>
      </c>
      <c r="B32" t="s">
        <v>60</v>
      </c>
      <c r="C32" s="23">
        <v>2998540</v>
      </c>
      <c r="D32" s="23">
        <v>1793190</v>
      </c>
      <c r="E32" s="23">
        <v>1205350</v>
      </c>
      <c r="F32" s="23">
        <v>117510</v>
      </c>
      <c r="G32" s="23">
        <v>59190</v>
      </c>
      <c r="H32" s="23">
        <v>1675680</v>
      </c>
      <c r="I32" s="23">
        <v>1146160</v>
      </c>
      <c r="J32" s="23">
        <v>15640</v>
      </c>
      <c r="K32" s="23">
        <v>56980</v>
      </c>
      <c r="L32" s="23">
        <v>1660040</v>
      </c>
      <c r="M32" s="23">
        <v>1089180</v>
      </c>
      <c r="N32" s="21">
        <v>8.7218866935461388E-3</v>
      </c>
      <c r="O32" s="21">
        <v>4.727257643008255E-2</v>
      </c>
      <c r="P32" s="21">
        <v>2.4218452980450486E-2</v>
      </c>
      <c r="Q32" s="21">
        <v>1.4999999999999999E-2</v>
      </c>
      <c r="R32" s="21">
        <v>7.3999999999999996E-2</v>
      </c>
      <c r="S32" s="23">
        <v>76210</v>
      </c>
      <c r="T32" s="23">
        <v>27500</v>
      </c>
      <c r="U32" s="23">
        <v>103710</v>
      </c>
      <c r="V32" s="23">
        <v>20140</v>
      </c>
      <c r="W32" s="23">
        <v>30010</v>
      </c>
      <c r="X32" s="23">
        <v>50160</v>
      </c>
      <c r="Y32" s="23">
        <v>6990</v>
      </c>
      <c r="Z32" s="23">
        <v>160860</v>
      </c>
      <c r="AA32" s="23">
        <v>9590</v>
      </c>
      <c r="AB32" s="23">
        <v>12980</v>
      </c>
      <c r="AC32" s="23">
        <v>38400</v>
      </c>
      <c r="AD32" s="23">
        <v>221820</v>
      </c>
      <c r="AE32" s="21">
        <v>7.3999999999999996E-2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5C10-2AFA-4872-B883-42739AF4B0D7}">
  <dimension ref="A1:A5"/>
  <sheetViews>
    <sheetView workbookViewId="0">
      <selection activeCell="A5" sqref="A5"/>
    </sheetView>
  </sheetViews>
  <sheetFormatPr defaultRowHeight="14.5" x14ac:dyDescent="0.35"/>
  <sheetData>
    <row r="1" spans="1:1" x14ac:dyDescent="0.35">
      <c r="A1" s="27" t="s">
        <v>158</v>
      </c>
    </row>
    <row r="2" spans="1:1" x14ac:dyDescent="0.35">
      <c r="A2" t="s">
        <v>157</v>
      </c>
    </row>
    <row r="3" spans="1:1" x14ac:dyDescent="0.35">
      <c r="A3" t="s">
        <v>159</v>
      </c>
    </row>
    <row r="4" spans="1:1" x14ac:dyDescent="0.35">
      <c r="A4" t="s">
        <v>161</v>
      </c>
    </row>
    <row r="5" spans="1:1" x14ac:dyDescent="0.35">
      <c r="A5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5DA78-D3F5-42CF-BD5F-26AC91093919}">
  <dimension ref="A1:C33"/>
  <sheetViews>
    <sheetView workbookViewId="0">
      <selection activeCell="B20" sqref="B20"/>
    </sheetView>
  </sheetViews>
  <sheetFormatPr defaultRowHeight="14.5" x14ac:dyDescent="0.35"/>
  <cols>
    <col min="1" max="1" width="43.81640625" customWidth="1"/>
    <col min="2" max="2" width="66.90625" customWidth="1"/>
    <col min="3" max="3" width="67.08984375" customWidth="1"/>
  </cols>
  <sheetData>
    <row r="1" spans="1:3" x14ac:dyDescent="0.35">
      <c r="A1" s="27" t="s">
        <v>116</v>
      </c>
      <c r="B1" s="27" t="s">
        <v>117</v>
      </c>
      <c r="C1" s="27" t="s">
        <v>155</v>
      </c>
    </row>
    <row r="2" spans="1:3" x14ac:dyDescent="0.35">
      <c r="A2" s="22" t="s">
        <v>87</v>
      </c>
      <c r="B2" t="s">
        <v>118</v>
      </c>
      <c r="C2" t="s">
        <v>156</v>
      </c>
    </row>
    <row r="3" spans="1:3" x14ac:dyDescent="0.35">
      <c r="A3" s="22" t="s">
        <v>88</v>
      </c>
      <c r="B3" t="s">
        <v>126</v>
      </c>
      <c r="C3" t="s">
        <v>127</v>
      </c>
    </row>
    <row r="4" spans="1:3" x14ac:dyDescent="0.35">
      <c r="A4" s="22" t="s">
        <v>89</v>
      </c>
      <c r="B4" t="s">
        <v>128</v>
      </c>
      <c r="C4" t="s">
        <v>127</v>
      </c>
    </row>
    <row r="5" spans="1:3" x14ac:dyDescent="0.35">
      <c r="A5" s="22" t="s">
        <v>90</v>
      </c>
      <c r="B5" t="s">
        <v>129</v>
      </c>
      <c r="C5" t="s">
        <v>127</v>
      </c>
    </row>
    <row r="6" spans="1:3" x14ac:dyDescent="0.35">
      <c r="A6" s="22" t="s">
        <v>64</v>
      </c>
      <c r="B6" t="s">
        <v>130</v>
      </c>
      <c r="C6" t="s">
        <v>131</v>
      </c>
    </row>
    <row r="7" spans="1:3" x14ac:dyDescent="0.35">
      <c r="A7" s="22" t="s">
        <v>65</v>
      </c>
      <c r="B7" t="s">
        <v>132</v>
      </c>
      <c r="C7" t="s">
        <v>131</v>
      </c>
    </row>
    <row r="8" spans="1:3" x14ac:dyDescent="0.35">
      <c r="A8" s="22" t="s">
        <v>91</v>
      </c>
      <c r="B8" t="s">
        <v>133</v>
      </c>
      <c r="C8" t="s">
        <v>131</v>
      </c>
    </row>
    <row r="9" spans="1:3" x14ac:dyDescent="0.35">
      <c r="A9" s="22" t="s">
        <v>92</v>
      </c>
      <c r="B9" t="s">
        <v>134</v>
      </c>
      <c r="C9" t="s">
        <v>131</v>
      </c>
    </row>
    <row r="10" spans="1:3" x14ac:dyDescent="0.35">
      <c r="A10" s="22" t="s">
        <v>93</v>
      </c>
      <c r="B10" t="s">
        <v>135</v>
      </c>
      <c r="C10" t="s">
        <v>131</v>
      </c>
    </row>
    <row r="11" spans="1:3" x14ac:dyDescent="0.35">
      <c r="A11" s="22" t="s">
        <v>94</v>
      </c>
      <c r="B11" t="s">
        <v>136</v>
      </c>
      <c r="C11" t="s">
        <v>131</v>
      </c>
    </row>
    <row r="12" spans="1:3" x14ac:dyDescent="0.35">
      <c r="A12" s="22" t="s">
        <v>95</v>
      </c>
      <c r="B12" s="22" t="s">
        <v>119</v>
      </c>
      <c r="C12" t="s">
        <v>127</v>
      </c>
    </row>
    <row r="13" spans="1:3" x14ac:dyDescent="0.35">
      <c r="A13" s="22" t="s">
        <v>96</v>
      </c>
      <c r="B13" s="22" t="s">
        <v>120</v>
      </c>
      <c r="C13" t="s">
        <v>127</v>
      </c>
    </row>
    <row r="14" spans="1:3" x14ac:dyDescent="0.35">
      <c r="A14" s="22" t="s">
        <v>97</v>
      </c>
      <c r="B14" t="s">
        <v>121</v>
      </c>
      <c r="C14" t="s">
        <v>131</v>
      </c>
    </row>
    <row r="15" spans="1:3" x14ac:dyDescent="0.35">
      <c r="A15" s="22" t="s">
        <v>98</v>
      </c>
      <c r="B15" t="s">
        <v>122</v>
      </c>
      <c r="C15" t="s">
        <v>131</v>
      </c>
    </row>
    <row r="16" spans="1:3" x14ac:dyDescent="0.35">
      <c r="A16" s="22" t="s">
        <v>99</v>
      </c>
      <c r="B16" t="s">
        <v>123</v>
      </c>
      <c r="C16" t="s">
        <v>131</v>
      </c>
    </row>
    <row r="17" spans="1:3" x14ac:dyDescent="0.35">
      <c r="A17" s="22" t="s">
        <v>100</v>
      </c>
      <c r="B17" t="s">
        <v>124</v>
      </c>
      <c r="C17" t="s">
        <v>137</v>
      </c>
    </row>
    <row r="18" spans="1:3" x14ac:dyDescent="0.35">
      <c r="A18" s="22" t="s">
        <v>101</v>
      </c>
      <c r="B18" t="s">
        <v>125</v>
      </c>
      <c r="C18" t="s">
        <v>137</v>
      </c>
    </row>
    <row r="19" spans="1:3" ht="29" x14ac:dyDescent="0.35">
      <c r="A19" s="22" t="s">
        <v>102</v>
      </c>
      <c r="B19" s="22" t="s">
        <v>140</v>
      </c>
      <c r="C19" t="s">
        <v>147</v>
      </c>
    </row>
    <row r="20" spans="1:3" ht="29" x14ac:dyDescent="0.35">
      <c r="A20" s="22" t="s">
        <v>103</v>
      </c>
      <c r="B20" s="22" t="s">
        <v>139</v>
      </c>
      <c r="C20" t="s">
        <v>147</v>
      </c>
    </row>
    <row r="21" spans="1:3" ht="29" x14ac:dyDescent="0.35">
      <c r="A21" s="22" t="s">
        <v>104</v>
      </c>
      <c r="B21" s="22" t="s">
        <v>138</v>
      </c>
      <c r="C21" t="s">
        <v>147</v>
      </c>
    </row>
    <row r="22" spans="1:3" ht="43.5" x14ac:dyDescent="0.35">
      <c r="A22" s="22" t="s">
        <v>105</v>
      </c>
      <c r="B22" s="22" t="s">
        <v>142</v>
      </c>
      <c r="C22" t="s">
        <v>147</v>
      </c>
    </row>
    <row r="23" spans="1:3" ht="43.5" x14ac:dyDescent="0.35">
      <c r="A23" s="22" t="s">
        <v>106</v>
      </c>
      <c r="B23" s="22" t="s">
        <v>143</v>
      </c>
      <c r="C23" t="s">
        <v>147</v>
      </c>
    </row>
    <row r="24" spans="1:3" ht="43.5" x14ac:dyDescent="0.35">
      <c r="A24" s="22" t="s">
        <v>107</v>
      </c>
      <c r="B24" s="22" t="s">
        <v>141</v>
      </c>
      <c r="C24" t="s">
        <v>147</v>
      </c>
    </row>
    <row r="25" spans="1:3" x14ac:dyDescent="0.35">
      <c r="A25" s="22" t="s">
        <v>108</v>
      </c>
      <c r="B25" s="22" t="s">
        <v>144</v>
      </c>
      <c r="C25" t="s">
        <v>145</v>
      </c>
    </row>
    <row r="26" spans="1:3" x14ac:dyDescent="0.35">
      <c r="A26" s="22" t="s">
        <v>109</v>
      </c>
      <c r="B26" s="22" t="s">
        <v>146</v>
      </c>
      <c r="C26" t="s">
        <v>147</v>
      </c>
    </row>
    <row r="27" spans="1:3" ht="29" x14ac:dyDescent="0.35">
      <c r="A27" s="22" t="s">
        <v>110</v>
      </c>
      <c r="B27" s="22" t="s">
        <v>148</v>
      </c>
      <c r="C27" t="s">
        <v>145</v>
      </c>
    </row>
    <row r="28" spans="1:3" ht="29" x14ac:dyDescent="0.35">
      <c r="A28" s="22" t="s">
        <v>111</v>
      </c>
      <c r="B28" s="22" t="s">
        <v>149</v>
      </c>
      <c r="C28" t="s">
        <v>147</v>
      </c>
    </row>
    <row r="29" spans="1:3" ht="29" x14ac:dyDescent="0.35">
      <c r="A29" s="22" t="s">
        <v>112</v>
      </c>
      <c r="B29" s="22" t="s">
        <v>150</v>
      </c>
      <c r="C29" t="s">
        <v>147</v>
      </c>
    </row>
    <row r="30" spans="1:3" ht="29" x14ac:dyDescent="0.35">
      <c r="A30" s="22" t="s">
        <v>113</v>
      </c>
      <c r="B30" s="22" t="s">
        <v>151</v>
      </c>
      <c r="C30" t="s">
        <v>147</v>
      </c>
    </row>
    <row r="31" spans="1:3" x14ac:dyDescent="0.35">
      <c r="A31" s="22" t="s">
        <v>114</v>
      </c>
      <c r="B31" s="22" t="s">
        <v>152</v>
      </c>
      <c r="C31" t="s">
        <v>147</v>
      </c>
    </row>
    <row r="32" spans="1:3" ht="43.5" x14ac:dyDescent="0.35">
      <c r="A32" s="22" t="s">
        <v>79</v>
      </c>
      <c r="B32" s="22" t="s">
        <v>153</v>
      </c>
      <c r="C32" t="s">
        <v>147</v>
      </c>
    </row>
    <row r="33" spans="1:3" x14ac:dyDescent="0.35">
      <c r="A33" s="22" t="s">
        <v>80</v>
      </c>
      <c r="B33" s="22" t="s">
        <v>154</v>
      </c>
      <c r="C33" t="s">
        <v>147</v>
      </c>
    </row>
  </sheetData>
  <phoneticPr fontId="2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8F1A7-1FC2-4AEE-80A5-BE0508BE7B9F}">
  <dimension ref="A1:AI15"/>
  <sheetViews>
    <sheetView tabSelected="1" workbookViewId="0">
      <pane xSplit="1" ySplit="1" topLeftCell="X2" activePane="bottomRight" state="frozen"/>
      <selection pane="topRight"/>
      <selection pane="bottomLeft"/>
      <selection pane="bottomRight" activeCell="AJ19" sqref="AJ19"/>
    </sheetView>
  </sheetViews>
  <sheetFormatPr defaultRowHeight="14.5" x14ac:dyDescent="0.35"/>
  <cols>
    <col min="1" max="1" width="11.54296875" customWidth="1"/>
    <col min="2" max="4" width="12.7265625" bestFit="1" customWidth="1"/>
    <col min="5" max="5" width="11.1796875" bestFit="1" customWidth="1"/>
    <col min="6" max="6" width="10.1796875" bestFit="1" customWidth="1"/>
    <col min="7" max="8" width="12.7265625" bestFit="1" customWidth="1"/>
    <col min="9" max="10" width="10.1796875" bestFit="1" customWidth="1"/>
    <col min="11" max="12" width="12.7265625" bestFit="1" customWidth="1"/>
    <col min="18" max="18" width="13.1796875" customWidth="1"/>
    <col min="19" max="19" width="12.54296875" customWidth="1"/>
    <col min="20" max="20" width="13.26953125" customWidth="1"/>
    <col min="21" max="23" width="10.1796875" bestFit="1" customWidth="1"/>
    <col min="24" max="24" width="9.1796875" bestFit="1" customWidth="1"/>
    <col min="25" max="25" width="11.1796875" bestFit="1" customWidth="1"/>
    <col min="26" max="26" width="10.81640625" customWidth="1"/>
    <col min="27" max="28" width="10.1796875" bestFit="1" customWidth="1"/>
    <col min="29" max="29" width="11.1796875" bestFit="1" customWidth="1"/>
    <col min="30" max="30" width="8.81640625" bestFit="1" customWidth="1"/>
    <col min="34" max="34" width="14.6328125" customWidth="1"/>
  </cols>
  <sheetData>
    <row r="1" spans="1:35" ht="72.5" x14ac:dyDescent="0.35">
      <c r="A1" s="22" t="s">
        <v>87</v>
      </c>
      <c r="B1" s="22" t="s">
        <v>88</v>
      </c>
      <c r="C1" s="22" t="s">
        <v>89</v>
      </c>
      <c r="D1" s="22" t="s">
        <v>90</v>
      </c>
      <c r="E1" s="22" t="s">
        <v>64</v>
      </c>
      <c r="F1" s="22" t="s">
        <v>65</v>
      </c>
      <c r="G1" s="22" t="s">
        <v>91</v>
      </c>
      <c r="H1" s="22" t="s">
        <v>92</v>
      </c>
      <c r="I1" s="22" t="s">
        <v>93</v>
      </c>
      <c r="J1" s="22" t="s">
        <v>94</v>
      </c>
      <c r="K1" s="22" t="s">
        <v>95</v>
      </c>
      <c r="L1" s="22" t="s">
        <v>96</v>
      </c>
      <c r="M1" s="22" t="s">
        <v>97</v>
      </c>
      <c r="N1" s="22" t="s">
        <v>98</v>
      </c>
      <c r="O1" s="22" t="s">
        <v>99</v>
      </c>
      <c r="P1" s="22" t="s">
        <v>100</v>
      </c>
      <c r="Q1" s="22" t="s">
        <v>101</v>
      </c>
      <c r="R1" s="22" t="s">
        <v>102</v>
      </c>
      <c r="S1" s="22" t="s">
        <v>103</v>
      </c>
      <c r="T1" s="24" t="s">
        <v>104</v>
      </c>
      <c r="U1" s="22" t="s">
        <v>105</v>
      </c>
      <c r="V1" s="22" t="s">
        <v>106</v>
      </c>
      <c r="W1" s="24" t="s">
        <v>107</v>
      </c>
      <c r="X1" s="24" t="s">
        <v>108</v>
      </c>
      <c r="Y1" s="22" t="s">
        <v>109</v>
      </c>
      <c r="Z1" s="24" t="s">
        <v>110</v>
      </c>
      <c r="AA1" s="24" t="s">
        <v>111</v>
      </c>
      <c r="AB1" s="24" t="s">
        <v>112</v>
      </c>
      <c r="AC1" s="22" t="s">
        <v>113</v>
      </c>
      <c r="AD1" s="22" t="s">
        <v>114</v>
      </c>
      <c r="AE1" s="22" t="s">
        <v>79</v>
      </c>
      <c r="AF1" s="22" t="s">
        <v>80</v>
      </c>
      <c r="AH1" s="22" t="s">
        <v>115</v>
      </c>
    </row>
    <row r="2" spans="1:35" x14ac:dyDescent="0.35">
      <c r="A2" t="s">
        <v>47</v>
      </c>
      <c r="B2" s="23">
        <v>69760</v>
      </c>
      <c r="C2" s="23">
        <v>46400</v>
      </c>
      <c r="D2" s="23">
        <v>23360</v>
      </c>
      <c r="E2" s="23">
        <v>7780</v>
      </c>
      <c r="F2" s="23">
        <v>2830</v>
      </c>
      <c r="G2" s="23">
        <v>38610</v>
      </c>
      <c r="H2" s="23">
        <v>20530</v>
      </c>
      <c r="I2" s="23">
        <v>610</v>
      </c>
      <c r="J2" s="23">
        <v>1530</v>
      </c>
      <c r="K2" s="23">
        <v>38010</v>
      </c>
      <c r="L2" s="23">
        <v>19010</v>
      </c>
      <c r="M2" s="21">
        <v>1.2999999999999999E-2</v>
      </c>
      <c r="N2" s="21">
        <v>6.5000000000000002E-2</v>
      </c>
      <c r="O2" s="21">
        <v>3.1E-2</v>
      </c>
      <c r="P2" s="21">
        <v>1.4999999999999999E-2</v>
      </c>
      <c r="Q2" s="21">
        <v>7.3999999999999996E-2</v>
      </c>
      <c r="R2" s="23">
        <v>-640</v>
      </c>
      <c r="S2" s="23">
        <v>-270</v>
      </c>
      <c r="T2" s="25">
        <v>-910</v>
      </c>
      <c r="U2" s="23">
        <v>240</v>
      </c>
      <c r="V2" s="23">
        <v>220</v>
      </c>
      <c r="W2" s="25">
        <v>450</v>
      </c>
      <c r="X2" s="25">
        <v>30</v>
      </c>
      <c r="Y2" s="23">
        <v>-420</v>
      </c>
      <c r="Z2" s="25">
        <v>1460</v>
      </c>
      <c r="AA2" s="25">
        <v>80</v>
      </c>
      <c r="AB2" s="25">
        <v>180</v>
      </c>
      <c r="AC2" s="23">
        <v>1290</v>
      </c>
      <c r="AD2" s="21">
        <v>1.8499999999999999E-2</v>
      </c>
      <c r="AE2" s="9">
        <v>1181</v>
      </c>
      <c r="AF2" s="3">
        <v>2471</v>
      </c>
      <c r="AG2" s="26">
        <f>AE2/AC2</f>
        <v>0.9155038759689923</v>
      </c>
      <c r="AH2" s="21">
        <f>AC2/B2</f>
        <v>1.849197247706422E-2</v>
      </c>
    </row>
    <row r="3" spans="1:35" x14ac:dyDescent="0.35">
      <c r="A3" t="s">
        <v>48</v>
      </c>
      <c r="B3" s="23">
        <v>164890</v>
      </c>
      <c r="C3" s="23">
        <v>125380</v>
      </c>
      <c r="D3" s="23">
        <v>39510</v>
      </c>
      <c r="E3" s="23">
        <v>44010</v>
      </c>
      <c r="F3" s="23">
        <v>14020</v>
      </c>
      <c r="G3" s="23">
        <v>81370</v>
      </c>
      <c r="H3" s="23">
        <v>25490</v>
      </c>
      <c r="I3" s="23">
        <v>1170</v>
      </c>
      <c r="J3" s="23">
        <v>2320</v>
      </c>
      <c r="K3" s="23">
        <v>80200</v>
      </c>
      <c r="L3" s="23">
        <v>23170</v>
      </c>
      <c r="M3" s="21">
        <v>8.9999999999999993E-3</v>
      </c>
      <c r="N3" s="21">
        <v>5.8999999999999997E-2</v>
      </c>
      <c r="O3" s="21">
        <v>2.1000000000000001E-2</v>
      </c>
      <c r="P3" s="21">
        <v>1.4999999999999999E-2</v>
      </c>
      <c r="Q3" s="21">
        <v>7.3999999999999996E-2</v>
      </c>
      <c r="R3" s="23">
        <v>-5030</v>
      </c>
      <c r="S3" s="23">
        <v>-930</v>
      </c>
      <c r="T3" s="25">
        <v>-5960</v>
      </c>
      <c r="U3" s="23">
        <v>1110</v>
      </c>
      <c r="V3" s="23">
        <v>960</v>
      </c>
      <c r="W3" s="25">
        <v>2070</v>
      </c>
      <c r="X3" s="25">
        <v>80</v>
      </c>
      <c r="Y3" s="23">
        <v>-3820</v>
      </c>
      <c r="Z3" s="25">
        <v>6130</v>
      </c>
      <c r="AA3" s="25">
        <v>450</v>
      </c>
      <c r="AB3" s="25">
        <v>360</v>
      </c>
      <c r="AC3" s="23">
        <v>3130</v>
      </c>
      <c r="AD3" s="21">
        <v>1.9E-2</v>
      </c>
      <c r="AE3" s="9">
        <v>1395.9999999999995</v>
      </c>
      <c r="AF3" s="9">
        <v>4525</v>
      </c>
      <c r="AG3" s="26">
        <f t="shared" ref="AG3:AG15" si="0">AE3/AC3</f>
        <v>0.4460063897763577</v>
      </c>
      <c r="AH3" s="21">
        <f t="shared" ref="AH3:AH15" si="1">AC3/B3</f>
        <v>1.8982351870944266E-2</v>
      </c>
    </row>
    <row r="4" spans="1:35" x14ac:dyDescent="0.35">
      <c r="A4" t="s">
        <v>49</v>
      </c>
      <c r="B4" s="23">
        <v>245870</v>
      </c>
      <c r="C4" s="23">
        <v>151930</v>
      </c>
      <c r="D4" s="23">
        <v>93940</v>
      </c>
      <c r="E4" s="23">
        <v>4830</v>
      </c>
      <c r="F4" s="23">
        <v>3110</v>
      </c>
      <c r="G4" s="23">
        <v>147100</v>
      </c>
      <c r="H4" s="23">
        <v>90830</v>
      </c>
      <c r="I4" s="23">
        <v>1400</v>
      </c>
      <c r="J4" s="23">
        <v>4020</v>
      </c>
      <c r="K4" s="23">
        <v>145700</v>
      </c>
      <c r="L4" s="23">
        <v>86810</v>
      </c>
      <c r="M4" s="21">
        <v>8.9999999999999993E-3</v>
      </c>
      <c r="N4" s="21">
        <v>4.2999999999999997E-2</v>
      </c>
      <c r="O4" s="21">
        <v>2.1999999999999999E-2</v>
      </c>
      <c r="P4" s="21">
        <v>1.4999999999999999E-2</v>
      </c>
      <c r="Q4" s="21">
        <v>7.3999999999999996E-2</v>
      </c>
      <c r="R4" s="23">
        <v>9440</v>
      </c>
      <c r="S4" s="23">
        <v>3050</v>
      </c>
      <c r="T4" s="25">
        <v>12490</v>
      </c>
      <c r="U4" s="23">
        <v>1150</v>
      </c>
      <c r="V4" s="23">
        <v>1650</v>
      </c>
      <c r="W4" s="25">
        <v>2800</v>
      </c>
      <c r="X4" s="25">
        <v>570</v>
      </c>
      <c r="Y4" s="23">
        <v>15860</v>
      </c>
      <c r="Z4" s="25">
        <v>0</v>
      </c>
      <c r="AA4" s="25">
        <v>1120</v>
      </c>
      <c r="AB4" s="25">
        <v>3570</v>
      </c>
      <c r="AC4" s="23">
        <v>20550</v>
      </c>
      <c r="AD4" s="21">
        <v>8.3599999999999994E-2</v>
      </c>
      <c r="AE4" s="9">
        <v>4356</v>
      </c>
      <c r="AF4" s="9">
        <v>24905</v>
      </c>
      <c r="AG4" s="26">
        <f t="shared" si="0"/>
        <v>0.21197080291970802</v>
      </c>
      <c r="AH4" s="21">
        <f t="shared" si="1"/>
        <v>8.3580754057022005E-2</v>
      </c>
    </row>
    <row r="5" spans="1:35" x14ac:dyDescent="0.35">
      <c r="A5" t="s">
        <v>50</v>
      </c>
      <c r="B5" s="23">
        <v>34350</v>
      </c>
      <c r="C5" s="23">
        <v>23270</v>
      </c>
      <c r="D5" s="23">
        <v>11070</v>
      </c>
      <c r="E5" s="23">
        <v>1750</v>
      </c>
      <c r="F5" s="23">
        <v>580</v>
      </c>
      <c r="G5" s="23">
        <v>21520</v>
      </c>
      <c r="H5" s="23">
        <v>10500</v>
      </c>
      <c r="I5" s="23">
        <v>240</v>
      </c>
      <c r="J5" s="23">
        <v>460</v>
      </c>
      <c r="K5" s="23">
        <v>21280</v>
      </c>
      <c r="L5" s="23">
        <v>10040</v>
      </c>
      <c r="M5" s="21">
        <v>0.01</v>
      </c>
      <c r="N5" s="21">
        <v>4.1000000000000002E-2</v>
      </c>
      <c r="O5" s="21">
        <v>0.02</v>
      </c>
      <c r="P5" s="21">
        <v>1.4999999999999999E-2</v>
      </c>
      <c r="Q5" s="21">
        <v>7.3999999999999996E-2</v>
      </c>
      <c r="R5" s="23">
        <v>-340</v>
      </c>
      <c r="S5" s="23">
        <v>-480</v>
      </c>
      <c r="T5" s="25">
        <v>-820</v>
      </c>
      <c r="U5" s="23">
        <v>350</v>
      </c>
      <c r="V5" s="23">
        <v>150</v>
      </c>
      <c r="W5" s="25">
        <v>500</v>
      </c>
      <c r="X5" s="25">
        <v>40</v>
      </c>
      <c r="Y5" s="23">
        <v>-290</v>
      </c>
      <c r="Z5" s="25">
        <v>30</v>
      </c>
      <c r="AA5" s="25">
        <v>110</v>
      </c>
      <c r="AB5" s="25">
        <v>360</v>
      </c>
      <c r="AC5" s="23">
        <v>210</v>
      </c>
      <c r="AD5" s="21">
        <v>6.1000000000000004E-3</v>
      </c>
      <c r="AE5" s="9">
        <v>898</v>
      </c>
      <c r="AF5" s="9">
        <v>1109</v>
      </c>
      <c r="AG5" s="26">
        <f t="shared" si="0"/>
        <v>4.2761904761904761</v>
      </c>
      <c r="AH5" s="21">
        <f t="shared" si="1"/>
        <v>6.1135371179039302E-3</v>
      </c>
    </row>
    <row r="6" spans="1:35" x14ac:dyDescent="0.35">
      <c r="A6" t="s">
        <v>51</v>
      </c>
      <c r="B6" s="23">
        <v>1426100</v>
      </c>
      <c r="C6" s="23">
        <v>774110</v>
      </c>
      <c r="D6" s="23">
        <v>652000</v>
      </c>
      <c r="E6" s="23">
        <v>23720</v>
      </c>
      <c r="F6" s="23">
        <v>20340</v>
      </c>
      <c r="G6" s="23">
        <v>750380</v>
      </c>
      <c r="H6" s="23">
        <v>631660</v>
      </c>
      <c r="I6" s="23">
        <v>6180</v>
      </c>
      <c r="J6" s="23">
        <v>31250</v>
      </c>
      <c r="K6" s="23">
        <v>744200</v>
      </c>
      <c r="L6" s="23">
        <v>600410</v>
      </c>
      <c r="M6" s="21">
        <v>8.0000000000000002E-3</v>
      </c>
      <c r="N6" s="21">
        <v>4.8000000000000001E-2</v>
      </c>
      <c r="O6" s="21">
        <v>2.5999999999999999E-2</v>
      </c>
      <c r="P6" s="21">
        <v>1.4999999999999999E-2</v>
      </c>
      <c r="Q6" s="21">
        <v>7.3999999999999996E-2</v>
      </c>
      <c r="R6" s="23">
        <v>45750</v>
      </c>
      <c r="S6" s="23">
        <v>20150</v>
      </c>
      <c r="T6" s="25">
        <v>65900</v>
      </c>
      <c r="U6" s="23">
        <v>8320</v>
      </c>
      <c r="V6" s="23">
        <v>15100</v>
      </c>
      <c r="W6" s="25">
        <v>23420</v>
      </c>
      <c r="X6" s="25">
        <v>3980</v>
      </c>
      <c r="Y6" s="23">
        <v>93300</v>
      </c>
      <c r="Z6" s="25">
        <v>0</v>
      </c>
      <c r="AA6" s="25">
        <v>6570</v>
      </c>
      <c r="AB6" s="25">
        <v>21250</v>
      </c>
      <c r="AC6" s="23">
        <v>121120</v>
      </c>
      <c r="AD6" s="21">
        <v>8.4900000000000003E-2</v>
      </c>
      <c r="AE6" s="9">
        <v>15403</v>
      </c>
      <c r="AF6" s="9">
        <v>136526</v>
      </c>
      <c r="AG6" s="26">
        <f t="shared" si="0"/>
        <v>0.12717140026420079</v>
      </c>
      <c r="AH6" s="21">
        <f t="shared" si="1"/>
        <v>8.4930930509781927E-2</v>
      </c>
      <c r="AI6" s="21"/>
    </row>
    <row r="7" spans="1:35" x14ac:dyDescent="0.35">
      <c r="A7" t="s">
        <v>52</v>
      </c>
      <c r="B7" s="23">
        <v>103570</v>
      </c>
      <c r="C7" s="23">
        <v>68960</v>
      </c>
      <c r="D7" s="23">
        <v>34610</v>
      </c>
      <c r="E7" s="23">
        <v>3070</v>
      </c>
      <c r="F7" s="23">
        <v>1300</v>
      </c>
      <c r="G7" s="23">
        <v>65890</v>
      </c>
      <c r="H7" s="23">
        <v>33310</v>
      </c>
      <c r="I7" s="23">
        <v>690</v>
      </c>
      <c r="J7" s="23">
        <v>1630</v>
      </c>
      <c r="K7" s="23">
        <v>65210</v>
      </c>
      <c r="L7" s="23">
        <v>31680</v>
      </c>
      <c r="M7" s="21">
        <v>0.01</v>
      </c>
      <c r="N7" s="21">
        <v>4.7E-2</v>
      </c>
      <c r="O7" s="21">
        <v>2.1999999999999999E-2</v>
      </c>
      <c r="P7" s="21">
        <v>1.4999999999999999E-2</v>
      </c>
      <c r="Q7" s="21">
        <v>7.3999999999999996E-2</v>
      </c>
      <c r="R7" s="23">
        <v>2180</v>
      </c>
      <c r="S7" s="23">
        <v>350</v>
      </c>
      <c r="T7" s="25">
        <v>2520</v>
      </c>
      <c r="U7" s="23">
        <v>1160</v>
      </c>
      <c r="V7" s="23">
        <v>1110</v>
      </c>
      <c r="W7" s="25">
        <v>2260</v>
      </c>
      <c r="X7" s="25">
        <v>140</v>
      </c>
      <c r="Y7" s="23">
        <v>4920</v>
      </c>
      <c r="Z7" s="25">
        <v>0</v>
      </c>
      <c r="AA7" s="25">
        <v>420</v>
      </c>
      <c r="AB7" s="25">
        <v>1030</v>
      </c>
      <c r="AC7" s="23">
        <v>6360</v>
      </c>
      <c r="AD7" s="21">
        <v>6.1400000000000003E-2</v>
      </c>
      <c r="AE7" s="9">
        <v>1712</v>
      </c>
      <c r="AF7" s="9">
        <v>8076</v>
      </c>
      <c r="AG7" s="26">
        <f t="shared" si="0"/>
        <v>0.26918238993710691</v>
      </c>
      <c r="AH7" s="21">
        <f t="shared" si="1"/>
        <v>6.1407743555083522E-2</v>
      </c>
    </row>
    <row r="8" spans="1:35" x14ac:dyDescent="0.35">
      <c r="A8" t="s">
        <v>53</v>
      </c>
      <c r="B8" s="23">
        <v>17530</v>
      </c>
      <c r="C8" s="23">
        <v>12190</v>
      </c>
      <c r="D8" s="23">
        <v>5340</v>
      </c>
      <c r="E8" s="23">
        <v>5770</v>
      </c>
      <c r="F8" s="23">
        <v>2490</v>
      </c>
      <c r="G8" s="23">
        <v>6420</v>
      </c>
      <c r="H8" s="23">
        <v>2850</v>
      </c>
      <c r="I8" s="23">
        <v>60</v>
      </c>
      <c r="J8" s="23">
        <v>280</v>
      </c>
      <c r="K8" s="23">
        <v>6360</v>
      </c>
      <c r="L8" s="23">
        <v>2570</v>
      </c>
      <c r="M8" s="21">
        <v>5.0000000000000001E-3</v>
      </c>
      <c r="N8" s="21">
        <v>5.1999999999999998E-2</v>
      </c>
      <c r="O8" s="21">
        <v>1.9E-2</v>
      </c>
      <c r="P8" s="21">
        <v>1.4999999999999999E-2</v>
      </c>
      <c r="Q8" s="21">
        <v>7.3999999999999996E-2</v>
      </c>
      <c r="R8" s="23">
        <v>-30</v>
      </c>
      <c r="S8" s="23">
        <v>20</v>
      </c>
      <c r="T8" s="25">
        <v>-10</v>
      </c>
      <c r="U8" s="23">
        <v>230</v>
      </c>
      <c r="V8" s="23">
        <v>200</v>
      </c>
      <c r="W8" s="25">
        <v>430</v>
      </c>
      <c r="X8" s="25">
        <v>0</v>
      </c>
      <c r="Y8" s="23">
        <v>420</v>
      </c>
      <c r="Z8" s="25">
        <v>180</v>
      </c>
      <c r="AA8" s="25">
        <v>80</v>
      </c>
      <c r="AB8" s="25">
        <v>70</v>
      </c>
      <c r="AC8" s="23">
        <v>740</v>
      </c>
      <c r="AD8" s="21">
        <v>4.2200000000000001E-2</v>
      </c>
      <c r="AE8" s="9">
        <v>52</v>
      </c>
      <c r="AF8" s="9">
        <v>791.3</v>
      </c>
      <c r="AG8" s="26">
        <f t="shared" si="0"/>
        <v>7.0270270270270274E-2</v>
      </c>
      <c r="AH8" s="21">
        <f t="shared" si="1"/>
        <v>4.2213348545350825E-2</v>
      </c>
    </row>
    <row r="9" spans="1:35" x14ac:dyDescent="0.35">
      <c r="A9" t="s">
        <v>54</v>
      </c>
      <c r="B9" s="23">
        <v>143940</v>
      </c>
      <c r="C9" s="23">
        <v>87850</v>
      </c>
      <c r="D9" s="23">
        <v>56100</v>
      </c>
      <c r="E9" s="23">
        <v>2840</v>
      </c>
      <c r="F9" s="23">
        <v>1480</v>
      </c>
      <c r="G9" s="23">
        <v>85010</v>
      </c>
      <c r="H9" s="23">
        <v>54620</v>
      </c>
      <c r="I9" s="23">
        <v>670</v>
      </c>
      <c r="J9" s="23">
        <v>2350</v>
      </c>
      <c r="K9" s="23">
        <v>84340</v>
      </c>
      <c r="L9" s="23">
        <v>52260</v>
      </c>
      <c r="M9" s="21">
        <v>8.0000000000000002E-3</v>
      </c>
      <c r="N9" s="21">
        <v>4.2000000000000003E-2</v>
      </c>
      <c r="O9" s="21">
        <v>2.1000000000000001E-2</v>
      </c>
      <c r="P9" s="21">
        <v>1.4999999999999999E-2</v>
      </c>
      <c r="Q9" s="21">
        <v>7.3999999999999996E-2</v>
      </c>
      <c r="R9" s="23">
        <v>7300</v>
      </c>
      <c r="S9" s="23">
        <v>4030</v>
      </c>
      <c r="T9" s="25">
        <v>11330</v>
      </c>
      <c r="U9" s="23">
        <v>1640</v>
      </c>
      <c r="V9" s="23">
        <v>2810</v>
      </c>
      <c r="W9" s="25">
        <v>4450</v>
      </c>
      <c r="X9" s="25">
        <v>270</v>
      </c>
      <c r="Y9" s="23">
        <v>16060</v>
      </c>
      <c r="Z9" s="25">
        <v>0</v>
      </c>
      <c r="AA9" s="25">
        <v>780</v>
      </c>
      <c r="AB9" s="25">
        <v>2620</v>
      </c>
      <c r="AC9" s="23">
        <v>19450</v>
      </c>
      <c r="AD9" s="21">
        <v>0.1351</v>
      </c>
      <c r="AE9" s="9">
        <v>1764</v>
      </c>
      <c r="AF9" s="9">
        <v>21216.000000000004</v>
      </c>
      <c r="AG9" s="26">
        <f t="shared" si="0"/>
        <v>9.0694087403598966E-2</v>
      </c>
      <c r="AH9" s="21">
        <f t="shared" si="1"/>
        <v>0.13512574683896067</v>
      </c>
    </row>
    <row r="10" spans="1:35" x14ac:dyDescent="0.35">
      <c r="A10" t="s">
        <v>55</v>
      </c>
      <c r="B10" s="23">
        <v>117870</v>
      </c>
      <c r="C10" s="23">
        <v>77050</v>
      </c>
      <c r="D10" s="23">
        <v>40830</v>
      </c>
      <c r="E10" s="23">
        <v>1740</v>
      </c>
      <c r="F10" s="23">
        <v>990</v>
      </c>
      <c r="G10" s="23">
        <v>75310</v>
      </c>
      <c r="H10" s="23">
        <v>39840</v>
      </c>
      <c r="I10" s="23">
        <v>510</v>
      </c>
      <c r="J10" s="23">
        <v>1870</v>
      </c>
      <c r="K10" s="23">
        <v>74790</v>
      </c>
      <c r="L10" s="23">
        <v>37970</v>
      </c>
      <c r="M10" s="21">
        <v>7.0000000000000001E-3</v>
      </c>
      <c r="N10" s="21">
        <v>4.5999999999999999E-2</v>
      </c>
      <c r="O10" s="21">
        <v>0.02</v>
      </c>
      <c r="P10" s="21">
        <v>1.4999999999999999E-2</v>
      </c>
      <c r="Q10" s="21">
        <v>7.3999999999999996E-2</v>
      </c>
      <c r="R10" s="23">
        <v>4870</v>
      </c>
      <c r="S10" s="23">
        <v>490</v>
      </c>
      <c r="T10" s="25">
        <v>5360</v>
      </c>
      <c r="U10" s="23">
        <v>1370</v>
      </c>
      <c r="V10" s="23">
        <v>690</v>
      </c>
      <c r="W10" s="25">
        <v>2060</v>
      </c>
      <c r="X10" s="25">
        <v>380</v>
      </c>
      <c r="Y10" s="23">
        <v>7800</v>
      </c>
      <c r="Z10" s="25">
        <v>0</v>
      </c>
      <c r="AA10" s="25">
        <v>780</v>
      </c>
      <c r="AB10" s="25">
        <v>1240</v>
      </c>
      <c r="AC10" s="23">
        <v>9830</v>
      </c>
      <c r="AD10" s="21">
        <v>8.3400000000000002E-2</v>
      </c>
      <c r="AE10" s="9">
        <v>1278</v>
      </c>
      <c r="AF10" s="9">
        <v>11104</v>
      </c>
      <c r="AG10" s="26">
        <f t="shared" si="0"/>
        <v>0.13001017293997966</v>
      </c>
      <c r="AH10" s="21">
        <f t="shared" si="1"/>
        <v>8.3396962755578175E-2</v>
      </c>
    </row>
    <row r="11" spans="1:35" x14ac:dyDescent="0.35">
      <c r="A11" t="s">
        <v>56</v>
      </c>
      <c r="B11" s="23">
        <v>12170</v>
      </c>
      <c r="C11" s="23">
        <v>6980</v>
      </c>
      <c r="D11" s="23">
        <v>5190</v>
      </c>
      <c r="E11" s="23">
        <v>3650</v>
      </c>
      <c r="F11" s="23">
        <v>2710</v>
      </c>
      <c r="G11" s="23">
        <v>3340</v>
      </c>
      <c r="H11" s="23">
        <v>2480</v>
      </c>
      <c r="I11" s="23">
        <v>60</v>
      </c>
      <c r="J11" s="23">
        <v>270</v>
      </c>
      <c r="K11" s="23">
        <v>3270</v>
      </c>
      <c r="L11" s="23">
        <v>2210</v>
      </c>
      <c r="M11" s="21">
        <v>8.9999999999999993E-3</v>
      </c>
      <c r="N11" s="21">
        <v>5.1999999999999998E-2</v>
      </c>
      <c r="O11" s="21">
        <v>2.7E-2</v>
      </c>
      <c r="P11" s="21">
        <v>1.4999999999999999E-2</v>
      </c>
      <c r="Q11" s="21">
        <v>7.3999999999999996E-2</v>
      </c>
      <c r="R11" s="23">
        <v>380</v>
      </c>
      <c r="S11" s="23">
        <v>100</v>
      </c>
      <c r="T11" s="25">
        <v>490</v>
      </c>
      <c r="U11" s="23">
        <v>220</v>
      </c>
      <c r="V11" s="23">
        <v>200</v>
      </c>
      <c r="W11" s="25">
        <v>430</v>
      </c>
      <c r="X11" s="25">
        <v>0</v>
      </c>
      <c r="Y11" s="23">
        <v>920</v>
      </c>
      <c r="Z11" s="25">
        <v>120</v>
      </c>
      <c r="AA11" s="25">
        <v>40</v>
      </c>
      <c r="AB11" s="25">
        <v>60</v>
      </c>
      <c r="AC11" s="23">
        <v>1130</v>
      </c>
      <c r="AD11" s="21">
        <v>9.3200000000000005E-2</v>
      </c>
      <c r="AE11" s="9">
        <v>89</v>
      </c>
      <c r="AF11" s="9">
        <v>1223.69</v>
      </c>
      <c r="AG11" s="26">
        <f t="shared" si="0"/>
        <v>7.8761061946902661E-2</v>
      </c>
      <c r="AH11" s="21">
        <f t="shared" si="1"/>
        <v>9.2851273623664743E-2</v>
      </c>
    </row>
    <row r="12" spans="1:35" x14ac:dyDescent="0.35">
      <c r="A12" t="s">
        <v>57</v>
      </c>
      <c r="B12" s="23">
        <v>120090</v>
      </c>
      <c r="C12" s="23">
        <v>84320</v>
      </c>
      <c r="D12" s="23">
        <v>35770</v>
      </c>
      <c r="E12" s="23">
        <v>3520</v>
      </c>
      <c r="F12" s="23">
        <v>1220</v>
      </c>
      <c r="G12" s="23">
        <v>80800</v>
      </c>
      <c r="H12" s="23">
        <v>34550</v>
      </c>
      <c r="I12" s="23">
        <v>760</v>
      </c>
      <c r="J12" s="23">
        <v>1690</v>
      </c>
      <c r="K12" s="23">
        <v>80040</v>
      </c>
      <c r="L12" s="23">
        <v>32870</v>
      </c>
      <c r="M12" s="21">
        <v>8.9999999999999993E-3</v>
      </c>
      <c r="N12" s="21">
        <v>4.7E-2</v>
      </c>
      <c r="O12" s="21">
        <v>0.02</v>
      </c>
      <c r="P12" s="21">
        <v>1.4999999999999999E-2</v>
      </c>
      <c r="Q12" s="21">
        <v>7.3999999999999996E-2</v>
      </c>
      <c r="R12" s="23">
        <v>4030</v>
      </c>
      <c r="S12" s="23">
        <v>1000</v>
      </c>
      <c r="T12" s="25">
        <v>5030</v>
      </c>
      <c r="U12" s="23">
        <v>1190</v>
      </c>
      <c r="V12" s="23">
        <v>1040</v>
      </c>
      <c r="W12" s="25">
        <v>2230</v>
      </c>
      <c r="X12" s="25">
        <v>290</v>
      </c>
      <c r="Y12" s="23">
        <v>7550</v>
      </c>
      <c r="Z12" s="25">
        <v>0</v>
      </c>
      <c r="AA12" s="25">
        <v>620</v>
      </c>
      <c r="AB12" s="25">
        <v>1120</v>
      </c>
      <c r="AC12" s="23">
        <v>9300</v>
      </c>
      <c r="AD12" s="21">
        <v>7.7399999999999997E-2</v>
      </c>
      <c r="AE12" s="9">
        <v>1030</v>
      </c>
      <c r="AF12" s="9">
        <v>10329</v>
      </c>
      <c r="AG12" s="26">
        <f t="shared" si="0"/>
        <v>0.11075268817204301</v>
      </c>
      <c r="AH12" s="21">
        <f t="shared" si="1"/>
        <v>7.7441918561079195E-2</v>
      </c>
    </row>
    <row r="13" spans="1:35" x14ac:dyDescent="0.35">
      <c r="A13" t="s">
        <v>58</v>
      </c>
      <c r="B13" s="23">
        <v>263280</v>
      </c>
      <c r="C13" s="23">
        <v>160610</v>
      </c>
      <c r="D13" s="23">
        <v>102660</v>
      </c>
      <c r="E13" s="23">
        <v>6180</v>
      </c>
      <c r="F13" s="23">
        <v>3650</v>
      </c>
      <c r="G13" s="23">
        <v>154440</v>
      </c>
      <c r="H13" s="23">
        <v>99010</v>
      </c>
      <c r="I13" s="23">
        <v>1760</v>
      </c>
      <c r="J13" s="23">
        <v>4880</v>
      </c>
      <c r="K13" s="23">
        <v>152680</v>
      </c>
      <c r="L13" s="23">
        <v>94130</v>
      </c>
      <c r="M13" s="21">
        <v>1.0999999999999999E-2</v>
      </c>
      <c r="N13" s="21">
        <v>4.8000000000000001E-2</v>
      </c>
      <c r="O13" s="21">
        <v>2.5000000000000001E-2</v>
      </c>
      <c r="P13" s="21">
        <v>1.4999999999999999E-2</v>
      </c>
      <c r="Q13" s="21">
        <v>7.3999999999999996E-2</v>
      </c>
      <c r="R13" s="23">
        <v>2830</v>
      </c>
      <c r="S13" s="23">
        <v>70</v>
      </c>
      <c r="T13" s="25">
        <v>2900</v>
      </c>
      <c r="U13" s="23">
        <v>1760</v>
      </c>
      <c r="V13" s="23">
        <v>3600</v>
      </c>
      <c r="W13" s="25">
        <v>5360</v>
      </c>
      <c r="X13" s="25">
        <v>730</v>
      </c>
      <c r="Y13" s="23">
        <v>8990</v>
      </c>
      <c r="Z13" s="25">
        <v>1670</v>
      </c>
      <c r="AA13" s="25">
        <v>730</v>
      </c>
      <c r="AB13" s="25">
        <v>3110</v>
      </c>
      <c r="AC13" s="23">
        <v>14510</v>
      </c>
      <c r="AD13" s="21">
        <v>5.5100000000000003E-2</v>
      </c>
      <c r="AE13" s="9">
        <v>7698</v>
      </c>
      <c r="AF13" s="9">
        <v>22206</v>
      </c>
      <c r="AG13" s="26">
        <f t="shared" si="0"/>
        <v>0.53053066850447972</v>
      </c>
      <c r="AH13" s="21">
        <f t="shared" si="1"/>
        <v>5.5112427833485265E-2</v>
      </c>
    </row>
    <row r="14" spans="1:35" x14ac:dyDescent="0.35">
      <c r="A14" t="s">
        <v>59</v>
      </c>
      <c r="B14" s="23">
        <v>279140</v>
      </c>
      <c r="C14" s="23">
        <v>174150</v>
      </c>
      <c r="D14" s="23">
        <v>104980</v>
      </c>
      <c r="E14" s="23">
        <v>8670</v>
      </c>
      <c r="F14" s="23">
        <v>4480</v>
      </c>
      <c r="G14" s="23">
        <v>165480</v>
      </c>
      <c r="H14" s="23">
        <v>100510</v>
      </c>
      <c r="I14" s="23">
        <v>1520</v>
      </c>
      <c r="J14" s="23">
        <v>4440</v>
      </c>
      <c r="K14" s="23">
        <v>163960</v>
      </c>
      <c r="L14" s="23">
        <v>96070</v>
      </c>
      <c r="M14" s="21">
        <v>8.9999999999999993E-3</v>
      </c>
      <c r="N14" s="21">
        <v>4.2000000000000003E-2</v>
      </c>
      <c r="O14" s="21">
        <v>2.1000000000000001E-2</v>
      </c>
      <c r="P14" s="21">
        <v>1.4999999999999999E-2</v>
      </c>
      <c r="Q14" s="21">
        <v>7.3999999999999996E-2</v>
      </c>
      <c r="R14" s="23">
        <v>5480</v>
      </c>
      <c r="S14" s="23">
        <v>-90</v>
      </c>
      <c r="T14" s="25">
        <v>5400</v>
      </c>
      <c r="U14" s="23">
        <v>1400</v>
      </c>
      <c r="V14" s="23">
        <v>2290</v>
      </c>
      <c r="W14" s="25">
        <v>3690</v>
      </c>
      <c r="X14" s="25">
        <v>470</v>
      </c>
      <c r="Y14" s="23">
        <v>9560</v>
      </c>
      <c r="Z14" s="25">
        <v>0</v>
      </c>
      <c r="AA14" s="25">
        <v>1200</v>
      </c>
      <c r="AB14" s="25">
        <v>3440</v>
      </c>
      <c r="AC14" s="23">
        <v>14200</v>
      </c>
      <c r="AD14" s="21">
        <v>5.0900000000000001E-2</v>
      </c>
      <c r="AE14" s="9">
        <v>2943</v>
      </c>
      <c r="AF14" s="9">
        <v>17141</v>
      </c>
      <c r="AG14" s="26">
        <f t="shared" si="0"/>
        <v>0.20725352112676057</v>
      </c>
      <c r="AH14" s="21">
        <f t="shared" si="1"/>
        <v>5.0870530916386041E-2</v>
      </c>
    </row>
    <row r="15" spans="1:35" x14ac:dyDescent="0.35">
      <c r="A15" t="s">
        <v>60</v>
      </c>
      <c r="B15" s="23">
        <v>2998540</v>
      </c>
      <c r="C15" s="23">
        <v>1793190</v>
      </c>
      <c r="D15" s="23">
        <v>1205350</v>
      </c>
      <c r="E15" s="23">
        <v>117510</v>
      </c>
      <c r="F15" s="23">
        <v>59190</v>
      </c>
      <c r="G15" s="23">
        <v>1675680</v>
      </c>
      <c r="H15" s="23">
        <v>1146160</v>
      </c>
      <c r="I15" s="23">
        <v>15640</v>
      </c>
      <c r="J15" s="23">
        <v>56980</v>
      </c>
      <c r="K15" s="23">
        <v>1660040</v>
      </c>
      <c r="L15" s="23">
        <v>1089180</v>
      </c>
      <c r="M15" s="21">
        <v>8.7218866935461388E-3</v>
      </c>
      <c r="N15" s="21">
        <v>4.727257643008255E-2</v>
      </c>
      <c r="O15" s="21">
        <v>2.4218452980450486E-2</v>
      </c>
      <c r="P15" s="21">
        <v>1.4999999999999999E-2</v>
      </c>
      <c r="Q15" s="21">
        <v>7.3999999999999996E-2</v>
      </c>
      <c r="R15" s="23">
        <v>76210</v>
      </c>
      <c r="S15" s="23">
        <v>27500</v>
      </c>
      <c r="T15" s="25">
        <v>103710</v>
      </c>
      <c r="U15" s="23">
        <v>20140</v>
      </c>
      <c r="V15" s="23">
        <v>30010</v>
      </c>
      <c r="W15" s="25">
        <v>50160</v>
      </c>
      <c r="X15" s="25">
        <v>6990</v>
      </c>
      <c r="Y15" s="23">
        <v>160860</v>
      </c>
      <c r="Z15" s="25">
        <v>9590</v>
      </c>
      <c r="AA15" s="25">
        <v>12980</v>
      </c>
      <c r="AB15" s="25">
        <v>38400</v>
      </c>
      <c r="AC15" s="23">
        <v>221820</v>
      </c>
      <c r="AD15" s="21">
        <v>7.3999999999999996E-2</v>
      </c>
      <c r="AE15" s="9">
        <v>39800.000000000029</v>
      </c>
      <c r="AF15" s="9">
        <v>261622.99000000002</v>
      </c>
      <c r="AG15" s="26">
        <f t="shared" si="0"/>
        <v>0.17942475881345249</v>
      </c>
      <c r="AH15" s="21">
        <f t="shared" si="1"/>
        <v>7.3976001654138354E-2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F8AE4FC8140D469BFA4D39E1B95BA8" ma:contentTypeVersion="13" ma:contentTypeDescription="Create a new document." ma:contentTypeScope="" ma:versionID="150564366e9eea23baef85f8e0f7e916">
  <xsd:schema xmlns:xsd="http://www.w3.org/2001/XMLSchema" xmlns:xs="http://www.w3.org/2001/XMLSchema" xmlns:p="http://schemas.microsoft.com/office/2006/metadata/properties" xmlns:ns2="1b1a354d-7d40-4086-8ebc-4728ad9d8898" xmlns:ns3="7acc75b7-44c9-4686-bda1-629f0d60ffa3" targetNamespace="http://schemas.microsoft.com/office/2006/metadata/properties" ma:root="true" ma:fieldsID="a2e5955d41d8d17e9182bf324f2b0fad" ns2:_="" ns3:_="">
    <xsd:import namespace="1b1a354d-7d40-4086-8ebc-4728ad9d8898"/>
    <xsd:import namespace="7acc75b7-44c9-4686-bda1-629f0d60ff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a354d-7d40-4086-8ebc-4728ad9d88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c75b7-44c9-4686-bda1-629f0d60ffa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692b1a5-5728-4355-b031-69dde3962f11}" ma:internalName="TaxCatchAll" ma:showField="CatchAllData" ma:web="7acc75b7-44c9-4686-bda1-629f0d60ff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1a354d-7d40-4086-8ebc-4728ad9d8898">
      <Terms xmlns="http://schemas.microsoft.com/office/infopath/2007/PartnerControls"/>
    </lcf76f155ced4ddcb4097134ff3c332f>
    <TaxCatchAll xmlns="7acc75b7-44c9-4686-bda1-629f0d60ffa3"/>
  </documentManagement>
</p:properties>
</file>

<file path=customXml/itemProps1.xml><?xml version="1.0" encoding="utf-8"?>
<ds:datastoreItem xmlns:ds="http://schemas.openxmlformats.org/officeDocument/2006/customXml" ds:itemID="{615FE915-641D-4278-91AE-C82488BEF0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7A4167-13A9-4554-9BB3-D0F2D8FBA2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a354d-7d40-4086-8ebc-4728ad9d8898"/>
    <ds:schemaRef ds:uri="7acc75b7-44c9-4686-bda1-629f0d60ff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932C8F-DB77-4E16-9030-607F63D69082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7acc75b7-44c9-4686-bda1-629f0d60ffa3"/>
    <ds:schemaRef ds:uri="1b1a354d-7d40-4086-8ebc-4728ad9d889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HU_Demand_AllScenarios</vt:lpstr>
      <vt:lpstr>HU_Demand_AllScenarios (2)</vt:lpstr>
      <vt:lpstr>scenario3 summary</vt:lpstr>
      <vt:lpstr>Intro</vt:lpstr>
      <vt:lpstr>Field Definitions</vt:lpstr>
      <vt:lpstr>EOHLC Housing Plan Unit Demand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MacArthur, William (EOHLC)</cp:lastModifiedBy>
  <cp:revision/>
  <dcterms:created xsi:type="dcterms:W3CDTF">2025-01-14T23:05:49Z</dcterms:created>
  <dcterms:modified xsi:type="dcterms:W3CDTF">2025-10-10T13:31:46Z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0x010100CDF8AE4FC8140D469BFA4D39E1B95BA8</vt:lpwstr>
  </property>
  <property fmtid="{D5CDD505-2E9C-101B-9397-08002B2CF9AE}" pid="3" name="MediaServiceImageTags">
    <vt:lpwstr/>
  </property>
</Properties>
</file>