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G:\Public Housing Notices\Public Housing Notices 2020\PHN 2020-36 Revision to PHN 2018-03\"/>
    </mc:Choice>
  </mc:AlternateContent>
  <bookViews>
    <workbookView xWindow="0" yWindow="0" windowWidth="23040" windowHeight="9405" activeTab="1"/>
  </bookViews>
  <sheets>
    <sheet name="SURPLUS LHA" sheetId="2" r:id="rId1"/>
    <sheet name="DEFICIT LHA" sheetId="3" r:id="rId2"/>
  </sheets>
  <definedNames>
    <definedName name="_xlnm.Print_Area" localSheetId="0">'SURPLUS LHA'!$A$1:$I$73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3" l="1"/>
  <c r="G72" i="3" s="1"/>
  <c r="E72" i="3"/>
  <c r="F72" i="3" s="1"/>
  <c r="G71" i="3"/>
  <c r="F71" i="3"/>
  <c r="G70" i="3"/>
  <c r="F70" i="3"/>
  <c r="H65" i="3"/>
  <c r="G65" i="3"/>
  <c r="F65" i="3"/>
  <c r="E65" i="3"/>
  <c r="G64" i="3"/>
  <c r="F64" i="3"/>
  <c r="G63" i="3"/>
  <c r="F63" i="3"/>
  <c r="G62" i="3"/>
  <c r="F62" i="3"/>
  <c r="G61" i="3"/>
  <c r="F61" i="3"/>
  <c r="G60" i="3"/>
  <c r="F60" i="3"/>
  <c r="H59" i="3"/>
  <c r="G59" i="3" s="1"/>
  <c r="E59" i="3"/>
  <c r="E66" i="3" s="1"/>
  <c r="F66" i="3" s="1"/>
  <c r="G58" i="3"/>
  <c r="F58" i="3"/>
  <c r="G57" i="3"/>
  <c r="F57" i="3"/>
  <c r="G56" i="3"/>
  <c r="F56" i="3"/>
  <c r="G55" i="3"/>
  <c r="F55" i="3"/>
  <c r="F54" i="3"/>
  <c r="G53" i="3"/>
  <c r="F53" i="3"/>
  <c r="G52" i="3"/>
  <c r="F52" i="3"/>
  <c r="G51" i="3"/>
  <c r="F51" i="3"/>
  <c r="G50" i="3"/>
  <c r="F50" i="3"/>
  <c r="H49" i="3"/>
  <c r="G49" i="3" s="1"/>
  <c r="E49" i="3"/>
  <c r="F49" i="3" s="1"/>
  <c r="G48" i="3"/>
  <c r="F48" i="3"/>
  <c r="G47" i="3"/>
  <c r="F47" i="3"/>
  <c r="G46" i="3"/>
  <c r="F46" i="3"/>
  <c r="F45" i="3"/>
  <c r="E45" i="3"/>
  <c r="H44" i="3"/>
  <c r="G44" i="3"/>
  <c r="F44" i="3"/>
  <c r="H43" i="3"/>
  <c r="G43" i="3" s="1"/>
  <c r="F43" i="3"/>
  <c r="G42" i="3"/>
  <c r="F42" i="3"/>
  <c r="G41" i="3"/>
  <c r="F41" i="3"/>
  <c r="G40" i="3"/>
  <c r="F40" i="3"/>
  <c r="G39" i="3"/>
  <c r="F39" i="3"/>
  <c r="G38" i="3"/>
  <c r="F38" i="3"/>
  <c r="G37" i="3"/>
  <c r="F37" i="3"/>
  <c r="H36" i="3"/>
  <c r="G36" i="3"/>
  <c r="F36" i="3"/>
  <c r="E36" i="3"/>
  <c r="G35" i="3"/>
  <c r="F35" i="3"/>
  <c r="G34" i="3"/>
  <c r="F34" i="3"/>
  <c r="G33" i="3"/>
  <c r="F33" i="3"/>
  <c r="G32" i="3"/>
  <c r="F32" i="3"/>
  <c r="G31" i="3"/>
  <c r="F31" i="3"/>
  <c r="G30" i="3"/>
  <c r="F30" i="3"/>
  <c r="G29" i="3"/>
  <c r="F29" i="3"/>
  <c r="G28" i="3"/>
  <c r="F28" i="3"/>
  <c r="G27" i="3"/>
  <c r="F27" i="3"/>
  <c r="G26" i="3"/>
  <c r="F26" i="3"/>
  <c r="G25" i="3"/>
  <c r="F25" i="3"/>
  <c r="H24" i="3"/>
  <c r="G24" i="3" s="1"/>
  <c r="E24" i="3"/>
  <c r="F24" i="3" s="1"/>
  <c r="F23" i="3"/>
  <c r="G23" i="3" s="1"/>
  <c r="F22" i="3"/>
  <c r="G22" i="3" s="1"/>
  <c r="G21" i="3"/>
  <c r="F21" i="3"/>
  <c r="G19" i="3"/>
  <c r="F19" i="3"/>
  <c r="G18" i="3"/>
  <c r="F18" i="3"/>
  <c r="G17" i="3"/>
  <c r="F17" i="3"/>
  <c r="G16" i="3"/>
  <c r="F16" i="3"/>
  <c r="G15" i="3"/>
  <c r="F15" i="3"/>
  <c r="G14" i="3"/>
  <c r="F14" i="3"/>
  <c r="G13" i="3"/>
  <c r="F13" i="3"/>
  <c r="G12" i="3"/>
  <c r="F12" i="3"/>
  <c r="G11" i="3"/>
  <c r="F11" i="3"/>
  <c r="G10" i="3"/>
  <c r="F10" i="3"/>
  <c r="A10" i="3"/>
  <c r="A11" i="3" s="1"/>
  <c r="A12" i="3" s="1"/>
  <c r="A13" i="3" s="1"/>
  <c r="A14" i="3" s="1"/>
  <c r="A15" i="3" s="1"/>
  <c r="A16" i="3" s="1"/>
  <c r="A17" i="3" s="1"/>
  <c r="A18" i="3" s="1"/>
  <c r="A19" i="3" s="1"/>
  <c r="A20" i="3" s="1"/>
  <c r="A21" i="3" s="1"/>
  <c r="A22" i="3" s="1"/>
  <c r="A23" i="3" s="1"/>
  <c r="A24"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70" i="3" s="1"/>
  <c r="A71" i="3" s="1"/>
  <c r="A72" i="3" s="1"/>
  <c r="A73" i="3" s="1"/>
  <c r="G9" i="3"/>
  <c r="F9" i="3"/>
  <c r="F10" i="2"/>
  <c r="G10" i="2"/>
  <c r="G56" i="2"/>
  <c r="F56" i="2"/>
  <c r="A10" i="2"/>
  <c r="A11" i="2" s="1"/>
  <c r="A12" i="2" s="1"/>
  <c r="A13" i="2" s="1"/>
  <c r="A14" i="2" s="1"/>
  <c r="A15" i="2" s="1"/>
  <c r="A16" i="2" s="1"/>
  <c r="A17" i="2" s="1"/>
  <c r="A18" i="2" s="1"/>
  <c r="A19" i="2" s="1"/>
  <c r="A20" i="2" s="1"/>
  <c r="A21" i="2" s="1"/>
  <c r="A22" i="2" s="1"/>
  <c r="A23" i="2" s="1"/>
  <c r="A24"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G41" i="2"/>
  <c r="F59" i="3" l="1"/>
  <c r="H45" i="3"/>
  <c r="E67" i="3"/>
  <c r="F67" i="3" s="1"/>
  <c r="A70" i="2"/>
  <c r="A71" i="2" s="1"/>
  <c r="A72" i="2" s="1"/>
  <c r="A73" i="2" s="1"/>
  <c r="E24" i="2"/>
  <c r="H72" i="2"/>
  <c r="G72" i="2" s="1"/>
  <c r="E72" i="2"/>
  <c r="F72" i="2" s="1"/>
  <c r="G71" i="2"/>
  <c r="F71" i="2"/>
  <c r="G70" i="2"/>
  <c r="F70" i="2"/>
  <c r="H65" i="2"/>
  <c r="G65" i="2" s="1"/>
  <c r="E65" i="2"/>
  <c r="F65" i="2" s="1"/>
  <c r="G64" i="2"/>
  <c r="F64" i="2"/>
  <c r="G63" i="2"/>
  <c r="F63" i="2"/>
  <c r="G62" i="2"/>
  <c r="F62" i="2"/>
  <c r="G61" i="2"/>
  <c r="F61" i="2"/>
  <c r="G60" i="2"/>
  <c r="F60" i="2"/>
  <c r="H59" i="2"/>
  <c r="G59" i="2" s="1"/>
  <c r="E59" i="2"/>
  <c r="F59" i="2" s="1"/>
  <c r="G58" i="2"/>
  <c r="F58" i="2"/>
  <c r="G57" i="2"/>
  <c r="F57" i="2"/>
  <c r="G55" i="2"/>
  <c r="F55" i="2"/>
  <c r="F54" i="2"/>
  <c r="G53" i="2"/>
  <c r="F53" i="2"/>
  <c r="G52" i="2"/>
  <c r="F52" i="2"/>
  <c r="G51" i="2"/>
  <c r="F51" i="2"/>
  <c r="G50" i="2"/>
  <c r="F50" i="2"/>
  <c r="H49" i="2"/>
  <c r="G49" i="2" s="1"/>
  <c r="E49" i="2"/>
  <c r="G48" i="2"/>
  <c r="F48" i="2"/>
  <c r="G47" i="2"/>
  <c r="F47" i="2"/>
  <c r="G46" i="2"/>
  <c r="F46" i="2"/>
  <c r="E45" i="2"/>
  <c r="F45" i="2" s="1"/>
  <c r="H44" i="2"/>
  <c r="G44" i="2" s="1"/>
  <c r="F44" i="2"/>
  <c r="H43" i="2"/>
  <c r="G43" i="2" s="1"/>
  <c r="F43" i="2"/>
  <c r="G42" i="2"/>
  <c r="F42" i="2"/>
  <c r="F41" i="2"/>
  <c r="G40" i="2"/>
  <c r="F40" i="2"/>
  <c r="G39" i="2"/>
  <c r="F39" i="2"/>
  <c r="G38" i="2"/>
  <c r="F38" i="2"/>
  <c r="G37" i="2"/>
  <c r="F37" i="2"/>
  <c r="H36" i="2"/>
  <c r="G36" i="2" s="1"/>
  <c r="E36" i="2"/>
  <c r="F36" i="2" s="1"/>
  <c r="G35" i="2"/>
  <c r="F35" i="2"/>
  <c r="G34" i="2"/>
  <c r="F34" i="2"/>
  <c r="G33" i="2"/>
  <c r="F33" i="2"/>
  <c r="G32" i="2"/>
  <c r="F32" i="2"/>
  <c r="G31" i="2"/>
  <c r="F31" i="2"/>
  <c r="G30" i="2"/>
  <c r="F30" i="2"/>
  <c r="G29" i="2"/>
  <c r="F29" i="2"/>
  <c r="G28" i="2"/>
  <c r="F28" i="2"/>
  <c r="G27" i="2"/>
  <c r="F27" i="2"/>
  <c r="G26" i="2"/>
  <c r="F26" i="2"/>
  <c r="G25" i="2"/>
  <c r="F25" i="2"/>
  <c r="F23" i="2"/>
  <c r="G23" i="2" s="1"/>
  <c r="F22" i="2"/>
  <c r="G22" i="2" s="1"/>
  <c r="G21" i="2"/>
  <c r="F21" i="2"/>
  <c r="H19" i="2"/>
  <c r="G19" i="2" s="1"/>
  <c r="F19" i="2"/>
  <c r="G18" i="2"/>
  <c r="F18" i="2"/>
  <c r="G16" i="2"/>
  <c r="F16" i="2"/>
  <c r="G15" i="2"/>
  <c r="F15" i="2"/>
  <c r="G14" i="2"/>
  <c r="F14" i="2"/>
  <c r="G13" i="2"/>
  <c r="F13" i="2"/>
  <c r="G12" i="2"/>
  <c r="F12" i="2"/>
  <c r="G11" i="2"/>
  <c r="F11" i="2"/>
  <c r="G9" i="2"/>
  <c r="F9" i="2"/>
  <c r="G45" i="3" l="1"/>
  <c r="H66" i="3"/>
  <c r="H17" i="2"/>
  <c r="G17" i="2" s="1"/>
  <c r="E66" i="2"/>
  <c r="F66" i="2" s="1"/>
  <c r="F24" i="2"/>
  <c r="H45" i="2"/>
  <c r="F49" i="2"/>
  <c r="F17" i="2"/>
  <c r="G66" i="3" l="1"/>
  <c r="H67" i="3"/>
  <c r="H24" i="2"/>
  <c r="G24" i="2" s="1"/>
  <c r="E67" i="2"/>
  <c r="F67" i="2" s="1"/>
  <c r="H66" i="2"/>
  <c r="G66" i="2" s="1"/>
  <c r="G45" i="2"/>
  <c r="G67" i="3" l="1"/>
  <c r="H73" i="3"/>
  <c r="H67" i="2"/>
  <c r="G67" i="2" s="1"/>
  <c r="H73" i="2" l="1"/>
</calcChain>
</file>

<file path=xl/sharedStrings.xml><?xml version="1.0" encoding="utf-8"?>
<sst xmlns="http://schemas.openxmlformats.org/spreadsheetml/2006/main" count="188" uniqueCount="95">
  <si>
    <t xml:space="preserve"> </t>
  </si>
  <si>
    <t xml:space="preserve"> APPROVED</t>
  </si>
  <si>
    <t>BUDGET</t>
  </si>
  <si>
    <t>ACTUAL TO DATE</t>
  </si>
  <si>
    <t>LINE</t>
  </si>
  <si>
    <t xml:space="preserve">  ACCT.</t>
  </si>
  <si>
    <t>NO.</t>
  </si>
  <si>
    <t xml:space="preserve">   NO.</t>
  </si>
  <si>
    <t xml:space="preserve">                       CLASSIFICATION</t>
  </si>
  <si>
    <t>AMOUNT</t>
  </si>
  <si>
    <t xml:space="preserve">   PUM</t>
  </si>
  <si>
    <t>PUM</t>
  </si>
  <si>
    <t xml:space="preserve">  </t>
  </si>
  <si>
    <t>REVENUE</t>
  </si>
  <si>
    <t xml:space="preserve"> Shelter Rent - Tenants</t>
  </si>
  <si>
    <t xml:space="preserve"> Shelter Rent - Federal Section 8</t>
  </si>
  <si>
    <t xml:space="preserve"> Nondwelling Rentals</t>
  </si>
  <si>
    <t xml:space="preserve"> Administrative Fees - MRVP</t>
  </si>
  <si>
    <t xml:space="preserve"> Interest on Investments - Unrestricted</t>
  </si>
  <si>
    <t xml:space="preserve"> Interest on Investments - Restricted</t>
  </si>
  <si>
    <t xml:space="preserve"> Other Revenue</t>
  </si>
  <si>
    <t xml:space="preserve"> Other Revenue - Retained</t>
  </si>
  <si>
    <t xml:space="preserve"> Operating Subsidy - 4001</t>
  </si>
  <si>
    <t xml:space="preserve"> Restricted Grants Received</t>
  </si>
  <si>
    <t xml:space="preserve"> Gain/Loss From Sale/Disp.of Prop.</t>
  </si>
  <si>
    <t xml:space="preserve"> TOTAL REVENUE</t>
  </si>
  <si>
    <t>EXPENSES</t>
  </si>
  <si>
    <t xml:space="preserve">  Administrative Salaries</t>
  </si>
  <si>
    <t xml:space="preserve">  Compensated Absences</t>
  </si>
  <si>
    <t xml:space="preserve">  Legal</t>
  </si>
  <si>
    <t xml:space="preserve">  Members Compensation</t>
  </si>
  <si>
    <t xml:space="preserve">  Travel &amp; Related Expenses</t>
  </si>
  <si>
    <t xml:space="preserve">  Accounting Services</t>
  </si>
  <si>
    <t xml:space="preserve">  Audit Costs</t>
  </si>
  <si>
    <t xml:space="preserve">  Penalties &amp; Interest</t>
  </si>
  <si>
    <t xml:space="preserve">  Administrative Other</t>
  </si>
  <si>
    <t>TOTAL ADMINISTRATION</t>
  </si>
  <si>
    <t>TENANT ORGANIZATION</t>
  </si>
  <si>
    <t xml:space="preserve">  Electricity</t>
  </si>
  <si>
    <t xml:space="preserve">  Gas</t>
  </si>
  <si>
    <t xml:space="preserve">  Fuel</t>
  </si>
  <si>
    <t xml:space="preserve">  Other</t>
  </si>
  <si>
    <t>TOTAL UTILITIES</t>
  </si>
  <si>
    <t xml:space="preserve">  Maintenance Labor</t>
  </si>
  <si>
    <t xml:space="preserve">  Materials &amp; Supplies</t>
  </si>
  <si>
    <t xml:space="preserve">  Contract Costs</t>
  </si>
  <si>
    <t>TOTAL MAINTENANCE</t>
  </si>
  <si>
    <t xml:space="preserve">  Insurance</t>
  </si>
  <si>
    <t xml:space="preserve">  Payment In Lieu of Taxes</t>
  </si>
  <si>
    <t xml:space="preserve">  Employee Benefits</t>
  </si>
  <si>
    <t xml:space="preserve">  Collection Loss</t>
  </si>
  <si>
    <t xml:space="preserve">  Interest Expense</t>
  </si>
  <si>
    <t xml:space="preserve">  Other General Expense</t>
  </si>
  <si>
    <t>TOTAL GENERAL EXPENSES</t>
  </si>
  <si>
    <t xml:space="preserve">  Equipment Purchases - Non-Capitalized</t>
  </si>
  <si>
    <t xml:space="preserve">  Restricted Reserve Expenditures</t>
  </si>
  <si>
    <t xml:space="preserve">  Housing Assistance Payments</t>
  </si>
  <si>
    <t xml:space="preserve">  Depreciation Expense</t>
  </si>
  <si>
    <t>TOTAL OTHER EXPENSES</t>
  </si>
  <si>
    <t>TOTAL EXPENSES</t>
  </si>
  <si>
    <t xml:space="preserve">  Replacement of Equipment-Capitalized</t>
  </si>
  <si>
    <t xml:space="preserve">  Betterments &amp; Additions - Capitalized</t>
  </si>
  <si>
    <t xml:space="preserve"> Total Non-Operating Expenditures</t>
  </si>
  <si>
    <t>Excess Revenue over Expenses</t>
  </si>
  <si>
    <t xml:space="preserve">CAPITAL EXPENDITURES </t>
  </si>
  <si>
    <t>EXAMPLE - DEFICIT LHA:</t>
  </si>
  <si>
    <t>LHA NAME:   Wellfleet</t>
  </si>
  <si>
    <t xml:space="preserve">Prog. No.   400-1 </t>
  </si>
  <si>
    <t xml:space="preserve">No of Units:  130 </t>
  </si>
  <si>
    <t>Unit Months:</t>
  </si>
  <si>
    <t>Quarters Covered:  1-4</t>
  </si>
  <si>
    <t xml:space="preserve"> Other Revenue - Operating Reserves</t>
  </si>
  <si>
    <t xml:space="preserve"> Other Revenue - Energy Net Meter</t>
  </si>
  <si>
    <t>Solar Operator Costs</t>
  </si>
  <si>
    <t>Net Meter Utility Credit (Negative Amount)</t>
  </si>
  <si>
    <t xml:space="preserve">  Employee Benefits - GASB 45</t>
  </si>
  <si>
    <t xml:space="preserve">  Pension Expense - GASB 68</t>
  </si>
  <si>
    <t xml:space="preserve">  Extraordinary Maintenance </t>
  </si>
  <si>
    <t>EXAMPLE - SURPLUS LHA:</t>
  </si>
  <si>
    <t xml:space="preserve">NET INCOME/(DEFICIT) </t>
  </si>
  <si>
    <t>Quarter Ending: 6/30/21</t>
  </si>
  <si>
    <t xml:space="preserve">Fiscal Year Ending:  6/30/21                              </t>
  </si>
  <si>
    <r>
      <rPr>
        <b/>
        <sz val="11"/>
        <color rgb="FFC00000"/>
        <rFont val="Calibri"/>
        <family val="2"/>
        <scheme val="minor"/>
      </rPr>
      <t xml:space="preserve">NOTE: </t>
    </r>
    <r>
      <rPr>
        <sz val="11"/>
        <color rgb="FFC00000"/>
        <rFont val="Calibri"/>
        <family val="2"/>
        <scheme val="minor"/>
      </rPr>
      <t>This line should state the TOTAL COST of electricity the LHA was charged by the utility company, PRIOR to any reduction of their bill by the amount of credits earned during this period.  E.g.,  if the LHA's electric bills show it used $163,208 in electricity, but only needed to pay $83,208 because they earned $80,000 in credits, you would put the full $163,208 in this cell.</t>
    </r>
  </si>
  <si>
    <r>
      <rPr>
        <b/>
        <sz val="11"/>
        <color rgb="FFC00000"/>
        <rFont val="Calibri"/>
        <family val="2"/>
        <scheme val="minor"/>
      </rPr>
      <t xml:space="preserve">NOTE:  </t>
    </r>
    <r>
      <rPr>
        <sz val="11"/>
        <color rgb="FFC00000"/>
        <rFont val="Calibri"/>
        <family val="2"/>
        <scheme val="minor"/>
      </rPr>
      <t xml:space="preserve">In this example, this is a surplus LHA and it can therefore retain 100% of the total Net Meter Credit (NMC) savings at the bottom of the page.  If this was a deficit LHA, 50%% of the NMC savings ($15,000) would appear in this line, since the FY21 Budget Guidelines allow such LHAs to retain 50% for the period 7/1/20 - 6/30/21. </t>
    </r>
  </si>
  <si>
    <r>
      <rPr>
        <b/>
        <sz val="11"/>
        <color rgb="FFC00000"/>
        <rFont val="Calibri"/>
        <family val="2"/>
        <scheme val="minor"/>
      </rPr>
      <t>NOTE:</t>
    </r>
    <r>
      <rPr>
        <sz val="11"/>
        <color rgb="FFC00000"/>
        <rFont val="Calibri"/>
        <family val="2"/>
        <scheme val="minor"/>
      </rPr>
      <t xml:space="preserve">  Since this a surplus LHA, none of the total NMC savings are placed in this line. If this was a deficit LHA, 50%% of the NMC savings ($15,000) would appear in this line, since the FY21 Budget Guidelines require such LHAs to use 50% of the NMCs earned for the period 7/1/20 - 6/30/21 to reduce the LHA's need for operating subsidy. </t>
    </r>
  </si>
  <si>
    <r>
      <rPr>
        <b/>
        <sz val="11"/>
        <color rgb="FFC00000"/>
        <rFont val="Calibri"/>
        <family val="2"/>
        <scheme val="minor"/>
      </rPr>
      <t xml:space="preserve">NOTE: </t>
    </r>
    <r>
      <rPr>
        <sz val="11"/>
        <color rgb="FFC00000"/>
        <rFont val="Calibri"/>
        <family val="2"/>
        <scheme val="minor"/>
      </rPr>
      <t xml:space="preserve"> this is where the net meter credits earned are entered.  It is entered as a negative number, since it is income.  The credits will be paid to the LHA either as a reduction posted to their electric bill, or by a check to the LHA.</t>
    </r>
  </si>
  <si>
    <t xml:space="preserve"> Shelter Rent - Tenants - Fraud/Retroactive</t>
  </si>
  <si>
    <t xml:space="preserve"> Operating Subsidy - MRVP Landlords</t>
  </si>
  <si>
    <t xml:space="preserve">  Water </t>
  </si>
  <si>
    <t xml:space="preserve">  Net Meter Utility Debit/Energy Conservation</t>
  </si>
  <si>
    <t xml:space="preserve">  Collection Loss - Fraud/Retroactive</t>
  </si>
  <si>
    <r>
      <rPr>
        <b/>
        <sz val="11"/>
        <color rgb="FFC00000"/>
        <rFont val="Calibri"/>
        <family val="2"/>
        <scheme val="minor"/>
      </rPr>
      <t>NOTE:</t>
    </r>
    <r>
      <rPr>
        <sz val="11"/>
        <color rgb="FFC00000"/>
        <rFont val="Calibri"/>
        <family val="2"/>
        <scheme val="minor"/>
      </rPr>
      <t xml:space="preserve">  this amount equals Account #4392 minus Account #4391, expressed as a positive number.</t>
    </r>
  </si>
  <si>
    <r>
      <rPr>
        <b/>
        <sz val="11"/>
        <color rgb="FFC00000"/>
        <rFont val="Calibri"/>
        <family val="2"/>
        <scheme val="minor"/>
      </rPr>
      <t xml:space="preserve">NOTE: </t>
    </r>
    <r>
      <rPr>
        <sz val="11"/>
        <color rgb="FFC00000"/>
        <rFont val="Calibri"/>
        <family val="2"/>
        <scheme val="minor"/>
      </rPr>
      <t xml:space="preserve"> this records the sum of the payments the LHA makes each month to the solar operator with whom they signed the 20-year Net Meter Credit contract.</t>
    </r>
  </si>
  <si>
    <r>
      <rPr>
        <b/>
        <sz val="11"/>
        <color rgb="FFC00000"/>
        <rFont val="Calibri"/>
        <family val="2"/>
        <scheme val="minor"/>
      </rPr>
      <t xml:space="preserve">NOTE:  </t>
    </r>
    <r>
      <rPr>
        <sz val="11"/>
        <color rgb="FFC00000"/>
        <rFont val="Calibri"/>
        <family val="2"/>
        <scheme val="minor"/>
      </rPr>
      <t>In this example, this is a deficit LHA and it can therefore retain 50% of the total Net Meter Credit (NMC) savings (which equal (Line 4392 minus Line 4391)/2, or $15,000), as provided by the FY21 Budget Guidelines for the period 7/1/20 - 6/30/21.  If this was a surplus LHA, 100% of the NMC savings, or $30,000, would appear in this line,</t>
    </r>
  </si>
  <si>
    <r>
      <rPr>
        <b/>
        <sz val="11"/>
        <color rgb="FFC00000"/>
        <rFont val="Calibri"/>
        <family val="2"/>
        <scheme val="minor"/>
      </rPr>
      <t>NOTE:</t>
    </r>
    <r>
      <rPr>
        <sz val="11"/>
        <color rgb="FFC00000"/>
        <rFont val="Calibri"/>
        <family val="2"/>
        <scheme val="minor"/>
      </rPr>
      <t xml:space="preserve">  Since this a deficit LHA, 50%% of the NMC savings, or $15,000, would appear in this line, since the FY21 Budget Guidelines require such LHAs to use 50% of the NMCs earned for the period 7/1/20 - 6/30/21 to reduce the LHA's need for operating subsidy. A surplus LHA would use $0 in this line, since they keep 100% of their NMC savings.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</si>
</sst>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b/>
      <sz val="11"/>
      <color theme="1"/>
      <name val="Calibri"/>
      <family val="2"/>
      <scheme val="minor"/>
    </font>
    <font>
      <b/>
      <sz val="10"/>
      <name val="Geneva"/>
    </font>
    <font>
      <sz val="8"/>
      <name val="Geneva"/>
    </font>
    <font>
      <b/>
      <sz val="9"/>
      <name val="Geneva"/>
    </font>
    <font>
      <sz val="10"/>
      <name val="Geneva"/>
    </font>
    <font>
      <b/>
      <sz val="11"/>
      <color rgb="FFC00000"/>
      <name val="Calibri"/>
      <family val="2"/>
      <scheme val="minor"/>
    </font>
    <font>
      <b/>
      <sz val="10"/>
      <color rgb="FFC00000"/>
      <name val="Geneva"/>
    </font>
    <font>
      <b/>
      <sz val="20"/>
      <color theme="1"/>
      <name val="Calibri"/>
      <family val="2"/>
      <scheme val="minor"/>
    </font>
    <font>
      <sz val="11"/>
      <color rgb="FFC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2" fillId="0" borderId="0" xfId="0" applyNumberFormat="1" applyFont="1" applyAlignment="1">
      <alignment vertical="top"/>
    </xf>
    <xf numFmtId="0" fontId="2" fillId="0" borderId="0" xfId="0" applyNumberFormat="1" applyFont="1" applyBorder="1" applyAlignment="1">
      <alignment horizontal="center" vertical="top"/>
    </xf>
    <xf numFmtId="0" fontId="4" fillId="0" borderId="0" xfId="0" applyNumberFormat="1" applyFont="1" applyBorder="1" applyAlignment="1">
      <alignment vertical="top"/>
    </xf>
    <xf numFmtId="0" fontId="0" fillId="0" borderId="0" xfId="0" applyNumberFormat="1" applyFont="1" applyBorder="1" applyAlignment="1">
      <alignment vertical="top"/>
    </xf>
    <xf numFmtId="0" fontId="0" fillId="0" borderId="2" xfId="0" applyNumberFormat="1" applyBorder="1" applyAlignment="1">
      <alignment vertical="top"/>
    </xf>
    <xf numFmtId="0" fontId="0" fillId="0" borderId="11" xfId="0" applyNumberFormat="1" applyFont="1" applyBorder="1" applyAlignment="1">
      <alignment horizontal="center" vertical="top"/>
    </xf>
    <xf numFmtId="0" fontId="2" fillId="0" borderId="6" xfId="0" applyNumberFormat="1" applyFont="1" applyBorder="1" applyAlignment="1">
      <alignment vertical="top"/>
    </xf>
    <xf numFmtId="0" fontId="2" fillId="0" borderId="12" xfId="0" applyNumberFormat="1" applyFont="1" applyBorder="1" applyAlignment="1">
      <alignment vertical="top"/>
    </xf>
    <xf numFmtId="3" fontId="0" fillId="0" borderId="11" xfId="0" applyNumberFormat="1" applyFont="1" applyBorder="1" applyAlignment="1">
      <alignment vertical="top"/>
    </xf>
    <xf numFmtId="0" fontId="0" fillId="0" borderId="12" xfId="0" applyNumberFormat="1" applyFont="1" applyBorder="1" applyAlignment="1">
      <alignment vertical="top"/>
    </xf>
    <xf numFmtId="0" fontId="0" fillId="0" borderId="11" xfId="0" applyNumberFormat="1" applyFont="1" applyBorder="1" applyAlignment="1">
      <alignment vertical="top"/>
    </xf>
    <xf numFmtId="0" fontId="0" fillId="0" borderId="14" xfId="0" applyNumberFormat="1" applyFont="1" applyBorder="1" applyAlignment="1">
      <alignment horizontal="center" vertical="top"/>
    </xf>
    <xf numFmtId="0" fontId="0" fillId="0" borderId="2" xfId="0" applyNumberFormat="1" applyFont="1" applyBorder="1" applyAlignment="1">
      <alignment vertical="top"/>
    </xf>
    <xf numFmtId="39" fontId="0" fillId="0" borderId="13" xfId="0" applyNumberFormat="1" applyBorder="1" applyAlignment="1">
      <alignment vertical="top"/>
    </xf>
    <xf numFmtId="0" fontId="2" fillId="0" borderId="14" xfId="0" applyNumberFormat="1" applyFont="1" applyBorder="1" applyAlignment="1">
      <alignment horizontal="center" vertical="top"/>
    </xf>
    <xf numFmtId="0" fontId="2" fillId="0" borderId="2" xfId="0" applyNumberFormat="1" applyFont="1" applyBorder="1" applyAlignment="1">
      <alignment vertical="top"/>
    </xf>
    <xf numFmtId="39" fontId="2" fillId="0" borderId="13" xfId="0" applyNumberFormat="1" applyFont="1" applyBorder="1" applyAlignment="1">
      <alignment vertical="top"/>
    </xf>
    <xf numFmtId="0" fontId="0" fillId="0" borderId="6" xfId="0" applyNumberFormat="1" applyBorder="1" applyAlignment="1">
      <alignment horizontal="center" vertical="top"/>
    </xf>
    <xf numFmtId="0" fontId="5" fillId="0" borderId="14" xfId="0" applyNumberFormat="1" applyFont="1" applyBorder="1" applyAlignment="1">
      <alignment horizontal="center" vertical="top"/>
    </xf>
    <xf numFmtId="0" fontId="5" fillId="0" borderId="2" xfId="0" applyNumberFormat="1" applyFont="1" applyBorder="1" applyAlignment="1">
      <alignment vertical="top"/>
    </xf>
    <xf numFmtId="39" fontId="5" fillId="0" borderId="13" xfId="0" applyNumberFormat="1" applyFont="1" applyBorder="1" applyAlignment="1">
      <alignment vertical="top"/>
    </xf>
    <xf numFmtId="37" fontId="2" fillId="0" borderId="13" xfId="0" applyNumberFormat="1" applyFont="1" applyBorder="1" applyAlignment="1">
      <alignment vertical="top"/>
    </xf>
    <xf numFmtId="0" fontId="2" fillId="0" borderId="2" xfId="0" applyFont="1" applyBorder="1"/>
    <xf numFmtId="0" fontId="2" fillId="0" borderId="10" xfId="0" applyFont="1" applyBorder="1"/>
    <xf numFmtId="37" fontId="2" fillId="0" borderId="7" xfId="0" applyNumberFormat="1" applyFont="1" applyBorder="1" applyAlignment="1">
      <alignment vertical="top"/>
    </xf>
    <xf numFmtId="39" fontId="2" fillId="0" borderId="7" xfId="0" applyNumberFormat="1" applyFont="1" applyBorder="1" applyAlignment="1">
      <alignment vertical="top"/>
    </xf>
    <xf numFmtId="39" fontId="2" fillId="0" borderId="11" xfId="0" applyNumberFormat="1" applyFont="1" applyBorder="1" applyAlignment="1">
      <alignment vertical="top"/>
    </xf>
    <xf numFmtId="0" fontId="2" fillId="0" borderId="9" xfId="0" applyNumberFormat="1" applyFont="1" applyBorder="1" applyAlignment="1">
      <alignment vertical="top"/>
    </xf>
    <xf numFmtId="2" fontId="0" fillId="0" borderId="5" xfId="0" applyNumberFormat="1" applyFont="1" applyBorder="1" applyAlignment="1">
      <alignment vertical="top"/>
    </xf>
    <xf numFmtId="39" fontId="5" fillId="0" borderId="8" xfId="0" applyNumberFormat="1" applyFont="1" applyBorder="1" applyAlignment="1">
      <alignment vertical="top"/>
    </xf>
    <xf numFmtId="0" fontId="0" fillId="0" borderId="13" xfId="0" applyBorder="1" applyAlignment="1">
      <alignment horizontal="center"/>
    </xf>
    <xf numFmtId="0" fontId="6" fillId="0" borderId="14" xfId="0" applyNumberFormat="1" applyFont="1" applyBorder="1" applyAlignment="1">
      <alignment horizontal="center" vertical="top"/>
    </xf>
    <xf numFmtId="0" fontId="7" fillId="0" borderId="2" xfId="0" applyNumberFormat="1" applyFont="1" applyBorder="1" applyAlignment="1">
      <alignment vertical="top"/>
    </xf>
    <xf numFmtId="0" fontId="6" fillId="0" borderId="2" xfId="0" applyNumberFormat="1" applyFont="1" applyBorder="1" applyAlignment="1">
      <alignment vertical="top"/>
    </xf>
    <xf numFmtId="39" fontId="6" fillId="0" borderId="13" xfId="0" applyNumberFormat="1" applyFont="1" applyBorder="1" applyAlignment="1">
      <alignment vertical="top"/>
    </xf>
    <xf numFmtId="0" fontId="2" fillId="0" borderId="6" xfId="0" applyNumberFormat="1" applyFont="1" applyBorder="1" applyAlignment="1">
      <alignment horizontal="center" vertical="top"/>
    </xf>
    <xf numFmtId="0" fontId="2" fillId="0" borderId="7" xfId="0" applyNumberFormat="1" applyFont="1" applyBorder="1" applyAlignment="1">
      <alignment vertical="top"/>
    </xf>
    <xf numFmtId="0" fontId="0" fillId="0" borderId="0" xfId="0" applyAlignment="1">
      <alignment wrapText="1"/>
    </xf>
    <xf numFmtId="0" fontId="0" fillId="0" borderId="13" xfId="0" applyNumberFormat="1" applyFont="1" applyBorder="1" applyAlignment="1">
      <alignment horizontal="center"/>
    </xf>
    <xf numFmtId="0" fontId="2" fillId="0" borderId="0" xfId="0" applyNumberFormat="1" applyFont="1" applyAlignment="1">
      <alignment horizontal="center" vertical="top" wrapText="1"/>
    </xf>
    <xf numFmtId="0" fontId="1" fillId="0" borderId="0" xfId="0" applyFont="1"/>
    <xf numFmtId="0" fontId="2" fillId="0" borderId="0" xfId="0" applyNumberFormat="1" applyFont="1" applyBorder="1" applyAlignment="1">
      <alignment horizontal="left" vertical="top"/>
    </xf>
    <xf numFmtId="14" fontId="2" fillId="0" borderId="0" xfId="0" applyNumberFormat="1" applyFont="1" applyBorder="1" applyAlignment="1">
      <alignment horizontal="left" vertical="top"/>
    </xf>
    <xf numFmtId="14" fontId="2" fillId="0" borderId="0" xfId="0" applyNumberFormat="1" applyFont="1" applyBorder="1" applyAlignment="1">
      <alignment vertical="top"/>
    </xf>
    <xf numFmtId="0" fontId="3" fillId="0" borderId="0" xfId="0" applyNumberFormat="1" applyFont="1" applyBorder="1" applyAlignment="1">
      <alignment horizontal="right" vertical="top"/>
    </xf>
    <xf numFmtId="0" fontId="1" fillId="0" borderId="14" xfId="0" applyNumberFormat="1" applyFont="1" applyBorder="1" applyAlignment="1">
      <alignment horizontal="center" vertical="top"/>
    </xf>
    <xf numFmtId="0" fontId="1" fillId="0" borderId="0" xfId="0" applyFont="1" applyAlignment="1">
      <alignment wrapText="1"/>
    </xf>
    <xf numFmtId="0" fontId="1" fillId="0" borderId="15" xfId="0" applyFont="1" applyBorder="1"/>
    <xf numFmtId="0" fontId="1" fillId="0" borderId="3" xfId="0" applyNumberFormat="1" applyFont="1" applyBorder="1" applyAlignment="1">
      <alignment vertical="top"/>
    </xf>
    <xf numFmtId="0" fontId="1" fillId="0" borderId="4" xfId="0" applyNumberFormat="1" applyFont="1" applyBorder="1" applyAlignment="1">
      <alignment vertical="top"/>
    </xf>
    <xf numFmtId="0" fontId="1" fillId="0" borderId="0" xfId="0" applyNumberFormat="1" applyFont="1" applyBorder="1" applyAlignment="1">
      <alignment vertical="top"/>
    </xf>
    <xf numFmtId="0" fontId="1" fillId="0" borderId="5" xfId="0" applyNumberFormat="1" applyFont="1" applyBorder="1" applyAlignment="1">
      <alignment vertical="top"/>
    </xf>
    <xf numFmtId="0" fontId="1" fillId="0" borderId="0" xfId="0" applyNumberFormat="1" applyFont="1" applyAlignment="1">
      <alignment vertical="top"/>
    </xf>
    <xf numFmtId="0" fontId="1" fillId="0" borderId="3" xfId="0" applyFont="1" applyBorder="1" applyAlignment="1">
      <alignment horizontal="center"/>
    </xf>
    <xf numFmtId="0" fontId="1" fillId="0" borderId="3" xfId="0" applyFont="1" applyBorder="1"/>
    <xf numFmtId="0" fontId="1" fillId="0" borderId="5" xfId="0" applyFont="1" applyBorder="1"/>
    <xf numFmtId="0" fontId="1" fillId="0" borderId="8" xfId="0" applyNumberFormat="1" applyFont="1" applyBorder="1" applyAlignment="1">
      <alignment vertical="top"/>
    </xf>
    <xf numFmtId="0" fontId="1" fillId="0" borderId="9" xfId="0" applyNumberFormat="1" applyFont="1" applyBorder="1" applyAlignment="1">
      <alignment vertical="top"/>
    </xf>
    <xf numFmtId="0" fontId="1" fillId="0" borderId="1" xfId="0" applyNumberFormat="1" applyFont="1" applyBorder="1" applyAlignment="1">
      <alignment vertical="top"/>
    </xf>
    <xf numFmtId="0" fontId="1" fillId="0" borderId="10" xfId="0" applyNumberFormat="1" applyFont="1" applyBorder="1" applyAlignment="1">
      <alignment vertical="top"/>
    </xf>
    <xf numFmtId="0" fontId="1" fillId="0" borderId="8" xfId="0" applyFont="1" applyBorder="1" applyAlignment="1">
      <alignment horizontal="center"/>
    </xf>
    <xf numFmtId="0" fontId="1" fillId="0" borderId="10" xfId="0" applyFont="1" applyBorder="1" applyAlignment="1">
      <alignment horizontal="center"/>
    </xf>
    <xf numFmtId="0" fontId="1" fillId="0" borderId="14" xfId="0" applyFont="1" applyBorder="1" applyAlignment="1">
      <alignment horizontal="right"/>
    </xf>
    <xf numFmtId="37" fontId="0" fillId="0" borderId="13" xfId="0" applyNumberFormat="1" applyBorder="1" applyAlignment="1">
      <alignment vertical="top"/>
    </xf>
    <xf numFmtId="37" fontId="0" fillId="0" borderId="13" xfId="0" applyNumberFormat="1" applyFont="1" applyBorder="1" applyAlignment="1">
      <alignment vertical="top"/>
    </xf>
    <xf numFmtId="37" fontId="6" fillId="0" borderId="13" xfId="0" applyNumberFormat="1" applyFont="1" applyBorder="1" applyAlignment="1">
      <alignment vertical="top"/>
    </xf>
    <xf numFmtId="37" fontId="0" fillId="0" borderId="11" xfId="0" applyNumberFormat="1" applyFont="1" applyBorder="1" applyAlignment="1">
      <alignment vertical="top"/>
    </xf>
    <xf numFmtId="37" fontId="5" fillId="0" borderId="13" xfId="0" applyNumberFormat="1" applyFont="1" applyBorder="1" applyAlignment="1">
      <alignment vertical="top"/>
    </xf>
    <xf numFmtId="37" fontId="0" fillId="0" borderId="5" xfId="0" applyNumberFormat="1" applyFont="1" applyBorder="1" applyAlignment="1">
      <alignment vertical="top"/>
    </xf>
    <xf numFmtId="37" fontId="2" fillId="0" borderId="14" xfId="0" applyNumberFormat="1" applyFont="1" applyBorder="1" applyAlignment="1">
      <alignment vertical="top"/>
    </xf>
    <xf numFmtId="39" fontId="5" fillId="0" borderId="2" xfId="0" applyNumberFormat="1" applyFont="1" applyBorder="1" applyAlignment="1">
      <alignment vertical="top"/>
    </xf>
    <xf numFmtId="39" fontId="2" fillId="0" borderId="2" xfId="0" applyNumberFormat="1" applyFont="1" applyBorder="1" applyAlignment="1">
      <alignment vertical="top"/>
    </xf>
    <xf numFmtId="37" fontId="2" fillId="0" borderId="6" xfId="0" applyNumberFormat="1" applyFont="1" applyBorder="1" applyAlignment="1">
      <alignment vertical="top"/>
    </xf>
    <xf numFmtId="37" fontId="0" fillId="0" borderId="4" xfId="0" applyNumberFormat="1" applyBorder="1"/>
    <xf numFmtId="37" fontId="5" fillId="0" borderId="1" xfId="0" applyNumberFormat="1" applyFont="1" applyBorder="1" applyAlignment="1">
      <alignment vertical="top"/>
    </xf>
    <xf numFmtId="37" fontId="5" fillId="0" borderId="12" xfId="0" applyNumberFormat="1" applyFont="1" applyBorder="1" applyAlignment="1">
      <alignment vertical="top"/>
    </xf>
    <xf numFmtId="0" fontId="8" fillId="2" borderId="0" xfId="0" applyFont="1" applyFill="1"/>
    <xf numFmtId="0" fontId="0" fillId="2" borderId="0" xfId="0" applyFill="1"/>
    <xf numFmtId="0" fontId="2" fillId="0" borderId="15" xfId="0" applyFont="1" applyBorder="1" applyAlignment="1">
      <alignment horizontal="left"/>
    </xf>
    <xf numFmtId="0" fontId="2" fillId="0" borderId="0" xfId="0" applyNumberFormat="1" applyFont="1" applyAlignment="1">
      <alignment horizontal="center" vertical="top" wrapText="1"/>
    </xf>
    <xf numFmtId="0" fontId="9" fillId="0" borderId="0" xfId="0" applyFont="1" applyAlignment="1">
      <alignment wrapText="1"/>
    </xf>
    <xf numFmtId="37" fontId="7" fillId="0" borderId="13" xfId="0" applyNumberFormat="1" applyFont="1" applyBorder="1" applyAlignment="1">
      <alignment vertical="top"/>
    </xf>
    <xf numFmtId="39" fontId="7" fillId="0" borderId="13" xfId="0" applyNumberFormat="1" applyFont="1" applyBorder="1" applyAlignment="1">
      <alignment vertical="top"/>
    </xf>
    <xf numFmtId="0" fontId="2" fillId="0" borderId="0" xfId="0" applyNumberFormat="1" applyFont="1" applyAlignment="1">
      <alignment horizontal="center" vertical="top" wrapText="1"/>
    </xf>
    <xf numFmtId="0" fontId="4" fillId="0" borderId="0" xfId="0" applyNumberFormat="1" applyFont="1" applyBorder="1" applyAlignment="1">
      <alignment horizontal="left" vertical="top"/>
    </xf>
    <xf numFmtId="0" fontId="1" fillId="0" borderId="14" xfId="0" applyFont="1" applyBorder="1" applyAlignment="1">
      <alignment horizontal="center"/>
    </xf>
    <xf numFmtId="0" fontId="1" fillId="0" borderId="15" xfId="0" applyFont="1" applyBorder="1" applyAlignment="1">
      <alignment horizontal="center"/>
    </xf>
    <xf numFmtId="0" fontId="0" fillId="0" borderId="2" xfId="0" applyNumberFormat="1" applyBorder="1" applyAlignment="1">
      <alignment horizontal="left" vertical="top"/>
    </xf>
    <xf numFmtId="0" fontId="0" fillId="0" borderId="15" xfId="0" applyNumberForma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502877</xdr:colOff>
      <xdr:row>16</xdr:row>
      <xdr:rowOff>182917</xdr:rowOff>
    </xdr:from>
    <xdr:ext cx="4525532" cy="937629"/>
    <xdr:sp macro="" textlink="">
      <xdr:nvSpPr>
        <xdr:cNvPr id="2" name="Rectangle 1"/>
        <xdr:cNvSpPr/>
      </xdr:nvSpPr>
      <xdr:spPr>
        <a:xfrm>
          <a:off x="1112477" y="3169957"/>
          <a:ext cx="4525532" cy="937629"/>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Draft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502877</xdr:colOff>
      <xdr:row>16</xdr:row>
      <xdr:rowOff>182917</xdr:rowOff>
    </xdr:from>
    <xdr:ext cx="4525532" cy="937629"/>
    <xdr:sp macro="" textlink="">
      <xdr:nvSpPr>
        <xdr:cNvPr id="2" name="Rectangle 1"/>
        <xdr:cNvSpPr/>
      </xdr:nvSpPr>
      <xdr:spPr>
        <a:xfrm>
          <a:off x="852127" y="3370617"/>
          <a:ext cx="4525532" cy="937629"/>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Draft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topLeftCell="A10" zoomScale="90" zoomScaleNormal="90" workbookViewId="0">
      <selection activeCell="F42" sqref="F42"/>
    </sheetView>
  </sheetViews>
  <sheetFormatPr defaultRowHeight="15"/>
  <cols>
    <col min="1" max="1" width="5" customWidth="1"/>
    <col min="2" max="2" width="8.140625" customWidth="1"/>
    <col min="4" max="4" width="30.85546875" customWidth="1"/>
    <col min="5" max="5" width="12.5703125" customWidth="1"/>
    <col min="7" max="7" width="10.5703125" customWidth="1"/>
    <col min="8" max="8" width="13" customWidth="1"/>
    <col min="9" max="9" width="46.5703125" style="38" customWidth="1"/>
  </cols>
  <sheetData>
    <row r="1" spans="1:9" ht="33.6" customHeight="1">
      <c r="A1" s="77" t="s">
        <v>78</v>
      </c>
      <c r="B1" s="78"/>
      <c r="C1" s="78"/>
      <c r="D1" s="78"/>
    </row>
    <row r="2" spans="1:9">
      <c r="B2" s="84"/>
      <c r="C2" s="84"/>
      <c r="D2" s="84"/>
      <c r="E2" s="84"/>
      <c r="F2" s="84"/>
      <c r="G2" s="40"/>
      <c r="H2" s="1"/>
    </row>
    <row r="3" spans="1:9">
      <c r="A3" s="3" t="s">
        <v>66</v>
      </c>
      <c r="B3" s="2"/>
      <c r="C3" s="2"/>
      <c r="D3" s="42" t="s">
        <v>68</v>
      </c>
      <c r="E3" s="43" t="s">
        <v>69</v>
      </c>
      <c r="F3" s="3">
        <v>1560</v>
      </c>
      <c r="G3" s="42" t="s">
        <v>80</v>
      </c>
      <c r="H3" s="44"/>
    </row>
    <row r="4" spans="1:9">
      <c r="A4" s="85" t="s">
        <v>67</v>
      </c>
      <c r="B4" s="85"/>
      <c r="C4" s="2"/>
      <c r="D4" s="42" t="s">
        <v>81</v>
      </c>
      <c r="E4" s="2"/>
      <c r="F4" s="2"/>
      <c r="G4" s="42" t="s">
        <v>70</v>
      </c>
      <c r="H4" s="45"/>
    </row>
    <row r="5" spans="1:9" s="41" customFormat="1">
      <c r="A5" s="49"/>
      <c r="B5" s="50"/>
      <c r="C5" s="51"/>
      <c r="D5" s="52"/>
      <c r="E5" s="63" t="s">
        <v>1</v>
      </c>
      <c r="F5" s="48" t="s">
        <v>2</v>
      </c>
      <c r="G5" s="86" t="s">
        <v>3</v>
      </c>
      <c r="H5" s="87"/>
      <c r="I5" s="47"/>
    </row>
    <row r="6" spans="1:9" s="41" customFormat="1">
      <c r="A6" s="49" t="s">
        <v>4</v>
      </c>
      <c r="B6" s="50" t="s">
        <v>5</v>
      </c>
      <c r="C6" s="53"/>
      <c r="D6" s="52"/>
      <c r="E6" s="54"/>
      <c r="F6" s="55" t="s">
        <v>0</v>
      </c>
      <c r="G6" s="55"/>
      <c r="H6" s="56"/>
      <c r="I6" s="47"/>
    </row>
    <row r="7" spans="1:9" s="41" customFormat="1">
      <c r="A7" s="57" t="s">
        <v>6</v>
      </c>
      <c r="B7" s="58" t="s">
        <v>7</v>
      </c>
      <c r="C7" s="59" t="s">
        <v>8</v>
      </c>
      <c r="D7" s="60"/>
      <c r="E7" s="61" t="s">
        <v>9</v>
      </c>
      <c r="F7" s="61" t="s">
        <v>10</v>
      </c>
      <c r="G7" s="61" t="s">
        <v>11</v>
      </c>
      <c r="H7" s="62" t="s">
        <v>9</v>
      </c>
      <c r="I7" s="47"/>
    </row>
    <row r="8" spans="1:9">
      <c r="A8" s="6"/>
      <c r="B8" s="7" t="s">
        <v>12</v>
      </c>
      <c r="C8" s="8" t="s">
        <v>13</v>
      </c>
      <c r="D8" s="8"/>
      <c r="E8" s="9"/>
      <c r="F8" s="10"/>
      <c r="G8" s="9"/>
      <c r="H8" s="11"/>
    </row>
    <row r="9" spans="1:9">
      <c r="A9" s="39">
        <v>1</v>
      </c>
      <c r="B9" s="12">
        <v>3110</v>
      </c>
      <c r="C9" s="5" t="s">
        <v>14</v>
      </c>
      <c r="D9" s="13"/>
      <c r="E9" s="68">
        <v>761000</v>
      </c>
      <c r="F9" s="21">
        <f>E9/$F$3</f>
        <v>487.82051282051282</v>
      </c>
      <c r="G9" s="21">
        <f>H9/$F$3</f>
        <v>489.82243589743592</v>
      </c>
      <c r="H9" s="68">
        <v>764123</v>
      </c>
    </row>
    <row r="10" spans="1:9">
      <c r="A10" s="39">
        <f>A9+1</f>
        <v>2</v>
      </c>
      <c r="B10" s="12">
        <v>3111</v>
      </c>
      <c r="C10" s="5" t="s">
        <v>86</v>
      </c>
      <c r="D10" s="13"/>
      <c r="E10" s="68">
        <v>0</v>
      </c>
      <c r="F10" s="21">
        <f>E10/$F$3</f>
        <v>0</v>
      </c>
      <c r="G10" s="21">
        <f>H10/$F$3</f>
        <v>0</v>
      </c>
      <c r="H10" s="68">
        <v>0</v>
      </c>
    </row>
    <row r="11" spans="1:9">
      <c r="A11" s="39">
        <f t="shared" ref="A11:A67" si="0">A10+1</f>
        <v>3</v>
      </c>
      <c r="B11" s="12">
        <v>3115</v>
      </c>
      <c r="C11" s="13" t="s">
        <v>15</v>
      </c>
      <c r="D11" s="13"/>
      <c r="E11" s="68">
        <v>0</v>
      </c>
      <c r="F11" s="21">
        <f t="shared" ref="F11:G26" si="1">E11/$F$3</f>
        <v>0</v>
      </c>
      <c r="G11" s="21">
        <f t="shared" ref="G11:G72" si="2">H11/$F$3</f>
        <v>0</v>
      </c>
      <c r="H11" s="68">
        <v>0</v>
      </c>
    </row>
    <row r="12" spans="1:9">
      <c r="A12" s="39">
        <f t="shared" si="0"/>
        <v>4</v>
      </c>
      <c r="B12" s="12">
        <v>3190</v>
      </c>
      <c r="C12" s="13" t="s">
        <v>16</v>
      </c>
      <c r="D12" s="13"/>
      <c r="E12" s="68">
        <v>0</v>
      </c>
      <c r="F12" s="21">
        <f t="shared" si="1"/>
        <v>0</v>
      </c>
      <c r="G12" s="21">
        <f t="shared" si="2"/>
        <v>0</v>
      </c>
      <c r="H12" s="68">
        <v>0</v>
      </c>
    </row>
    <row r="13" spans="1:9">
      <c r="A13" s="39">
        <f t="shared" si="0"/>
        <v>5</v>
      </c>
      <c r="B13" s="12">
        <v>3400</v>
      </c>
      <c r="C13" s="5" t="s">
        <v>17</v>
      </c>
      <c r="D13" s="13"/>
      <c r="E13" s="68">
        <v>0</v>
      </c>
      <c r="F13" s="21">
        <f t="shared" si="1"/>
        <v>0</v>
      </c>
      <c r="G13" s="21">
        <f t="shared" si="2"/>
        <v>0</v>
      </c>
      <c r="H13" s="68">
        <v>0</v>
      </c>
    </row>
    <row r="14" spans="1:9">
      <c r="A14" s="39">
        <f t="shared" si="0"/>
        <v>6</v>
      </c>
      <c r="B14" s="12">
        <v>3610</v>
      </c>
      <c r="C14" s="5" t="s">
        <v>18</v>
      </c>
      <c r="D14" s="13"/>
      <c r="E14" s="68">
        <v>3250</v>
      </c>
      <c r="F14" s="21">
        <f t="shared" si="1"/>
        <v>2.0833333333333335</v>
      </c>
      <c r="G14" s="21">
        <f t="shared" si="2"/>
        <v>2.2738333333333332</v>
      </c>
      <c r="H14" s="68">
        <v>3547.18</v>
      </c>
    </row>
    <row r="15" spans="1:9">
      <c r="A15" s="39">
        <f t="shared" si="0"/>
        <v>7</v>
      </c>
      <c r="B15" s="12">
        <v>3611</v>
      </c>
      <c r="C15" s="5" t="s">
        <v>19</v>
      </c>
      <c r="D15" s="13"/>
      <c r="E15" s="68">
        <v>4875</v>
      </c>
      <c r="F15" s="21">
        <f t="shared" si="1"/>
        <v>3.125</v>
      </c>
      <c r="G15" s="21">
        <f t="shared" si="2"/>
        <v>5.4090576923076918</v>
      </c>
      <c r="H15" s="68">
        <v>8438.1299999999992</v>
      </c>
    </row>
    <row r="16" spans="1:9">
      <c r="A16" s="39">
        <f t="shared" si="0"/>
        <v>8</v>
      </c>
      <c r="B16" s="12">
        <v>3690</v>
      </c>
      <c r="C16" s="5" t="s">
        <v>20</v>
      </c>
      <c r="D16" s="13"/>
      <c r="E16" s="68">
        <v>5500</v>
      </c>
      <c r="F16" s="21">
        <f t="shared" si="1"/>
        <v>3.5256410256410255</v>
      </c>
      <c r="G16" s="21">
        <f t="shared" si="2"/>
        <v>4.2274038461538463</v>
      </c>
      <c r="H16" s="68">
        <v>6594.75</v>
      </c>
    </row>
    <row r="17" spans="1:9" ht="105">
      <c r="A17" s="39">
        <f t="shared" si="0"/>
        <v>9</v>
      </c>
      <c r="B17" s="32">
        <v>3691</v>
      </c>
      <c r="C17" s="34" t="s">
        <v>21</v>
      </c>
      <c r="D17" s="34"/>
      <c r="E17" s="66">
        <v>30000</v>
      </c>
      <c r="F17" s="35">
        <f t="shared" si="1"/>
        <v>19.23076923076923</v>
      </c>
      <c r="G17" s="35">
        <f t="shared" si="2"/>
        <v>19.23076923076923</v>
      </c>
      <c r="H17" s="66">
        <f>E17</f>
        <v>30000</v>
      </c>
      <c r="I17" s="81" t="s">
        <v>83</v>
      </c>
    </row>
    <row r="18" spans="1:9">
      <c r="A18" s="39">
        <f t="shared" si="0"/>
        <v>10</v>
      </c>
      <c r="B18" s="12">
        <v>3692</v>
      </c>
      <c r="C18" s="5" t="s">
        <v>71</v>
      </c>
      <c r="D18" s="13"/>
      <c r="E18" s="64">
        <v>0</v>
      </c>
      <c r="F18" s="71">
        <f t="shared" si="1"/>
        <v>0</v>
      </c>
      <c r="G18" s="14">
        <f t="shared" si="2"/>
        <v>0</v>
      </c>
      <c r="H18" s="64">
        <v>0</v>
      </c>
    </row>
    <row r="19" spans="1:9" ht="105">
      <c r="A19" s="39">
        <f t="shared" si="0"/>
        <v>11</v>
      </c>
      <c r="B19" s="32">
        <v>3693</v>
      </c>
      <c r="C19" s="34" t="s">
        <v>72</v>
      </c>
      <c r="D19" s="34"/>
      <c r="E19" s="66">
        <v>0</v>
      </c>
      <c r="F19" s="35">
        <f t="shared" si="1"/>
        <v>0</v>
      </c>
      <c r="G19" s="35">
        <f t="shared" si="2"/>
        <v>0</v>
      </c>
      <c r="H19" s="66">
        <f>E19</f>
        <v>0</v>
      </c>
      <c r="I19" s="81" t="s">
        <v>84</v>
      </c>
    </row>
    <row r="20" spans="1:9">
      <c r="A20" s="39">
        <f t="shared" si="0"/>
        <v>12</v>
      </c>
      <c r="B20" s="12">
        <v>3801</v>
      </c>
      <c r="C20" s="5" t="s">
        <v>22</v>
      </c>
      <c r="D20" s="13"/>
      <c r="E20" s="68">
        <v>0</v>
      </c>
      <c r="F20" s="21">
        <v>0</v>
      </c>
      <c r="G20" s="21">
        <v>0</v>
      </c>
      <c r="H20" s="68">
        <v>0</v>
      </c>
    </row>
    <row r="21" spans="1:9">
      <c r="A21" s="39">
        <f t="shared" si="0"/>
        <v>13</v>
      </c>
      <c r="B21" s="12">
        <v>3802</v>
      </c>
      <c r="C21" s="5" t="s">
        <v>87</v>
      </c>
      <c r="D21" s="13"/>
      <c r="E21" s="68">
        <v>0</v>
      </c>
      <c r="F21" s="21">
        <f t="shared" si="1"/>
        <v>0</v>
      </c>
      <c r="G21" s="21">
        <f t="shared" si="2"/>
        <v>0</v>
      </c>
      <c r="H21" s="68">
        <v>0</v>
      </c>
    </row>
    <row r="22" spans="1:9">
      <c r="A22" s="39">
        <f t="shared" si="0"/>
        <v>14</v>
      </c>
      <c r="B22" s="12">
        <v>3803</v>
      </c>
      <c r="C22" s="5" t="s">
        <v>23</v>
      </c>
      <c r="D22" s="13"/>
      <c r="E22" s="68">
        <v>0</v>
      </c>
      <c r="F22" s="21">
        <f t="shared" si="1"/>
        <v>0</v>
      </c>
      <c r="G22" s="21">
        <f t="shared" si="1"/>
        <v>0</v>
      </c>
      <c r="H22" s="68">
        <v>0</v>
      </c>
    </row>
    <row r="23" spans="1:9">
      <c r="A23" s="39">
        <f t="shared" si="0"/>
        <v>15</v>
      </c>
      <c r="B23" s="12">
        <v>3920</v>
      </c>
      <c r="C23" s="5" t="s">
        <v>24</v>
      </c>
      <c r="D23" s="13"/>
      <c r="E23" s="68">
        <v>0</v>
      </c>
      <c r="F23" s="21">
        <f t="shared" si="1"/>
        <v>0</v>
      </c>
      <c r="G23" s="21">
        <f t="shared" si="1"/>
        <v>0</v>
      </c>
      <c r="H23" s="68">
        <v>0</v>
      </c>
    </row>
    <row r="24" spans="1:9">
      <c r="A24" s="39">
        <f t="shared" si="0"/>
        <v>16</v>
      </c>
      <c r="B24" s="15">
        <v>3000</v>
      </c>
      <c r="C24" s="16" t="s">
        <v>25</v>
      </c>
      <c r="D24" s="16"/>
      <c r="E24" s="22">
        <f>SUM(E9:E23)</f>
        <v>804625</v>
      </c>
      <c r="F24" s="17">
        <f t="shared" si="1"/>
        <v>515.78525641025647</v>
      </c>
      <c r="G24" s="17">
        <f t="shared" si="2"/>
        <v>520.96350000000007</v>
      </c>
      <c r="H24" s="22">
        <f>SUM(H9:H23)</f>
        <v>812703.06</v>
      </c>
    </row>
    <row r="25" spans="1:9">
      <c r="A25" s="39"/>
      <c r="B25" s="18" t="s">
        <v>0</v>
      </c>
      <c r="C25" s="8" t="s">
        <v>26</v>
      </c>
      <c r="D25" s="10"/>
      <c r="E25" s="67"/>
      <c r="F25" s="21">
        <f t="shared" si="1"/>
        <v>0</v>
      </c>
      <c r="G25" s="21">
        <f t="shared" si="2"/>
        <v>0</v>
      </c>
      <c r="H25" s="68"/>
    </row>
    <row r="26" spans="1:9">
      <c r="A26" s="39">
        <f>A24+1</f>
        <v>17</v>
      </c>
      <c r="B26" s="12">
        <v>4110</v>
      </c>
      <c r="C26" s="13" t="s">
        <v>27</v>
      </c>
      <c r="D26" s="13"/>
      <c r="E26" s="68">
        <v>56639</v>
      </c>
      <c r="F26" s="21">
        <f t="shared" si="1"/>
        <v>36.307051282051283</v>
      </c>
      <c r="G26" s="21">
        <f t="shared" si="2"/>
        <v>36.72730769230769</v>
      </c>
      <c r="H26" s="68">
        <v>57294.6</v>
      </c>
    </row>
    <row r="27" spans="1:9">
      <c r="A27" s="39">
        <f t="shared" si="0"/>
        <v>18</v>
      </c>
      <c r="B27" s="12">
        <v>4120</v>
      </c>
      <c r="C27" s="88" t="s">
        <v>28</v>
      </c>
      <c r="D27" s="89"/>
      <c r="E27" s="68">
        <v>0</v>
      </c>
      <c r="F27" s="21">
        <f t="shared" ref="F27:F67" si="3">E27/$F$3</f>
        <v>0</v>
      </c>
      <c r="G27" s="21">
        <f t="shared" si="2"/>
        <v>-2.2621923076923078</v>
      </c>
      <c r="H27" s="68">
        <v>-3529.02</v>
      </c>
    </row>
    <row r="28" spans="1:9">
      <c r="A28" s="39">
        <f t="shared" si="0"/>
        <v>19</v>
      </c>
      <c r="B28" s="12">
        <v>4130</v>
      </c>
      <c r="C28" s="13" t="s">
        <v>29</v>
      </c>
      <c r="D28" s="13"/>
      <c r="E28" s="68">
        <v>3500</v>
      </c>
      <c r="F28" s="21">
        <f t="shared" si="3"/>
        <v>2.2435897435897436</v>
      </c>
      <c r="G28" s="21">
        <f t="shared" si="2"/>
        <v>0</v>
      </c>
      <c r="H28" s="68">
        <v>0</v>
      </c>
    </row>
    <row r="29" spans="1:9">
      <c r="A29" s="39">
        <f t="shared" si="0"/>
        <v>20</v>
      </c>
      <c r="B29" s="12">
        <v>4140</v>
      </c>
      <c r="C29" s="13" t="s">
        <v>30</v>
      </c>
      <c r="D29" s="13"/>
      <c r="E29" s="68">
        <v>0</v>
      </c>
      <c r="F29" s="21">
        <f t="shared" si="3"/>
        <v>0</v>
      </c>
      <c r="G29" s="21">
        <f t="shared" si="2"/>
        <v>0</v>
      </c>
      <c r="H29" s="68">
        <v>0</v>
      </c>
    </row>
    <row r="30" spans="1:9">
      <c r="A30" s="39">
        <f t="shared" si="0"/>
        <v>21</v>
      </c>
      <c r="B30" s="12">
        <v>4150</v>
      </c>
      <c r="C30" s="13" t="s">
        <v>31</v>
      </c>
      <c r="D30" s="13"/>
      <c r="E30" s="68">
        <v>2197</v>
      </c>
      <c r="F30" s="21">
        <f t="shared" si="3"/>
        <v>1.4083333333333334</v>
      </c>
      <c r="G30" s="21">
        <f t="shared" si="2"/>
        <v>1.4026217948717949</v>
      </c>
      <c r="H30" s="68">
        <v>2188.09</v>
      </c>
    </row>
    <row r="31" spans="1:9">
      <c r="A31" s="39">
        <f t="shared" si="0"/>
        <v>22</v>
      </c>
      <c r="B31" s="12">
        <v>4170</v>
      </c>
      <c r="C31" s="13" t="s">
        <v>32</v>
      </c>
      <c r="D31" s="13"/>
      <c r="E31" s="68">
        <v>5076</v>
      </c>
      <c r="F31" s="21">
        <f t="shared" si="3"/>
        <v>3.2538461538461538</v>
      </c>
      <c r="G31" s="21">
        <f t="shared" si="2"/>
        <v>3.2538461538461538</v>
      </c>
      <c r="H31" s="68">
        <v>5076</v>
      </c>
    </row>
    <row r="32" spans="1:9">
      <c r="A32" s="39">
        <f t="shared" si="0"/>
        <v>23</v>
      </c>
      <c r="B32" s="12">
        <v>4171</v>
      </c>
      <c r="C32" s="5" t="s">
        <v>33</v>
      </c>
      <c r="D32" s="13"/>
      <c r="E32" s="68">
        <v>2250</v>
      </c>
      <c r="F32" s="21">
        <f t="shared" si="3"/>
        <v>1.4423076923076923</v>
      </c>
      <c r="G32" s="21">
        <f t="shared" si="2"/>
        <v>1.2820512820512822</v>
      </c>
      <c r="H32" s="68">
        <v>2000</v>
      </c>
    </row>
    <row r="33" spans="1:9">
      <c r="A33" s="39">
        <f t="shared" si="0"/>
        <v>24</v>
      </c>
      <c r="B33" s="12">
        <v>4180</v>
      </c>
      <c r="C33" s="5" t="s">
        <v>34</v>
      </c>
      <c r="D33" s="13"/>
      <c r="E33" s="68">
        <v>0</v>
      </c>
      <c r="F33" s="21">
        <f t="shared" si="3"/>
        <v>0</v>
      </c>
      <c r="G33" s="21">
        <f t="shared" si="2"/>
        <v>0</v>
      </c>
      <c r="H33" s="68">
        <v>0</v>
      </c>
    </row>
    <row r="34" spans="1:9">
      <c r="A34" s="39">
        <f t="shared" si="0"/>
        <v>25</v>
      </c>
      <c r="B34" s="12">
        <v>4190</v>
      </c>
      <c r="C34" s="13" t="s">
        <v>35</v>
      </c>
      <c r="D34" s="13"/>
      <c r="E34" s="68">
        <v>13103</v>
      </c>
      <c r="F34" s="21">
        <f t="shared" si="3"/>
        <v>8.3993589743589752</v>
      </c>
      <c r="G34" s="21">
        <f t="shared" si="2"/>
        <v>8.2851474358974357</v>
      </c>
      <c r="H34" s="68">
        <v>12924.83</v>
      </c>
    </row>
    <row r="35" spans="1:9">
      <c r="A35" s="39">
        <f t="shared" si="0"/>
        <v>26</v>
      </c>
      <c r="B35" s="15">
        <v>4191</v>
      </c>
      <c r="C35" s="16" t="s">
        <v>37</v>
      </c>
      <c r="D35" s="16"/>
      <c r="E35" s="22">
        <v>390</v>
      </c>
      <c r="F35" s="17">
        <f>E35/$F$3</f>
        <v>0.25</v>
      </c>
      <c r="G35" s="17">
        <f>H35/$F$3</f>
        <v>0</v>
      </c>
      <c r="H35" s="22">
        <v>0</v>
      </c>
    </row>
    <row r="36" spans="1:9">
      <c r="A36" s="39">
        <f t="shared" si="0"/>
        <v>27</v>
      </c>
      <c r="B36" s="15">
        <v>4100</v>
      </c>
      <c r="C36" s="16" t="s">
        <v>36</v>
      </c>
      <c r="D36" s="16"/>
      <c r="E36" s="22">
        <f>SUM(E26:E35)</f>
        <v>83155</v>
      </c>
      <c r="F36" s="17">
        <f t="shared" si="3"/>
        <v>53.304487179487182</v>
      </c>
      <c r="G36" s="17">
        <f t="shared" si="2"/>
        <v>48.688782051282054</v>
      </c>
      <c r="H36" s="22">
        <f>SUM(H26:H35)</f>
        <v>75954.5</v>
      </c>
    </row>
    <row r="37" spans="1:9" ht="14.1" customHeight="1">
      <c r="A37" s="39">
        <f t="shared" si="0"/>
        <v>28</v>
      </c>
      <c r="B37" s="12">
        <v>4310</v>
      </c>
      <c r="C37" s="13" t="s">
        <v>88</v>
      </c>
      <c r="D37" s="13"/>
      <c r="E37" s="68">
        <v>12250</v>
      </c>
      <c r="F37" s="21">
        <f t="shared" si="3"/>
        <v>7.8525641025641022</v>
      </c>
      <c r="G37" s="21">
        <f t="shared" si="2"/>
        <v>7.6616217948717944</v>
      </c>
      <c r="H37" s="68">
        <v>11952.13</v>
      </c>
    </row>
    <row r="38" spans="1:9" ht="120">
      <c r="A38" s="39">
        <f t="shared" si="0"/>
        <v>29</v>
      </c>
      <c r="B38" s="32">
        <v>4320</v>
      </c>
      <c r="C38" s="33" t="s">
        <v>38</v>
      </c>
      <c r="D38" s="34"/>
      <c r="E38" s="66">
        <v>152500</v>
      </c>
      <c r="F38" s="35">
        <f t="shared" si="3"/>
        <v>97.756410256410263</v>
      </c>
      <c r="G38" s="35">
        <f t="shared" si="2"/>
        <v>104.62030128205129</v>
      </c>
      <c r="H38" s="66">
        <v>163207.67000000001</v>
      </c>
      <c r="I38" s="81" t="s">
        <v>82</v>
      </c>
    </row>
    <row r="39" spans="1:9">
      <c r="A39" s="39">
        <f t="shared" si="0"/>
        <v>30</v>
      </c>
      <c r="B39" s="19">
        <v>4330</v>
      </c>
      <c r="C39" s="13" t="s">
        <v>39</v>
      </c>
      <c r="D39" s="16"/>
      <c r="E39" s="68">
        <v>12375</v>
      </c>
      <c r="F39" s="21">
        <f t="shared" si="3"/>
        <v>7.9326923076923075</v>
      </c>
      <c r="G39" s="21">
        <f t="shared" si="2"/>
        <v>8.0195448717948725</v>
      </c>
      <c r="H39" s="68">
        <v>12510.49</v>
      </c>
    </row>
    <row r="40" spans="1:9" s="41" customFormat="1">
      <c r="A40" s="39">
        <f t="shared" si="0"/>
        <v>31</v>
      </c>
      <c r="B40" s="12">
        <v>4340</v>
      </c>
      <c r="C40" s="13" t="s">
        <v>40</v>
      </c>
      <c r="D40" s="13"/>
      <c r="E40" s="68">
        <v>0</v>
      </c>
      <c r="F40" s="21">
        <f t="shared" si="3"/>
        <v>0</v>
      </c>
      <c r="G40" s="21">
        <f t="shared" si="2"/>
        <v>0</v>
      </c>
      <c r="H40" s="68">
        <v>0</v>
      </c>
      <c r="I40" s="38"/>
    </row>
    <row r="41" spans="1:9" ht="30">
      <c r="A41" s="39">
        <f t="shared" si="0"/>
        <v>32</v>
      </c>
      <c r="B41" s="32">
        <v>4360</v>
      </c>
      <c r="C41" s="34" t="s">
        <v>89</v>
      </c>
      <c r="D41" s="34"/>
      <c r="E41" s="82">
        <v>30000</v>
      </c>
      <c r="F41" s="83">
        <f t="shared" si="3"/>
        <v>19.23076923076923</v>
      </c>
      <c r="G41" s="83">
        <f t="shared" si="2"/>
        <v>19.23076923076923</v>
      </c>
      <c r="H41" s="82">
        <v>30000</v>
      </c>
      <c r="I41" s="81" t="s">
        <v>91</v>
      </c>
    </row>
    <row r="42" spans="1:9">
      <c r="A42" s="39">
        <f t="shared" si="0"/>
        <v>33</v>
      </c>
      <c r="B42" s="12">
        <v>4390</v>
      </c>
      <c r="C42" s="13" t="s">
        <v>41</v>
      </c>
      <c r="D42" s="13"/>
      <c r="E42" s="68">
        <v>21500</v>
      </c>
      <c r="F42" s="21">
        <f t="shared" si="3"/>
        <v>13.782051282051283</v>
      </c>
      <c r="G42" s="21">
        <f t="shared" si="2"/>
        <v>15.058288461538462</v>
      </c>
      <c r="H42" s="68">
        <v>23490.93</v>
      </c>
    </row>
    <row r="43" spans="1:9" ht="60">
      <c r="A43" s="39">
        <f t="shared" si="0"/>
        <v>34</v>
      </c>
      <c r="B43" s="32">
        <v>4391</v>
      </c>
      <c r="C43" s="33" t="s">
        <v>73</v>
      </c>
      <c r="D43" s="34"/>
      <c r="E43" s="66">
        <v>50000</v>
      </c>
      <c r="F43" s="35">
        <f t="shared" si="3"/>
        <v>32.051282051282051</v>
      </c>
      <c r="G43" s="35">
        <f t="shared" si="2"/>
        <v>32.051282051282051</v>
      </c>
      <c r="H43" s="66">
        <f>E43</f>
        <v>50000</v>
      </c>
      <c r="I43" s="81" t="s">
        <v>92</v>
      </c>
    </row>
    <row r="44" spans="1:9" ht="75">
      <c r="A44" s="39">
        <f t="shared" si="0"/>
        <v>35</v>
      </c>
      <c r="B44" s="32">
        <v>4392</v>
      </c>
      <c r="C44" s="33" t="s">
        <v>74</v>
      </c>
      <c r="D44" s="34"/>
      <c r="E44" s="66">
        <v>-80000</v>
      </c>
      <c r="F44" s="35">
        <f t="shared" si="3"/>
        <v>-51.282051282051285</v>
      </c>
      <c r="G44" s="35">
        <f t="shared" si="2"/>
        <v>-51.282051282051285</v>
      </c>
      <c r="H44" s="66">
        <f>E44</f>
        <v>-80000</v>
      </c>
      <c r="I44" s="81" t="s">
        <v>85</v>
      </c>
    </row>
    <row r="45" spans="1:9">
      <c r="A45" s="39">
        <f t="shared" si="0"/>
        <v>36</v>
      </c>
      <c r="B45" s="15">
        <v>4300</v>
      </c>
      <c r="C45" s="16" t="s">
        <v>42</v>
      </c>
      <c r="D45" s="20"/>
      <c r="E45" s="22">
        <f>SUM(E37:E44)</f>
        <v>198625</v>
      </c>
      <c r="F45" s="72">
        <f t="shared" si="3"/>
        <v>127.32371794871794</v>
      </c>
      <c r="G45" s="17">
        <f t="shared" si="2"/>
        <v>135.35975641025638</v>
      </c>
      <c r="H45" s="22">
        <f>SUM(H37:H44)</f>
        <v>211161.21999999997</v>
      </c>
    </row>
    <row r="46" spans="1:9">
      <c r="A46" s="39">
        <f t="shared" si="0"/>
        <v>37</v>
      </c>
      <c r="B46" s="19">
        <v>4410</v>
      </c>
      <c r="C46" s="20" t="s">
        <v>43</v>
      </c>
      <c r="D46" s="16"/>
      <c r="E46" s="68">
        <v>81652</v>
      </c>
      <c r="F46" s="71">
        <f t="shared" si="3"/>
        <v>52.341025641025638</v>
      </c>
      <c r="G46" s="21">
        <f t="shared" si="2"/>
        <v>53.314173076923076</v>
      </c>
      <c r="H46" s="68">
        <v>83170.11</v>
      </c>
    </row>
    <row r="47" spans="1:9">
      <c r="A47" s="39">
        <f t="shared" si="0"/>
        <v>38</v>
      </c>
      <c r="B47" s="19">
        <v>4420</v>
      </c>
      <c r="C47" s="20" t="s">
        <v>44</v>
      </c>
      <c r="D47" s="16"/>
      <c r="E47" s="68">
        <v>15508</v>
      </c>
      <c r="F47" s="71">
        <f t="shared" si="3"/>
        <v>9.9410256410256412</v>
      </c>
      <c r="G47" s="21">
        <f t="shared" si="2"/>
        <v>8.1025769230769242</v>
      </c>
      <c r="H47" s="68">
        <v>12640.02</v>
      </c>
    </row>
    <row r="48" spans="1:9">
      <c r="A48" s="39">
        <f t="shared" si="0"/>
        <v>39</v>
      </c>
      <c r="B48" s="19">
        <v>4430</v>
      </c>
      <c r="C48" s="20" t="s">
        <v>45</v>
      </c>
      <c r="D48" s="16"/>
      <c r="E48" s="68">
        <v>155622</v>
      </c>
      <c r="F48" s="71">
        <f t="shared" si="3"/>
        <v>99.757692307692309</v>
      </c>
      <c r="G48" s="21">
        <f t="shared" si="2"/>
        <v>96.900371794871788</v>
      </c>
      <c r="H48" s="68">
        <v>151164.57999999999</v>
      </c>
    </row>
    <row r="49" spans="1:9">
      <c r="A49" s="39">
        <f t="shared" si="0"/>
        <v>40</v>
      </c>
      <c r="B49" s="15">
        <v>4400</v>
      </c>
      <c r="C49" s="16" t="s">
        <v>46</v>
      </c>
      <c r="D49" s="16"/>
      <c r="E49" s="22">
        <f>SUM(E46:E48)</f>
        <v>252782</v>
      </c>
      <c r="F49" s="72">
        <f t="shared" si="3"/>
        <v>162.03974358974358</v>
      </c>
      <c r="G49" s="17">
        <f t="shared" si="2"/>
        <v>158.31712179487178</v>
      </c>
      <c r="H49" s="22">
        <f>SUM(H46:H48)</f>
        <v>246974.71</v>
      </c>
    </row>
    <row r="50" spans="1:9">
      <c r="A50" s="39">
        <f t="shared" si="0"/>
        <v>41</v>
      </c>
      <c r="B50" s="19">
        <v>4510</v>
      </c>
      <c r="C50" s="20" t="s">
        <v>47</v>
      </c>
      <c r="D50" s="16"/>
      <c r="E50" s="68">
        <v>21699</v>
      </c>
      <c r="F50" s="71">
        <f t="shared" si="3"/>
        <v>13.909615384615385</v>
      </c>
      <c r="G50" s="21">
        <f t="shared" si="2"/>
        <v>13.580788461538461</v>
      </c>
      <c r="H50" s="68">
        <v>21186.03</v>
      </c>
    </row>
    <row r="51" spans="1:9">
      <c r="A51" s="39">
        <f t="shared" si="0"/>
        <v>42</v>
      </c>
      <c r="B51" s="19">
        <v>4520</v>
      </c>
      <c r="C51" s="20" t="s">
        <v>48</v>
      </c>
      <c r="D51" s="16"/>
      <c r="E51" s="68">
        <v>11200</v>
      </c>
      <c r="F51" s="71">
        <f t="shared" si="3"/>
        <v>7.1794871794871797</v>
      </c>
      <c r="G51" s="21">
        <f t="shared" si="2"/>
        <v>6.3961346153846153</v>
      </c>
      <c r="H51" s="68">
        <v>9977.9699999999993</v>
      </c>
    </row>
    <row r="52" spans="1:9">
      <c r="A52" s="39">
        <f t="shared" si="0"/>
        <v>43</v>
      </c>
      <c r="B52" s="19">
        <v>4540</v>
      </c>
      <c r="C52" s="20" t="s">
        <v>49</v>
      </c>
      <c r="D52" s="16"/>
      <c r="E52" s="68">
        <v>59252</v>
      </c>
      <c r="F52" s="71">
        <f t="shared" si="3"/>
        <v>37.98205128205128</v>
      </c>
      <c r="G52" s="21">
        <f t="shared" si="2"/>
        <v>38.636641025641026</v>
      </c>
      <c r="H52" s="68">
        <v>60273.16</v>
      </c>
    </row>
    <row r="53" spans="1:9">
      <c r="A53" s="39">
        <f t="shared" si="0"/>
        <v>44</v>
      </c>
      <c r="B53" s="19">
        <v>4541</v>
      </c>
      <c r="C53" s="20" t="s">
        <v>75</v>
      </c>
      <c r="D53" s="16"/>
      <c r="E53" s="68">
        <v>0</v>
      </c>
      <c r="F53" s="71">
        <f t="shared" si="3"/>
        <v>0</v>
      </c>
      <c r="G53" s="21">
        <f t="shared" si="2"/>
        <v>0</v>
      </c>
      <c r="H53" s="68">
        <v>0</v>
      </c>
    </row>
    <row r="54" spans="1:9">
      <c r="A54" s="39">
        <f t="shared" si="0"/>
        <v>45</v>
      </c>
      <c r="B54" s="19">
        <v>4542</v>
      </c>
      <c r="C54" s="20" t="s">
        <v>76</v>
      </c>
      <c r="D54" s="16"/>
      <c r="E54" s="68">
        <v>0</v>
      </c>
      <c r="F54" s="71">
        <f t="shared" si="3"/>
        <v>0</v>
      </c>
      <c r="G54" s="21">
        <v>0</v>
      </c>
      <c r="H54" s="68">
        <v>0</v>
      </c>
    </row>
    <row r="55" spans="1:9">
      <c r="A55" s="39">
        <f t="shared" si="0"/>
        <v>46</v>
      </c>
      <c r="B55" s="19">
        <v>4570</v>
      </c>
      <c r="C55" s="20" t="s">
        <v>50</v>
      </c>
      <c r="D55" s="16"/>
      <c r="E55" s="68">
        <v>0</v>
      </c>
      <c r="F55" s="71">
        <f t="shared" si="3"/>
        <v>0</v>
      </c>
      <c r="G55" s="21">
        <f t="shared" si="2"/>
        <v>4.4807307692307692</v>
      </c>
      <c r="H55" s="68">
        <v>6989.94</v>
      </c>
    </row>
    <row r="56" spans="1:9">
      <c r="A56" s="39">
        <f t="shared" si="0"/>
        <v>47</v>
      </c>
      <c r="B56" s="19">
        <v>4571</v>
      </c>
      <c r="C56" s="20" t="s">
        <v>90</v>
      </c>
      <c r="D56" s="16"/>
      <c r="E56" s="68">
        <v>0</v>
      </c>
      <c r="F56" s="71">
        <f t="shared" si="3"/>
        <v>0</v>
      </c>
      <c r="G56" s="21">
        <f t="shared" si="2"/>
        <v>0</v>
      </c>
      <c r="H56" s="68">
        <v>0</v>
      </c>
    </row>
    <row r="57" spans="1:9">
      <c r="A57" s="39">
        <f t="shared" si="0"/>
        <v>48</v>
      </c>
      <c r="B57" s="19">
        <v>4580</v>
      </c>
      <c r="C57" s="20" t="s">
        <v>51</v>
      </c>
      <c r="D57" s="16"/>
      <c r="E57" s="68">
        <v>0</v>
      </c>
      <c r="F57" s="71">
        <f t="shared" si="3"/>
        <v>0</v>
      </c>
      <c r="G57" s="21">
        <f t="shared" si="2"/>
        <v>0</v>
      </c>
      <c r="H57" s="68">
        <v>0</v>
      </c>
    </row>
    <row r="58" spans="1:9">
      <c r="A58" s="39">
        <f t="shared" si="0"/>
        <v>49</v>
      </c>
      <c r="B58" s="19">
        <v>4590</v>
      </c>
      <c r="C58" s="20" t="s">
        <v>52</v>
      </c>
      <c r="D58" s="16"/>
      <c r="E58" s="68">
        <v>0</v>
      </c>
      <c r="F58" s="71">
        <f t="shared" si="3"/>
        <v>0</v>
      </c>
      <c r="G58" s="21">
        <f t="shared" si="2"/>
        <v>0</v>
      </c>
      <c r="H58" s="68">
        <v>0</v>
      </c>
    </row>
    <row r="59" spans="1:9">
      <c r="A59" s="39">
        <f t="shared" si="0"/>
        <v>50</v>
      </c>
      <c r="B59" s="15">
        <v>4500</v>
      </c>
      <c r="C59" s="16" t="s">
        <v>53</v>
      </c>
      <c r="D59" s="16"/>
      <c r="E59" s="22">
        <f>SUM(E50:E58)</f>
        <v>92151</v>
      </c>
      <c r="F59" s="72">
        <f t="shared" si="3"/>
        <v>59.071153846153848</v>
      </c>
      <c r="G59" s="17">
        <f t="shared" si="2"/>
        <v>63.094294871794872</v>
      </c>
      <c r="H59" s="22">
        <f>SUM(H50:H58)</f>
        <v>98427.1</v>
      </c>
    </row>
    <row r="60" spans="1:9">
      <c r="A60" s="39">
        <f t="shared" si="0"/>
        <v>51</v>
      </c>
      <c r="B60" s="19">
        <v>4610</v>
      </c>
      <c r="C60" s="20" t="s">
        <v>77</v>
      </c>
      <c r="D60" s="20"/>
      <c r="E60" s="68">
        <v>17466</v>
      </c>
      <c r="F60" s="71">
        <f t="shared" si="3"/>
        <v>11.196153846153846</v>
      </c>
      <c r="G60" s="21">
        <f t="shared" si="2"/>
        <v>14.513153846153847</v>
      </c>
      <c r="H60" s="68">
        <v>22640.52</v>
      </c>
    </row>
    <row r="61" spans="1:9">
      <c r="A61" s="39">
        <f t="shared" si="0"/>
        <v>52</v>
      </c>
      <c r="B61" s="19">
        <v>4611</v>
      </c>
      <c r="C61" s="20" t="s">
        <v>54</v>
      </c>
      <c r="D61" s="20"/>
      <c r="E61" s="68">
        <v>2935</v>
      </c>
      <c r="F61" s="71">
        <f t="shared" si="3"/>
        <v>1.8814102564102564</v>
      </c>
      <c r="G61" s="21">
        <f t="shared" si="2"/>
        <v>1.5974871794871794</v>
      </c>
      <c r="H61" s="68">
        <v>2492.08</v>
      </c>
    </row>
    <row r="62" spans="1:9">
      <c r="A62" s="39">
        <f t="shared" si="0"/>
        <v>53</v>
      </c>
      <c r="B62" s="19">
        <v>4612</v>
      </c>
      <c r="C62" s="20" t="s">
        <v>55</v>
      </c>
      <c r="D62" s="20"/>
      <c r="E62" s="68">
        <v>0</v>
      </c>
      <c r="F62" s="71">
        <f t="shared" si="3"/>
        <v>0</v>
      </c>
      <c r="G62" s="21">
        <f t="shared" si="2"/>
        <v>2.6666666666666665</v>
      </c>
      <c r="H62" s="68">
        <v>4160</v>
      </c>
    </row>
    <row r="63" spans="1:9">
      <c r="A63" s="39">
        <f t="shared" si="0"/>
        <v>54</v>
      </c>
      <c r="B63" s="19">
        <v>4715</v>
      </c>
      <c r="C63" s="20" t="s">
        <v>56</v>
      </c>
      <c r="D63" s="20"/>
      <c r="E63" s="68">
        <v>0</v>
      </c>
      <c r="F63" s="71">
        <f t="shared" si="3"/>
        <v>0</v>
      </c>
      <c r="G63" s="21">
        <f t="shared" si="2"/>
        <v>0</v>
      </c>
      <c r="H63" s="68">
        <v>0</v>
      </c>
    </row>
    <row r="64" spans="1:9" s="41" customFormat="1">
      <c r="A64" s="39">
        <f t="shared" si="0"/>
        <v>55</v>
      </c>
      <c r="B64" s="19">
        <v>4801</v>
      </c>
      <c r="C64" s="20" t="s">
        <v>57</v>
      </c>
      <c r="D64" s="16"/>
      <c r="E64" s="68">
        <v>0</v>
      </c>
      <c r="F64" s="71">
        <f t="shared" si="3"/>
        <v>0</v>
      </c>
      <c r="G64" s="21">
        <f t="shared" si="2"/>
        <v>118.27991025641026</v>
      </c>
      <c r="H64" s="68">
        <v>184516.66</v>
      </c>
      <c r="I64" s="38"/>
    </row>
    <row r="65" spans="1:9" s="41" customFormat="1">
      <c r="A65" s="39">
        <f t="shared" si="0"/>
        <v>56</v>
      </c>
      <c r="B65" s="19">
        <v>4600</v>
      </c>
      <c r="C65" s="16" t="s">
        <v>58</v>
      </c>
      <c r="D65" s="16"/>
      <c r="E65" s="22">
        <f>SUM(E60:E64)</f>
        <v>20401</v>
      </c>
      <c r="F65" s="72">
        <f t="shared" si="3"/>
        <v>13.077564102564102</v>
      </c>
      <c r="G65" s="17">
        <f t="shared" si="2"/>
        <v>137.05721794871795</v>
      </c>
      <c r="H65" s="22">
        <f>SUM(H60:H64)</f>
        <v>213809.26</v>
      </c>
      <c r="I65" s="47"/>
    </row>
    <row r="66" spans="1:9">
      <c r="A66" s="39">
        <f t="shared" si="0"/>
        <v>57</v>
      </c>
      <c r="B66" s="15">
        <v>4000</v>
      </c>
      <c r="C66" s="16" t="s">
        <v>59</v>
      </c>
      <c r="D66" s="48"/>
      <c r="E66" s="22">
        <f>SUM(E36+E35+E45+E49+E59+E65)</f>
        <v>647504</v>
      </c>
      <c r="F66" s="72">
        <f t="shared" si="3"/>
        <v>415.06666666666666</v>
      </c>
      <c r="G66" s="17">
        <f t="shared" si="2"/>
        <v>542.51717307692297</v>
      </c>
      <c r="H66" s="22">
        <f>SUM(H36+H35+H45+H49+H59+H65)</f>
        <v>846326.78999999992</v>
      </c>
      <c r="I66" s="47"/>
    </row>
    <row r="67" spans="1:9">
      <c r="A67" s="39">
        <f t="shared" si="0"/>
        <v>58</v>
      </c>
      <c r="B67" s="15">
        <v>2700</v>
      </c>
      <c r="C67" s="23" t="s">
        <v>79</v>
      </c>
      <c r="D67" s="24"/>
      <c r="E67" s="25">
        <f>SUM(E24-E66)</f>
        <v>157121</v>
      </c>
      <c r="F67" s="26">
        <f t="shared" si="3"/>
        <v>100.71858974358975</v>
      </c>
      <c r="G67" s="27">
        <f t="shared" si="2"/>
        <v>-21.553673076922991</v>
      </c>
      <c r="H67" s="25">
        <f>SUM(H24-H66)</f>
        <v>-33623.729999999865</v>
      </c>
    </row>
    <row r="68" spans="1:9">
      <c r="A68" s="39"/>
      <c r="B68" s="36"/>
      <c r="C68" s="8"/>
      <c r="D68" s="37"/>
      <c r="E68" s="73"/>
      <c r="F68" s="76"/>
      <c r="G68" s="76"/>
      <c r="H68" s="25"/>
    </row>
    <row r="69" spans="1:9">
      <c r="A69" s="39"/>
      <c r="B69" s="28" t="s">
        <v>64</v>
      </c>
      <c r="C69" s="4"/>
      <c r="D69" s="29"/>
      <c r="E69" s="74"/>
      <c r="F69" s="75"/>
      <c r="G69" s="75"/>
      <c r="H69" s="69"/>
    </row>
    <row r="70" spans="1:9" s="41" customFormat="1">
      <c r="A70" s="39">
        <f>A67+1</f>
        <v>59</v>
      </c>
      <c r="B70" s="12">
        <v>7520</v>
      </c>
      <c r="C70" s="5" t="s">
        <v>60</v>
      </c>
      <c r="D70" s="13"/>
      <c r="E70" s="68">
        <v>0</v>
      </c>
      <c r="F70" s="30">
        <f t="shared" ref="F70:F72" si="4">E70/$F$3</f>
        <v>0</v>
      </c>
      <c r="G70" s="30">
        <f t="shared" si="2"/>
        <v>0</v>
      </c>
      <c r="H70" s="65">
        <v>0</v>
      </c>
      <c r="I70" s="38"/>
    </row>
    <row r="71" spans="1:9">
      <c r="A71" s="39">
        <f>A70+1</f>
        <v>60</v>
      </c>
      <c r="B71" s="12">
        <v>7540</v>
      </c>
      <c r="C71" s="5" t="s">
        <v>61</v>
      </c>
      <c r="D71" s="13"/>
      <c r="E71" s="68">
        <v>0</v>
      </c>
      <c r="F71" s="21">
        <f t="shared" si="4"/>
        <v>0</v>
      </c>
      <c r="G71" s="21">
        <f t="shared" si="2"/>
        <v>0</v>
      </c>
      <c r="H71" s="65">
        <v>0</v>
      </c>
      <c r="I71" s="47"/>
    </row>
    <row r="72" spans="1:9">
      <c r="A72" s="39">
        <f t="shared" ref="A72:A73" si="5">A71+1</f>
        <v>61</v>
      </c>
      <c r="B72" s="46">
        <v>7500</v>
      </c>
      <c r="C72" s="16" t="s">
        <v>62</v>
      </c>
      <c r="D72" s="16"/>
      <c r="E72" s="70">
        <f>SUM(E70:E71)</f>
        <v>0</v>
      </c>
      <c r="F72" s="17">
        <f t="shared" si="4"/>
        <v>0</v>
      </c>
      <c r="G72" s="17">
        <f t="shared" si="2"/>
        <v>0</v>
      </c>
      <c r="H72" s="22">
        <f>SUM(H70:H71)</f>
        <v>0</v>
      </c>
    </row>
    <row r="73" spans="1:9" ht="61.35" customHeight="1">
      <c r="A73" s="39">
        <f t="shared" si="5"/>
        <v>62</v>
      </c>
      <c r="B73" s="46">
        <v>7600</v>
      </c>
      <c r="C73" s="16" t="s">
        <v>63</v>
      </c>
      <c r="D73" s="79"/>
      <c r="E73" s="22">
        <v>40585</v>
      </c>
      <c r="F73" s="17">
        <v>26.016025641025642</v>
      </c>
      <c r="G73" s="17">
        <v>-91.69489743589746</v>
      </c>
      <c r="H73" s="22">
        <f>H67+H72</f>
        <v>-33623.729999999865</v>
      </c>
    </row>
    <row r="74" spans="1:9">
      <c r="A74" s="31"/>
    </row>
  </sheetData>
  <mergeCells count="4">
    <mergeCell ref="B2:F2"/>
    <mergeCell ref="A4:B4"/>
    <mergeCell ref="G5:H5"/>
    <mergeCell ref="C27:D27"/>
  </mergeCells>
  <pageMargins left="0.2" right="0.2" top="0.25" bottom="0.25" header="0.3" footer="0.3"/>
  <pageSetup paperSize="5"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tabSelected="1" topLeftCell="A25" workbookViewId="0">
      <selection activeCell="I13" sqref="I13"/>
    </sheetView>
  </sheetViews>
  <sheetFormatPr defaultRowHeight="15"/>
  <cols>
    <col min="1" max="1" width="5" customWidth="1"/>
    <col min="2" max="2" width="8.140625" customWidth="1"/>
    <col min="4" max="4" width="30.85546875" customWidth="1"/>
    <col min="5" max="5" width="12.5703125" customWidth="1"/>
    <col min="7" max="7" width="10.5703125" customWidth="1"/>
    <col min="8" max="8" width="13" customWidth="1"/>
    <col min="9" max="9" width="46.5703125" style="38" customWidth="1"/>
  </cols>
  <sheetData>
    <row r="1" spans="1:9" ht="33.6" customHeight="1">
      <c r="A1" s="77" t="s">
        <v>65</v>
      </c>
      <c r="B1" s="78"/>
      <c r="C1" s="78"/>
      <c r="D1" s="78"/>
    </row>
    <row r="2" spans="1:9">
      <c r="B2" s="84"/>
      <c r="C2" s="84"/>
      <c r="D2" s="84"/>
      <c r="E2" s="84"/>
      <c r="F2" s="84"/>
      <c r="G2" s="80"/>
      <c r="H2" s="1"/>
    </row>
    <row r="3" spans="1:9">
      <c r="A3" s="3" t="s">
        <v>66</v>
      </c>
      <c r="B3" s="2"/>
      <c r="C3" s="2"/>
      <c r="D3" s="42" t="s">
        <v>68</v>
      </c>
      <c r="E3" s="43" t="s">
        <v>69</v>
      </c>
      <c r="F3" s="3">
        <v>1560</v>
      </c>
      <c r="G3" s="42" t="s">
        <v>80</v>
      </c>
      <c r="H3" s="44"/>
    </row>
    <row r="4" spans="1:9">
      <c r="A4" s="85" t="s">
        <v>67</v>
      </c>
      <c r="B4" s="85"/>
      <c r="C4" s="2"/>
      <c r="D4" s="42" t="s">
        <v>81</v>
      </c>
      <c r="E4" s="2"/>
      <c r="F4" s="2"/>
      <c r="G4" s="42" t="s">
        <v>70</v>
      </c>
      <c r="H4" s="45"/>
    </row>
    <row r="5" spans="1:9" s="41" customFormat="1">
      <c r="A5" s="49"/>
      <c r="B5" s="50"/>
      <c r="C5" s="51"/>
      <c r="D5" s="52"/>
      <c r="E5" s="63" t="s">
        <v>1</v>
      </c>
      <c r="F5" s="48" t="s">
        <v>2</v>
      </c>
      <c r="G5" s="86" t="s">
        <v>3</v>
      </c>
      <c r="H5" s="87"/>
      <c r="I5" s="47"/>
    </row>
    <row r="6" spans="1:9" s="41" customFormat="1">
      <c r="A6" s="49" t="s">
        <v>4</v>
      </c>
      <c r="B6" s="50" t="s">
        <v>5</v>
      </c>
      <c r="C6" s="53"/>
      <c r="D6" s="52"/>
      <c r="E6" s="54"/>
      <c r="F6" s="55" t="s">
        <v>0</v>
      </c>
      <c r="G6" s="55"/>
      <c r="H6" s="56"/>
      <c r="I6" s="47"/>
    </row>
    <row r="7" spans="1:9" s="41" customFormat="1">
      <c r="A7" s="57" t="s">
        <v>6</v>
      </c>
      <c r="B7" s="58" t="s">
        <v>7</v>
      </c>
      <c r="C7" s="59" t="s">
        <v>8</v>
      </c>
      <c r="D7" s="60"/>
      <c r="E7" s="61" t="s">
        <v>9</v>
      </c>
      <c r="F7" s="61" t="s">
        <v>10</v>
      </c>
      <c r="G7" s="61" t="s">
        <v>11</v>
      </c>
      <c r="H7" s="62" t="s">
        <v>9</v>
      </c>
      <c r="I7" s="47"/>
    </row>
    <row r="8" spans="1:9">
      <c r="A8" s="6"/>
      <c r="B8" s="7" t="s">
        <v>12</v>
      </c>
      <c r="C8" s="8" t="s">
        <v>13</v>
      </c>
      <c r="D8" s="8"/>
      <c r="E8" s="9"/>
      <c r="F8" s="10"/>
      <c r="G8" s="9"/>
      <c r="H8" s="11"/>
    </row>
    <row r="9" spans="1:9">
      <c r="A9" s="39">
        <v>1</v>
      </c>
      <c r="B9" s="12">
        <v>3110</v>
      </c>
      <c r="C9" s="5" t="s">
        <v>14</v>
      </c>
      <c r="D9" s="13"/>
      <c r="E9" s="68">
        <v>761000</v>
      </c>
      <c r="F9" s="21">
        <f>E9/$F$3</f>
        <v>487.82051282051282</v>
      </c>
      <c r="G9" s="21">
        <f>H9/$F$3</f>
        <v>489.82243589743592</v>
      </c>
      <c r="H9" s="68">
        <v>764123</v>
      </c>
    </row>
    <row r="10" spans="1:9">
      <c r="A10" s="39">
        <f>A9+1</f>
        <v>2</v>
      </c>
      <c r="B10" s="12">
        <v>3111</v>
      </c>
      <c r="C10" s="5" t="s">
        <v>86</v>
      </c>
      <c r="D10" s="13"/>
      <c r="E10" s="68">
        <v>0</v>
      </c>
      <c r="F10" s="21">
        <f>E10/$F$3</f>
        <v>0</v>
      </c>
      <c r="G10" s="21">
        <f>H10/$F$3</f>
        <v>0</v>
      </c>
      <c r="H10" s="68">
        <v>0</v>
      </c>
    </row>
    <row r="11" spans="1:9">
      <c r="A11" s="39">
        <f t="shared" ref="A11:A67" si="0">A10+1</f>
        <v>3</v>
      </c>
      <c r="B11" s="12">
        <v>3115</v>
      </c>
      <c r="C11" s="13" t="s">
        <v>15</v>
      </c>
      <c r="D11" s="13"/>
      <c r="E11" s="68">
        <v>0</v>
      </c>
      <c r="F11" s="21">
        <f t="shared" ref="F11:G26" si="1">E11/$F$3</f>
        <v>0</v>
      </c>
      <c r="G11" s="21">
        <f t="shared" ref="G11:G72" si="2">H11/$F$3</f>
        <v>0</v>
      </c>
      <c r="H11" s="68">
        <v>0</v>
      </c>
    </row>
    <row r="12" spans="1:9">
      <c r="A12" s="39">
        <f t="shared" si="0"/>
        <v>4</v>
      </c>
      <c r="B12" s="12">
        <v>3190</v>
      </c>
      <c r="C12" s="13" t="s">
        <v>16</v>
      </c>
      <c r="D12" s="13"/>
      <c r="E12" s="68">
        <v>0</v>
      </c>
      <c r="F12" s="21">
        <f t="shared" si="1"/>
        <v>0</v>
      </c>
      <c r="G12" s="21">
        <f t="shared" si="2"/>
        <v>0</v>
      </c>
      <c r="H12" s="68">
        <v>0</v>
      </c>
    </row>
    <row r="13" spans="1:9">
      <c r="A13" s="39">
        <f t="shared" si="0"/>
        <v>5</v>
      </c>
      <c r="B13" s="12">
        <v>3400</v>
      </c>
      <c r="C13" s="5" t="s">
        <v>17</v>
      </c>
      <c r="D13" s="13"/>
      <c r="E13" s="68">
        <v>0</v>
      </c>
      <c r="F13" s="21">
        <f t="shared" si="1"/>
        <v>0</v>
      </c>
      <c r="G13" s="21">
        <f t="shared" si="2"/>
        <v>0</v>
      </c>
      <c r="H13" s="68">
        <v>0</v>
      </c>
    </row>
    <row r="14" spans="1:9">
      <c r="A14" s="39">
        <f t="shared" si="0"/>
        <v>6</v>
      </c>
      <c r="B14" s="12">
        <v>3610</v>
      </c>
      <c r="C14" s="5" t="s">
        <v>18</v>
      </c>
      <c r="D14" s="13"/>
      <c r="E14" s="68">
        <v>3250</v>
      </c>
      <c r="F14" s="21">
        <f t="shared" si="1"/>
        <v>2.0833333333333335</v>
      </c>
      <c r="G14" s="21">
        <f t="shared" si="2"/>
        <v>2.2738333333333332</v>
      </c>
      <c r="H14" s="68">
        <v>3547.18</v>
      </c>
    </row>
    <row r="15" spans="1:9">
      <c r="A15" s="39">
        <f t="shared" si="0"/>
        <v>7</v>
      </c>
      <c r="B15" s="12">
        <v>3611</v>
      </c>
      <c r="C15" s="5" t="s">
        <v>19</v>
      </c>
      <c r="D15" s="13"/>
      <c r="E15" s="68">
        <v>4875</v>
      </c>
      <c r="F15" s="21">
        <f t="shared" si="1"/>
        <v>3.125</v>
      </c>
      <c r="G15" s="21">
        <f t="shared" si="2"/>
        <v>5.4090576923076918</v>
      </c>
      <c r="H15" s="68">
        <v>8438.1299999999992</v>
      </c>
    </row>
    <row r="16" spans="1:9">
      <c r="A16" s="39">
        <f t="shared" si="0"/>
        <v>8</v>
      </c>
      <c r="B16" s="12">
        <v>3690</v>
      </c>
      <c r="C16" s="5" t="s">
        <v>20</v>
      </c>
      <c r="D16" s="13"/>
      <c r="E16" s="68">
        <v>5500</v>
      </c>
      <c r="F16" s="21">
        <f t="shared" si="1"/>
        <v>3.5256410256410255</v>
      </c>
      <c r="G16" s="21">
        <f t="shared" si="2"/>
        <v>4.2274038461538463</v>
      </c>
      <c r="H16" s="68">
        <v>6594.75</v>
      </c>
    </row>
    <row r="17" spans="1:9" ht="120">
      <c r="A17" s="39">
        <f t="shared" si="0"/>
        <v>9</v>
      </c>
      <c r="B17" s="32">
        <v>3691</v>
      </c>
      <c r="C17" s="34" t="s">
        <v>21</v>
      </c>
      <c r="D17" s="34"/>
      <c r="E17" s="66">
        <v>15000</v>
      </c>
      <c r="F17" s="35">
        <f t="shared" si="1"/>
        <v>9.615384615384615</v>
      </c>
      <c r="G17" s="35">
        <f t="shared" si="2"/>
        <v>9.615384615384615</v>
      </c>
      <c r="H17" s="66">
        <v>15000</v>
      </c>
      <c r="I17" s="81" t="s">
        <v>93</v>
      </c>
    </row>
    <row r="18" spans="1:9">
      <c r="A18" s="39">
        <f t="shared" si="0"/>
        <v>10</v>
      </c>
      <c r="B18" s="12">
        <v>3692</v>
      </c>
      <c r="C18" s="5" t="s">
        <v>71</v>
      </c>
      <c r="D18" s="13"/>
      <c r="E18" s="64">
        <v>0</v>
      </c>
      <c r="F18" s="71">
        <f t="shared" si="1"/>
        <v>0</v>
      </c>
      <c r="G18" s="14">
        <f t="shared" si="2"/>
        <v>0</v>
      </c>
      <c r="H18" s="64">
        <v>0</v>
      </c>
    </row>
    <row r="19" spans="1:9" ht="120">
      <c r="A19" s="39">
        <f t="shared" si="0"/>
        <v>11</v>
      </c>
      <c r="B19" s="32">
        <v>3693</v>
      </c>
      <c r="C19" s="34" t="s">
        <v>72</v>
      </c>
      <c r="D19" s="34"/>
      <c r="E19" s="66">
        <v>15000</v>
      </c>
      <c r="F19" s="35">
        <f t="shared" si="1"/>
        <v>9.615384615384615</v>
      </c>
      <c r="G19" s="35">
        <f t="shared" si="2"/>
        <v>9.615384615384615</v>
      </c>
      <c r="H19" s="66">
        <v>15000</v>
      </c>
      <c r="I19" s="81" t="s">
        <v>94</v>
      </c>
    </row>
    <row r="20" spans="1:9">
      <c r="A20" s="39">
        <f t="shared" si="0"/>
        <v>12</v>
      </c>
      <c r="B20" s="12">
        <v>3801</v>
      </c>
      <c r="C20" s="5" t="s">
        <v>22</v>
      </c>
      <c r="D20" s="13"/>
      <c r="E20" s="68">
        <v>0</v>
      </c>
      <c r="F20" s="21">
        <v>0</v>
      </c>
      <c r="G20" s="21">
        <v>0</v>
      </c>
      <c r="H20" s="68">
        <v>0</v>
      </c>
    </row>
    <row r="21" spans="1:9">
      <c r="A21" s="39">
        <f t="shared" si="0"/>
        <v>13</v>
      </c>
      <c r="B21" s="12">
        <v>3802</v>
      </c>
      <c r="C21" s="5" t="s">
        <v>87</v>
      </c>
      <c r="D21" s="13"/>
      <c r="E21" s="68">
        <v>0</v>
      </c>
      <c r="F21" s="21">
        <f t="shared" si="1"/>
        <v>0</v>
      </c>
      <c r="G21" s="21">
        <f t="shared" si="2"/>
        <v>0</v>
      </c>
      <c r="H21" s="68">
        <v>0</v>
      </c>
    </row>
    <row r="22" spans="1:9">
      <c r="A22" s="39">
        <f t="shared" si="0"/>
        <v>14</v>
      </c>
      <c r="B22" s="12">
        <v>3803</v>
      </c>
      <c r="C22" s="5" t="s">
        <v>23</v>
      </c>
      <c r="D22" s="13"/>
      <c r="E22" s="68">
        <v>0</v>
      </c>
      <c r="F22" s="21">
        <f t="shared" si="1"/>
        <v>0</v>
      </c>
      <c r="G22" s="21">
        <f t="shared" si="1"/>
        <v>0</v>
      </c>
      <c r="H22" s="68">
        <v>0</v>
      </c>
    </row>
    <row r="23" spans="1:9">
      <c r="A23" s="39">
        <f t="shared" si="0"/>
        <v>15</v>
      </c>
      <c r="B23" s="12">
        <v>3920</v>
      </c>
      <c r="C23" s="5" t="s">
        <v>24</v>
      </c>
      <c r="D23" s="13"/>
      <c r="E23" s="68">
        <v>0</v>
      </c>
      <c r="F23" s="21">
        <f t="shared" si="1"/>
        <v>0</v>
      </c>
      <c r="G23" s="21">
        <f t="shared" si="1"/>
        <v>0</v>
      </c>
      <c r="H23" s="68">
        <v>0</v>
      </c>
    </row>
    <row r="24" spans="1:9">
      <c r="A24" s="39">
        <f t="shared" si="0"/>
        <v>16</v>
      </c>
      <c r="B24" s="15">
        <v>3000</v>
      </c>
      <c r="C24" s="16" t="s">
        <v>25</v>
      </c>
      <c r="D24" s="16"/>
      <c r="E24" s="22">
        <f>SUM(E9:E23)</f>
        <v>804625</v>
      </c>
      <c r="F24" s="17">
        <f t="shared" si="1"/>
        <v>515.78525641025647</v>
      </c>
      <c r="G24" s="17">
        <f t="shared" si="2"/>
        <v>520.96350000000007</v>
      </c>
      <c r="H24" s="22">
        <f>SUM(H9:H23)</f>
        <v>812703.06</v>
      </c>
    </row>
    <row r="25" spans="1:9">
      <c r="A25" s="39"/>
      <c r="B25" s="18" t="s">
        <v>0</v>
      </c>
      <c r="C25" s="8" t="s">
        <v>26</v>
      </c>
      <c r="D25" s="10"/>
      <c r="E25" s="67"/>
      <c r="F25" s="21">
        <f t="shared" si="1"/>
        <v>0</v>
      </c>
      <c r="G25" s="21">
        <f t="shared" si="2"/>
        <v>0</v>
      </c>
      <c r="H25" s="68"/>
    </row>
    <row r="26" spans="1:9">
      <c r="A26" s="39">
        <f>A24+1</f>
        <v>17</v>
      </c>
      <c r="B26" s="12">
        <v>4110</v>
      </c>
      <c r="C26" s="13" t="s">
        <v>27</v>
      </c>
      <c r="D26" s="13"/>
      <c r="E26" s="68">
        <v>56639</v>
      </c>
      <c r="F26" s="21">
        <f t="shared" si="1"/>
        <v>36.307051282051283</v>
      </c>
      <c r="G26" s="21">
        <f t="shared" si="2"/>
        <v>36.72730769230769</v>
      </c>
      <c r="H26" s="68">
        <v>57294.6</v>
      </c>
    </row>
    <row r="27" spans="1:9">
      <c r="A27" s="39">
        <f t="shared" si="0"/>
        <v>18</v>
      </c>
      <c r="B27" s="12">
        <v>4120</v>
      </c>
      <c r="C27" s="88" t="s">
        <v>28</v>
      </c>
      <c r="D27" s="89"/>
      <c r="E27" s="68">
        <v>0</v>
      </c>
      <c r="F27" s="21">
        <f t="shared" ref="F27:F67" si="3">E27/$F$3</f>
        <v>0</v>
      </c>
      <c r="G27" s="21">
        <f t="shared" si="2"/>
        <v>-2.2621923076923078</v>
      </c>
      <c r="H27" s="68">
        <v>-3529.02</v>
      </c>
    </row>
    <row r="28" spans="1:9">
      <c r="A28" s="39">
        <f t="shared" si="0"/>
        <v>19</v>
      </c>
      <c r="B28" s="12">
        <v>4130</v>
      </c>
      <c r="C28" s="13" t="s">
        <v>29</v>
      </c>
      <c r="D28" s="13"/>
      <c r="E28" s="68">
        <v>3500</v>
      </c>
      <c r="F28" s="21">
        <f t="shared" si="3"/>
        <v>2.2435897435897436</v>
      </c>
      <c r="G28" s="21">
        <f t="shared" si="2"/>
        <v>0</v>
      </c>
      <c r="H28" s="68">
        <v>0</v>
      </c>
    </row>
    <row r="29" spans="1:9">
      <c r="A29" s="39">
        <f t="shared" si="0"/>
        <v>20</v>
      </c>
      <c r="B29" s="12">
        <v>4140</v>
      </c>
      <c r="C29" s="13" t="s">
        <v>30</v>
      </c>
      <c r="D29" s="13"/>
      <c r="E29" s="68">
        <v>0</v>
      </c>
      <c r="F29" s="21">
        <f t="shared" si="3"/>
        <v>0</v>
      </c>
      <c r="G29" s="21">
        <f t="shared" si="2"/>
        <v>0</v>
      </c>
      <c r="H29" s="68">
        <v>0</v>
      </c>
    </row>
    <row r="30" spans="1:9">
      <c r="A30" s="39">
        <f t="shared" si="0"/>
        <v>21</v>
      </c>
      <c r="B30" s="12">
        <v>4150</v>
      </c>
      <c r="C30" s="13" t="s">
        <v>31</v>
      </c>
      <c r="D30" s="13"/>
      <c r="E30" s="68">
        <v>2197</v>
      </c>
      <c r="F30" s="21">
        <f t="shared" si="3"/>
        <v>1.4083333333333334</v>
      </c>
      <c r="G30" s="21">
        <f t="shared" si="2"/>
        <v>1.4026217948717949</v>
      </c>
      <c r="H30" s="68">
        <v>2188.09</v>
      </c>
    </row>
    <row r="31" spans="1:9">
      <c r="A31" s="39">
        <f t="shared" si="0"/>
        <v>22</v>
      </c>
      <c r="B31" s="12">
        <v>4170</v>
      </c>
      <c r="C31" s="13" t="s">
        <v>32</v>
      </c>
      <c r="D31" s="13"/>
      <c r="E31" s="68">
        <v>5076</v>
      </c>
      <c r="F31" s="21">
        <f t="shared" si="3"/>
        <v>3.2538461538461538</v>
      </c>
      <c r="G31" s="21">
        <f t="shared" si="2"/>
        <v>3.2538461538461538</v>
      </c>
      <c r="H31" s="68">
        <v>5076</v>
      </c>
    </row>
    <row r="32" spans="1:9">
      <c r="A32" s="39">
        <f t="shared" si="0"/>
        <v>23</v>
      </c>
      <c r="B32" s="12">
        <v>4171</v>
      </c>
      <c r="C32" s="5" t="s">
        <v>33</v>
      </c>
      <c r="D32" s="13"/>
      <c r="E32" s="68">
        <v>2250</v>
      </c>
      <c r="F32" s="21">
        <f t="shared" si="3"/>
        <v>1.4423076923076923</v>
      </c>
      <c r="G32" s="21">
        <f t="shared" si="2"/>
        <v>1.2820512820512822</v>
      </c>
      <c r="H32" s="68">
        <v>2000</v>
      </c>
    </row>
    <row r="33" spans="1:9">
      <c r="A33" s="39">
        <f t="shared" si="0"/>
        <v>24</v>
      </c>
      <c r="B33" s="12">
        <v>4180</v>
      </c>
      <c r="C33" s="5" t="s">
        <v>34</v>
      </c>
      <c r="D33" s="13"/>
      <c r="E33" s="68">
        <v>0</v>
      </c>
      <c r="F33" s="21">
        <f t="shared" si="3"/>
        <v>0</v>
      </c>
      <c r="G33" s="21">
        <f t="shared" si="2"/>
        <v>0</v>
      </c>
      <c r="H33" s="68">
        <v>0</v>
      </c>
    </row>
    <row r="34" spans="1:9">
      <c r="A34" s="39">
        <f t="shared" si="0"/>
        <v>25</v>
      </c>
      <c r="B34" s="12">
        <v>4190</v>
      </c>
      <c r="C34" s="13" t="s">
        <v>35</v>
      </c>
      <c r="D34" s="13"/>
      <c r="E34" s="68">
        <v>13103</v>
      </c>
      <c r="F34" s="21">
        <f t="shared" si="3"/>
        <v>8.3993589743589752</v>
      </c>
      <c r="G34" s="21">
        <f t="shared" si="2"/>
        <v>8.2851474358974357</v>
      </c>
      <c r="H34" s="68">
        <v>12924.83</v>
      </c>
    </row>
    <row r="35" spans="1:9">
      <c r="A35" s="39">
        <f t="shared" si="0"/>
        <v>26</v>
      </c>
      <c r="B35" s="15">
        <v>4191</v>
      </c>
      <c r="C35" s="16" t="s">
        <v>37</v>
      </c>
      <c r="D35" s="16"/>
      <c r="E35" s="22">
        <v>390</v>
      </c>
      <c r="F35" s="17">
        <f>E35/$F$3</f>
        <v>0.25</v>
      </c>
      <c r="G35" s="17">
        <f>H35/$F$3</f>
        <v>0</v>
      </c>
      <c r="H35" s="22">
        <v>0</v>
      </c>
    </row>
    <row r="36" spans="1:9">
      <c r="A36" s="39">
        <f t="shared" si="0"/>
        <v>27</v>
      </c>
      <c r="B36" s="15">
        <v>4100</v>
      </c>
      <c r="C36" s="16" t="s">
        <v>36</v>
      </c>
      <c r="D36" s="16"/>
      <c r="E36" s="22">
        <f>SUM(E26:E35)</f>
        <v>83155</v>
      </c>
      <c r="F36" s="17">
        <f t="shared" si="3"/>
        <v>53.304487179487182</v>
      </c>
      <c r="G36" s="17">
        <f t="shared" si="2"/>
        <v>48.688782051282054</v>
      </c>
      <c r="H36" s="22">
        <f>SUM(H26:H35)</f>
        <v>75954.5</v>
      </c>
    </row>
    <row r="37" spans="1:9" ht="14.1" customHeight="1">
      <c r="A37" s="39">
        <f t="shared" si="0"/>
        <v>28</v>
      </c>
      <c r="B37" s="12">
        <v>4310</v>
      </c>
      <c r="C37" s="13" t="s">
        <v>88</v>
      </c>
      <c r="D37" s="13"/>
      <c r="E37" s="68">
        <v>12250</v>
      </c>
      <c r="F37" s="21">
        <f t="shared" si="3"/>
        <v>7.8525641025641022</v>
      </c>
      <c r="G37" s="21">
        <f t="shared" si="2"/>
        <v>7.6616217948717944</v>
      </c>
      <c r="H37" s="68">
        <v>11952.13</v>
      </c>
    </row>
    <row r="38" spans="1:9" ht="120">
      <c r="A38" s="39">
        <f t="shared" si="0"/>
        <v>29</v>
      </c>
      <c r="B38" s="32">
        <v>4320</v>
      </c>
      <c r="C38" s="33" t="s">
        <v>38</v>
      </c>
      <c r="D38" s="34"/>
      <c r="E38" s="66">
        <v>152500</v>
      </c>
      <c r="F38" s="35">
        <f t="shared" si="3"/>
        <v>97.756410256410263</v>
      </c>
      <c r="G38" s="35">
        <f t="shared" si="2"/>
        <v>104.62030128205129</v>
      </c>
      <c r="H38" s="66">
        <v>163207.67000000001</v>
      </c>
      <c r="I38" s="81" t="s">
        <v>82</v>
      </c>
    </row>
    <row r="39" spans="1:9">
      <c r="A39" s="39">
        <f t="shared" si="0"/>
        <v>30</v>
      </c>
      <c r="B39" s="19">
        <v>4330</v>
      </c>
      <c r="C39" s="13" t="s">
        <v>39</v>
      </c>
      <c r="D39" s="16"/>
      <c r="E39" s="68">
        <v>12375</v>
      </c>
      <c r="F39" s="21">
        <f t="shared" si="3"/>
        <v>7.9326923076923075</v>
      </c>
      <c r="G39" s="21">
        <f t="shared" si="2"/>
        <v>8.0195448717948725</v>
      </c>
      <c r="H39" s="68">
        <v>12510.49</v>
      </c>
    </row>
    <row r="40" spans="1:9" s="41" customFormat="1">
      <c r="A40" s="39">
        <f t="shared" si="0"/>
        <v>31</v>
      </c>
      <c r="B40" s="12">
        <v>4340</v>
      </c>
      <c r="C40" s="13" t="s">
        <v>40</v>
      </c>
      <c r="D40" s="13"/>
      <c r="E40" s="68">
        <v>0</v>
      </c>
      <c r="F40" s="21">
        <f t="shared" si="3"/>
        <v>0</v>
      </c>
      <c r="G40" s="21">
        <f t="shared" si="2"/>
        <v>0</v>
      </c>
      <c r="H40" s="68">
        <v>0</v>
      </c>
      <c r="I40" s="38"/>
    </row>
    <row r="41" spans="1:9" ht="30">
      <c r="A41" s="39">
        <f t="shared" si="0"/>
        <v>32</v>
      </c>
      <c r="B41" s="32">
        <v>4360</v>
      </c>
      <c r="C41" s="34" t="s">
        <v>89</v>
      </c>
      <c r="D41" s="34"/>
      <c r="E41" s="82">
        <v>30000</v>
      </c>
      <c r="F41" s="83">
        <f t="shared" si="3"/>
        <v>19.23076923076923</v>
      </c>
      <c r="G41" s="83">
        <f t="shared" si="2"/>
        <v>19.23076923076923</v>
      </c>
      <c r="H41" s="82">
        <v>30000</v>
      </c>
      <c r="I41" s="81" t="s">
        <v>91</v>
      </c>
    </row>
    <row r="42" spans="1:9">
      <c r="A42" s="39">
        <f t="shared" si="0"/>
        <v>33</v>
      </c>
      <c r="B42" s="12">
        <v>4390</v>
      </c>
      <c r="C42" s="13" t="s">
        <v>41</v>
      </c>
      <c r="D42" s="13"/>
      <c r="E42" s="68">
        <v>21500</v>
      </c>
      <c r="F42" s="21">
        <f t="shared" si="3"/>
        <v>13.782051282051283</v>
      </c>
      <c r="G42" s="21">
        <f t="shared" si="2"/>
        <v>15.058288461538462</v>
      </c>
      <c r="H42" s="68">
        <v>23490.93</v>
      </c>
    </row>
    <row r="43" spans="1:9" ht="60">
      <c r="A43" s="39">
        <f t="shared" si="0"/>
        <v>34</v>
      </c>
      <c r="B43" s="32">
        <v>4391</v>
      </c>
      <c r="C43" s="33" t="s">
        <v>73</v>
      </c>
      <c r="D43" s="34"/>
      <c r="E43" s="66">
        <v>50000</v>
      </c>
      <c r="F43" s="35">
        <f t="shared" si="3"/>
        <v>32.051282051282051</v>
      </c>
      <c r="G43" s="35">
        <f t="shared" si="2"/>
        <v>32.051282051282051</v>
      </c>
      <c r="H43" s="66">
        <f>E43</f>
        <v>50000</v>
      </c>
      <c r="I43" s="81" t="s">
        <v>92</v>
      </c>
    </row>
    <row r="44" spans="1:9" ht="75">
      <c r="A44" s="39">
        <f t="shared" si="0"/>
        <v>35</v>
      </c>
      <c r="B44" s="32">
        <v>4392</v>
      </c>
      <c r="C44" s="33" t="s">
        <v>74</v>
      </c>
      <c r="D44" s="34"/>
      <c r="E44" s="66">
        <v>-80000</v>
      </c>
      <c r="F44" s="35">
        <f t="shared" si="3"/>
        <v>-51.282051282051285</v>
      </c>
      <c r="G44" s="35">
        <f t="shared" si="2"/>
        <v>-51.282051282051285</v>
      </c>
      <c r="H44" s="66">
        <f>E44</f>
        <v>-80000</v>
      </c>
      <c r="I44" s="81" t="s">
        <v>85</v>
      </c>
    </row>
    <row r="45" spans="1:9">
      <c r="A45" s="39">
        <f t="shared" si="0"/>
        <v>36</v>
      </c>
      <c r="B45" s="15">
        <v>4300</v>
      </c>
      <c r="C45" s="16" t="s">
        <v>42</v>
      </c>
      <c r="D45" s="20"/>
      <c r="E45" s="22">
        <f>SUM(E37:E44)</f>
        <v>198625</v>
      </c>
      <c r="F45" s="72">
        <f t="shared" si="3"/>
        <v>127.32371794871794</v>
      </c>
      <c r="G45" s="17">
        <f t="shared" si="2"/>
        <v>135.35975641025638</v>
      </c>
      <c r="H45" s="22">
        <f>SUM(H37:H44)</f>
        <v>211161.21999999997</v>
      </c>
    </row>
    <row r="46" spans="1:9">
      <c r="A46" s="39">
        <f t="shared" si="0"/>
        <v>37</v>
      </c>
      <c r="B46" s="19">
        <v>4410</v>
      </c>
      <c r="C46" s="20" t="s">
        <v>43</v>
      </c>
      <c r="D46" s="16"/>
      <c r="E46" s="68">
        <v>81652</v>
      </c>
      <c r="F46" s="71">
        <f t="shared" si="3"/>
        <v>52.341025641025638</v>
      </c>
      <c r="G46" s="21">
        <f t="shared" si="2"/>
        <v>53.314173076923076</v>
      </c>
      <c r="H46" s="68">
        <v>83170.11</v>
      </c>
    </row>
    <row r="47" spans="1:9">
      <c r="A47" s="39">
        <f t="shared" si="0"/>
        <v>38</v>
      </c>
      <c r="B47" s="19">
        <v>4420</v>
      </c>
      <c r="C47" s="20" t="s">
        <v>44</v>
      </c>
      <c r="D47" s="16"/>
      <c r="E47" s="68">
        <v>15508</v>
      </c>
      <c r="F47" s="71">
        <f t="shared" si="3"/>
        <v>9.9410256410256412</v>
      </c>
      <c r="G47" s="21">
        <f t="shared" si="2"/>
        <v>8.1025769230769242</v>
      </c>
      <c r="H47" s="68">
        <v>12640.02</v>
      </c>
    </row>
    <row r="48" spans="1:9">
      <c r="A48" s="39">
        <f t="shared" si="0"/>
        <v>39</v>
      </c>
      <c r="B48" s="19">
        <v>4430</v>
      </c>
      <c r="C48" s="20" t="s">
        <v>45</v>
      </c>
      <c r="D48" s="16"/>
      <c r="E48" s="68">
        <v>155622</v>
      </c>
      <c r="F48" s="71">
        <f t="shared" si="3"/>
        <v>99.757692307692309</v>
      </c>
      <c r="G48" s="21">
        <f t="shared" si="2"/>
        <v>96.900371794871788</v>
      </c>
      <c r="H48" s="68">
        <v>151164.57999999999</v>
      </c>
    </row>
    <row r="49" spans="1:9">
      <c r="A49" s="39">
        <f t="shared" si="0"/>
        <v>40</v>
      </c>
      <c r="B49" s="15">
        <v>4400</v>
      </c>
      <c r="C49" s="16" t="s">
        <v>46</v>
      </c>
      <c r="D49" s="16"/>
      <c r="E49" s="22">
        <f>SUM(E46:E48)</f>
        <v>252782</v>
      </c>
      <c r="F49" s="72">
        <f t="shared" si="3"/>
        <v>162.03974358974358</v>
      </c>
      <c r="G49" s="17">
        <f t="shared" si="2"/>
        <v>158.31712179487178</v>
      </c>
      <c r="H49" s="22">
        <f>SUM(H46:H48)</f>
        <v>246974.71</v>
      </c>
    </row>
    <row r="50" spans="1:9">
      <c r="A50" s="39">
        <f t="shared" si="0"/>
        <v>41</v>
      </c>
      <c r="B50" s="19">
        <v>4510</v>
      </c>
      <c r="C50" s="20" t="s">
        <v>47</v>
      </c>
      <c r="D50" s="16"/>
      <c r="E50" s="68">
        <v>21699</v>
      </c>
      <c r="F50" s="71">
        <f t="shared" si="3"/>
        <v>13.909615384615385</v>
      </c>
      <c r="G50" s="21">
        <f t="shared" si="2"/>
        <v>13.580788461538461</v>
      </c>
      <c r="H50" s="68">
        <v>21186.03</v>
      </c>
    </row>
    <row r="51" spans="1:9">
      <c r="A51" s="39">
        <f t="shared" si="0"/>
        <v>42</v>
      </c>
      <c r="B51" s="19">
        <v>4520</v>
      </c>
      <c r="C51" s="20" t="s">
        <v>48</v>
      </c>
      <c r="D51" s="16"/>
      <c r="E51" s="68">
        <v>11200</v>
      </c>
      <c r="F51" s="71">
        <f t="shared" si="3"/>
        <v>7.1794871794871797</v>
      </c>
      <c r="G51" s="21">
        <f t="shared" si="2"/>
        <v>6.3961346153846153</v>
      </c>
      <c r="H51" s="68">
        <v>9977.9699999999993</v>
      </c>
    </row>
    <row r="52" spans="1:9">
      <c r="A52" s="39">
        <f t="shared" si="0"/>
        <v>43</v>
      </c>
      <c r="B52" s="19">
        <v>4540</v>
      </c>
      <c r="C52" s="20" t="s">
        <v>49</v>
      </c>
      <c r="D52" s="16"/>
      <c r="E52" s="68">
        <v>59252</v>
      </c>
      <c r="F52" s="71">
        <f t="shared" si="3"/>
        <v>37.98205128205128</v>
      </c>
      <c r="G52" s="21">
        <f t="shared" si="2"/>
        <v>38.636641025641026</v>
      </c>
      <c r="H52" s="68">
        <v>60273.16</v>
      </c>
    </row>
    <row r="53" spans="1:9">
      <c r="A53" s="39">
        <f t="shared" si="0"/>
        <v>44</v>
      </c>
      <c r="B53" s="19">
        <v>4541</v>
      </c>
      <c r="C53" s="20" t="s">
        <v>75</v>
      </c>
      <c r="D53" s="16"/>
      <c r="E53" s="68">
        <v>0</v>
      </c>
      <c r="F53" s="71">
        <f t="shared" si="3"/>
        <v>0</v>
      </c>
      <c r="G53" s="21">
        <f t="shared" si="2"/>
        <v>0</v>
      </c>
      <c r="H53" s="68">
        <v>0</v>
      </c>
    </row>
    <row r="54" spans="1:9">
      <c r="A54" s="39">
        <f t="shared" si="0"/>
        <v>45</v>
      </c>
      <c r="B54" s="19">
        <v>4542</v>
      </c>
      <c r="C54" s="20" t="s">
        <v>76</v>
      </c>
      <c r="D54" s="16"/>
      <c r="E54" s="68">
        <v>0</v>
      </c>
      <c r="F54" s="71">
        <f t="shared" si="3"/>
        <v>0</v>
      </c>
      <c r="G54" s="21">
        <v>0</v>
      </c>
      <c r="H54" s="68">
        <v>0</v>
      </c>
    </row>
    <row r="55" spans="1:9">
      <c r="A55" s="39">
        <f t="shared" si="0"/>
        <v>46</v>
      </c>
      <c r="B55" s="19">
        <v>4570</v>
      </c>
      <c r="C55" s="20" t="s">
        <v>50</v>
      </c>
      <c r="D55" s="16"/>
      <c r="E55" s="68">
        <v>0</v>
      </c>
      <c r="F55" s="71">
        <f t="shared" si="3"/>
        <v>0</v>
      </c>
      <c r="G55" s="21">
        <f t="shared" si="2"/>
        <v>4.4807307692307692</v>
      </c>
      <c r="H55" s="68">
        <v>6989.94</v>
      </c>
    </row>
    <row r="56" spans="1:9">
      <c r="A56" s="39">
        <f t="shared" si="0"/>
        <v>47</v>
      </c>
      <c r="B56" s="19">
        <v>4571</v>
      </c>
      <c r="C56" s="20" t="s">
        <v>90</v>
      </c>
      <c r="D56" s="16"/>
      <c r="E56" s="68">
        <v>0</v>
      </c>
      <c r="F56" s="71">
        <f t="shared" si="3"/>
        <v>0</v>
      </c>
      <c r="G56" s="21">
        <f t="shared" si="2"/>
        <v>0</v>
      </c>
      <c r="H56" s="68">
        <v>0</v>
      </c>
    </row>
    <row r="57" spans="1:9">
      <c r="A57" s="39">
        <f t="shared" si="0"/>
        <v>48</v>
      </c>
      <c r="B57" s="19">
        <v>4580</v>
      </c>
      <c r="C57" s="20" t="s">
        <v>51</v>
      </c>
      <c r="D57" s="16"/>
      <c r="E57" s="68">
        <v>0</v>
      </c>
      <c r="F57" s="71">
        <f t="shared" si="3"/>
        <v>0</v>
      </c>
      <c r="G57" s="21">
        <f t="shared" si="2"/>
        <v>0</v>
      </c>
      <c r="H57" s="68">
        <v>0</v>
      </c>
    </row>
    <row r="58" spans="1:9">
      <c r="A58" s="39">
        <f t="shared" si="0"/>
        <v>49</v>
      </c>
      <c r="B58" s="19">
        <v>4590</v>
      </c>
      <c r="C58" s="20" t="s">
        <v>52</v>
      </c>
      <c r="D58" s="16"/>
      <c r="E58" s="68">
        <v>0</v>
      </c>
      <c r="F58" s="71">
        <f t="shared" si="3"/>
        <v>0</v>
      </c>
      <c r="G58" s="21">
        <f t="shared" si="2"/>
        <v>0</v>
      </c>
      <c r="H58" s="68">
        <v>0</v>
      </c>
    </row>
    <row r="59" spans="1:9">
      <c r="A59" s="39">
        <f t="shared" si="0"/>
        <v>50</v>
      </c>
      <c r="B59" s="15">
        <v>4500</v>
      </c>
      <c r="C59" s="16" t="s">
        <v>53</v>
      </c>
      <c r="D59" s="16"/>
      <c r="E59" s="22">
        <f>SUM(E50:E58)</f>
        <v>92151</v>
      </c>
      <c r="F59" s="72">
        <f t="shared" si="3"/>
        <v>59.071153846153848</v>
      </c>
      <c r="G59" s="17">
        <f t="shared" si="2"/>
        <v>63.094294871794872</v>
      </c>
      <c r="H59" s="22">
        <f>SUM(H50:H58)</f>
        <v>98427.1</v>
      </c>
    </row>
    <row r="60" spans="1:9">
      <c r="A60" s="39">
        <f t="shared" si="0"/>
        <v>51</v>
      </c>
      <c r="B60" s="19">
        <v>4610</v>
      </c>
      <c r="C60" s="20" t="s">
        <v>77</v>
      </c>
      <c r="D60" s="20"/>
      <c r="E60" s="68">
        <v>17466</v>
      </c>
      <c r="F60" s="71">
        <f t="shared" si="3"/>
        <v>11.196153846153846</v>
      </c>
      <c r="G60" s="21">
        <f t="shared" si="2"/>
        <v>14.513153846153847</v>
      </c>
      <c r="H60" s="68">
        <v>22640.52</v>
      </c>
    </row>
    <row r="61" spans="1:9">
      <c r="A61" s="39">
        <f t="shared" si="0"/>
        <v>52</v>
      </c>
      <c r="B61" s="19">
        <v>4611</v>
      </c>
      <c r="C61" s="20" t="s">
        <v>54</v>
      </c>
      <c r="D61" s="20"/>
      <c r="E61" s="68">
        <v>2935</v>
      </c>
      <c r="F61" s="71">
        <f t="shared" si="3"/>
        <v>1.8814102564102564</v>
      </c>
      <c r="G61" s="21">
        <f t="shared" si="2"/>
        <v>1.5974871794871794</v>
      </c>
      <c r="H61" s="68">
        <v>2492.08</v>
      </c>
    </row>
    <row r="62" spans="1:9">
      <c r="A62" s="39">
        <f t="shared" si="0"/>
        <v>53</v>
      </c>
      <c r="B62" s="19">
        <v>4612</v>
      </c>
      <c r="C62" s="20" t="s">
        <v>55</v>
      </c>
      <c r="D62" s="20"/>
      <c r="E62" s="68">
        <v>0</v>
      </c>
      <c r="F62" s="71">
        <f t="shared" si="3"/>
        <v>0</v>
      </c>
      <c r="G62" s="21">
        <f t="shared" si="2"/>
        <v>2.6666666666666665</v>
      </c>
      <c r="H62" s="68">
        <v>4160</v>
      </c>
    </row>
    <row r="63" spans="1:9">
      <c r="A63" s="39">
        <f t="shared" si="0"/>
        <v>54</v>
      </c>
      <c r="B63" s="19">
        <v>4715</v>
      </c>
      <c r="C63" s="20" t="s">
        <v>56</v>
      </c>
      <c r="D63" s="20"/>
      <c r="E63" s="68">
        <v>0</v>
      </c>
      <c r="F63" s="71">
        <f t="shared" si="3"/>
        <v>0</v>
      </c>
      <c r="G63" s="21">
        <f t="shared" si="2"/>
        <v>0</v>
      </c>
      <c r="H63" s="68">
        <v>0</v>
      </c>
    </row>
    <row r="64" spans="1:9" s="41" customFormat="1">
      <c r="A64" s="39">
        <f t="shared" si="0"/>
        <v>55</v>
      </c>
      <c r="B64" s="19">
        <v>4801</v>
      </c>
      <c r="C64" s="20" t="s">
        <v>57</v>
      </c>
      <c r="D64" s="16"/>
      <c r="E64" s="68">
        <v>0</v>
      </c>
      <c r="F64" s="71">
        <f t="shared" si="3"/>
        <v>0</v>
      </c>
      <c r="G64" s="21">
        <f t="shared" si="2"/>
        <v>118.27991025641026</v>
      </c>
      <c r="H64" s="68">
        <v>184516.66</v>
      </c>
      <c r="I64" s="38"/>
    </row>
    <row r="65" spans="1:9" s="41" customFormat="1">
      <c r="A65" s="39">
        <f t="shared" si="0"/>
        <v>56</v>
      </c>
      <c r="B65" s="19">
        <v>4600</v>
      </c>
      <c r="C65" s="16" t="s">
        <v>58</v>
      </c>
      <c r="D65" s="16"/>
      <c r="E65" s="22">
        <f>SUM(E60:E64)</f>
        <v>20401</v>
      </c>
      <c r="F65" s="72">
        <f t="shared" si="3"/>
        <v>13.077564102564102</v>
      </c>
      <c r="G65" s="17">
        <f t="shared" si="2"/>
        <v>137.05721794871795</v>
      </c>
      <c r="H65" s="22">
        <f>SUM(H60:H64)</f>
        <v>213809.26</v>
      </c>
      <c r="I65" s="47"/>
    </row>
    <row r="66" spans="1:9">
      <c r="A66" s="39">
        <f t="shared" si="0"/>
        <v>57</v>
      </c>
      <c r="B66" s="15">
        <v>4000</v>
      </c>
      <c r="C66" s="16" t="s">
        <v>59</v>
      </c>
      <c r="D66" s="48"/>
      <c r="E66" s="22">
        <f>SUM(E36+E35+E45+E49+E59+E65)</f>
        <v>647504</v>
      </c>
      <c r="F66" s="72">
        <f t="shared" si="3"/>
        <v>415.06666666666666</v>
      </c>
      <c r="G66" s="17">
        <f t="shared" si="2"/>
        <v>542.51717307692297</v>
      </c>
      <c r="H66" s="22">
        <f>SUM(H36+H35+H45+H49+H59+H65)</f>
        <v>846326.78999999992</v>
      </c>
      <c r="I66" s="47"/>
    </row>
    <row r="67" spans="1:9">
      <c r="A67" s="39">
        <f t="shared" si="0"/>
        <v>58</v>
      </c>
      <c r="B67" s="15">
        <v>2700</v>
      </c>
      <c r="C67" s="23" t="s">
        <v>79</v>
      </c>
      <c r="D67" s="24"/>
      <c r="E67" s="25">
        <f>SUM(E24-E66)</f>
        <v>157121</v>
      </c>
      <c r="F67" s="26">
        <f t="shared" si="3"/>
        <v>100.71858974358975</v>
      </c>
      <c r="G67" s="27">
        <f t="shared" si="2"/>
        <v>-21.553673076922991</v>
      </c>
      <c r="H67" s="25">
        <f>SUM(H24-H66)</f>
        <v>-33623.729999999865</v>
      </c>
    </row>
    <row r="68" spans="1:9">
      <c r="A68" s="39"/>
      <c r="B68" s="36"/>
      <c r="C68" s="8"/>
      <c r="D68" s="37"/>
      <c r="E68" s="73"/>
      <c r="F68" s="76"/>
      <c r="G68" s="76"/>
      <c r="H68" s="25"/>
    </row>
    <row r="69" spans="1:9">
      <c r="A69" s="39"/>
      <c r="B69" s="28" t="s">
        <v>64</v>
      </c>
      <c r="C69" s="4"/>
      <c r="D69" s="29"/>
      <c r="E69" s="74"/>
      <c r="F69" s="75"/>
      <c r="G69" s="75"/>
      <c r="H69" s="69"/>
    </row>
    <row r="70" spans="1:9" s="41" customFormat="1">
      <c r="A70" s="39">
        <f>A67+1</f>
        <v>59</v>
      </c>
      <c r="B70" s="12">
        <v>7520</v>
      </c>
      <c r="C70" s="5" t="s">
        <v>60</v>
      </c>
      <c r="D70" s="13"/>
      <c r="E70" s="68">
        <v>0</v>
      </c>
      <c r="F70" s="30">
        <f t="shared" ref="F70:F72" si="4">E70/$F$3</f>
        <v>0</v>
      </c>
      <c r="G70" s="30">
        <f t="shared" si="2"/>
        <v>0</v>
      </c>
      <c r="H70" s="65">
        <v>0</v>
      </c>
      <c r="I70" s="38"/>
    </row>
    <row r="71" spans="1:9">
      <c r="A71" s="39">
        <f>A70+1</f>
        <v>60</v>
      </c>
      <c r="B71" s="12">
        <v>7540</v>
      </c>
      <c r="C71" s="5" t="s">
        <v>61</v>
      </c>
      <c r="D71" s="13"/>
      <c r="E71" s="68">
        <v>0</v>
      </c>
      <c r="F71" s="21">
        <f t="shared" si="4"/>
        <v>0</v>
      </c>
      <c r="G71" s="21">
        <f t="shared" si="2"/>
        <v>0</v>
      </c>
      <c r="H71" s="65">
        <v>0</v>
      </c>
      <c r="I71" s="47"/>
    </row>
    <row r="72" spans="1:9">
      <c r="A72" s="39">
        <f t="shared" ref="A72:A73" si="5">A71+1</f>
        <v>61</v>
      </c>
      <c r="B72" s="46">
        <v>7500</v>
      </c>
      <c r="C72" s="16" t="s">
        <v>62</v>
      </c>
      <c r="D72" s="16"/>
      <c r="E72" s="70">
        <f>SUM(E70:E71)</f>
        <v>0</v>
      </c>
      <c r="F72" s="17">
        <f t="shared" si="4"/>
        <v>0</v>
      </c>
      <c r="G72" s="17">
        <f t="shared" si="2"/>
        <v>0</v>
      </c>
      <c r="H72" s="22">
        <f>SUM(H70:H71)</f>
        <v>0</v>
      </c>
    </row>
    <row r="73" spans="1:9" ht="15" customHeight="1">
      <c r="A73" s="39">
        <f t="shared" si="5"/>
        <v>62</v>
      </c>
      <c r="B73" s="46">
        <v>7600</v>
      </c>
      <c r="C73" s="16" t="s">
        <v>63</v>
      </c>
      <c r="D73" s="79"/>
      <c r="E73" s="22">
        <v>40585</v>
      </c>
      <c r="F73" s="17">
        <v>26.016025641025642</v>
      </c>
      <c r="G73" s="17">
        <v>-91.69489743589746</v>
      </c>
      <c r="H73" s="22">
        <f>H67+H72</f>
        <v>-33623.729999999865</v>
      </c>
    </row>
    <row r="74" spans="1:9">
      <c r="A74" s="31"/>
    </row>
  </sheetData>
  <mergeCells count="4">
    <mergeCell ref="B2:F2"/>
    <mergeCell ref="A4:B4"/>
    <mergeCell ref="G5:H5"/>
    <mergeCell ref="C27:D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SURPLUS LHA</vt:lpstr>
      <vt:lpstr>DEFICIT LHA</vt:lpstr>
      <vt:lpstr>'SURPLUS LHA'!Print_Area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Yakubu-Owolewa, Ayo (OCD)</dc:creator>
  <cp:lastModifiedBy>Taylor, Joyce M (OCD)</cp:lastModifiedBy>
  <cp:lastPrinted>2018-01-10T15:36:52Z</cp:lastPrinted>
  <dcterms:created xsi:type="dcterms:W3CDTF">2015-12-03T19:32:24Z</dcterms:created>
  <dcterms:modified xsi:type="dcterms:W3CDTF">2020-11-05T22:02:44Z</dcterms:modified>
  <cp:contentStatus/>
</cp:coreProperties>
</file>