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andrew_l_pursley_mass_gov/Documents/Desktop/"/>
    </mc:Choice>
  </mc:AlternateContent>
  <xr:revisionPtr revIDLastSave="34" documentId="8_{20CD54D9-4419-42D9-B3B9-EE9D76C80E0E}" xr6:coauthVersionLast="47" xr6:coauthVersionMax="47" xr10:uidLastSave="{CEB5C1B6-DC0C-4559-B9D7-226A81A8BE51}"/>
  <bookViews>
    <workbookView xWindow="-28920" yWindow="-30" windowWidth="29040" windowHeight="15720" activeTab="2" xr2:uid="{DB51EE98-C448-40FD-B529-DE31CA069621}"/>
  </bookViews>
  <sheets>
    <sheet name="FY25 Q1" sheetId="15" r:id="rId1"/>
    <sheet name="FY25 Q2" sheetId="16" r:id="rId2"/>
    <sheet name="FY25 Q2 cumulative" sheetId="17" r:id="rId3"/>
    <sheet name="FY24 Q1" sheetId="1" r:id="rId4"/>
    <sheet name="FY24 Q2" sheetId="2" r:id="rId5"/>
    <sheet name="FY24 Q3" sheetId="3" r:id="rId6"/>
    <sheet name="FY24 Q4" sheetId="4" r:id="rId7"/>
    <sheet name="FY24 Q4 cumulative" sheetId="9" r:id="rId8"/>
    <sheet name="FY23 Q1" sheetId="5" r:id="rId9"/>
    <sheet name="FY23 Q2" sheetId="6" r:id="rId10"/>
    <sheet name="FY23 Q3" sheetId="7" r:id="rId11"/>
    <sheet name="FY23 Q4" sheetId="8" r:id="rId12"/>
    <sheet name="FY23 Q4 cumulative" sheetId="10" r:id="rId13"/>
  </sheets>
  <externalReferences>
    <externalReference r:id="rId14"/>
    <externalReference r:id="rId1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7" l="1"/>
  <c r="H15" i="17" s="1"/>
  <c r="F15" i="17"/>
  <c r="E15" i="17"/>
  <c r="D15" i="17"/>
  <c r="C15" i="17"/>
  <c r="B15" i="17"/>
  <c r="G14" i="17"/>
  <c r="F14" i="17"/>
  <c r="E14" i="17"/>
  <c r="D14" i="17"/>
  <c r="C14" i="17"/>
  <c r="C16" i="17" s="1"/>
  <c r="B14" i="17"/>
  <c r="H14" i="17" s="1"/>
  <c r="G13" i="17"/>
  <c r="F13" i="17"/>
  <c r="E13" i="17"/>
  <c r="D13" i="17"/>
  <c r="C13" i="17"/>
  <c r="B13" i="17"/>
  <c r="H13" i="17" s="1"/>
  <c r="G12" i="17"/>
  <c r="G16" i="17" s="1"/>
  <c r="F12" i="17"/>
  <c r="F16" i="17" s="1"/>
  <c r="E12" i="17"/>
  <c r="E16" i="17" s="1"/>
  <c r="D12" i="17"/>
  <c r="D16" i="17" s="1"/>
  <c r="C12" i="17"/>
  <c r="B12" i="17"/>
  <c r="G8" i="17"/>
  <c r="F8" i="17"/>
  <c r="H8" i="17" s="1"/>
  <c r="E8" i="17"/>
  <c r="D8" i="17"/>
  <c r="C8" i="17"/>
  <c r="B8" i="17"/>
  <c r="G7" i="17"/>
  <c r="F7" i="17"/>
  <c r="E7" i="17"/>
  <c r="D7" i="17"/>
  <c r="C7" i="17"/>
  <c r="B7" i="17"/>
  <c r="H7" i="17" s="1"/>
  <c r="H6" i="17"/>
  <c r="G6" i="17"/>
  <c r="F6" i="17"/>
  <c r="E6" i="17"/>
  <c r="D6" i="17"/>
  <c r="C6" i="17"/>
  <c r="B6" i="17"/>
  <c r="G5" i="17"/>
  <c r="G9" i="17" s="1"/>
  <c r="F5" i="17"/>
  <c r="F9" i="17" s="1"/>
  <c r="E5" i="17"/>
  <c r="E9" i="17" s="1"/>
  <c r="D5" i="17"/>
  <c r="D9" i="17" s="1"/>
  <c r="C5" i="17"/>
  <c r="H5" i="17" s="1"/>
  <c r="H9" i="17" s="1"/>
  <c r="B5" i="17"/>
  <c r="H12" i="17" l="1"/>
  <c r="H16" i="17" s="1"/>
  <c r="B16" i="17"/>
  <c r="B9" i="17"/>
  <c r="C9" i="17"/>
  <c r="F15" i="10" l="1"/>
  <c r="G15" i="10" s="1"/>
  <c r="E15" i="10"/>
  <c r="D15" i="10"/>
  <c r="C15" i="10"/>
  <c r="B15" i="10"/>
  <c r="F14" i="10"/>
  <c r="E14" i="10"/>
  <c r="D14" i="10"/>
  <c r="C14" i="10"/>
  <c r="B14" i="10"/>
  <c r="F13" i="10"/>
  <c r="E13" i="10"/>
  <c r="D13" i="10"/>
  <c r="C13" i="10"/>
  <c r="B13" i="10"/>
  <c r="F12" i="10"/>
  <c r="E12" i="10"/>
  <c r="D12" i="10"/>
  <c r="C12" i="10"/>
  <c r="B12" i="10"/>
  <c r="G12" i="10" s="1"/>
  <c r="F8" i="10"/>
  <c r="E8" i="10"/>
  <c r="D8" i="10"/>
  <c r="C8" i="10"/>
  <c r="B8" i="10"/>
  <c r="F7" i="10"/>
  <c r="E7" i="10"/>
  <c r="D7" i="10"/>
  <c r="C7" i="10"/>
  <c r="B7" i="10"/>
  <c r="G7" i="10" s="1"/>
  <c r="F6" i="10"/>
  <c r="E6" i="10"/>
  <c r="D6" i="10"/>
  <c r="C6" i="10"/>
  <c r="B6" i="10"/>
  <c r="G6" i="10" s="1"/>
  <c r="F5" i="10"/>
  <c r="E5" i="10"/>
  <c r="D5" i="10"/>
  <c r="C5" i="10"/>
  <c r="B5" i="10"/>
  <c r="G14" i="10" l="1"/>
  <c r="D16" i="10"/>
  <c r="E16" i="10"/>
  <c r="B9" i="10"/>
  <c r="F16" i="10"/>
  <c r="C16" i="10"/>
  <c r="G13" i="10"/>
  <c r="G16" i="10" s="1"/>
  <c r="C9" i="10"/>
  <c r="D9" i="10"/>
  <c r="E9" i="10"/>
  <c r="G8" i="10"/>
  <c r="G5" i="10"/>
  <c r="B16" i="10"/>
  <c r="F9" i="10"/>
  <c r="F15" i="9"/>
  <c r="E15" i="9"/>
  <c r="D15" i="9"/>
  <c r="C15" i="9"/>
  <c r="B15" i="9"/>
  <c r="G15" i="9" s="1"/>
  <c r="F14" i="9"/>
  <c r="E14" i="9"/>
  <c r="D14" i="9"/>
  <c r="C14" i="9"/>
  <c r="B14" i="9"/>
  <c r="F13" i="9"/>
  <c r="E13" i="9"/>
  <c r="D13" i="9"/>
  <c r="C13" i="9"/>
  <c r="B13" i="9"/>
  <c r="G13" i="9" s="1"/>
  <c r="F12" i="9"/>
  <c r="E12" i="9"/>
  <c r="D12" i="9"/>
  <c r="C12" i="9"/>
  <c r="B12" i="9"/>
  <c r="G12" i="9" s="1"/>
  <c r="F8" i="9"/>
  <c r="E8" i="9"/>
  <c r="D8" i="9"/>
  <c r="C8" i="9"/>
  <c r="B8" i="9"/>
  <c r="G8" i="9" s="1"/>
  <c r="F7" i="9"/>
  <c r="E7" i="9"/>
  <c r="D7" i="9"/>
  <c r="C7" i="9"/>
  <c r="B7" i="9"/>
  <c r="G7" i="9" s="1"/>
  <c r="F6" i="9"/>
  <c r="E6" i="9"/>
  <c r="D6" i="9"/>
  <c r="C6" i="9"/>
  <c r="B6" i="9"/>
  <c r="F5" i="9"/>
  <c r="E5" i="9"/>
  <c r="D5" i="9"/>
  <c r="D9" i="9" s="1"/>
  <c r="C5" i="9"/>
  <c r="C9" i="9" s="1"/>
  <c r="B5" i="9"/>
  <c r="F17" i="4"/>
  <c r="E17" i="4"/>
  <c r="D17" i="4"/>
  <c r="C17" i="4"/>
  <c r="B17" i="4"/>
  <c r="G17" i="4" s="1"/>
  <c r="F16" i="4"/>
  <c r="E16" i="4"/>
  <c r="D16" i="4"/>
  <c r="C16" i="4"/>
  <c r="B16" i="4"/>
  <c r="G16" i="4" s="1"/>
  <c r="G15" i="4"/>
  <c r="F15" i="4"/>
  <c r="E15" i="4"/>
  <c r="D15" i="4"/>
  <c r="C15" i="4"/>
  <c r="B15" i="4"/>
  <c r="G14" i="4"/>
  <c r="F14" i="4"/>
  <c r="F18" i="4" s="1"/>
  <c r="E14" i="4"/>
  <c r="E18" i="4" s="1"/>
  <c r="D14" i="4"/>
  <c r="D18" i="4" s="1"/>
  <c r="C14" i="4"/>
  <c r="C18" i="4" s="1"/>
  <c r="B14" i="4"/>
  <c r="B18" i="4" s="1"/>
  <c r="C18" i="3"/>
  <c r="F17" i="3"/>
  <c r="E17" i="3"/>
  <c r="D17" i="3"/>
  <c r="C17" i="3"/>
  <c r="B17" i="3"/>
  <c r="G17" i="3" s="1"/>
  <c r="G16" i="3"/>
  <c r="F16" i="3"/>
  <c r="E16" i="3"/>
  <c r="D16" i="3"/>
  <c r="C16" i="3"/>
  <c r="B16" i="3"/>
  <c r="G15" i="3"/>
  <c r="F15" i="3"/>
  <c r="E15" i="3"/>
  <c r="D15" i="3"/>
  <c r="C15" i="3"/>
  <c r="B15" i="3"/>
  <c r="F14" i="3"/>
  <c r="F18" i="3" s="1"/>
  <c r="E14" i="3"/>
  <c r="E18" i="3" s="1"/>
  <c r="D14" i="3"/>
  <c r="D18" i="3" s="1"/>
  <c r="C14" i="3"/>
  <c r="B14" i="3"/>
  <c r="B18" i="3" s="1"/>
  <c r="F17" i="2"/>
  <c r="G17" i="2" s="1"/>
  <c r="E17" i="2"/>
  <c r="D17" i="2"/>
  <c r="C17" i="2"/>
  <c r="B17" i="2"/>
  <c r="F16" i="2"/>
  <c r="E16" i="2"/>
  <c r="D16" i="2"/>
  <c r="G16" i="2" s="1"/>
  <c r="C16" i="2"/>
  <c r="B16" i="2"/>
  <c r="F15" i="2"/>
  <c r="E15" i="2"/>
  <c r="D15" i="2"/>
  <c r="C15" i="2"/>
  <c r="B15" i="2"/>
  <c r="G15" i="2" s="1"/>
  <c r="F14" i="2"/>
  <c r="F18" i="2" s="1"/>
  <c r="E14" i="2"/>
  <c r="E18" i="2" s="1"/>
  <c r="D14" i="2"/>
  <c r="D18" i="2" s="1"/>
  <c r="C14" i="2"/>
  <c r="C18" i="2" s="1"/>
  <c r="B14" i="2"/>
  <c r="G14" i="2" s="1"/>
  <c r="F17" i="1"/>
  <c r="E17" i="1"/>
  <c r="D17" i="1"/>
  <c r="C17" i="1"/>
  <c r="B17" i="1"/>
  <c r="G17" i="1" s="1"/>
  <c r="G16" i="1"/>
  <c r="F16" i="1"/>
  <c r="E16" i="1"/>
  <c r="D16" i="1"/>
  <c r="C16" i="1"/>
  <c r="B16" i="1"/>
  <c r="G15" i="1"/>
  <c r="F15" i="1"/>
  <c r="E15" i="1"/>
  <c r="D15" i="1"/>
  <c r="C15" i="1"/>
  <c r="B15" i="1"/>
  <c r="F14" i="1"/>
  <c r="F18" i="1" s="1"/>
  <c r="E14" i="1"/>
  <c r="E18" i="1" s="1"/>
  <c r="D14" i="1"/>
  <c r="D18" i="1" s="1"/>
  <c r="C14" i="1"/>
  <c r="C18" i="1" s="1"/>
  <c r="B14" i="1"/>
  <c r="B18" i="1" s="1"/>
  <c r="D16" i="9" l="1"/>
  <c r="F16" i="9"/>
  <c r="E9" i="9"/>
  <c r="E16" i="9"/>
  <c r="F9" i="9"/>
  <c r="G9" i="10"/>
  <c r="C16" i="9"/>
  <c r="B9" i="9"/>
  <c r="G6" i="9"/>
  <c r="G14" i="9"/>
  <c r="G16" i="9"/>
  <c r="G5" i="9"/>
  <c r="G9" i="9" s="1"/>
  <c r="B16" i="9"/>
  <c r="G18" i="4"/>
  <c r="G14" i="3"/>
  <c r="G18" i="3" s="1"/>
  <c r="G18" i="2"/>
  <c r="B18" i="2"/>
  <c r="G14" i="1"/>
  <c r="G18" i="1" s="1"/>
</calcChain>
</file>

<file path=xl/sharedStrings.xml><?xml version="1.0" encoding="utf-8"?>
<sst xmlns="http://schemas.openxmlformats.org/spreadsheetml/2006/main" count="380" uniqueCount="26">
  <si>
    <t>Payment FY</t>
  </si>
  <si>
    <t>Payment Qtr</t>
  </si>
  <si>
    <t>Q1</t>
  </si>
  <si>
    <t>Expenditures</t>
  </si>
  <si>
    <t/>
  </si>
  <si>
    <t>Payer</t>
  </si>
  <si>
    <t>(i) Home visit</t>
  </si>
  <si>
    <t>(ii) Center-based individual</t>
  </si>
  <si>
    <t>(iii) Child-focused group</t>
  </si>
  <si>
    <t>(iv) Parent-focused group</t>
  </si>
  <si>
    <t>(v) Screening and assessment</t>
  </si>
  <si>
    <t>Grand Total</t>
  </si>
  <si>
    <t>Commercial</t>
  </si>
  <si>
    <t>DPH</t>
  </si>
  <si>
    <t>Medicaid</t>
  </si>
  <si>
    <t>Unknown</t>
  </si>
  <si>
    <t>Units</t>
  </si>
  <si>
    <t>Q2</t>
  </si>
  <si>
    <t>Q3</t>
  </si>
  <si>
    <t>Q4</t>
  </si>
  <si>
    <t>CUMULATIVE</t>
  </si>
  <si>
    <t>Q1, Q2, Q3, Q4</t>
  </si>
  <si>
    <t>Row Labels</t>
  </si>
  <si>
    <t>Unknown Service Type</t>
  </si>
  <si>
    <t>Q1, Q2</t>
  </si>
  <si>
    <t>UNKNOWN-SERVICE-TYPE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</si>
</sst>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&quot;$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1" xfId="0" applyFill="1" applyBorder="1"/>
    <xf numFmtId="0" fontId="2" fillId="2" borderId="0" xfId="0" applyFont="1" applyFill="1"/>
    <xf numFmtId="0" fontId="2" fillId="2" borderId="1" xfId="0" applyFont="1" applyFill="1" applyBorder="1"/>
    <xf numFmtId="0" fontId="0" fillId="0" borderId="0" xfId="0" applyAlignment="1">
      <alignment horizontal="left"/>
    </xf>
    <xf numFmtId="8" fontId="0" fillId="0" borderId="0" xfId="0" applyNumberFormat="1"/>
    <xf numFmtId="0" fontId="2" fillId="2" borderId="2" xfId="0" applyFont="1" applyFill="1" applyBorder="1" applyAlignment="1">
      <alignment horizontal="left"/>
    </xf>
    <xf numFmtId="8" fontId="2" fillId="2" borderId="2" xfId="0" applyNumberFormat="1" applyFont="1" applyFill="1" applyBorder="1"/>
    <xf numFmtId="164" fontId="0" fillId="0" borderId="0" xfId="1" applyNumberFormat="1" applyFont="1"/>
    <xf numFmtId="164" fontId="2" fillId="2" borderId="2" xfId="1" applyNumberFormat="1" applyFont="1" applyFill="1" applyBorder="1"/>
    <xf numFmtId="165" fontId="0" fillId="0" borderId="0" xfId="0" applyNumberFormat="1"/>
    <xf numFmtId="164" fontId="0" fillId="0" borderId="0" xfId="1" applyNumberFormat="1" applyFont="1" applyBorder="1"/>
    <xf numFmtId="44" fontId="0" fillId="0" borderId="0" xfId="0" applyNumberFormat="1"/>
    <xf numFmtId="44" fontId="2" fillId="2" borderId="2" xfId="0" applyNumberFormat="1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5" xfId="0" applyFont="1" applyBorder="1"/>
    <xf numFmtId="38" fontId="0" fillId="0" borderId="0" xfId="0" applyNumberFormat="1"/>
    <xf numFmtId="0" fontId="2" fillId="3" borderId="5" xfId="0" applyFont="1" applyFill="1" applyBorder="1"/>
    <xf numFmtId="38" fontId="2" fillId="3" borderId="0" xfId="0" applyNumberFormat="1" applyFont="1" applyFill="1"/>
    <xf numFmtId="0" fontId="2" fillId="3" borderId="0" xfId="0" applyFont="1" applyFill="1"/>
    <xf numFmtId="0" fontId="2" fillId="0" borderId="0" xfId="0" applyFont="1"/>
    <xf numFmtId="9" fontId="0" fillId="0" borderId="0" xfId="2" applyFont="1" applyBorder="1"/>
    <xf numFmtId="166" fontId="0" fillId="0" borderId="0" xfId="2" applyNumberFormat="1" applyFont="1" applyFill="1" applyBorder="1"/>
    <xf numFmtId="0" fontId="2" fillId="3" borderId="0" xfId="0" applyFont="1" applyFill="1" applyAlignment="1">
      <alignment horizontal="left"/>
    </xf>
    <xf numFmtId="44" fontId="2" fillId="3" borderId="0" xfId="3" applyFont="1" applyFill="1"/>
    <xf numFmtId="7" fontId="1" fillId="0" borderId="0" xfId="3" applyNumberFormat="1" applyFont="1"/>
    <xf numFmtId="7" fontId="2" fillId="3" borderId="0" xfId="3" applyNumberFormat="1" applyFont="1" applyFill="1"/>
    <xf numFmtId="37" fontId="1" fillId="0" borderId="0" xfId="3" applyNumberFormat="1" applyFont="1"/>
    <xf numFmtId="7" fontId="0" fillId="0" borderId="0" xfId="3" applyNumberFormat="1" applyFont="1"/>
    <xf numFmtId="7" fontId="0" fillId="0" borderId="0" xfId="0" applyNumberFormat="1"/>
    <xf numFmtId="3" fontId="0" fillId="0" borderId="0" xfId="0" applyNumberFormat="1"/>
    <xf numFmtId="3" fontId="0" fillId="0" borderId="0" xfId="3" applyNumberFormat="1" applyFont="1"/>
    <xf numFmtId="3" fontId="2" fillId="3" borderId="0" xfId="0" applyNumberFormat="1" applyFont="1" applyFill="1"/>
    <xf numFmtId="167" fontId="0" fillId="0" borderId="0" xfId="0" applyNumberFormat="1"/>
    <xf numFmtId="167" fontId="2" fillId="3" borderId="0" xfId="0" applyNumberFormat="1" applyFont="1" applyFill="1"/>
    <xf numFmtId="0" fontId="2" fillId="4" borderId="0" xfId="0" applyFont="1" applyFill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emily_a_white_mass_gov/Documents/Attachments/FY24%20expenditures%20and%20units-cumulative.xlsx" TargetMode="External"/><Relationship Id="rId1" Type="http://schemas.openxmlformats.org/officeDocument/2006/relationships/externalLinkPath" Target="/personal/emily_a_white_mass_gov/Documents/Attachments/FY24%20expenditures%20and%20units-cumulati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emily_a_white_mass_gov/Documents/Attachments/FY23%20expenditures%20and%20units-cumulative.xlsx" TargetMode="External"/><Relationship Id="rId1" Type="http://schemas.openxmlformats.org/officeDocument/2006/relationships/externalLinkPath" Target="/personal/emily_a_white_mass_gov/Documents/Attachments/FY23%20expenditures%20and%20units-cumulat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4 Q1"/>
      <sheetName val="FY24 Q2"/>
      <sheetName val="FY24 Q2 cumulative"/>
      <sheetName val="FY24 Q3"/>
      <sheetName val="FY24 Q3 cumulative"/>
      <sheetName val="FY24 Q4"/>
      <sheetName val="FY24 Q4 cumulative"/>
    </sheetNames>
    <sheetDataSet>
      <sheetData sheetId="0">
        <row r="5">
          <cell r="B5">
            <v>8657538.9900024906</v>
          </cell>
          <cell r="C5">
            <v>345918.05000000261</v>
          </cell>
          <cell r="D5">
            <v>628260.39999993506</v>
          </cell>
          <cell r="E5">
            <v>124821.12000000128</v>
          </cell>
          <cell r="F5">
            <v>4213806.089999848</v>
          </cell>
        </row>
        <row r="6">
          <cell r="B6">
            <v>3856754.3100006469</v>
          </cell>
          <cell r="C6">
            <v>149100.67999999915</v>
          </cell>
          <cell r="D6">
            <v>315939.78999998426</v>
          </cell>
          <cell r="E6">
            <v>57432.570000000567</v>
          </cell>
          <cell r="F6">
            <v>1570703.6299999724</v>
          </cell>
        </row>
        <row r="7">
          <cell r="B7">
            <v>11985195.669995572</v>
          </cell>
          <cell r="C7">
            <v>458486.21000001312</v>
          </cell>
          <cell r="D7">
            <v>838812.42999997514</v>
          </cell>
          <cell r="E7">
            <v>130216.29000000108</v>
          </cell>
          <cell r="F7">
            <v>5861958.1899988316</v>
          </cell>
        </row>
        <row r="8">
          <cell r="B8">
            <v>267233.62000000279</v>
          </cell>
          <cell r="C8">
            <v>10826.840000000011</v>
          </cell>
          <cell r="D8">
            <v>13525.28999999997</v>
          </cell>
          <cell r="E8">
            <v>2418.8199999999993</v>
          </cell>
          <cell r="F8">
            <v>80646.259999999951</v>
          </cell>
        </row>
        <row r="12">
          <cell r="B12">
            <v>320056.89426996268</v>
          </cell>
          <cell r="C12">
            <v>15285.817498895387</v>
          </cell>
          <cell r="D12">
            <v>68869.323102212671</v>
          </cell>
          <cell r="E12">
            <v>12334.102766798545</v>
          </cell>
          <cell r="F12">
            <v>116371.33637116398</v>
          </cell>
        </row>
        <row r="13">
          <cell r="B13">
            <v>142578.71756009784</v>
          </cell>
          <cell r="C13">
            <v>6588.6292532036741</v>
          </cell>
          <cell r="D13">
            <v>34633.02713071902</v>
          </cell>
          <cell r="E13">
            <v>5675.1551383399774</v>
          </cell>
          <cell r="F13">
            <v>43377.620270642707</v>
          </cell>
        </row>
        <row r="14">
          <cell r="B14">
            <v>443075.62550815422</v>
          </cell>
          <cell r="C14">
            <v>20260.106495802615</v>
          </cell>
          <cell r="D14">
            <v>91949.841600435742</v>
          </cell>
          <cell r="E14">
            <v>12867.222332015919</v>
          </cell>
          <cell r="F14">
            <v>161887.82629104753</v>
          </cell>
        </row>
        <row r="15">
          <cell r="B15">
            <v>9879.2465804067579</v>
          </cell>
          <cell r="C15">
            <v>478.42863455589975</v>
          </cell>
          <cell r="D15">
            <v>1482.6297615785113</v>
          </cell>
          <cell r="E15">
            <v>239.01383399209482</v>
          </cell>
          <cell r="F15">
            <v>2227.1819939243287</v>
          </cell>
        </row>
      </sheetData>
      <sheetData sheetId="1">
        <row r="5">
          <cell r="B5">
            <v>8599300.2500025313</v>
          </cell>
          <cell r="C5">
            <v>322367.15000000136</v>
          </cell>
          <cell r="D5">
            <v>635236.32999995013</v>
          </cell>
          <cell r="E5">
            <v>118870.85000000134</v>
          </cell>
          <cell r="F5">
            <v>3885182.8899999028</v>
          </cell>
        </row>
        <row r="6">
          <cell r="B6">
            <v>3662956.6500004423</v>
          </cell>
          <cell r="C6">
            <v>175147.91999999844</v>
          </cell>
          <cell r="D6">
            <v>286584.62999999104</v>
          </cell>
          <cell r="E6">
            <v>49845.4200000005</v>
          </cell>
          <cell r="F6">
            <v>1479699.9099999845</v>
          </cell>
        </row>
        <row r="7">
          <cell r="B7">
            <v>11672546.209995413</v>
          </cell>
          <cell r="C7">
            <v>401036.2900000111</v>
          </cell>
          <cell r="D7">
            <v>657304.68999994744</v>
          </cell>
          <cell r="E7">
            <v>131782.32000000172</v>
          </cell>
          <cell r="F7">
            <v>5258177.2499990677</v>
          </cell>
        </row>
        <row r="8">
          <cell r="B8">
            <v>288671.69000000309</v>
          </cell>
          <cell r="C8">
            <v>9963.5500000000029</v>
          </cell>
          <cell r="D8">
            <v>19889.539999999983</v>
          </cell>
          <cell r="E8">
            <v>3425.0600000000018</v>
          </cell>
          <cell r="F8">
            <v>167576.40999999992</v>
          </cell>
        </row>
        <row r="12">
          <cell r="B12">
            <v>317903.89094279229</v>
          </cell>
          <cell r="C12">
            <v>14245.123729562589</v>
          </cell>
          <cell r="D12">
            <v>69634.018087141696</v>
          </cell>
          <cell r="E12">
            <v>11746.131422925035</v>
          </cell>
          <cell r="F12">
            <v>107295.85446009121</v>
          </cell>
        </row>
        <row r="13">
          <cell r="B13">
            <v>135414.29390020118</v>
          </cell>
          <cell r="C13">
            <v>7739.6341140078857</v>
          </cell>
          <cell r="D13">
            <v>31415.141682651796</v>
          </cell>
          <cell r="E13">
            <v>4925.4367588933301</v>
          </cell>
          <cell r="F13">
            <v>40864.399613366048</v>
          </cell>
        </row>
        <row r="14">
          <cell r="B14">
            <v>431517.41996286187</v>
          </cell>
          <cell r="C14">
            <v>17721.444542642999</v>
          </cell>
          <cell r="D14">
            <v>72053.131268835015</v>
          </cell>
          <cell r="E14">
            <v>13021.968379446811</v>
          </cell>
          <cell r="F14">
            <v>145213.40099417474</v>
          </cell>
        </row>
        <row r="15">
          <cell r="B15">
            <v>10671.781515711758</v>
          </cell>
          <cell r="C15">
            <v>440.28060097216098</v>
          </cell>
          <cell r="D15">
            <v>2180.2729514935577</v>
          </cell>
          <cell r="E15">
            <v>338.44466403162073</v>
          </cell>
          <cell r="F15">
            <v>4627.9041701187489</v>
          </cell>
        </row>
      </sheetData>
      <sheetData sheetId="2" refreshError="1"/>
      <sheetData sheetId="3">
        <row r="5">
          <cell r="B5">
            <v>9624261.1700005494</v>
          </cell>
          <cell r="C5">
            <v>304038.33000000421</v>
          </cell>
          <cell r="D5">
            <v>627249.66999996465</v>
          </cell>
          <cell r="E5">
            <v>133101.4400000021</v>
          </cell>
          <cell r="F5">
            <v>4073151.4299998726</v>
          </cell>
        </row>
        <row r="6">
          <cell r="B6">
            <v>3870934.8200005931</v>
          </cell>
          <cell r="C6">
            <v>183111.59999999905</v>
          </cell>
          <cell r="D6">
            <v>291486.73000000173</v>
          </cell>
          <cell r="E6">
            <v>52600.600000000384</v>
          </cell>
          <cell r="F6">
            <v>1525752.1199999761</v>
          </cell>
        </row>
        <row r="7">
          <cell r="B7">
            <v>12679158.559996359</v>
          </cell>
          <cell r="C7">
            <v>452665.01000001165</v>
          </cell>
          <cell r="D7">
            <v>668870.02999997116</v>
          </cell>
          <cell r="E7">
            <v>127344.57000000171</v>
          </cell>
          <cell r="F7">
            <v>6011957.6799988439</v>
          </cell>
        </row>
        <row r="8">
          <cell r="B8">
            <v>255308.390000004</v>
          </cell>
          <cell r="C8">
            <v>10482.850000000008</v>
          </cell>
          <cell r="D8">
            <v>10690.189999999988</v>
          </cell>
          <cell r="E8">
            <v>927.52000000000032</v>
          </cell>
          <cell r="F8">
            <v>109088.23999999986</v>
          </cell>
        </row>
        <row r="12">
          <cell r="B12">
            <v>323206</v>
          </cell>
          <cell r="C12">
            <v>12119</v>
          </cell>
          <cell r="D12">
            <v>53557</v>
          </cell>
          <cell r="E12">
            <v>11698</v>
          </cell>
          <cell r="F12">
            <v>83092</v>
          </cell>
        </row>
        <row r="13">
          <cell r="B13">
            <v>179922</v>
          </cell>
          <cell r="C13">
            <v>10489</v>
          </cell>
          <cell r="D13">
            <v>50707</v>
          </cell>
          <cell r="E13">
            <v>6322</v>
          </cell>
          <cell r="F13">
            <v>51199</v>
          </cell>
        </row>
        <row r="14">
          <cell r="B14">
            <v>405563</v>
          </cell>
          <cell r="C14">
            <v>16165</v>
          </cell>
          <cell r="D14">
            <v>50471</v>
          </cell>
          <cell r="E14">
            <v>9985</v>
          </cell>
          <cell r="F14">
            <v>120502</v>
          </cell>
        </row>
        <row r="15">
          <cell r="B15">
            <v>9616</v>
          </cell>
          <cell r="C15">
            <v>434</v>
          </cell>
          <cell r="D15">
            <v>1026</v>
          </cell>
          <cell r="E15">
            <v>92</v>
          </cell>
          <cell r="F15">
            <v>2673</v>
          </cell>
        </row>
      </sheetData>
      <sheetData sheetId="4" refreshError="1"/>
      <sheetData sheetId="5">
        <row r="5">
          <cell r="B5">
            <v>9298729.3200024925</v>
          </cell>
          <cell r="C5">
            <v>299672.91000000079</v>
          </cell>
          <cell r="D5">
            <v>736284.66999997036</v>
          </cell>
          <cell r="E5">
            <v>153064.52000000246</v>
          </cell>
          <cell r="F5">
            <v>4295047.1999999061</v>
          </cell>
        </row>
        <row r="6">
          <cell r="B6">
            <v>4482548.1200009426</v>
          </cell>
          <cell r="C6">
            <v>178215.75999999847</v>
          </cell>
          <cell r="D6">
            <v>339084.6099999813</v>
          </cell>
          <cell r="E6">
            <v>63359.600000000777</v>
          </cell>
          <cell r="F6">
            <v>1885051.5599999614</v>
          </cell>
        </row>
        <row r="7">
          <cell r="B7">
            <v>12038964.889998445</v>
          </cell>
          <cell r="C7">
            <v>393388.27000000316</v>
          </cell>
          <cell r="D7">
            <v>754254.17999998573</v>
          </cell>
          <cell r="E7">
            <v>129485.16000000188</v>
          </cell>
          <cell r="F7">
            <v>5621905.2199997539</v>
          </cell>
        </row>
        <row r="8">
          <cell r="B8">
            <v>254525.61000000421</v>
          </cell>
          <cell r="C8">
            <v>17009.070000000014</v>
          </cell>
          <cell r="D8">
            <v>8551.6000000000076</v>
          </cell>
          <cell r="E8">
            <v>2407.8599999999992</v>
          </cell>
          <cell r="F8">
            <v>85657.289999999804</v>
          </cell>
        </row>
        <row r="12">
          <cell r="B12">
            <v>313089</v>
          </cell>
          <cell r="C12">
            <v>11719</v>
          </cell>
          <cell r="D12">
            <v>57431</v>
          </cell>
          <cell r="E12">
            <v>13543</v>
          </cell>
          <cell r="F12">
            <v>85035</v>
          </cell>
        </row>
        <row r="13">
          <cell r="B13">
            <v>205988</v>
          </cell>
          <cell r="C13">
            <v>10236</v>
          </cell>
          <cell r="D13">
            <v>51345</v>
          </cell>
          <cell r="E13">
            <v>6980</v>
          </cell>
          <cell r="F13">
            <v>60335</v>
          </cell>
        </row>
        <row r="14">
          <cell r="B14">
            <v>398184</v>
          </cell>
          <cell r="C14">
            <v>14745</v>
          </cell>
          <cell r="D14">
            <v>53728</v>
          </cell>
          <cell r="E14">
            <v>10651</v>
          </cell>
          <cell r="F14">
            <v>117243</v>
          </cell>
        </row>
        <row r="15">
          <cell r="B15">
            <v>9748</v>
          </cell>
          <cell r="C15">
            <v>828</v>
          </cell>
          <cell r="D15">
            <v>810</v>
          </cell>
          <cell r="E15">
            <v>250</v>
          </cell>
          <cell r="F15">
            <v>2468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3 Q1"/>
      <sheetName val="FY23 Q2"/>
      <sheetName val="FY23 Q2 cumulative"/>
      <sheetName val="FY23 Q3"/>
      <sheetName val="FY23 Q3 cumulative"/>
      <sheetName val="FY23 Q4 "/>
      <sheetName val="FY23 Q4 cumulative"/>
    </sheetNames>
    <sheetDataSet>
      <sheetData sheetId="0">
        <row r="5">
          <cell r="B5">
            <v>8497635.8800032791</v>
          </cell>
          <cell r="C5">
            <v>257474.76999999961</v>
          </cell>
          <cell r="D5">
            <v>362955.62999996147</v>
          </cell>
          <cell r="E5">
            <v>56832.400000000227</v>
          </cell>
          <cell r="F5">
            <v>3642117.1300001214</v>
          </cell>
        </row>
        <row r="6">
          <cell r="B6">
            <v>3780225.0700007584</v>
          </cell>
          <cell r="C6">
            <v>107413.0199999998</v>
          </cell>
          <cell r="D6">
            <v>169820.10999999705</v>
          </cell>
          <cell r="E6">
            <v>19646.499999999971</v>
          </cell>
          <cell r="F6">
            <v>1584424.949999983</v>
          </cell>
        </row>
        <row r="7">
          <cell r="B7">
            <v>7908509.9500029245</v>
          </cell>
          <cell r="C7">
            <v>302904.34999999794</v>
          </cell>
          <cell r="D7">
            <v>364061.50999998226</v>
          </cell>
          <cell r="E7">
            <v>50254.94999999999</v>
          </cell>
          <cell r="F7">
            <v>3827538.7800001577</v>
          </cell>
        </row>
        <row r="8">
          <cell r="B8">
            <v>28317.790000000015</v>
          </cell>
          <cell r="C8">
            <v>769.39</v>
          </cell>
          <cell r="D8">
            <v>2283.37</v>
          </cell>
          <cell r="E8">
            <v>1148.8600000000004</v>
          </cell>
          <cell r="F8">
            <v>21667.199999999997</v>
          </cell>
        </row>
        <row r="12">
          <cell r="B12">
            <v>314145.50388182176</v>
          </cell>
          <cell r="C12">
            <v>11377.585947856811</v>
          </cell>
          <cell r="D12">
            <v>39786.859961629096</v>
          </cell>
          <cell r="E12">
            <v>5615.8498023715647</v>
          </cell>
          <cell r="F12">
            <v>100583.18503176254</v>
          </cell>
        </row>
        <row r="13">
          <cell r="B13">
            <v>139749.54048061953</v>
          </cell>
          <cell r="C13">
            <v>4746.487847989386</v>
          </cell>
          <cell r="D13">
            <v>18615.523157028998</v>
          </cell>
          <cell r="E13">
            <v>1941.3537549407088</v>
          </cell>
          <cell r="F13">
            <v>43756.557580778317</v>
          </cell>
        </row>
        <row r="14">
          <cell r="B14">
            <v>365457.94593359169</v>
          </cell>
          <cell r="C14">
            <v>13385.079540432964</v>
          </cell>
          <cell r="D14">
            <v>39908.085502875554</v>
          </cell>
          <cell r="E14">
            <v>4965.904150197628</v>
          </cell>
          <cell r="F14">
            <v>105703.9154929621</v>
          </cell>
        </row>
        <row r="15">
          <cell r="B15">
            <v>1046.8683918669137</v>
          </cell>
          <cell r="C15">
            <v>33.998674326115776</v>
          </cell>
          <cell r="D15">
            <v>250.30090435735815</v>
          </cell>
          <cell r="E15">
            <v>113.52371541501981</v>
          </cell>
          <cell r="F15">
            <v>598.37613918806949</v>
          </cell>
        </row>
      </sheetData>
      <sheetData sheetId="1">
        <row r="5">
          <cell r="B5">
            <v>11473360.40999653</v>
          </cell>
          <cell r="C5">
            <v>297077.91000000027</v>
          </cell>
          <cell r="D5">
            <v>549777.16999992612</v>
          </cell>
          <cell r="E5">
            <v>85579.770000000673</v>
          </cell>
          <cell r="F5">
            <v>4674637.4299997576</v>
          </cell>
        </row>
        <row r="6">
          <cell r="B6">
            <v>3389861.3000003914</v>
          </cell>
          <cell r="C6">
            <v>102859.63999999945</v>
          </cell>
          <cell r="D6">
            <v>216663.83999999496</v>
          </cell>
          <cell r="E6">
            <v>27751.320000000036</v>
          </cell>
          <cell r="F6">
            <v>1498129.2299999755</v>
          </cell>
        </row>
        <row r="7">
          <cell r="B7">
            <v>21118972.129977774</v>
          </cell>
          <cell r="C7">
            <v>597483.75000002037</v>
          </cell>
          <cell r="D7">
            <v>856609.46999991615</v>
          </cell>
          <cell r="E7">
            <v>81096.570000000531</v>
          </cell>
          <cell r="F7">
            <v>7518825.2399981311</v>
          </cell>
        </row>
        <row r="8">
          <cell r="B8">
            <v>678303.79000001983</v>
          </cell>
          <cell r="C8">
            <v>1779.4799999999998</v>
          </cell>
          <cell r="D8">
            <v>26913.570000000473</v>
          </cell>
          <cell r="E8">
            <v>5343.0800000000108</v>
          </cell>
          <cell r="F8">
            <v>234732.52999999613</v>
          </cell>
        </row>
        <row r="12">
          <cell r="B12">
            <v>424153.80443610094</v>
          </cell>
          <cell r="C12">
            <v>13127.614228899703</v>
          </cell>
          <cell r="D12">
            <v>60266.064127150021</v>
          </cell>
          <cell r="E12">
            <v>8456.4990118577753</v>
          </cell>
          <cell r="F12">
            <v>129097.96824081076</v>
          </cell>
        </row>
        <row r="13">
          <cell r="B13">
            <v>125318.34750463555</v>
          </cell>
          <cell r="C13">
            <v>4545.2779496243684</v>
          </cell>
          <cell r="D13">
            <v>23750.489449163601</v>
          </cell>
          <cell r="E13">
            <v>2742.2252964426916</v>
          </cell>
          <cell r="F13">
            <v>41373.356255177452</v>
          </cell>
        </row>
        <row r="14">
          <cell r="B14">
            <v>975922.92652392667</v>
          </cell>
          <cell r="C14">
            <v>26402.28678745119</v>
          </cell>
          <cell r="D14">
            <v>93900.7366401662</v>
          </cell>
          <cell r="E14">
            <v>8013.4950592885907</v>
          </cell>
          <cell r="F14">
            <v>207644.99420044548</v>
          </cell>
        </row>
        <row r="15">
          <cell r="B15">
            <v>25075.925693161545</v>
          </cell>
          <cell r="C15">
            <v>78.633672116659298</v>
          </cell>
          <cell r="D15">
            <v>2950.2406138668644</v>
          </cell>
          <cell r="E15">
            <v>527.97233201581139</v>
          </cell>
          <cell r="F15">
            <v>6482.5332780998651</v>
          </cell>
        </row>
      </sheetData>
      <sheetData sheetId="2"/>
      <sheetData sheetId="3">
        <row r="5">
          <cell r="B5">
            <v>5017645.7100010728</v>
          </cell>
          <cell r="C5">
            <v>191066.33999999863</v>
          </cell>
          <cell r="D5">
            <v>299737.29999999225</v>
          </cell>
          <cell r="E5">
            <v>55599.04000000043</v>
          </cell>
          <cell r="F5">
            <v>2320086.7999999425</v>
          </cell>
        </row>
        <row r="6">
          <cell r="B6">
            <v>4010941.2600005693</v>
          </cell>
          <cell r="C6">
            <v>110468.8699999997</v>
          </cell>
          <cell r="D6">
            <v>277650.10999998369</v>
          </cell>
          <cell r="E6">
            <v>37536.370000000141</v>
          </cell>
          <cell r="F6">
            <v>1708112.1099999875</v>
          </cell>
        </row>
        <row r="7">
          <cell r="B7">
            <v>6409974.8100017132</v>
          </cell>
          <cell r="C7">
            <v>269426.65999999864</v>
          </cell>
          <cell r="D7">
            <v>363736.39999999123</v>
          </cell>
          <cell r="E7">
            <v>45283.220000000176</v>
          </cell>
          <cell r="F7">
            <v>3387416.7799999057</v>
          </cell>
        </row>
        <row r="8">
          <cell r="B8">
            <v>5311.01</v>
          </cell>
          <cell r="C8">
            <v>218.64</v>
          </cell>
          <cell r="D8">
            <v>338.57</v>
          </cell>
          <cell r="E8">
            <v>0</v>
          </cell>
          <cell r="F8">
            <v>4108.1099999999997</v>
          </cell>
        </row>
        <row r="12">
          <cell r="B12">
            <v>185495.22033275684</v>
          </cell>
          <cell r="C12">
            <v>8443.055236411783</v>
          </cell>
          <cell r="D12">
            <v>32856.925184981337</v>
          </cell>
          <cell r="E12">
            <v>5493.9762845850228</v>
          </cell>
          <cell r="F12">
            <v>64073.095829879661</v>
          </cell>
        </row>
        <row r="13">
          <cell r="B13">
            <v>148278.78964881957</v>
          </cell>
          <cell r="C13">
            <v>4881.5231992929612</v>
          </cell>
          <cell r="D13">
            <v>30435.747876128658</v>
          </cell>
          <cell r="E13">
            <v>3709.1274703557456</v>
          </cell>
          <cell r="F13">
            <v>47172.386357359501</v>
          </cell>
        </row>
        <row r="14">
          <cell r="B14">
            <v>296209.55683926586</v>
          </cell>
          <cell r="C14">
            <v>11905.729562527558</v>
          </cell>
          <cell r="D14">
            <v>39872.447245819807</v>
          </cell>
          <cell r="E14">
            <v>4474.6264822134563</v>
          </cell>
          <cell r="F14">
            <v>93549.206848934147</v>
          </cell>
        </row>
        <row r="15">
          <cell r="B15">
            <v>196.34048059149723</v>
          </cell>
          <cell r="C15">
            <v>9.6615112682280149</v>
          </cell>
          <cell r="D15">
            <v>37.113729788983278</v>
          </cell>
          <cell r="E15">
            <v>0</v>
          </cell>
          <cell r="F15">
            <v>113.4523612261806</v>
          </cell>
        </row>
      </sheetData>
      <sheetData sheetId="4"/>
      <sheetData sheetId="5">
        <row r="5">
          <cell r="B5">
            <v>8246813.7500028741</v>
          </cell>
          <cell r="C5">
            <v>332516.31000000477</v>
          </cell>
          <cell r="D5">
            <v>543180.55999995582</v>
          </cell>
          <cell r="E5">
            <v>119236.23000000151</v>
          </cell>
          <cell r="F5">
            <v>3947250.1899998593</v>
          </cell>
        </row>
        <row r="6">
          <cell r="B6">
            <v>4334978.590000825</v>
          </cell>
          <cell r="C6">
            <v>164986.70999999929</v>
          </cell>
          <cell r="D6">
            <v>302616.49999999523</v>
          </cell>
          <cell r="E6">
            <v>50435.400000000212</v>
          </cell>
          <cell r="F6">
            <v>1827852.8599999798</v>
          </cell>
        </row>
        <row r="7">
          <cell r="B7">
            <v>11472609.189996956</v>
          </cell>
          <cell r="C7">
            <v>432238.96000001562</v>
          </cell>
          <cell r="D7">
            <v>731081.02999994764</v>
          </cell>
          <cell r="E7">
            <v>111235.18000000129</v>
          </cell>
          <cell r="F7">
            <v>5583393.0599989267</v>
          </cell>
        </row>
        <row r="8">
          <cell r="B8">
            <v>8926.49</v>
          </cell>
          <cell r="C8">
            <v>1503.1900000000003</v>
          </cell>
          <cell r="D8">
            <v>681.83000000000027</v>
          </cell>
          <cell r="E8">
            <v>0</v>
          </cell>
          <cell r="F8">
            <v>8107.7200000000039</v>
          </cell>
        </row>
        <row r="12">
          <cell r="B12">
            <v>304872.96672838723</v>
          </cell>
          <cell r="C12">
            <v>14693.606274856596</v>
          </cell>
          <cell r="D12">
            <v>59542.949849268924</v>
          </cell>
          <cell r="E12">
            <v>11782.236166008055</v>
          </cell>
          <cell r="F12">
            <v>109009.94725213641</v>
          </cell>
        </row>
        <row r="13">
          <cell r="B13">
            <v>160257.9885397717</v>
          </cell>
          <cell r="C13">
            <v>7290.6190897039023</v>
          </cell>
          <cell r="D13">
            <v>33172.540422032907</v>
          </cell>
          <cell r="E13">
            <v>4983.7351778656339</v>
          </cell>
          <cell r="F13">
            <v>50479.228389946969</v>
          </cell>
        </row>
        <row r="14">
          <cell r="B14">
            <v>530157.54112740094</v>
          </cell>
          <cell r="C14">
            <v>19100.263367212356</v>
          </cell>
          <cell r="D14">
            <v>80140.425322000287</v>
          </cell>
          <cell r="E14">
            <v>10991.618577075227</v>
          </cell>
          <cell r="F14">
            <v>154194.78210436139</v>
          </cell>
        </row>
        <row r="15">
          <cell r="B15">
            <v>329.99963031423289</v>
          </cell>
          <cell r="C15">
            <v>66.424657534246592</v>
          </cell>
          <cell r="D15">
            <v>74.741573033707894</v>
          </cell>
          <cell r="E15">
            <v>0</v>
          </cell>
          <cell r="F15">
            <v>223.90831262082307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5657A-8105-4DF4-B1DA-2DBF65C1882E}">
  <sheetPr>
    <pageSetUpPr fitToPage="1"/>
  </sheetPr>
  <dimension ref="A1:H16"/>
  <sheetViews>
    <sheetView workbookViewId="0">
      <selection activeCell="J18" sqref="J18"/>
    </sheetView>
  </sheetViews>
  <sheetFormatPr defaultRowHeight="15" x14ac:dyDescent="0.25"/>
  <cols>
    <col min="1" max="14" width="18.7109375" customWidth="1"/>
  </cols>
  <sheetData>
    <row r="1" spans="1:8" x14ac:dyDescent="0.25">
      <c r="A1" s="22" t="s">
        <v>0</v>
      </c>
      <c r="B1" s="26">
        <v>2025</v>
      </c>
    </row>
    <row r="2" spans="1:8" x14ac:dyDescent="0.25">
      <c r="A2" s="22" t="s">
        <v>1</v>
      </c>
      <c r="B2" s="22" t="s">
        <v>2</v>
      </c>
    </row>
    <row r="4" spans="1:8" x14ac:dyDescent="0.25">
      <c r="A4" s="22" t="s">
        <v>3</v>
      </c>
      <c r="B4" s="22" t="s">
        <v>6</v>
      </c>
      <c r="C4" s="22" t="s">
        <v>7</v>
      </c>
      <c r="D4" s="22" t="s">
        <v>8</v>
      </c>
      <c r="E4" s="22" t="s">
        <v>9</v>
      </c>
      <c r="F4" s="22" t="s">
        <v>10</v>
      </c>
      <c r="G4" s="22" t="s">
        <v>25</v>
      </c>
      <c r="H4" s="22" t="s">
        <v>11</v>
      </c>
    </row>
    <row r="5" spans="1:8" x14ac:dyDescent="0.25">
      <c r="A5" t="s">
        <v>12</v>
      </c>
      <c r="B5" s="36">
        <v>8651514.6000017747</v>
      </c>
      <c r="C5" s="36">
        <v>277673.90000000171</v>
      </c>
      <c r="D5" s="36">
        <v>598249.2499999596</v>
      </c>
      <c r="E5" s="36">
        <v>137744.57000000172</v>
      </c>
      <c r="F5" s="36">
        <v>3412452.2099999404</v>
      </c>
      <c r="G5" s="36">
        <v>8676.8799999999974</v>
      </c>
      <c r="H5" s="36">
        <v>13086311.410001678</v>
      </c>
    </row>
    <row r="6" spans="1:8" x14ac:dyDescent="0.25">
      <c r="A6" t="s">
        <v>13</v>
      </c>
      <c r="B6" s="36">
        <v>3977098.5200003209</v>
      </c>
      <c r="C6" s="36">
        <v>161701.80999999933</v>
      </c>
      <c r="D6" s="36">
        <v>404371.26999996661</v>
      </c>
      <c r="E6" s="36">
        <v>55921.290000000234</v>
      </c>
      <c r="F6" s="36">
        <v>1633197.6499999587</v>
      </c>
      <c r="G6" s="36">
        <v>0</v>
      </c>
      <c r="H6" s="36">
        <v>6232290.540000245</v>
      </c>
    </row>
    <row r="7" spans="1:8" x14ac:dyDescent="0.25">
      <c r="A7" t="s">
        <v>14</v>
      </c>
      <c r="B7" s="36">
        <v>12387491.819999987</v>
      </c>
      <c r="C7" s="36">
        <v>363375.99000001128</v>
      </c>
      <c r="D7" s="36">
        <v>824357.99000000628</v>
      </c>
      <c r="E7" s="36">
        <v>128511.3900000007</v>
      </c>
      <c r="F7" s="36">
        <v>4742949.4799997415</v>
      </c>
      <c r="G7" s="36">
        <v>5756.28</v>
      </c>
      <c r="H7" s="36">
        <v>18452442.94999975</v>
      </c>
    </row>
    <row r="8" spans="1:8" x14ac:dyDescent="0.25">
      <c r="A8" t="s">
        <v>15</v>
      </c>
      <c r="B8" s="36">
        <v>275110.89000000485</v>
      </c>
      <c r="C8" s="36">
        <v>16719.720000000008</v>
      </c>
      <c r="D8" s="36">
        <v>11209.310000000001</v>
      </c>
      <c r="E8" s="36">
        <v>4852.3399999999974</v>
      </c>
      <c r="F8" s="36">
        <v>83388.689999999973</v>
      </c>
      <c r="G8" s="36">
        <v>0</v>
      </c>
      <c r="H8" s="36">
        <v>391280.95000000484</v>
      </c>
    </row>
    <row r="9" spans="1:8" x14ac:dyDescent="0.25">
      <c r="A9" s="22" t="s">
        <v>11</v>
      </c>
      <c r="B9" s="37">
        <v>25291215.830002088</v>
      </c>
      <c r="C9" s="37">
        <v>819471.42000001227</v>
      </c>
      <c r="D9" s="37">
        <v>1838187.8199999325</v>
      </c>
      <c r="E9" s="37">
        <v>327029.5900000027</v>
      </c>
      <c r="F9" s="37">
        <v>9871988.0299996398</v>
      </c>
      <c r="G9" s="37">
        <v>14433.159999999996</v>
      </c>
      <c r="H9" s="37">
        <v>38162325.850001678</v>
      </c>
    </row>
    <row r="11" spans="1:8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23</v>
      </c>
      <c r="H11" s="22" t="s">
        <v>11</v>
      </c>
    </row>
    <row r="12" spans="1:8" x14ac:dyDescent="0.25">
      <c r="A12" t="s">
        <v>12</v>
      </c>
      <c r="B12" s="33">
        <v>284194</v>
      </c>
      <c r="C12" s="33">
        <v>10980</v>
      </c>
      <c r="D12" s="33">
        <v>53581</v>
      </c>
      <c r="E12" s="33">
        <v>11538</v>
      </c>
      <c r="F12" s="33">
        <v>74754</v>
      </c>
      <c r="G12" s="33">
        <v>71</v>
      </c>
      <c r="H12" s="33">
        <v>435118</v>
      </c>
    </row>
    <row r="13" spans="1:8" x14ac:dyDescent="0.25">
      <c r="A13" t="s">
        <v>13</v>
      </c>
      <c r="B13" s="33">
        <v>178174</v>
      </c>
      <c r="C13" s="33">
        <v>9490</v>
      </c>
      <c r="D13" s="33">
        <v>82773</v>
      </c>
      <c r="E13" s="33">
        <v>6174</v>
      </c>
      <c r="F13" s="33">
        <v>51969</v>
      </c>
      <c r="G13" s="33">
        <v>0</v>
      </c>
      <c r="H13" s="33">
        <v>328580</v>
      </c>
    </row>
    <row r="14" spans="1:8" x14ac:dyDescent="0.25">
      <c r="A14" t="s">
        <v>14</v>
      </c>
      <c r="B14" s="33">
        <v>394787</v>
      </c>
      <c r="C14" s="33">
        <v>14362</v>
      </c>
      <c r="D14" s="33">
        <v>82122</v>
      </c>
      <c r="E14" s="33">
        <v>10522</v>
      </c>
      <c r="F14" s="33">
        <v>103450</v>
      </c>
      <c r="G14" s="33">
        <v>49</v>
      </c>
      <c r="H14" s="33">
        <v>605292</v>
      </c>
    </row>
    <row r="15" spans="1:8" x14ac:dyDescent="0.25">
      <c r="A15" t="s">
        <v>15</v>
      </c>
      <c r="B15" s="33">
        <v>10247</v>
      </c>
      <c r="C15" s="33">
        <v>777</v>
      </c>
      <c r="D15" s="33">
        <v>992</v>
      </c>
      <c r="E15" s="33">
        <v>467</v>
      </c>
      <c r="F15" s="33">
        <v>2336</v>
      </c>
      <c r="G15" s="33">
        <v>0</v>
      </c>
      <c r="H15" s="33">
        <v>14819</v>
      </c>
    </row>
    <row r="16" spans="1:8" x14ac:dyDescent="0.25">
      <c r="A16" s="22" t="s">
        <v>11</v>
      </c>
      <c r="B16" s="35">
        <v>867402</v>
      </c>
      <c r="C16" s="35">
        <v>35609</v>
      </c>
      <c r="D16" s="35">
        <v>219468</v>
      </c>
      <c r="E16" s="35">
        <v>28701</v>
      </c>
      <c r="F16" s="35">
        <v>232509</v>
      </c>
      <c r="G16" s="35">
        <v>120</v>
      </c>
      <c r="H16" s="35">
        <v>1383809</v>
      </c>
    </row>
  </sheetData>
  <pageMargins left="0.7" right="0.7" top="0.75" bottom="0.75" header="0.3" footer="0.3"/>
  <pageSetup scale="83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3E1C-BC97-43BD-8906-A05B6718AFE7}">
  <dimension ref="A1:G17"/>
  <sheetViews>
    <sheetView workbookViewId="0">
      <selection activeCell="E27" sqref="E27"/>
    </sheetView>
  </sheetViews>
  <sheetFormatPr defaultRowHeight="15" x14ac:dyDescent="0.25"/>
  <cols>
    <col min="1" max="1" width="17.5703125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5.7109375" bestFit="1" customWidth="1"/>
    <col min="8" max="8" width="24.140625" bestFit="1" customWidth="1"/>
    <col min="9" max="9" width="16.5703125" bestFit="1" customWidth="1"/>
    <col min="10" max="10" width="22.5703125" bestFit="1" customWidth="1"/>
    <col min="11" max="11" width="23.28515625" bestFit="1" customWidth="1"/>
    <col min="12" max="12" width="10" bestFit="1" customWidth="1"/>
    <col min="13" max="13" width="8" bestFit="1" customWidth="1"/>
    <col min="14" max="14" width="22.5703125" bestFit="1" customWidth="1"/>
    <col min="15" max="15" width="22" bestFit="1" customWidth="1"/>
    <col min="16" max="16" width="11.42578125" bestFit="1" customWidth="1"/>
    <col min="17" max="17" width="18" bestFit="1" customWidth="1"/>
    <col min="18" max="18" width="23" bestFit="1" customWidth="1"/>
    <col min="19" max="19" width="12" bestFit="1" customWidth="1"/>
    <col min="20" max="20" width="25" bestFit="1" customWidth="1"/>
    <col min="21" max="21" width="9" bestFit="1" customWidth="1"/>
    <col min="22" max="22" width="24.85546875" bestFit="1" customWidth="1"/>
    <col min="23" max="23" width="12.28515625" bestFit="1" customWidth="1"/>
    <col min="24" max="24" width="12" bestFit="1" customWidth="1"/>
    <col min="25" max="26" width="20.28515625" bestFit="1" customWidth="1"/>
    <col min="27" max="27" width="11" bestFit="1" customWidth="1"/>
    <col min="28" max="28" width="18.5703125" bestFit="1" customWidth="1"/>
    <col min="29" max="29" width="8" bestFit="1" customWidth="1"/>
    <col min="30" max="30" width="32.85546875" bestFit="1" customWidth="1"/>
    <col min="31" max="31" width="38.42578125" bestFit="1" customWidth="1"/>
    <col min="32" max="32" width="40" bestFit="1" customWidth="1"/>
    <col min="33" max="33" width="24.85546875" bestFit="1" customWidth="1"/>
    <col min="34" max="34" width="22.7109375" bestFit="1" customWidth="1"/>
    <col min="35" max="35" width="15.5703125" bestFit="1" customWidth="1"/>
    <col min="36" max="36" width="14.85546875" bestFit="1" customWidth="1"/>
    <col min="37" max="37" width="33.140625" bestFit="1" customWidth="1"/>
    <col min="38" max="38" width="8.7109375" bestFit="1" customWidth="1"/>
    <col min="39" max="39" width="10" bestFit="1" customWidth="1"/>
    <col min="40" max="40" width="12" bestFit="1" customWidth="1"/>
  </cols>
  <sheetData>
    <row r="1" spans="1:7" x14ac:dyDescent="0.25">
      <c r="A1" s="1" t="s">
        <v>0</v>
      </c>
      <c r="B1" s="2">
        <v>2023</v>
      </c>
      <c r="E1" s="12"/>
      <c r="F1" s="12"/>
      <c r="G1" s="13"/>
    </row>
    <row r="2" spans="1:7" x14ac:dyDescent="0.25">
      <c r="A2" s="3" t="s">
        <v>1</v>
      </c>
      <c r="B2" s="3" t="s">
        <v>17</v>
      </c>
      <c r="E2" s="13"/>
      <c r="F2" s="13"/>
      <c r="G2" s="13"/>
    </row>
    <row r="3" spans="1:7" x14ac:dyDescent="0.25">
      <c r="E3" s="13"/>
      <c r="F3" s="13"/>
      <c r="G3" s="13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14">
        <v>11473360.40999653</v>
      </c>
      <c r="C6" s="14">
        <v>297077.91000000027</v>
      </c>
      <c r="D6" s="14">
        <v>549777.16999992612</v>
      </c>
      <c r="E6" s="14">
        <v>85579.770000000673</v>
      </c>
      <c r="F6" s="14">
        <v>4674637.4299997576</v>
      </c>
      <c r="G6" s="14">
        <v>17080432.689996213</v>
      </c>
    </row>
    <row r="7" spans="1:7" x14ac:dyDescent="0.25">
      <c r="A7" s="6" t="s">
        <v>13</v>
      </c>
      <c r="B7" s="14">
        <v>3389861.3000003914</v>
      </c>
      <c r="C7" s="14">
        <v>102859.63999999945</v>
      </c>
      <c r="D7" s="14">
        <v>216663.83999999496</v>
      </c>
      <c r="E7" s="14">
        <v>27751.320000000036</v>
      </c>
      <c r="F7" s="14">
        <v>1498129.2299999755</v>
      </c>
      <c r="G7" s="14">
        <v>5235265.3300003614</v>
      </c>
    </row>
    <row r="8" spans="1:7" x14ac:dyDescent="0.25">
      <c r="A8" s="6" t="s">
        <v>14</v>
      </c>
      <c r="B8" s="14">
        <v>21118972.129977774</v>
      </c>
      <c r="C8" s="14">
        <v>597483.75000002037</v>
      </c>
      <c r="D8" s="14">
        <v>856609.46999991615</v>
      </c>
      <c r="E8" s="14">
        <v>81096.570000000531</v>
      </c>
      <c r="F8" s="14">
        <v>7518825.2399981311</v>
      </c>
      <c r="G8" s="14">
        <v>30172987.159975842</v>
      </c>
    </row>
    <row r="9" spans="1:7" x14ac:dyDescent="0.25">
      <c r="A9" s="6" t="s">
        <v>15</v>
      </c>
      <c r="B9" s="14">
        <v>678303.79000001983</v>
      </c>
      <c r="C9" s="14">
        <v>1779.4799999999998</v>
      </c>
      <c r="D9" s="14">
        <v>26913.570000000473</v>
      </c>
      <c r="E9" s="14">
        <v>5343.0800000000108</v>
      </c>
      <c r="F9" s="14">
        <v>234732.52999999613</v>
      </c>
      <c r="G9" s="14">
        <v>947072.45000001648</v>
      </c>
    </row>
    <row r="10" spans="1:7" x14ac:dyDescent="0.25">
      <c r="A10" s="8" t="s">
        <v>11</v>
      </c>
      <c r="B10" s="15">
        <v>36660497.629974715</v>
      </c>
      <c r="C10" s="15">
        <v>999200.78000002005</v>
      </c>
      <c r="D10" s="15">
        <v>1649964.0499998378</v>
      </c>
      <c r="E10" s="15">
        <v>199770.74000000127</v>
      </c>
      <c r="F10" s="15">
        <v>13926324.42999786</v>
      </c>
      <c r="G10" s="15">
        <v>53435757.629972436</v>
      </c>
    </row>
    <row r="12" spans="1:7" x14ac:dyDescent="0.25">
      <c r="A12" s="22" t="s">
        <v>16</v>
      </c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2" t="s">
        <v>11</v>
      </c>
    </row>
    <row r="13" spans="1:7" x14ac:dyDescent="0.25">
      <c r="A13" s="23" t="s">
        <v>12</v>
      </c>
      <c r="B13" s="19">
        <v>424153.80443610094</v>
      </c>
      <c r="C13" s="19">
        <v>13127.614228899703</v>
      </c>
      <c r="D13" s="19">
        <v>60266.064127150021</v>
      </c>
      <c r="E13" s="19">
        <v>8456.4990118577753</v>
      </c>
      <c r="F13" s="19">
        <v>129097.96824081076</v>
      </c>
      <c r="G13" s="19">
        <v>635101.95004481927</v>
      </c>
    </row>
    <row r="14" spans="1:7" x14ac:dyDescent="0.25">
      <c r="A14" s="23" t="s">
        <v>13</v>
      </c>
      <c r="B14" s="19">
        <v>125318.34750463555</v>
      </c>
      <c r="C14" s="19">
        <v>4545.2779496243684</v>
      </c>
      <c r="D14" s="19">
        <v>23750.489449163601</v>
      </c>
      <c r="E14" s="19">
        <v>2742.2252964426916</v>
      </c>
      <c r="F14" s="19">
        <v>41373.356255177452</v>
      </c>
      <c r="G14" s="19">
        <v>197729.69645504368</v>
      </c>
    </row>
    <row r="15" spans="1:7" x14ac:dyDescent="0.25">
      <c r="A15" s="23" t="s">
        <v>14</v>
      </c>
      <c r="B15" s="19">
        <v>780738.34121914138</v>
      </c>
      <c r="C15" s="19">
        <v>26402.28678745119</v>
      </c>
      <c r="D15" s="19">
        <v>93900.7366401662</v>
      </c>
      <c r="E15" s="19">
        <v>8013.4950592885907</v>
      </c>
      <c r="F15" s="19">
        <v>207644.99420044548</v>
      </c>
      <c r="G15" s="19">
        <v>1116699.8539064929</v>
      </c>
    </row>
    <row r="16" spans="1:7" x14ac:dyDescent="0.25">
      <c r="A16" s="23" t="s">
        <v>15</v>
      </c>
      <c r="B16" s="19">
        <v>25075.925693161545</v>
      </c>
      <c r="C16" s="19">
        <v>78.633672116659298</v>
      </c>
      <c r="D16" s="19">
        <v>2950.2406138668644</v>
      </c>
      <c r="E16" s="19">
        <v>527.97233201581139</v>
      </c>
      <c r="F16" s="19">
        <v>6482.5332780998651</v>
      </c>
      <c r="G16" s="19">
        <v>35115.305589260744</v>
      </c>
    </row>
    <row r="17" spans="1:7" x14ac:dyDescent="0.25">
      <c r="A17" s="22" t="s">
        <v>11</v>
      </c>
      <c r="B17" s="21">
        <v>1355286.4188530394</v>
      </c>
      <c r="C17" s="21">
        <v>44153.81263809192</v>
      </c>
      <c r="D17" s="21">
        <v>180867.53083034669</v>
      </c>
      <c r="E17" s="21">
        <v>19740.191699604871</v>
      </c>
      <c r="F17" s="21">
        <v>384598.85197453352</v>
      </c>
      <c r="G17" s="21">
        <v>1984646.8059956166</v>
      </c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052D-3C85-42B3-A136-414898EFCD7F}">
  <dimension ref="A1:G17"/>
  <sheetViews>
    <sheetView workbookViewId="0">
      <selection activeCell="E27" sqref="E27"/>
    </sheetView>
  </sheetViews>
  <sheetFormatPr defaultRowHeight="15" x14ac:dyDescent="0.25"/>
  <cols>
    <col min="1" max="1" width="18.140625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5.7109375" bestFit="1" customWidth="1"/>
    <col min="8" max="8" width="23.7109375" bestFit="1" customWidth="1"/>
    <col min="9" max="9" width="24.7109375" bestFit="1" customWidth="1"/>
    <col min="10" max="10" width="24.140625" bestFit="1" customWidth="1"/>
    <col min="11" max="11" width="16.5703125" bestFit="1" customWidth="1"/>
    <col min="12" max="12" width="22.5703125" bestFit="1" customWidth="1"/>
    <col min="13" max="13" width="23.28515625" bestFit="1" customWidth="1"/>
    <col min="14" max="14" width="10" bestFit="1" customWidth="1"/>
    <col min="15" max="15" width="8" bestFit="1" customWidth="1"/>
    <col min="16" max="16" width="22.5703125" bestFit="1" customWidth="1"/>
    <col min="17" max="17" width="22" bestFit="1" customWidth="1"/>
    <col min="18" max="18" width="11.42578125" bestFit="1" customWidth="1"/>
    <col min="19" max="19" width="18" bestFit="1" customWidth="1"/>
    <col min="20" max="20" width="23" bestFit="1" customWidth="1"/>
    <col min="21" max="21" width="12" bestFit="1" customWidth="1"/>
    <col min="22" max="22" width="25" bestFit="1" customWidth="1"/>
    <col min="23" max="23" width="9" bestFit="1" customWidth="1"/>
    <col min="24" max="24" width="24.85546875" bestFit="1" customWidth="1"/>
    <col min="25" max="25" width="12.28515625" bestFit="1" customWidth="1"/>
    <col min="26" max="26" width="12" bestFit="1" customWidth="1"/>
    <col min="27" max="28" width="20.28515625" bestFit="1" customWidth="1"/>
    <col min="29" max="29" width="11" bestFit="1" customWidth="1"/>
    <col min="30" max="30" width="18.5703125" bestFit="1" customWidth="1"/>
    <col min="31" max="31" width="8" bestFit="1" customWidth="1"/>
    <col min="32" max="32" width="32.85546875" bestFit="1" customWidth="1"/>
    <col min="33" max="33" width="38.42578125" bestFit="1" customWidth="1"/>
    <col min="34" max="34" width="40" bestFit="1" customWidth="1"/>
    <col min="35" max="35" width="24.85546875" bestFit="1" customWidth="1"/>
    <col min="36" max="36" width="22.7109375" bestFit="1" customWidth="1"/>
    <col min="37" max="37" width="15.5703125" bestFit="1" customWidth="1"/>
    <col min="38" max="38" width="14.85546875" bestFit="1" customWidth="1"/>
    <col min="39" max="39" width="33.140625" bestFit="1" customWidth="1"/>
    <col min="40" max="40" width="8.7109375" bestFit="1" customWidth="1"/>
    <col min="41" max="41" width="10" bestFit="1" customWidth="1"/>
    <col min="42" max="42" width="12" bestFit="1" customWidth="1"/>
  </cols>
  <sheetData>
    <row r="1" spans="1:7" x14ac:dyDescent="0.25">
      <c r="A1" s="1" t="s">
        <v>0</v>
      </c>
      <c r="B1" s="2">
        <v>2023</v>
      </c>
      <c r="E1" s="12"/>
      <c r="F1" s="12"/>
      <c r="G1" s="13"/>
    </row>
    <row r="2" spans="1:7" x14ac:dyDescent="0.25">
      <c r="A2" s="3" t="s">
        <v>1</v>
      </c>
      <c r="B2" s="3" t="s">
        <v>18</v>
      </c>
      <c r="E2" s="13"/>
      <c r="F2" s="13"/>
      <c r="G2" s="13"/>
    </row>
    <row r="3" spans="1:7" x14ac:dyDescent="0.25">
      <c r="E3" s="13"/>
      <c r="F3" s="13"/>
      <c r="G3" s="13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14">
        <v>5017645.7100010728</v>
      </c>
      <c r="C6" s="14">
        <v>191066.33999999863</v>
      </c>
      <c r="D6" s="14">
        <v>299737.29999999225</v>
      </c>
      <c r="E6" s="14">
        <v>55599.04000000043</v>
      </c>
      <c r="F6" s="14">
        <v>2320086.7999999425</v>
      </c>
      <c r="G6" s="14">
        <v>7884135.1900010072</v>
      </c>
    </row>
    <row r="7" spans="1:7" x14ac:dyDescent="0.25">
      <c r="A7" s="6" t="s">
        <v>13</v>
      </c>
      <c r="B7" s="14">
        <v>4010941.2600005693</v>
      </c>
      <c r="C7" s="14">
        <v>110468.8699999997</v>
      </c>
      <c r="D7" s="14">
        <v>277650.10999998369</v>
      </c>
      <c r="E7" s="14">
        <v>37536.370000000141</v>
      </c>
      <c r="F7" s="14">
        <v>1708112.1099999875</v>
      </c>
      <c r="G7" s="14">
        <v>6144708.7200005399</v>
      </c>
    </row>
    <row r="8" spans="1:7" x14ac:dyDescent="0.25">
      <c r="A8" s="6" t="s">
        <v>14</v>
      </c>
      <c r="B8" s="14">
        <v>6409974.8100017132</v>
      </c>
      <c r="C8" s="14">
        <v>269426.65999999864</v>
      </c>
      <c r="D8" s="14">
        <v>363736.39999999123</v>
      </c>
      <c r="E8" s="14">
        <v>45283.220000000176</v>
      </c>
      <c r="F8" s="14">
        <v>3387416.7799999057</v>
      </c>
      <c r="G8" s="14">
        <v>10475837.870001609</v>
      </c>
    </row>
    <row r="9" spans="1:7" x14ac:dyDescent="0.25">
      <c r="A9" s="6" t="s">
        <v>15</v>
      </c>
      <c r="B9" s="14">
        <v>5311.01</v>
      </c>
      <c r="C9" s="14">
        <v>218.64</v>
      </c>
      <c r="D9" s="14">
        <v>338.57</v>
      </c>
      <c r="E9" s="14"/>
      <c r="F9" s="14">
        <v>4108.1099999999997</v>
      </c>
      <c r="G9" s="14">
        <v>9976.33</v>
      </c>
    </row>
    <row r="10" spans="1:7" x14ac:dyDescent="0.25">
      <c r="A10" s="8" t="s">
        <v>11</v>
      </c>
      <c r="B10" s="15">
        <v>15443872.790003354</v>
      </c>
      <c r="C10" s="15">
        <v>571180.50999999698</v>
      </c>
      <c r="D10" s="15">
        <v>941462.37999996718</v>
      </c>
      <c r="E10" s="15">
        <v>138418.63000000076</v>
      </c>
      <c r="F10" s="15">
        <v>7419723.7999998359</v>
      </c>
      <c r="G10" s="15">
        <v>24514658.110003151</v>
      </c>
    </row>
    <row r="12" spans="1:7" x14ac:dyDescent="0.25">
      <c r="A12" s="22" t="s">
        <v>16</v>
      </c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2" t="s">
        <v>11</v>
      </c>
    </row>
    <row r="13" spans="1:7" x14ac:dyDescent="0.25">
      <c r="A13" s="23" t="s">
        <v>12</v>
      </c>
      <c r="B13" s="19">
        <v>185495.22033275684</v>
      </c>
      <c r="C13" s="19">
        <v>8443.055236411783</v>
      </c>
      <c r="D13" s="19">
        <v>32856.925184981337</v>
      </c>
      <c r="E13" s="19">
        <v>5493.9762845850228</v>
      </c>
      <c r="F13" s="19">
        <v>64073.095829879661</v>
      </c>
      <c r="G13" s="19">
        <v>296362.27286861464</v>
      </c>
    </row>
    <row r="14" spans="1:7" x14ac:dyDescent="0.25">
      <c r="A14" s="23" t="s">
        <v>13</v>
      </c>
      <c r="B14" s="19">
        <v>148278.78964881957</v>
      </c>
      <c r="C14" s="19">
        <v>4881.5231992929612</v>
      </c>
      <c r="D14" s="19">
        <v>30435.747876128658</v>
      </c>
      <c r="E14" s="19">
        <v>3709.1274703557456</v>
      </c>
      <c r="F14" s="19">
        <v>47172.386357359501</v>
      </c>
      <c r="G14" s="19">
        <v>234477.57455195641</v>
      </c>
    </row>
    <row r="15" spans="1:7" x14ac:dyDescent="0.25">
      <c r="A15" s="23" t="s">
        <v>14</v>
      </c>
      <c r="B15" s="19">
        <v>236967.64547141269</v>
      </c>
      <c r="C15" s="19">
        <v>11905.729562527558</v>
      </c>
      <c r="D15" s="19">
        <v>39872.447245819807</v>
      </c>
      <c r="E15" s="19">
        <v>4474.6264822134563</v>
      </c>
      <c r="F15" s="19">
        <v>93549.206848934147</v>
      </c>
      <c r="G15" s="19">
        <v>386769.65561090759</v>
      </c>
    </row>
    <row r="16" spans="1:7" x14ac:dyDescent="0.25">
      <c r="A16" s="23" t="s">
        <v>15</v>
      </c>
      <c r="B16" s="19">
        <v>196.34048059149723</v>
      </c>
      <c r="C16" s="19">
        <v>9.6615112682280149</v>
      </c>
      <c r="D16" s="19">
        <v>37.113729788983278</v>
      </c>
      <c r="E16" s="19">
        <v>0</v>
      </c>
      <c r="F16" s="19">
        <v>113.4523612261806</v>
      </c>
      <c r="G16" s="19">
        <v>356.56808287488911</v>
      </c>
    </row>
    <row r="17" spans="1:7" x14ac:dyDescent="0.25">
      <c r="A17" s="22" t="s">
        <v>11</v>
      </c>
      <c r="B17" s="21">
        <v>570937.99593358056</v>
      </c>
      <c r="C17" s="21">
        <v>25239.96950950053</v>
      </c>
      <c r="D17" s="21">
        <v>103202.23403671879</v>
      </c>
      <c r="E17" s="21">
        <v>13677.730237154225</v>
      </c>
      <c r="F17" s="21">
        <v>204908.14139739948</v>
      </c>
      <c r="G17" s="21">
        <v>917966.07111435349</v>
      </c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01FEF-E5CF-44C5-A93F-0AAC3626453C}">
  <dimension ref="A1:I17"/>
  <sheetViews>
    <sheetView workbookViewId="0">
      <selection activeCell="E27" sqref="E27"/>
    </sheetView>
  </sheetViews>
  <sheetFormatPr defaultRowHeight="15" x14ac:dyDescent="0.25"/>
  <cols>
    <col min="1" max="1" width="18.5703125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6.5703125" customWidth="1"/>
    <col min="8" max="8" width="6.85546875" bestFit="1" customWidth="1"/>
    <col min="9" max="9" width="11.140625" bestFit="1" customWidth="1"/>
    <col min="10" max="10" width="5.5703125" bestFit="1" customWidth="1"/>
    <col min="11" max="11" width="13.7109375" bestFit="1" customWidth="1"/>
    <col min="12" max="12" width="21.7109375" bestFit="1" customWidth="1"/>
    <col min="13" max="13" width="23.7109375" bestFit="1" customWidth="1"/>
    <col min="14" max="14" width="24.7109375" bestFit="1" customWidth="1"/>
    <col min="15" max="15" width="24.140625" bestFit="1" customWidth="1"/>
    <col min="16" max="16" width="16.5703125" bestFit="1" customWidth="1"/>
    <col min="17" max="17" width="22.5703125" bestFit="1" customWidth="1"/>
    <col min="18" max="18" width="23.28515625" bestFit="1" customWidth="1"/>
    <col min="19" max="19" width="10" bestFit="1" customWidth="1"/>
    <col min="20" max="20" width="8" bestFit="1" customWidth="1"/>
    <col min="21" max="21" width="22.5703125" bestFit="1" customWidth="1"/>
    <col min="22" max="22" width="22" bestFit="1" customWidth="1"/>
    <col min="23" max="23" width="11.42578125" bestFit="1" customWidth="1"/>
    <col min="24" max="24" width="18" bestFit="1" customWidth="1"/>
    <col min="25" max="25" width="23" bestFit="1" customWidth="1"/>
    <col min="26" max="26" width="12" bestFit="1" customWidth="1"/>
    <col min="27" max="27" width="25" bestFit="1" customWidth="1"/>
    <col min="28" max="28" width="9" bestFit="1" customWidth="1"/>
    <col min="29" max="29" width="24.85546875" bestFit="1" customWidth="1"/>
    <col min="30" max="30" width="12.28515625" bestFit="1" customWidth="1"/>
    <col min="31" max="31" width="12" bestFit="1" customWidth="1"/>
    <col min="32" max="33" width="20.28515625" bestFit="1" customWidth="1"/>
    <col min="34" max="34" width="11" bestFit="1" customWidth="1"/>
    <col min="35" max="35" width="18.5703125" bestFit="1" customWidth="1"/>
    <col min="36" max="36" width="8" bestFit="1" customWidth="1"/>
    <col min="37" max="37" width="32.85546875" bestFit="1" customWidth="1"/>
    <col min="38" max="38" width="38.42578125" bestFit="1" customWidth="1"/>
    <col min="39" max="39" width="40" bestFit="1" customWidth="1"/>
    <col min="40" max="40" width="24.85546875" bestFit="1" customWidth="1"/>
    <col min="41" max="41" width="22.7109375" bestFit="1" customWidth="1"/>
    <col min="42" max="42" width="15.5703125" bestFit="1" customWidth="1"/>
    <col min="43" max="43" width="14.85546875" bestFit="1" customWidth="1"/>
    <col min="44" max="44" width="33.140625" bestFit="1" customWidth="1"/>
    <col min="45" max="45" width="8.7109375" bestFit="1" customWidth="1"/>
    <col min="46" max="46" width="10" bestFit="1" customWidth="1"/>
    <col min="47" max="47" width="12" bestFit="1" customWidth="1"/>
  </cols>
  <sheetData>
    <row r="1" spans="1:9" x14ac:dyDescent="0.25">
      <c r="A1" s="1" t="s">
        <v>0</v>
      </c>
      <c r="B1" s="2">
        <v>2023</v>
      </c>
      <c r="E1" s="12"/>
      <c r="F1" s="12"/>
      <c r="G1" s="13"/>
      <c r="H1" s="24"/>
    </row>
    <row r="2" spans="1:9" x14ac:dyDescent="0.25">
      <c r="A2" s="3" t="s">
        <v>1</v>
      </c>
      <c r="B2" s="3" t="s">
        <v>19</v>
      </c>
      <c r="E2" s="13"/>
      <c r="F2" s="13"/>
      <c r="G2" s="13"/>
      <c r="H2" s="24"/>
    </row>
    <row r="3" spans="1:9" x14ac:dyDescent="0.25">
      <c r="E3" s="13"/>
      <c r="F3" s="13"/>
      <c r="G3" s="13"/>
      <c r="H3" s="2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9" x14ac:dyDescent="0.25">
      <c r="A6" s="6" t="s">
        <v>12</v>
      </c>
      <c r="B6" s="14">
        <v>8246813.7500028741</v>
      </c>
      <c r="C6" s="14">
        <v>332516.31000000477</v>
      </c>
      <c r="D6" s="14">
        <v>543180.55999995582</v>
      </c>
      <c r="E6" s="14">
        <v>119236.23000000151</v>
      </c>
      <c r="F6" s="14">
        <v>3947250.1899998593</v>
      </c>
      <c r="G6" s="14">
        <v>13188997.040002696</v>
      </c>
      <c r="H6" s="25"/>
      <c r="I6" s="7"/>
    </row>
    <row r="7" spans="1:9" x14ac:dyDescent="0.25">
      <c r="A7" s="6" t="s">
        <v>13</v>
      </c>
      <c r="B7" s="14">
        <v>4334978.590000825</v>
      </c>
      <c r="C7" s="14">
        <v>164986.70999999929</v>
      </c>
      <c r="D7" s="14">
        <v>302616.49999999523</v>
      </c>
      <c r="E7" s="14">
        <v>50435.400000000212</v>
      </c>
      <c r="F7" s="14">
        <v>1827852.8599999798</v>
      </c>
      <c r="G7" s="14">
        <v>6680870.0600007996</v>
      </c>
      <c r="H7" s="25"/>
      <c r="I7" s="7"/>
    </row>
    <row r="8" spans="1:9" x14ac:dyDescent="0.25">
      <c r="A8" s="6" t="s">
        <v>14</v>
      </c>
      <c r="B8" s="14">
        <v>11472609.189996956</v>
      </c>
      <c r="C8" s="14">
        <v>432238.96000001562</v>
      </c>
      <c r="D8" s="14">
        <v>731081.02999994764</v>
      </c>
      <c r="E8" s="14">
        <v>111235.18000000129</v>
      </c>
      <c r="F8" s="14">
        <v>5583393.0599989267</v>
      </c>
      <c r="G8" s="14">
        <v>18330557.419995848</v>
      </c>
      <c r="H8" s="25"/>
      <c r="I8" s="7"/>
    </row>
    <row r="9" spans="1:9" x14ac:dyDescent="0.25">
      <c r="A9" s="6" t="s">
        <v>15</v>
      </c>
      <c r="B9" s="14">
        <v>8926.49</v>
      </c>
      <c r="C9" s="14">
        <v>1503.1900000000003</v>
      </c>
      <c r="D9" s="14">
        <v>681.83000000000027</v>
      </c>
      <c r="E9" s="14"/>
      <c r="F9" s="14">
        <v>8107.7200000000039</v>
      </c>
      <c r="G9" s="14">
        <v>19219.230000000003</v>
      </c>
      <c r="H9" s="25"/>
      <c r="I9" s="7"/>
    </row>
    <row r="10" spans="1:9" x14ac:dyDescent="0.25">
      <c r="A10" s="8" t="s">
        <v>11</v>
      </c>
      <c r="B10" s="15">
        <v>24063328.020000655</v>
      </c>
      <c r="C10" s="15">
        <v>931245.17000001972</v>
      </c>
      <c r="D10" s="15">
        <v>1577559.9199998989</v>
      </c>
      <c r="E10" s="15">
        <v>280906.81000000302</v>
      </c>
      <c r="F10" s="15">
        <v>11366603.829998767</v>
      </c>
      <c r="G10" s="15">
        <v>38219643.749999337</v>
      </c>
      <c r="H10" s="25"/>
      <c r="I10" s="7"/>
    </row>
    <row r="12" spans="1:9" x14ac:dyDescent="0.25">
      <c r="A12" s="22" t="s">
        <v>16</v>
      </c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2" t="s">
        <v>11</v>
      </c>
    </row>
    <row r="13" spans="1:9" x14ac:dyDescent="0.25">
      <c r="A13" s="23" t="s">
        <v>12</v>
      </c>
      <c r="B13" s="19">
        <v>304872.96672838723</v>
      </c>
      <c r="C13" s="19">
        <v>14693.606274856596</v>
      </c>
      <c r="D13" s="19">
        <v>59542.949849268924</v>
      </c>
      <c r="E13" s="19">
        <v>11782.236166008055</v>
      </c>
      <c r="F13" s="19">
        <v>109009.94725213641</v>
      </c>
      <c r="G13" s="19">
        <v>499901.70627065725</v>
      </c>
      <c r="H13" s="25"/>
      <c r="I13" s="7"/>
    </row>
    <row r="14" spans="1:9" x14ac:dyDescent="0.25">
      <c r="A14" s="23" t="s">
        <v>13</v>
      </c>
      <c r="B14" s="19">
        <v>160257.9885397717</v>
      </c>
      <c r="C14" s="19">
        <v>7290.6190897039023</v>
      </c>
      <c r="D14" s="19">
        <v>33172.540422032907</v>
      </c>
      <c r="E14" s="19">
        <v>4983.7351778656339</v>
      </c>
      <c r="F14" s="19">
        <v>50479.228389946969</v>
      </c>
      <c r="G14" s="19">
        <v>256184.11161932111</v>
      </c>
      <c r="H14" s="25"/>
      <c r="I14" s="7"/>
    </row>
    <row r="15" spans="1:9" x14ac:dyDescent="0.25">
      <c r="A15" s="23" t="s">
        <v>14</v>
      </c>
      <c r="B15" s="19">
        <v>424126.03290192073</v>
      </c>
      <c r="C15" s="19">
        <v>19100.263367212356</v>
      </c>
      <c r="D15" s="19">
        <v>80140.425322000287</v>
      </c>
      <c r="E15" s="19">
        <v>10991.618577075227</v>
      </c>
      <c r="F15" s="19">
        <v>154194.78210436139</v>
      </c>
      <c r="G15" s="19">
        <v>688553.12227256992</v>
      </c>
      <c r="H15" s="25"/>
      <c r="I15" s="7"/>
    </row>
    <row r="16" spans="1:9" x14ac:dyDescent="0.25">
      <c r="A16" s="23" t="s">
        <v>15</v>
      </c>
      <c r="B16" s="19">
        <v>329.99963031423289</v>
      </c>
      <c r="C16" s="19">
        <v>66.424657534246592</v>
      </c>
      <c r="D16" s="19">
        <v>74.741573033707894</v>
      </c>
      <c r="E16" s="19">
        <v>0</v>
      </c>
      <c r="F16" s="19">
        <v>223.90831262082307</v>
      </c>
      <c r="G16" s="19">
        <v>695.07417350301046</v>
      </c>
      <c r="H16" s="25"/>
      <c r="I16" s="7"/>
    </row>
    <row r="17" spans="1:9" x14ac:dyDescent="0.25">
      <c r="A17" s="22" t="s">
        <v>11</v>
      </c>
      <c r="B17" s="21">
        <v>889586.98780039384</v>
      </c>
      <c r="C17" s="21">
        <v>41150.913389307105</v>
      </c>
      <c r="D17" s="21">
        <v>172930.65716633582</v>
      </c>
      <c r="E17" s="21">
        <v>27757.589920948914</v>
      </c>
      <c r="F17" s="21">
        <v>313907.86605906556</v>
      </c>
      <c r="G17" s="21">
        <v>1445334.0143360514</v>
      </c>
      <c r="H17" s="25"/>
      <c r="I17" s="7"/>
    </row>
  </sheetData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BCF1-4D74-4B75-B461-E68BC6FBB159}">
  <dimension ref="A1:H16"/>
  <sheetViews>
    <sheetView workbookViewId="0">
      <selection activeCell="F17" sqref="F17"/>
    </sheetView>
  </sheetViews>
  <sheetFormatPr defaultRowHeight="15" x14ac:dyDescent="0.25"/>
  <cols>
    <col min="1" max="1" width="18.7109375" style="23" customWidth="1"/>
    <col min="2" max="2" width="18.7109375" customWidth="1"/>
    <col min="3" max="3" width="27.7109375" bestFit="1" customWidth="1"/>
    <col min="4" max="4" width="24.85546875" bestFit="1" customWidth="1"/>
    <col min="5" max="5" width="25.85546875" bestFit="1" customWidth="1"/>
    <col min="6" max="6" width="30" bestFit="1" customWidth="1"/>
    <col min="7" max="7" width="18.7109375" customWidth="1"/>
    <col min="8" max="8" width="14.5703125" bestFit="1" customWidth="1"/>
  </cols>
  <sheetData>
    <row r="1" spans="1:8" x14ac:dyDescent="0.25">
      <c r="A1" s="22" t="s">
        <v>0</v>
      </c>
      <c r="B1" s="26">
        <v>2023</v>
      </c>
      <c r="C1" s="23" t="s">
        <v>20</v>
      </c>
    </row>
    <row r="2" spans="1:8" x14ac:dyDescent="0.25">
      <c r="A2" s="22" t="s">
        <v>1</v>
      </c>
      <c r="B2" s="22" t="s">
        <v>21</v>
      </c>
    </row>
    <row r="3" spans="1:8" x14ac:dyDescent="0.25">
      <c r="B3" s="6"/>
    </row>
    <row r="4" spans="1:8" s="23" customFormat="1" x14ac:dyDescent="0.25">
      <c r="A4" s="22" t="s">
        <v>3</v>
      </c>
      <c r="B4" s="27" t="s">
        <v>6</v>
      </c>
      <c r="C4" s="27" t="s">
        <v>7</v>
      </c>
      <c r="D4" s="27" t="s">
        <v>8</v>
      </c>
      <c r="E4" s="27" t="s">
        <v>9</v>
      </c>
      <c r="F4" s="27" t="s">
        <v>10</v>
      </c>
      <c r="G4" s="27" t="s">
        <v>11</v>
      </c>
    </row>
    <row r="5" spans="1:8" x14ac:dyDescent="0.25">
      <c r="A5" s="23" t="s">
        <v>12</v>
      </c>
      <c r="B5" s="31">
        <f>'[2]FY23 Q1'!B5+'[2]FY23 Q2'!B5+'[2]FY23 Q3'!B5+'[2]FY23 Q4 '!B5</f>
        <v>33235455.750003755</v>
      </c>
      <c r="C5" s="31">
        <f>'[2]FY23 Q1'!C5+'[2]FY23 Q2'!C5+'[2]FY23 Q3'!C5+'[2]FY23 Q4 '!C5</f>
        <v>1078135.3300000033</v>
      </c>
      <c r="D5" s="31">
        <f>'[2]FY23 Q1'!D5+'[2]FY23 Q2'!D5+'[2]FY23 Q3'!D5+'[2]FY23 Q4 '!D5</f>
        <v>1755650.6599998358</v>
      </c>
      <c r="E5" s="31">
        <f>'[2]FY23 Q1'!E5+'[2]FY23 Q2'!E5+'[2]FY23 Q3'!E5+'[2]FY23 Q4 '!E5</f>
        <v>317247.44000000285</v>
      </c>
      <c r="F5" s="31">
        <f>'[2]FY23 Q1'!F5+'[2]FY23 Q2'!F5+'[2]FY23 Q3'!F5+'[2]FY23 Q4 '!F5</f>
        <v>14584091.549999682</v>
      </c>
      <c r="G5" s="31">
        <f>SUM(B5:F5)</f>
        <v>50970580.730003282</v>
      </c>
      <c r="H5" s="32"/>
    </row>
    <row r="6" spans="1:8" x14ac:dyDescent="0.25">
      <c r="A6" s="23" t="s">
        <v>13</v>
      </c>
      <c r="B6" s="31">
        <f>'[2]FY23 Q1'!B6+'[2]FY23 Q2'!B6+'[2]FY23 Q3'!B6+'[2]FY23 Q4 '!B6</f>
        <v>15516006.220002545</v>
      </c>
      <c r="C6" s="31">
        <f>'[2]FY23 Q1'!C6+'[2]FY23 Q2'!C6+'[2]FY23 Q3'!C6+'[2]FY23 Q4 '!C6</f>
        <v>485728.23999999824</v>
      </c>
      <c r="D6" s="31">
        <f>'[2]FY23 Q1'!D6+'[2]FY23 Q2'!D6+'[2]FY23 Q3'!D6+'[2]FY23 Q4 '!D6</f>
        <v>966750.55999997095</v>
      </c>
      <c r="E6" s="31">
        <f>'[2]FY23 Q1'!E6+'[2]FY23 Q2'!E6+'[2]FY23 Q3'!E6+'[2]FY23 Q4 '!E6</f>
        <v>135369.59000000037</v>
      </c>
      <c r="F6" s="31">
        <f>'[2]FY23 Q1'!F6+'[2]FY23 Q2'!F6+'[2]FY23 Q3'!F6+'[2]FY23 Q4 '!F6</f>
        <v>6618519.1499999259</v>
      </c>
      <c r="G6" s="31">
        <f>SUM(B6:F6)</f>
        <v>23722373.760002442</v>
      </c>
      <c r="H6" s="32"/>
    </row>
    <row r="7" spans="1:8" x14ac:dyDescent="0.25">
      <c r="A7" s="23" t="s">
        <v>14</v>
      </c>
      <c r="B7" s="31">
        <f>'[2]FY23 Q1'!B7+'[2]FY23 Q2'!B7+'[2]FY23 Q3'!B7+'[2]FY23 Q4 '!B7</f>
        <v>46910066.079979368</v>
      </c>
      <c r="C7" s="31">
        <f>'[2]FY23 Q1'!C7+'[2]FY23 Q2'!C7+'[2]FY23 Q3'!C7+'[2]FY23 Q4 '!C7</f>
        <v>1602053.7200000326</v>
      </c>
      <c r="D7" s="31">
        <f>'[2]FY23 Q1'!D7+'[2]FY23 Q2'!D7+'[2]FY23 Q3'!D7+'[2]FY23 Q4 '!D7</f>
        <v>2315488.4099998372</v>
      </c>
      <c r="E7" s="31">
        <f>'[2]FY23 Q1'!E7+'[2]FY23 Q2'!E7+'[2]FY23 Q3'!E7+'[2]FY23 Q4 '!E7</f>
        <v>287869.92000000196</v>
      </c>
      <c r="F7" s="31">
        <f>'[2]FY23 Q1'!F7+'[2]FY23 Q2'!F7+'[2]FY23 Q3'!F7+'[2]FY23 Q4 '!F7</f>
        <v>20317173.859997123</v>
      </c>
      <c r="G7" s="31">
        <f>SUM(B7:F7)</f>
        <v>71432651.989976376</v>
      </c>
      <c r="H7" s="32"/>
    </row>
    <row r="8" spans="1:8" x14ac:dyDescent="0.25">
      <c r="A8" s="23" t="s">
        <v>15</v>
      </c>
      <c r="B8" s="31">
        <f>'[2]FY23 Q1'!B8+'[2]FY23 Q2'!B8+'[2]FY23 Q3'!B8+'[2]FY23 Q4 '!B8</f>
        <v>720859.08000001987</v>
      </c>
      <c r="C8" s="31">
        <f>'[2]FY23 Q1'!C8+'[2]FY23 Q2'!C8+'[2]FY23 Q3'!C8+'[2]FY23 Q4 '!C8</f>
        <v>4270.7</v>
      </c>
      <c r="D8" s="31">
        <f>'[2]FY23 Q1'!D8+'[2]FY23 Q2'!D8+'[2]FY23 Q3'!D8+'[2]FY23 Q4 '!D8</f>
        <v>30217.340000000473</v>
      </c>
      <c r="E8" s="31">
        <f>'[2]FY23 Q1'!E8+'[2]FY23 Q2'!E8+'[2]FY23 Q3'!E8+'[2]FY23 Q4 '!E8</f>
        <v>6491.9400000000114</v>
      </c>
      <c r="F8" s="31">
        <f>'[2]FY23 Q1'!F8+'[2]FY23 Q2'!F8+'[2]FY23 Q3'!F8+'[2]FY23 Q4 '!F8</f>
        <v>268615.55999999616</v>
      </c>
      <c r="G8" s="31">
        <f>SUM(B8:F8)</f>
        <v>1030454.6200000164</v>
      </c>
      <c r="H8" s="32"/>
    </row>
    <row r="9" spans="1:8" s="23" customFormat="1" x14ac:dyDescent="0.25">
      <c r="A9" s="22" t="s">
        <v>11</v>
      </c>
      <c r="B9" s="29">
        <f>SUM(B5:B8)</f>
        <v>96382387.12998569</v>
      </c>
      <c r="C9" s="29">
        <f>SUM(C5:C8)</f>
        <v>3170187.9900000347</v>
      </c>
      <c r="D9" s="29">
        <f>SUM(D5:D8)</f>
        <v>5068106.9699996449</v>
      </c>
      <c r="E9" s="29">
        <f>SUM(E5:E8)</f>
        <v>746978.89000000525</v>
      </c>
      <c r="F9" s="29">
        <f>SUM(F5:F8)</f>
        <v>41788400.119996727</v>
      </c>
      <c r="G9" s="29">
        <f>SUM(B9:F9)</f>
        <v>147156061.09998208</v>
      </c>
    </row>
    <row r="11" spans="1:8" s="23" customFormat="1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11</v>
      </c>
    </row>
    <row r="12" spans="1:8" x14ac:dyDescent="0.25">
      <c r="A12" s="23" t="s">
        <v>12</v>
      </c>
      <c r="B12" s="33">
        <f>'[2]FY23 Q1'!B12+'[2]FY23 Q2'!B12+'[2]FY23 Q3'!B12+'[2]FY23 Q4 '!B12</f>
        <v>1228667.4953790668</v>
      </c>
      <c r="C12" s="33">
        <f>'[2]FY23 Q1'!C12+'[2]FY23 Q2'!C12+'[2]FY23 Q3'!C12+'[2]FY23 Q4 '!C12</f>
        <v>47641.861688024896</v>
      </c>
      <c r="D12" s="33">
        <f>'[2]FY23 Q1'!D12+'[2]FY23 Q2'!D12+'[2]FY23 Q3'!D12+'[2]FY23 Q4 '!D12</f>
        <v>192452.79912302937</v>
      </c>
      <c r="E12" s="33">
        <f>'[2]FY23 Q1'!E12+'[2]FY23 Q2'!E12+'[2]FY23 Q3'!E12+'[2]FY23 Q4 '!E12</f>
        <v>31348.56126482242</v>
      </c>
      <c r="F12" s="33">
        <f>'[2]FY23 Q1'!F12+'[2]FY23 Q2'!F12+'[2]FY23 Q3'!F12+'[2]FY23 Q4 '!F12</f>
        <v>402764.19635458943</v>
      </c>
      <c r="G12" s="34">
        <f>SUM(B12:F12)</f>
        <v>1902874.913809533</v>
      </c>
    </row>
    <row r="13" spans="1:8" x14ac:dyDescent="0.25">
      <c r="A13" s="23" t="s">
        <v>13</v>
      </c>
      <c r="B13" s="33">
        <f>'[2]FY23 Q1'!B13+'[2]FY23 Q2'!B13+'[2]FY23 Q3'!B13+'[2]FY23 Q4 '!B13</f>
        <v>573604.66617384646</v>
      </c>
      <c r="C13" s="33">
        <f>'[2]FY23 Q1'!C13+'[2]FY23 Q2'!C13+'[2]FY23 Q3'!C13+'[2]FY23 Q4 '!C13</f>
        <v>21463.908086610616</v>
      </c>
      <c r="D13" s="33">
        <f>'[2]FY23 Q1'!D13+'[2]FY23 Q2'!D13+'[2]FY23 Q3'!D13+'[2]FY23 Q4 '!D13</f>
        <v>105974.30090435417</v>
      </c>
      <c r="E13" s="33">
        <f>'[2]FY23 Q1'!E13+'[2]FY23 Q2'!E13+'[2]FY23 Q3'!E13+'[2]FY23 Q4 '!E13</f>
        <v>13376.44169960478</v>
      </c>
      <c r="F13" s="33">
        <f>'[2]FY23 Q1'!F13+'[2]FY23 Q2'!F13+'[2]FY23 Q3'!F13+'[2]FY23 Q4 '!F13</f>
        <v>182781.52858326223</v>
      </c>
      <c r="G13" s="34">
        <f>SUM(B13:F13)</f>
        <v>897200.84544767824</v>
      </c>
    </row>
    <row r="14" spans="1:8" x14ac:dyDescent="0.25">
      <c r="A14" s="23" t="s">
        <v>14</v>
      </c>
      <c r="B14" s="33">
        <f>'[2]FY23 Q1'!B14+'[2]FY23 Q2'!B14+'[2]FY23 Q3'!B14+'[2]FY23 Q4 '!B14</f>
        <v>2167747.970424185</v>
      </c>
      <c r="C14" s="33">
        <f>'[2]FY23 Q1'!C14+'[2]FY23 Q2'!C14+'[2]FY23 Q3'!C14+'[2]FY23 Q4 '!C14</f>
        <v>70793.359257624077</v>
      </c>
      <c r="D14" s="33">
        <f>'[2]FY23 Q1'!D14+'[2]FY23 Q2'!D14+'[2]FY23 Q3'!D14+'[2]FY23 Q4 '!D14</f>
        <v>253821.69471086186</v>
      </c>
      <c r="E14" s="33">
        <f>'[2]FY23 Q1'!E14+'[2]FY23 Q2'!E14+'[2]FY23 Q3'!E14+'[2]FY23 Q4 '!E14</f>
        <v>28445.6442687749</v>
      </c>
      <c r="F14" s="33">
        <f>'[2]FY23 Q1'!F14+'[2]FY23 Q2'!F14+'[2]FY23 Q3'!F14+'[2]FY23 Q4 '!F14</f>
        <v>561092.89864670322</v>
      </c>
      <c r="G14" s="34">
        <f>SUM(B14:F14)</f>
        <v>3081901.5673081493</v>
      </c>
    </row>
    <row r="15" spans="1:8" x14ac:dyDescent="0.25">
      <c r="A15" s="23" t="s">
        <v>15</v>
      </c>
      <c r="B15" s="33">
        <f>'[2]FY23 Q1'!B15+'[2]FY23 Q2'!B15+'[2]FY23 Q3'!B15+'[2]FY23 Q4 '!B15</f>
        <v>26649.134195934188</v>
      </c>
      <c r="C15" s="33">
        <f>'[2]FY23 Q1'!C15+'[2]FY23 Q2'!C15+'[2]FY23 Q3'!C15+'[2]FY23 Q4 '!C15</f>
        <v>188.71851524524968</v>
      </c>
      <c r="D15" s="33">
        <f>'[2]FY23 Q1'!D15+'[2]FY23 Q2'!D15+'[2]FY23 Q3'!D15+'[2]FY23 Q4 '!D15</f>
        <v>3312.3968210469134</v>
      </c>
      <c r="E15" s="33">
        <f>'[2]FY23 Q1'!E15+'[2]FY23 Q2'!E15+'[2]FY23 Q3'!E15+'[2]FY23 Q4 '!E15</f>
        <v>641.49604743083114</v>
      </c>
      <c r="F15" s="33">
        <f>'[2]FY23 Q1'!F15+'[2]FY23 Q2'!F15+'[2]FY23 Q3'!F15+'[2]FY23 Q4 '!F15</f>
        <v>7418.2700911349393</v>
      </c>
      <c r="G15" s="34">
        <f>SUM(B15:F15)</f>
        <v>38210.015670792127</v>
      </c>
    </row>
    <row r="16" spans="1:8" s="23" customFormat="1" x14ac:dyDescent="0.25">
      <c r="A16" s="22" t="s">
        <v>11</v>
      </c>
      <c r="B16" s="35">
        <f t="shared" ref="B16:G16" si="0">SUM(B12:B15)</f>
        <v>3996669.2661730321</v>
      </c>
      <c r="C16" s="35">
        <f t="shared" si="0"/>
        <v>140087.84754750482</v>
      </c>
      <c r="D16" s="35">
        <f t="shared" si="0"/>
        <v>555561.19155929238</v>
      </c>
      <c r="E16" s="35">
        <f t="shared" si="0"/>
        <v>73812.143280632925</v>
      </c>
      <c r="F16" s="35">
        <f t="shared" si="0"/>
        <v>1154056.8936756901</v>
      </c>
      <c r="G16" s="35">
        <f t="shared" si="0"/>
        <v>5920187.3422361529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62239-1E4A-4C05-A998-D14F9CF61430}">
  <sheetPr>
    <pageSetUpPr fitToPage="1"/>
  </sheetPr>
  <dimension ref="A1:H16"/>
  <sheetViews>
    <sheetView workbookViewId="0">
      <selection activeCell="E19" sqref="E19"/>
    </sheetView>
  </sheetViews>
  <sheetFormatPr defaultRowHeight="15" x14ac:dyDescent="0.25"/>
  <cols>
    <col min="1" max="8" width="18.7109375" customWidth="1"/>
  </cols>
  <sheetData>
    <row r="1" spans="1:8" x14ac:dyDescent="0.25">
      <c r="A1" s="22" t="s">
        <v>0</v>
      </c>
      <c r="B1" s="26">
        <v>2025</v>
      </c>
    </row>
    <row r="2" spans="1:8" x14ac:dyDescent="0.25">
      <c r="A2" s="22" t="s">
        <v>1</v>
      </c>
      <c r="B2" s="22" t="s">
        <v>17</v>
      </c>
    </row>
    <row r="4" spans="1:8" x14ac:dyDescent="0.25">
      <c r="A4" s="22" t="s">
        <v>3</v>
      </c>
      <c r="B4" s="22" t="s">
        <v>6</v>
      </c>
      <c r="C4" s="22" t="s">
        <v>7</v>
      </c>
      <c r="D4" s="22" t="s">
        <v>8</v>
      </c>
      <c r="E4" s="22" t="s">
        <v>9</v>
      </c>
      <c r="F4" s="22" t="s">
        <v>10</v>
      </c>
      <c r="G4" s="22" t="s">
        <v>25</v>
      </c>
      <c r="H4" s="22" t="s">
        <v>11</v>
      </c>
    </row>
    <row r="5" spans="1:8" x14ac:dyDescent="0.25">
      <c r="A5" t="s">
        <v>12</v>
      </c>
      <c r="B5" s="36">
        <v>10169814.480002416</v>
      </c>
      <c r="C5" s="36">
        <v>341859.8400000073</v>
      </c>
      <c r="D5" s="36">
        <v>781704.38000004087</v>
      </c>
      <c r="E5" s="36">
        <v>169114.42000000519</v>
      </c>
      <c r="F5" s="36">
        <v>4572407.5100001153</v>
      </c>
      <c r="G5" s="36">
        <v>755316.63000000559</v>
      </c>
      <c r="H5" s="36">
        <v>16790217.260002591</v>
      </c>
    </row>
    <row r="6" spans="1:8" x14ac:dyDescent="0.25">
      <c r="A6" t="s">
        <v>13</v>
      </c>
      <c r="B6" s="36">
        <v>5453667.9399993662</v>
      </c>
      <c r="C6" s="36">
        <v>264134.4600000052</v>
      </c>
      <c r="D6" s="36">
        <v>529595.73000002466</v>
      </c>
      <c r="E6" s="36">
        <v>85836.989999999132</v>
      </c>
      <c r="F6" s="36">
        <v>2242672.1300000409</v>
      </c>
      <c r="G6" s="36">
        <v>0</v>
      </c>
      <c r="H6" s="36">
        <v>8575907.2499994375</v>
      </c>
    </row>
    <row r="7" spans="1:8" x14ac:dyDescent="0.25">
      <c r="A7" t="s">
        <v>14</v>
      </c>
      <c r="B7" s="36">
        <v>14712566.690007439</v>
      </c>
      <c r="C7" s="36">
        <v>483420.36000001372</v>
      </c>
      <c r="D7" s="36">
        <v>1001475.9000000752</v>
      </c>
      <c r="E7" s="36">
        <v>160436.27000000459</v>
      </c>
      <c r="F7" s="36">
        <v>6845054.7799995942</v>
      </c>
      <c r="G7" s="36">
        <v>1130679.940000023</v>
      </c>
      <c r="H7" s="36">
        <v>24333633.94000715</v>
      </c>
    </row>
    <row r="8" spans="1:8" x14ac:dyDescent="0.25">
      <c r="A8" t="s">
        <v>15</v>
      </c>
      <c r="B8" s="36">
        <v>824641.66000001447</v>
      </c>
      <c r="C8" s="36">
        <v>27295.959999999952</v>
      </c>
      <c r="D8" s="36">
        <v>30213.329999999896</v>
      </c>
      <c r="E8" s="36">
        <v>6303.7200000000066</v>
      </c>
      <c r="F8" s="36">
        <v>291593.54999999783</v>
      </c>
      <c r="G8" s="36">
        <v>45965.290000000023</v>
      </c>
      <c r="H8" s="36">
        <v>1226013.5100000121</v>
      </c>
    </row>
    <row r="9" spans="1:8" x14ac:dyDescent="0.25">
      <c r="A9" s="22" t="s">
        <v>11</v>
      </c>
      <c r="B9" s="37">
        <v>31160690.770009238</v>
      </c>
      <c r="C9" s="37">
        <v>1116710.6200000262</v>
      </c>
      <c r="D9" s="37">
        <v>2342989.3400001409</v>
      </c>
      <c r="E9" s="37">
        <v>421691.40000000893</v>
      </c>
      <c r="F9" s="37">
        <v>13951727.969999747</v>
      </c>
      <c r="G9" s="37">
        <v>1931961.8600000287</v>
      </c>
      <c r="H9" s="37">
        <v>50925771.960009195</v>
      </c>
    </row>
    <row r="11" spans="1:8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23</v>
      </c>
      <c r="H11" s="22" t="s">
        <v>11</v>
      </c>
    </row>
    <row r="12" spans="1:8" x14ac:dyDescent="0.25">
      <c r="A12" t="s">
        <v>12</v>
      </c>
      <c r="B12" s="33">
        <v>298893</v>
      </c>
      <c r="C12" s="33">
        <v>12719</v>
      </c>
      <c r="D12" s="33">
        <v>62665</v>
      </c>
      <c r="E12" s="33">
        <v>12427</v>
      </c>
      <c r="F12" s="33">
        <v>85269</v>
      </c>
      <c r="G12" s="33">
        <v>12523</v>
      </c>
      <c r="H12" s="33">
        <v>484496</v>
      </c>
    </row>
    <row r="13" spans="1:8" x14ac:dyDescent="0.25">
      <c r="A13" t="s">
        <v>13</v>
      </c>
      <c r="B13" s="33">
        <v>240721</v>
      </c>
      <c r="C13" s="33">
        <v>13373</v>
      </c>
      <c r="D13" s="33">
        <v>85501</v>
      </c>
      <c r="E13" s="33">
        <v>10034</v>
      </c>
      <c r="F13" s="33">
        <v>67957</v>
      </c>
      <c r="G13" s="33">
        <v>0</v>
      </c>
      <c r="H13" s="33">
        <v>417586</v>
      </c>
    </row>
    <row r="14" spans="1:8" x14ac:dyDescent="0.25">
      <c r="A14" t="s">
        <v>14</v>
      </c>
      <c r="B14" s="33">
        <v>398756</v>
      </c>
      <c r="C14" s="33">
        <v>16389</v>
      </c>
      <c r="D14" s="33">
        <v>75721</v>
      </c>
      <c r="E14" s="33">
        <v>11307</v>
      </c>
      <c r="F14" s="33">
        <v>119574</v>
      </c>
      <c r="G14" s="33">
        <v>16860</v>
      </c>
      <c r="H14" s="33">
        <v>638607</v>
      </c>
    </row>
    <row r="15" spans="1:8" x14ac:dyDescent="0.25">
      <c r="A15" t="s">
        <v>15</v>
      </c>
      <c r="B15" s="33">
        <v>26245</v>
      </c>
      <c r="C15" s="33">
        <v>1034</v>
      </c>
      <c r="D15" s="33">
        <v>1819</v>
      </c>
      <c r="E15" s="33">
        <v>537</v>
      </c>
      <c r="F15" s="33">
        <v>6168</v>
      </c>
      <c r="G15" s="33">
        <v>887</v>
      </c>
      <c r="H15" s="33">
        <v>36690</v>
      </c>
    </row>
    <row r="16" spans="1:8" s="33" customFormat="1" x14ac:dyDescent="0.25">
      <c r="A16" s="35" t="s">
        <v>11</v>
      </c>
      <c r="B16" s="35">
        <v>964615</v>
      </c>
      <c r="C16" s="35">
        <v>43515</v>
      </c>
      <c r="D16" s="35">
        <v>225706</v>
      </c>
      <c r="E16" s="35">
        <v>34305</v>
      </c>
      <c r="F16" s="35">
        <v>278968</v>
      </c>
      <c r="G16" s="35">
        <v>30270</v>
      </c>
      <c r="H16" s="35">
        <v>1577379</v>
      </c>
    </row>
  </sheetData>
  <pageMargins left="0.25" right="0.25" top="0.75" bottom="0.75" header="0.3" footer="0.3"/>
  <pageSetup scale="9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5383F-5D2E-428F-83BA-57E312A2DADA}">
  <dimension ref="A1:H16"/>
  <sheetViews>
    <sheetView tabSelected="1" workbookViewId="0">
      <selection sqref="A1:H16"/>
    </sheetView>
  </sheetViews>
  <sheetFormatPr defaultRowHeight="15" x14ac:dyDescent="0.25"/>
  <cols>
    <col min="1" max="1" width="13.140625" bestFit="1" customWidth="1"/>
    <col min="2" max="2" width="13.85546875" bestFit="1" customWidth="1"/>
    <col min="3" max="3" width="26.28515625" bestFit="1" customWidth="1"/>
    <col min="4" max="4" width="23.42578125" bestFit="1" customWidth="1"/>
    <col min="5" max="5" width="24.28515625" bestFit="1" customWidth="1"/>
    <col min="6" max="6" width="28.42578125" bestFit="1" customWidth="1"/>
    <col min="7" max="7" width="21.5703125" bestFit="1" customWidth="1"/>
    <col min="8" max="8" width="13.85546875" bestFit="1" customWidth="1"/>
  </cols>
  <sheetData>
    <row r="1" spans="1:8" x14ac:dyDescent="0.25">
      <c r="A1" s="22" t="s">
        <v>0</v>
      </c>
      <c r="B1" s="26">
        <v>2025</v>
      </c>
      <c r="C1" s="38" t="s">
        <v>20</v>
      </c>
    </row>
    <row r="2" spans="1:8" x14ac:dyDescent="0.25">
      <c r="A2" s="22" t="s">
        <v>1</v>
      </c>
      <c r="B2" s="22" t="s">
        <v>24</v>
      </c>
    </row>
    <row r="4" spans="1:8" x14ac:dyDescent="0.25">
      <c r="A4" s="22" t="s">
        <v>3</v>
      </c>
      <c r="B4" s="22" t="s">
        <v>6</v>
      </c>
      <c r="C4" s="22" t="s">
        <v>7</v>
      </c>
      <c r="D4" s="22" t="s">
        <v>8</v>
      </c>
      <c r="E4" s="22" t="s">
        <v>9</v>
      </c>
      <c r="F4" s="22" t="s">
        <v>10</v>
      </c>
      <c r="G4" s="22" t="s">
        <v>23</v>
      </c>
      <c r="H4" s="22" t="s">
        <v>11</v>
      </c>
    </row>
    <row r="5" spans="1:8" x14ac:dyDescent="0.25">
      <c r="A5" t="s">
        <v>12</v>
      </c>
      <c r="B5" s="36">
        <f>SUM('FY25 Q1'!B5+'FY25 Q2'!B5)</f>
        <v>18821329.080004193</v>
      </c>
      <c r="C5" s="36">
        <f>SUM('FY25 Q1'!C5+'FY25 Q2'!C5)</f>
        <v>619533.74000000907</v>
      </c>
      <c r="D5" s="36">
        <f>SUM('FY25 Q1'!D5+'FY25 Q2'!D5)</f>
        <v>1379953.6300000004</v>
      </c>
      <c r="E5" s="36">
        <f>SUM('FY25 Q1'!E5+'FY25 Q2'!E5)</f>
        <v>306858.99000000692</v>
      </c>
      <c r="F5" s="36">
        <f>SUM('FY25 Q1'!F5+'FY25 Q2'!F5)</f>
        <v>7984859.7200000556</v>
      </c>
      <c r="G5" s="36">
        <f>SUM('FY25 Q1'!G5+'FY25 Q2'!G5)</f>
        <v>763993.5100000056</v>
      </c>
      <c r="H5" s="36">
        <f>SUM(B5:G5)</f>
        <v>29876528.670004267</v>
      </c>
    </row>
    <row r="6" spans="1:8" x14ac:dyDescent="0.25">
      <c r="A6" t="s">
        <v>13</v>
      </c>
      <c r="B6" s="36">
        <f>SUM('FY25 Q1'!B6+'FY25 Q2'!B6)</f>
        <v>9430766.459999688</v>
      </c>
      <c r="C6" s="36">
        <f>SUM('FY25 Q1'!C6+'FY25 Q2'!C6)</f>
        <v>425836.27000000456</v>
      </c>
      <c r="D6" s="36">
        <f>SUM('FY25 Q1'!D6+'FY25 Q2'!D6)</f>
        <v>933966.99999999127</v>
      </c>
      <c r="E6" s="36">
        <f>SUM('FY25 Q1'!E6+'FY25 Q2'!E6)</f>
        <v>141758.27999999936</v>
      </c>
      <c r="F6" s="36">
        <f>SUM('FY25 Q1'!F6+'FY25 Q2'!F6)</f>
        <v>3875869.7799999993</v>
      </c>
      <c r="G6" s="36">
        <f>SUM('FY25 Q1'!G6+'FY25 Q2'!G6)</f>
        <v>0</v>
      </c>
      <c r="H6" s="36">
        <f>SUM(B6:G6)</f>
        <v>14808197.789999682</v>
      </c>
    </row>
    <row r="7" spans="1:8" x14ac:dyDescent="0.25">
      <c r="A7" t="s">
        <v>14</v>
      </c>
      <c r="B7" s="36">
        <f>SUM('FY25 Q1'!B7+'FY25 Q2'!B7)</f>
        <v>27100058.510007426</v>
      </c>
      <c r="C7" s="36">
        <f>SUM('FY25 Q1'!C7+'FY25 Q2'!C7)</f>
        <v>846796.35000002501</v>
      </c>
      <c r="D7" s="36">
        <f>SUM('FY25 Q1'!D7+'FY25 Q2'!D7)</f>
        <v>1825833.8900000816</v>
      </c>
      <c r="E7" s="36">
        <f>SUM('FY25 Q1'!E7+'FY25 Q2'!E7)</f>
        <v>288947.66000000527</v>
      </c>
      <c r="F7" s="36">
        <f>SUM('FY25 Q1'!F7+'FY25 Q2'!F7)</f>
        <v>11588004.259999335</v>
      </c>
      <c r="G7" s="36">
        <f>SUM('FY25 Q1'!G7+'FY25 Q2'!G7)</f>
        <v>1136436.220000023</v>
      </c>
      <c r="H7" s="36">
        <f>SUM(B7:G7)</f>
        <v>42786076.890006892</v>
      </c>
    </row>
    <row r="8" spans="1:8" x14ac:dyDescent="0.25">
      <c r="A8" t="s">
        <v>15</v>
      </c>
      <c r="B8" s="36">
        <f>SUM('FY25 Q1'!B8+'FY25 Q2'!B8)</f>
        <v>1099752.5500000194</v>
      </c>
      <c r="C8" s="36">
        <f>SUM('FY25 Q1'!C8+'FY25 Q2'!C8)</f>
        <v>44015.679999999964</v>
      </c>
      <c r="D8" s="36">
        <f>SUM('FY25 Q1'!D8+'FY25 Q2'!D8)</f>
        <v>41422.639999999898</v>
      </c>
      <c r="E8" s="36">
        <f>SUM('FY25 Q1'!E8+'FY25 Q2'!E8)</f>
        <v>11156.060000000005</v>
      </c>
      <c r="F8" s="36">
        <f>SUM('FY25 Q1'!F8+'FY25 Q2'!F8)</f>
        <v>374982.23999999778</v>
      </c>
      <c r="G8" s="36">
        <f>SUM('FY25 Q1'!G8+'FY25 Q2'!G8)</f>
        <v>45965.290000000023</v>
      </c>
      <c r="H8" s="36">
        <f>SUM(B8:G8)</f>
        <v>1617294.4600000172</v>
      </c>
    </row>
    <row r="9" spans="1:8" x14ac:dyDescent="0.25">
      <c r="A9" s="22" t="s">
        <v>11</v>
      </c>
      <c r="B9" s="37">
        <f>SUM(B5:B8)</f>
        <v>56451906.600011326</v>
      </c>
      <c r="C9" s="37">
        <f t="shared" ref="C9:H9" si="0">SUM(C5:C8)</f>
        <v>1936182.0400000385</v>
      </c>
      <c r="D9" s="37">
        <f t="shared" si="0"/>
        <v>4181177.1600000728</v>
      </c>
      <c r="E9" s="37">
        <f t="shared" si="0"/>
        <v>748720.99000001163</v>
      </c>
      <c r="F9" s="37">
        <f t="shared" si="0"/>
        <v>23823715.999999389</v>
      </c>
      <c r="G9" s="37">
        <f t="shared" si="0"/>
        <v>1946395.0200000287</v>
      </c>
      <c r="H9" s="37">
        <f t="shared" si="0"/>
        <v>89088097.810010865</v>
      </c>
    </row>
    <row r="11" spans="1:8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23</v>
      </c>
      <c r="H11" s="22" t="s">
        <v>11</v>
      </c>
    </row>
    <row r="12" spans="1:8" x14ac:dyDescent="0.25">
      <c r="A12" t="s">
        <v>12</v>
      </c>
      <c r="B12" s="33">
        <f>SUM('FY25 Q1'!B12,'FY25 Q2'!B12)</f>
        <v>583087</v>
      </c>
      <c r="C12" s="33">
        <f>SUM('FY25 Q1'!C12,'FY25 Q2'!C12)</f>
        <v>23699</v>
      </c>
      <c r="D12" s="33">
        <f>SUM('FY25 Q1'!D12,'FY25 Q2'!D12)</f>
        <v>116246</v>
      </c>
      <c r="E12" s="33">
        <f>SUM('FY25 Q1'!E12,'FY25 Q2'!E12)</f>
        <v>23965</v>
      </c>
      <c r="F12" s="33">
        <f>SUM('FY25 Q1'!F12,'FY25 Q2'!F12)</f>
        <v>160023</v>
      </c>
      <c r="G12" s="33">
        <f>SUM('FY25 Q1'!G12,'FY25 Q2'!G12)</f>
        <v>12594</v>
      </c>
      <c r="H12" s="33">
        <f t="shared" ref="H12:H15" si="1">SUM(B12:G12)</f>
        <v>919614</v>
      </c>
    </row>
    <row r="13" spans="1:8" x14ac:dyDescent="0.25">
      <c r="A13" t="s">
        <v>13</v>
      </c>
      <c r="B13" s="33">
        <f>SUM('FY25 Q1'!B13,'FY25 Q2'!B13)</f>
        <v>418895</v>
      </c>
      <c r="C13" s="33">
        <f>SUM('FY25 Q1'!C13,'FY25 Q2'!C13)</f>
        <v>22863</v>
      </c>
      <c r="D13" s="33">
        <f>SUM('FY25 Q1'!D13,'FY25 Q2'!D13)</f>
        <v>168274</v>
      </c>
      <c r="E13" s="33">
        <f>SUM('FY25 Q1'!E13,'FY25 Q2'!E13)</f>
        <v>16208</v>
      </c>
      <c r="F13" s="33">
        <f>SUM('FY25 Q1'!F13,'FY25 Q2'!F13)</f>
        <v>119926</v>
      </c>
      <c r="G13" s="33">
        <f>SUM('FY25 Q1'!G13,'FY25 Q2'!G13)</f>
        <v>0</v>
      </c>
      <c r="H13" s="33">
        <f t="shared" si="1"/>
        <v>746166</v>
      </c>
    </row>
    <row r="14" spans="1:8" x14ac:dyDescent="0.25">
      <c r="A14" t="s">
        <v>14</v>
      </c>
      <c r="B14" s="33">
        <f>SUM('FY25 Q1'!B14,'FY25 Q2'!B14)</f>
        <v>793543</v>
      </c>
      <c r="C14" s="33">
        <f>SUM('FY25 Q1'!C14,'FY25 Q2'!C14)</f>
        <v>30751</v>
      </c>
      <c r="D14" s="33">
        <f>SUM('FY25 Q1'!D14,'FY25 Q2'!D14)</f>
        <v>157843</v>
      </c>
      <c r="E14" s="33">
        <f>SUM('FY25 Q1'!E14,'FY25 Q2'!E14)</f>
        <v>21829</v>
      </c>
      <c r="F14" s="33">
        <f>SUM('FY25 Q1'!F14,'FY25 Q2'!F14)</f>
        <v>223024</v>
      </c>
      <c r="G14" s="33">
        <f>SUM('FY25 Q1'!G14,'FY25 Q2'!G14)</f>
        <v>16909</v>
      </c>
      <c r="H14" s="33">
        <f t="shared" si="1"/>
        <v>1243899</v>
      </c>
    </row>
    <row r="15" spans="1:8" x14ac:dyDescent="0.25">
      <c r="A15" t="s">
        <v>15</v>
      </c>
      <c r="B15" s="33">
        <f>SUM('FY25 Q1'!B15,'FY25 Q2'!B15)</f>
        <v>36492</v>
      </c>
      <c r="C15" s="33">
        <f>SUM('FY25 Q1'!C15,'FY25 Q2'!C15)</f>
        <v>1811</v>
      </c>
      <c r="D15" s="33">
        <f>SUM('FY25 Q1'!D15,'FY25 Q2'!D15)</f>
        <v>2811</v>
      </c>
      <c r="E15" s="33">
        <f>SUM('FY25 Q1'!E15,'FY25 Q2'!E15)</f>
        <v>1004</v>
      </c>
      <c r="F15" s="33">
        <f>SUM('FY25 Q1'!F15,'FY25 Q2'!F15)</f>
        <v>8504</v>
      </c>
      <c r="G15" s="33">
        <f>SUM('FY25 Q1'!G15,'FY25 Q2'!G15)</f>
        <v>887</v>
      </c>
      <c r="H15" s="33">
        <f t="shared" si="1"/>
        <v>51509</v>
      </c>
    </row>
    <row r="16" spans="1:8" x14ac:dyDescent="0.25">
      <c r="A16" s="22" t="s">
        <v>11</v>
      </c>
      <c r="B16" s="35">
        <f t="shared" ref="B16:H16" si="2">SUM(B12:B15)</f>
        <v>1832017</v>
      </c>
      <c r="C16" s="35">
        <f t="shared" si="2"/>
        <v>79124</v>
      </c>
      <c r="D16" s="35">
        <f t="shared" si="2"/>
        <v>445174</v>
      </c>
      <c r="E16" s="35">
        <f t="shared" si="2"/>
        <v>63006</v>
      </c>
      <c r="F16" s="35">
        <f t="shared" si="2"/>
        <v>511477</v>
      </c>
      <c r="G16" s="35">
        <f t="shared" si="2"/>
        <v>30390</v>
      </c>
      <c r="H16" s="35">
        <f t="shared" si="2"/>
        <v>2961188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CBF7A-D4DB-4A45-81F5-94979170D125}">
  <dimension ref="A1:G18"/>
  <sheetViews>
    <sheetView workbookViewId="0">
      <selection activeCell="I8" sqref="I8"/>
    </sheetView>
  </sheetViews>
  <sheetFormatPr defaultRowHeight="15" x14ac:dyDescent="0.25"/>
  <cols>
    <col min="1" max="1" width="15.5703125" bestFit="1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5.5703125" customWidth="1"/>
    <col min="8" max="8" width="21.7109375" bestFit="1" customWidth="1"/>
    <col min="9" max="9" width="23.7109375" bestFit="1" customWidth="1"/>
    <col min="10" max="10" width="24.7109375" bestFit="1" customWidth="1"/>
    <col min="11" max="11" width="24.140625" bestFit="1" customWidth="1"/>
    <col min="12" max="12" width="16.5703125" bestFit="1" customWidth="1"/>
    <col min="13" max="13" width="22.5703125" bestFit="1" customWidth="1"/>
    <col min="14" max="14" width="23.28515625" bestFit="1" customWidth="1"/>
    <col min="15" max="15" width="10" bestFit="1" customWidth="1"/>
    <col min="16" max="16" width="8" bestFit="1" customWidth="1"/>
    <col min="17" max="17" width="22.5703125" bestFit="1" customWidth="1"/>
    <col min="18" max="18" width="22" bestFit="1" customWidth="1"/>
    <col min="19" max="19" width="11.42578125" bestFit="1" customWidth="1"/>
    <col min="20" max="20" width="18" bestFit="1" customWidth="1"/>
    <col min="21" max="21" width="23" bestFit="1" customWidth="1"/>
    <col min="22" max="22" width="12" bestFit="1" customWidth="1"/>
    <col min="23" max="23" width="25" bestFit="1" customWidth="1"/>
    <col min="24" max="24" width="9" bestFit="1" customWidth="1"/>
    <col min="25" max="25" width="24.85546875" bestFit="1" customWidth="1"/>
    <col min="26" max="26" width="12.28515625" bestFit="1" customWidth="1"/>
    <col min="27" max="27" width="12" bestFit="1" customWidth="1"/>
    <col min="28" max="29" width="20.28515625" bestFit="1" customWidth="1"/>
    <col min="30" max="30" width="11" bestFit="1" customWidth="1"/>
    <col min="31" max="31" width="18.5703125" bestFit="1" customWidth="1"/>
    <col min="32" max="32" width="8" bestFit="1" customWidth="1"/>
    <col min="33" max="33" width="32.85546875" bestFit="1" customWidth="1"/>
    <col min="34" max="34" width="38.42578125" bestFit="1" customWidth="1"/>
    <col min="35" max="35" width="40" bestFit="1" customWidth="1"/>
    <col min="36" max="36" width="24.85546875" bestFit="1" customWidth="1"/>
    <col min="37" max="37" width="22.7109375" bestFit="1" customWidth="1"/>
    <col min="38" max="38" width="15.5703125" bestFit="1" customWidth="1"/>
    <col min="39" max="39" width="14.85546875" bestFit="1" customWidth="1"/>
    <col min="40" max="40" width="33.140625" bestFit="1" customWidth="1"/>
    <col min="41" max="41" width="8.7109375" bestFit="1" customWidth="1"/>
    <col min="42" max="42" width="10" bestFit="1" customWidth="1"/>
    <col min="43" max="43" width="12" bestFit="1" customWidth="1"/>
  </cols>
  <sheetData>
    <row r="1" spans="1:7" x14ac:dyDescent="0.25">
      <c r="A1" s="1" t="s">
        <v>0</v>
      </c>
      <c r="B1" s="2">
        <v>2024</v>
      </c>
    </row>
    <row r="2" spans="1:7" x14ac:dyDescent="0.25">
      <c r="A2" s="3" t="s">
        <v>1</v>
      </c>
      <c r="B2" s="3" t="s">
        <v>2</v>
      </c>
    </row>
    <row r="4" spans="1:7" x14ac:dyDescent="0.25">
      <c r="A4" s="4" t="s">
        <v>3</v>
      </c>
      <c r="B4" s="4" t="s">
        <v>4</v>
      </c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7">
        <v>8666159.6400032248</v>
      </c>
      <c r="C6" s="7">
        <v>345803.53000000294</v>
      </c>
      <c r="D6" s="7">
        <v>626835.11999997462</v>
      </c>
      <c r="E6" s="7">
        <v>124456.80000000112</v>
      </c>
      <c r="F6" s="7">
        <v>4212786.0199999437</v>
      </c>
      <c r="G6" s="7">
        <v>13976041.110003147</v>
      </c>
    </row>
    <row r="7" spans="1:7" x14ac:dyDescent="0.25">
      <c r="A7" s="6" t="s">
        <v>13</v>
      </c>
      <c r="B7" s="7">
        <v>3856754.3100005551</v>
      </c>
      <c r="C7" s="7">
        <v>149100.67999999929</v>
      </c>
      <c r="D7" s="7">
        <v>315939.78999998735</v>
      </c>
      <c r="E7" s="7">
        <v>57432.57000000048</v>
      </c>
      <c r="F7" s="7">
        <v>1570703.6299999766</v>
      </c>
      <c r="G7" s="7">
        <v>5949930.9800005183</v>
      </c>
    </row>
    <row r="8" spans="1:7" x14ac:dyDescent="0.25">
      <c r="A8" s="6" t="s">
        <v>14</v>
      </c>
      <c r="B8" s="7">
        <v>11984313.16999845</v>
      </c>
      <c r="C8" s="7">
        <v>458486.2100000038</v>
      </c>
      <c r="D8" s="7">
        <v>838418.74999995681</v>
      </c>
      <c r="E8" s="7">
        <v>130150.29000000119</v>
      </c>
      <c r="F8" s="7">
        <v>5861089.1499997061</v>
      </c>
      <c r="G8" s="7">
        <v>19272457.569998119</v>
      </c>
    </row>
    <row r="9" spans="1:7" x14ac:dyDescent="0.25">
      <c r="A9" s="6" t="s">
        <v>15</v>
      </c>
      <c r="B9" s="7">
        <v>267233.62000000291</v>
      </c>
      <c r="C9" s="7">
        <v>10826.840000000009</v>
      </c>
      <c r="D9" s="7">
        <v>13504.569999999962</v>
      </c>
      <c r="E9" s="7">
        <v>2418.8199999999993</v>
      </c>
      <c r="F9" s="7">
        <v>80646.260000000053</v>
      </c>
      <c r="G9" s="7">
        <v>374630.11000000295</v>
      </c>
    </row>
    <row r="10" spans="1:7" x14ac:dyDescent="0.25">
      <c r="A10" s="8" t="s">
        <v>11</v>
      </c>
      <c r="B10" s="9">
        <v>24774460.740002237</v>
      </c>
      <c r="C10" s="9">
        <v>964217.26000000595</v>
      </c>
      <c r="D10" s="9">
        <v>1794698.2299999187</v>
      </c>
      <c r="E10" s="9">
        <v>314458.48000000278</v>
      </c>
      <c r="F10" s="9">
        <v>11725225.059999626</v>
      </c>
      <c r="G10" s="9">
        <v>39573059.770001784</v>
      </c>
    </row>
    <row r="12" spans="1:7" x14ac:dyDescent="0.25">
      <c r="A12" s="4" t="s">
        <v>16</v>
      </c>
      <c r="B12" s="4" t="s">
        <v>4</v>
      </c>
      <c r="C12" s="4"/>
      <c r="D12" s="4"/>
      <c r="E12" s="4"/>
      <c r="F12" s="4"/>
      <c r="G12" s="4"/>
    </row>
    <row r="13" spans="1:7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7" x14ac:dyDescent="0.25">
      <c r="A14" s="6" t="s">
        <v>12</v>
      </c>
      <c r="B14" s="7">
        <f>B6/108.2*4</f>
        <v>320375.58743080311</v>
      </c>
      <c r="C14" s="7">
        <f>C6/90.52*4</f>
        <v>15280.756959788023</v>
      </c>
      <c r="D14" s="7">
        <f>D6/36.49*4</f>
        <v>68713.085228827025</v>
      </c>
      <c r="E14" s="7">
        <f>E6/40.48*4</f>
        <v>12298.102766798531</v>
      </c>
      <c r="F14" s="7">
        <f>F6/144.84*4</f>
        <v>116343.16542391448</v>
      </c>
      <c r="G14" s="7">
        <f>SUM(B14:F14)</f>
        <v>533010.69781013113</v>
      </c>
    </row>
    <row r="15" spans="1:7" x14ac:dyDescent="0.25">
      <c r="A15" s="6" t="s">
        <v>13</v>
      </c>
      <c r="B15" s="7">
        <f>B7/108.2*4</f>
        <v>142578.71756009446</v>
      </c>
      <c r="C15" s="7">
        <f>C7/90.52*4</f>
        <v>6588.6292532036814</v>
      </c>
      <c r="D15" s="7">
        <f>D7/36.49*4</f>
        <v>34633.027130719354</v>
      </c>
      <c r="E15" s="7">
        <f>E7/40.48*4</f>
        <v>5675.1551383399692</v>
      </c>
      <c r="F15" s="7">
        <f>F7/144.84*4</f>
        <v>43377.620270642823</v>
      </c>
      <c r="G15" s="7">
        <f t="shared" ref="G15:G17" si="0">SUM(B15:F15)</f>
        <v>232853.14935300031</v>
      </c>
    </row>
    <row r="16" spans="1:7" x14ac:dyDescent="0.25">
      <c r="A16" s="6" t="s">
        <v>14</v>
      </c>
      <c r="B16" s="7">
        <f>B8/108.2*4</f>
        <v>443043.00073931424</v>
      </c>
      <c r="C16" s="7">
        <f>C8/90.52*4</f>
        <v>20260.106495802203</v>
      </c>
      <c r="D16" s="7">
        <f>D8/36.49*4</f>
        <v>91906.686763492107</v>
      </c>
      <c r="E16" s="7">
        <f>E8/40.48*4</f>
        <v>12860.700592885494</v>
      </c>
      <c r="F16" s="7">
        <f>F8/144.84*4</f>
        <v>161863.82629107169</v>
      </c>
      <c r="G16" s="7">
        <f t="shared" si="0"/>
        <v>729934.32088256569</v>
      </c>
    </row>
    <row r="17" spans="1:7" x14ac:dyDescent="0.25">
      <c r="A17" s="6" t="s">
        <v>15</v>
      </c>
      <c r="B17" s="7">
        <f>B9/108.2*4</f>
        <v>9879.2465804067615</v>
      </c>
      <c r="C17" s="7">
        <f>C9/90.52*4</f>
        <v>478.42863455589969</v>
      </c>
      <c r="D17" s="7">
        <f>D9/36.49*4</f>
        <v>1480.3584543710563</v>
      </c>
      <c r="E17" s="7">
        <f>E9/40.48*4</f>
        <v>239.01383399209482</v>
      </c>
      <c r="F17" s="7">
        <f>F9/144.84*4</f>
        <v>2227.1819939243319</v>
      </c>
      <c r="G17" s="7">
        <f t="shared" si="0"/>
        <v>14304.229497250144</v>
      </c>
    </row>
    <row r="18" spans="1:7" x14ac:dyDescent="0.25">
      <c r="A18" s="8" t="s">
        <v>11</v>
      </c>
      <c r="B18" s="9">
        <f>SUM(B14:B17)</f>
        <v>915876.55231061857</v>
      </c>
      <c r="C18" s="9">
        <f t="shared" ref="C18:G18" si="1">SUM(C14:C17)</f>
        <v>42607.921343349808</v>
      </c>
      <c r="D18" s="9">
        <f t="shared" si="1"/>
        <v>196733.15757740953</v>
      </c>
      <c r="E18" s="9">
        <f t="shared" si="1"/>
        <v>31072.972332016092</v>
      </c>
      <c r="F18" s="9">
        <f t="shared" si="1"/>
        <v>323811.79397955327</v>
      </c>
      <c r="G18" s="9">
        <f t="shared" si="1"/>
        <v>1510102.3975429474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42F6B-14E5-4AF8-B38A-73A636F3B4DA}">
  <dimension ref="A1:G18"/>
  <sheetViews>
    <sheetView workbookViewId="0">
      <selection activeCell="D31" sqref="D31"/>
    </sheetView>
  </sheetViews>
  <sheetFormatPr defaultRowHeight="15" x14ac:dyDescent="0.25"/>
  <cols>
    <col min="1" max="1" width="15.5703125" bestFit="1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4.5703125" customWidth="1"/>
    <col min="8" max="8" width="24.140625" bestFit="1" customWidth="1"/>
    <col min="9" max="9" width="16.5703125" bestFit="1" customWidth="1"/>
    <col min="10" max="10" width="22.5703125" bestFit="1" customWidth="1"/>
    <col min="11" max="11" width="23.28515625" bestFit="1" customWidth="1"/>
    <col min="12" max="12" width="10" bestFit="1" customWidth="1"/>
    <col min="13" max="13" width="8" bestFit="1" customWidth="1"/>
    <col min="14" max="14" width="22.5703125" bestFit="1" customWidth="1"/>
    <col min="15" max="15" width="22" bestFit="1" customWidth="1"/>
    <col min="16" max="16" width="11.42578125" bestFit="1" customWidth="1"/>
    <col min="17" max="17" width="18" bestFit="1" customWidth="1"/>
    <col min="18" max="18" width="23" bestFit="1" customWidth="1"/>
    <col min="19" max="19" width="12" bestFit="1" customWidth="1"/>
    <col min="20" max="20" width="25" bestFit="1" customWidth="1"/>
    <col min="21" max="21" width="9" bestFit="1" customWidth="1"/>
    <col min="22" max="22" width="24.85546875" bestFit="1" customWidth="1"/>
    <col min="23" max="23" width="12.28515625" bestFit="1" customWidth="1"/>
    <col min="24" max="24" width="12" bestFit="1" customWidth="1"/>
    <col min="25" max="26" width="20.28515625" bestFit="1" customWidth="1"/>
    <col min="27" max="27" width="11" bestFit="1" customWidth="1"/>
    <col min="28" max="28" width="18.5703125" bestFit="1" customWidth="1"/>
    <col min="29" max="29" width="8" bestFit="1" customWidth="1"/>
    <col min="30" max="30" width="32.85546875" bestFit="1" customWidth="1"/>
    <col min="31" max="31" width="38.42578125" bestFit="1" customWidth="1"/>
    <col min="32" max="32" width="40" bestFit="1" customWidth="1"/>
    <col min="33" max="33" width="24.85546875" bestFit="1" customWidth="1"/>
    <col min="34" max="34" width="22.7109375" bestFit="1" customWidth="1"/>
    <col min="35" max="35" width="15.5703125" bestFit="1" customWidth="1"/>
    <col min="36" max="36" width="14.85546875" bestFit="1" customWidth="1"/>
    <col min="37" max="37" width="33.140625" bestFit="1" customWidth="1"/>
    <col min="38" max="38" width="8.7109375" bestFit="1" customWidth="1"/>
    <col min="39" max="39" width="10" bestFit="1" customWidth="1"/>
    <col min="40" max="40" width="12" bestFit="1" customWidth="1"/>
  </cols>
  <sheetData>
    <row r="1" spans="1:7" x14ac:dyDescent="0.25">
      <c r="A1" s="1" t="s">
        <v>0</v>
      </c>
      <c r="B1" s="2">
        <v>2024</v>
      </c>
    </row>
    <row r="2" spans="1:7" x14ac:dyDescent="0.25">
      <c r="A2" s="3" t="s">
        <v>1</v>
      </c>
      <c r="B2" s="3" t="s">
        <v>17</v>
      </c>
    </row>
    <row r="4" spans="1:7" x14ac:dyDescent="0.25">
      <c r="A4" s="4" t="s">
        <v>3</v>
      </c>
      <c r="B4" s="4" t="s">
        <v>4</v>
      </c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7">
        <v>8676256.9000030737</v>
      </c>
      <c r="C6" s="7">
        <v>325707.03000000224</v>
      </c>
      <c r="D6" s="7">
        <v>637069.11999998463</v>
      </c>
      <c r="E6" s="7">
        <v>120929.8100000016</v>
      </c>
      <c r="F6" s="7">
        <v>3925623.3899999619</v>
      </c>
      <c r="G6" s="7">
        <v>13685586.250003025</v>
      </c>
    </row>
    <row r="7" spans="1:7" x14ac:dyDescent="0.25">
      <c r="A7" s="6" t="s">
        <v>13</v>
      </c>
      <c r="B7" s="7">
        <v>3603824.3600003473</v>
      </c>
      <c r="C7" s="7">
        <v>174263.23999999903</v>
      </c>
      <c r="D7" s="7">
        <v>286553.10999999533</v>
      </c>
      <c r="E7" s="7">
        <v>47062.420000000391</v>
      </c>
      <c r="F7" s="7">
        <v>1454392.7599999793</v>
      </c>
      <c r="G7" s="7">
        <v>5566095.890000321</v>
      </c>
    </row>
    <row r="8" spans="1:7" x14ac:dyDescent="0.25">
      <c r="A8" s="6" t="s">
        <v>14</v>
      </c>
      <c r="B8" s="7">
        <v>11759118.290000046</v>
      </c>
      <c r="C8" s="7">
        <v>406158.46000000415</v>
      </c>
      <c r="D8" s="7">
        <v>658557.5299999495</v>
      </c>
      <c r="E8" s="7">
        <v>132923.0700000019</v>
      </c>
      <c r="F8" s="7">
        <v>5283205.7399998112</v>
      </c>
      <c r="G8" s="7">
        <v>18239963.089999814</v>
      </c>
    </row>
    <row r="9" spans="1:7" x14ac:dyDescent="0.25">
      <c r="A9" s="6" t="s">
        <v>15</v>
      </c>
      <c r="B9" s="7">
        <v>288671.69000000402</v>
      </c>
      <c r="C9" s="7">
        <v>9963.5500000000065</v>
      </c>
      <c r="D9" s="7">
        <v>19993.14</v>
      </c>
      <c r="E9" s="7">
        <v>3425.0600000000013</v>
      </c>
      <c r="F9" s="7">
        <v>169749.01000000021</v>
      </c>
      <c r="G9" s="7">
        <v>491802.45000000426</v>
      </c>
    </row>
    <row r="10" spans="1:7" x14ac:dyDescent="0.25">
      <c r="A10" s="8" t="s">
        <v>11</v>
      </c>
      <c r="B10" s="9">
        <v>24327871.240003474</v>
      </c>
      <c r="C10" s="9">
        <v>916092.2800000055</v>
      </c>
      <c r="D10" s="9">
        <v>1602172.8999999294</v>
      </c>
      <c r="E10" s="9">
        <v>304340.36000000389</v>
      </c>
      <c r="F10" s="9">
        <v>10832970.899999751</v>
      </c>
      <c r="G10" s="9">
        <v>37983447.680003166</v>
      </c>
    </row>
    <row r="12" spans="1:7" x14ac:dyDescent="0.25">
      <c r="A12" s="4" t="s">
        <v>16</v>
      </c>
      <c r="B12" s="4" t="s">
        <v>4</v>
      </c>
      <c r="C12" s="4"/>
      <c r="D12" s="4"/>
      <c r="E12" s="4"/>
      <c r="F12" s="4"/>
      <c r="G12" s="4"/>
    </row>
    <row r="13" spans="1:7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7" x14ac:dyDescent="0.25">
      <c r="A14" s="6" t="s">
        <v>12</v>
      </c>
      <c r="B14" s="10">
        <f>B6/108.2*4</f>
        <v>320748.86876166629</v>
      </c>
      <c r="C14" s="10">
        <f>C6/90.52*4</f>
        <v>14392.71011931075</v>
      </c>
      <c r="D14" s="10">
        <f>D6/36.49*4</f>
        <v>69834.926829266609</v>
      </c>
      <c r="E14" s="10">
        <f>E6/40.48*4</f>
        <v>11949.585968379606</v>
      </c>
      <c r="F14" s="10">
        <f>F6/144.84*4</f>
        <v>108412.68682684236</v>
      </c>
      <c r="G14" s="10">
        <f>SUM(B14:F14)</f>
        <v>525338.7785054656</v>
      </c>
    </row>
    <row r="15" spans="1:7" x14ac:dyDescent="0.25">
      <c r="A15" s="6" t="s">
        <v>13</v>
      </c>
      <c r="B15" s="10">
        <f>B7/108.2*4</f>
        <v>133228.25730130673</v>
      </c>
      <c r="C15" s="10">
        <f>C7/90.52*4</f>
        <v>7700.5408749447215</v>
      </c>
      <c r="D15" s="10">
        <f>D7/36.49*4</f>
        <v>31411.68648944865</v>
      </c>
      <c r="E15" s="10">
        <f>E7/40.48*4</f>
        <v>4650.4367588933201</v>
      </c>
      <c r="F15" s="10">
        <f>F7/144.84*4</f>
        <v>40165.500138082833</v>
      </c>
      <c r="G15" s="10">
        <f t="shared" ref="G15:G17" si="0">SUM(B15:F15)</f>
        <v>217156.42156267623</v>
      </c>
    </row>
    <row r="16" spans="1:7" x14ac:dyDescent="0.25">
      <c r="A16" s="6" t="s">
        <v>14</v>
      </c>
      <c r="B16" s="10">
        <f>B8/108.2*4</f>
        <v>434717.86654343974</v>
      </c>
      <c r="C16" s="10">
        <f>C8/90.52*4</f>
        <v>17947.788775961297</v>
      </c>
      <c r="D16" s="10">
        <f>D8/36.49*4</f>
        <v>72190.466429153137</v>
      </c>
      <c r="E16" s="10">
        <f>E8/40.48*4</f>
        <v>13134.690711462639</v>
      </c>
      <c r="F16" s="10">
        <f>F8/144.84*4</f>
        <v>145904.60480529719</v>
      </c>
      <c r="G16" s="10">
        <f t="shared" si="0"/>
        <v>683895.41726531403</v>
      </c>
    </row>
    <row r="17" spans="1:7" x14ac:dyDescent="0.25">
      <c r="A17" s="6" t="s">
        <v>15</v>
      </c>
      <c r="B17" s="10">
        <f>B9/108.2*4</f>
        <v>10671.781515711793</v>
      </c>
      <c r="C17" s="10">
        <f>C9/90.52*4</f>
        <v>440.28060097216115</v>
      </c>
      <c r="D17" s="10">
        <f>D9/36.49*4</f>
        <v>2191.6294875308304</v>
      </c>
      <c r="E17" s="10">
        <f>E9/40.48*4</f>
        <v>338.44466403162073</v>
      </c>
      <c r="F17" s="10">
        <f>F9/144.84*4</f>
        <v>4687.9041701187571</v>
      </c>
      <c r="G17" s="10">
        <f t="shared" si="0"/>
        <v>18330.040438365162</v>
      </c>
    </row>
    <row r="18" spans="1:7" x14ac:dyDescent="0.25">
      <c r="A18" s="8" t="s">
        <v>11</v>
      </c>
      <c r="B18" s="11">
        <f>SUM(B14:B17)</f>
        <v>899366.77412212465</v>
      </c>
      <c r="C18" s="11">
        <f t="shared" ref="C18:G18" si="1">SUM(C14:C17)</f>
        <v>40481.320371188929</v>
      </c>
      <c r="D18" s="11">
        <f t="shared" si="1"/>
        <v>175628.70923539923</v>
      </c>
      <c r="E18" s="11">
        <f t="shared" si="1"/>
        <v>30073.158102767182</v>
      </c>
      <c r="F18" s="11">
        <f t="shared" si="1"/>
        <v>299170.6959403411</v>
      </c>
      <c r="G18" s="11">
        <f t="shared" si="1"/>
        <v>1444720.6577718211</v>
      </c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8215B-98EB-49E6-B6AB-B11440141282}">
  <dimension ref="A1:G18"/>
  <sheetViews>
    <sheetView workbookViewId="0">
      <selection activeCell="C6" sqref="C6"/>
    </sheetView>
  </sheetViews>
  <sheetFormatPr defaultRowHeight="15" x14ac:dyDescent="0.25"/>
  <cols>
    <col min="1" max="1" width="15.5703125" bestFit="1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4.5703125" customWidth="1"/>
    <col min="8" max="8" width="11.42578125" bestFit="1" customWidth="1"/>
    <col min="9" max="9" width="18" bestFit="1" customWidth="1"/>
    <col min="10" max="10" width="23" bestFit="1" customWidth="1"/>
    <col min="11" max="11" width="12" bestFit="1" customWidth="1"/>
    <col min="12" max="12" width="25" bestFit="1" customWidth="1"/>
    <col min="13" max="13" width="9" bestFit="1" customWidth="1"/>
    <col min="14" max="14" width="24.85546875" bestFit="1" customWidth="1"/>
    <col min="15" max="15" width="12.28515625" bestFit="1" customWidth="1"/>
    <col min="16" max="16" width="12" bestFit="1" customWidth="1"/>
    <col min="17" max="18" width="20.28515625" bestFit="1" customWidth="1"/>
    <col min="19" max="19" width="11" bestFit="1" customWidth="1"/>
    <col min="20" max="20" width="18.5703125" bestFit="1" customWidth="1"/>
    <col min="21" max="21" width="8" bestFit="1" customWidth="1"/>
    <col min="22" max="22" width="32.85546875" bestFit="1" customWidth="1"/>
    <col min="23" max="23" width="38.42578125" bestFit="1" customWidth="1"/>
    <col min="24" max="24" width="40" bestFit="1" customWidth="1"/>
    <col min="25" max="25" width="24.85546875" bestFit="1" customWidth="1"/>
    <col min="26" max="26" width="22.7109375" bestFit="1" customWidth="1"/>
    <col min="27" max="27" width="15.5703125" bestFit="1" customWidth="1"/>
    <col min="28" max="28" width="14.85546875" bestFit="1" customWidth="1"/>
    <col min="29" max="29" width="33.140625" bestFit="1" customWidth="1"/>
    <col min="30" max="30" width="8.7109375" bestFit="1" customWidth="1"/>
    <col min="31" max="31" width="10" bestFit="1" customWidth="1"/>
    <col min="32" max="32" width="12" bestFit="1" customWidth="1"/>
  </cols>
  <sheetData>
    <row r="1" spans="1:7" x14ac:dyDescent="0.25">
      <c r="A1" s="1" t="s">
        <v>0</v>
      </c>
      <c r="B1" s="2">
        <v>2024</v>
      </c>
    </row>
    <row r="2" spans="1:7" x14ac:dyDescent="0.25">
      <c r="A2" s="3" t="s">
        <v>1</v>
      </c>
      <c r="B2" s="3" t="s">
        <v>18</v>
      </c>
    </row>
    <row r="4" spans="1:7" x14ac:dyDescent="0.25">
      <c r="A4" s="4" t="s">
        <v>3</v>
      </c>
      <c r="B4" s="4" t="s">
        <v>4</v>
      </c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7">
        <v>9638022.3100026008</v>
      </c>
      <c r="C6" s="7">
        <v>304203.28000000026</v>
      </c>
      <c r="D6" s="7">
        <v>628552.86999999022</v>
      </c>
      <c r="E6" s="7">
        <v>133196.02000000156</v>
      </c>
      <c r="F6" s="7">
        <v>4073776.7199999434</v>
      </c>
      <c r="G6" s="7">
        <v>14777751.200002534</v>
      </c>
    </row>
    <row r="7" spans="1:7" x14ac:dyDescent="0.25">
      <c r="A7" s="6" t="s">
        <v>13</v>
      </c>
      <c r="B7" s="7">
        <v>3870934.8200004427</v>
      </c>
      <c r="C7" s="7">
        <v>183111.59999999829</v>
      </c>
      <c r="D7" s="7">
        <v>291486.72999999643</v>
      </c>
      <c r="E7" s="7">
        <v>52600.600000000479</v>
      </c>
      <c r="F7" s="7">
        <v>1525752.1199999889</v>
      </c>
      <c r="G7" s="7">
        <v>5923885.8700004267</v>
      </c>
    </row>
    <row r="8" spans="1:7" x14ac:dyDescent="0.25">
      <c r="A8" s="6" t="s">
        <v>14</v>
      </c>
      <c r="B8" s="7">
        <v>12688262.219999617</v>
      </c>
      <c r="C8" s="7">
        <v>454015.25000000402</v>
      </c>
      <c r="D8" s="7">
        <v>668870.03000000038</v>
      </c>
      <c r="E8" s="7">
        <v>127344.57000000162</v>
      </c>
      <c r="F8" s="7">
        <v>6024562.1999997478</v>
      </c>
      <c r="G8" s="7">
        <v>19963054.26999937</v>
      </c>
    </row>
    <row r="9" spans="1:7" x14ac:dyDescent="0.25">
      <c r="A9" s="6" t="s">
        <v>15</v>
      </c>
      <c r="B9" s="7">
        <v>255605.94000000384</v>
      </c>
      <c r="C9" s="7">
        <v>10482.850000000004</v>
      </c>
      <c r="D9" s="7">
        <v>10690.190000000004</v>
      </c>
      <c r="E9" s="7">
        <v>927.5200000000001</v>
      </c>
      <c r="F9" s="7">
        <v>109088.2399999998</v>
      </c>
      <c r="G9" s="7">
        <v>386794.74000000366</v>
      </c>
    </row>
    <row r="10" spans="1:7" x14ac:dyDescent="0.25">
      <c r="A10" s="8" t="s">
        <v>11</v>
      </c>
      <c r="B10" s="9">
        <v>26452825.290002666</v>
      </c>
      <c r="C10" s="9">
        <v>951812.98000000254</v>
      </c>
      <c r="D10" s="9">
        <v>1599599.8199999868</v>
      </c>
      <c r="E10" s="9">
        <v>314068.71000000369</v>
      </c>
      <c r="F10" s="9">
        <v>11733179.279999681</v>
      </c>
      <c r="G10" s="9">
        <v>41051486.08000233</v>
      </c>
    </row>
    <row r="12" spans="1:7" x14ac:dyDescent="0.25">
      <c r="A12" s="4" t="s">
        <v>16</v>
      </c>
      <c r="B12" s="4" t="s">
        <v>4</v>
      </c>
      <c r="C12" s="4"/>
      <c r="D12" s="4"/>
      <c r="E12" s="4"/>
      <c r="F12" s="4"/>
      <c r="G12" s="4"/>
    </row>
    <row r="13" spans="1:7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7" x14ac:dyDescent="0.25">
      <c r="A14" s="6" t="s">
        <v>12</v>
      </c>
      <c r="B14" s="10">
        <f>B6/108.2*4</f>
        <v>356303.96709806286</v>
      </c>
      <c r="C14" s="10">
        <f>C6/90.52*4</f>
        <v>13442.478126380922</v>
      </c>
      <c r="D14" s="10">
        <f>D6/36.49*4</f>
        <v>68901.383392709249</v>
      </c>
      <c r="E14" s="10">
        <f>E6/40.48*4</f>
        <v>13161.662055336124</v>
      </c>
      <c r="F14" s="10">
        <f>F6/144.84*4</f>
        <v>112504.19000276011</v>
      </c>
      <c r="G14" s="10">
        <f>SUM(B14:F14)</f>
        <v>564313.68067524931</v>
      </c>
    </row>
    <row r="15" spans="1:7" x14ac:dyDescent="0.25">
      <c r="A15" s="6" t="s">
        <v>13</v>
      </c>
      <c r="B15" s="10">
        <f>B7/108.2*4</f>
        <v>143102.95083180934</v>
      </c>
      <c r="C15" s="10">
        <f>C7/90.52*4</f>
        <v>8091.5422006185727</v>
      </c>
      <c r="D15" s="10">
        <f>D7/36.49*4</f>
        <v>31952.50534392945</v>
      </c>
      <c r="E15" s="10">
        <f>E7/40.48*4</f>
        <v>5197.6877470356212</v>
      </c>
      <c r="F15" s="10">
        <f>F7/144.84*4</f>
        <v>42136.208782104084</v>
      </c>
      <c r="G15" s="10">
        <f t="shared" ref="G15:G17" si="0">SUM(B15:F15)</f>
        <v>230480.89490549706</v>
      </c>
    </row>
    <row r="16" spans="1:7" x14ac:dyDescent="0.25">
      <c r="A16" s="6" t="s">
        <v>14</v>
      </c>
      <c r="B16" s="10">
        <f>B8/108.2*4</f>
        <v>469066.99519407086</v>
      </c>
      <c r="C16" s="10">
        <f>C8/90.52*4</f>
        <v>20062.538665488468</v>
      </c>
      <c r="D16" s="10">
        <f>D8/36.49*4</f>
        <v>73320.913126884116</v>
      </c>
      <c r="E16" s="10">
        <f>E8/40.48*4</f>
        <v>12583.455533597</v>
      </c>
      <c r="F16" s="10">
        <f>F8/144.84*4</f>
        <v>166378.40927919766</v>
      </c>
      <c r="G16" s="10">
        <f t="shared" si="0"/>
        <v>741412.3117992382</v>
      </c>
    </row>
    <row r="17" spans="1:7" x14ac:dyDescent="0.25">
      <c r="A17" s="6" t="s">
        <v>15</v>
      </c>
      <c r="B17" s="10">
        <f>B9/108.2*4</f>
        <v>9449.3878003698283</v>
      </c>
      <c r="C17" s="10">
        <f>C9/90.52*4</f>
        <v>463.22801590808683</v>
      </c>
      <c r="D17" s="10">
        <f>D9/36.49*4</f>
        <v>1171.8487256782685</v>
      </c>
      <c r="E17" s="10">
        <f>E9/40.48*4</f>
        <v>91.652173913043498</v>
      </c>
      <c r="F17" s="10">
        <f>F9/144.84*4</f>
        <v>3012.6550676608617</v>
      </c>
      <c r="G17" s="10">
        <f t="shared" si="0"/>
        <v>14188.77178353009</v>
      </c>
    </row>
    <row r="18" spans="1:7" x14ac:dyDescent="0.25">
      <c r="A18" s="8" t="s">
        <v>11</v>
      </c>
      <c r="B18" s="11">
        <f>SUM(B14:B17)</f>
        <v>977923.30092431291</v>
      </c>
      <c r="C18" s="11">
        <f t="shared" ref="C18:G18" si="1">SUM(C14:C17)</f>
        <v>42059.787008396044</v>
      </c>
      <c r="D18" s="11">
        <f t="shared" si="1"/>
        <v>175346.6505892011</v>
      </c>
      <c r="E18" s="11">
        <f t="shared" si="1"/>
        <v>31034.457509881791</v>
      </c>
      <c r="F18" s="11">
        <f t="shared" si="1"/>
        <v>324031.4631317227</v>
      </c>
      <c r="G18" s="11">
        <f t="shared" si="1"/>
        <v>1550395.6591635146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E0C4-4A30-4DD4-8E3E-D27C9209A3DC}">
  <dimension ref="A1:G18"/>
  <sheetViews>
    <sheetView workbookViewId="0">
      <selection activeCell="C6" sqref="C6"/>
    </sheetView>
  </sheetViews>
  <sheetFormatPr defaultRowHeight="15" x14ac:dyDescent="0.25"/>
  <cols>
    <col min="1" max="1" width="15.5703125" bestFit="1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6.5703125" customWidth="1"/>
    <col min="8" max="8" width="21.7109375" bestFit="1" customWidth="1"/>
    <col min="9" max="9" width="23.7109375" bestFit="1" customWidth="1"/>
    <col min="10" max="10" width="24.7109375" bestFit="1" customWidth="1"/>
    <col min="11" max="11" width="24.140625" bestFit="1" customWidth="1"/>
    <col min="12" max="12" width="16.5703125" bestFit="1" customWidth="1"/>
    <col min="13" max="13" width="22.5703125" bestFit="1" customWidth="1"/>
    <col min="14" max="14" width="23.28515625" bestFit="1" customWidth="1"/>
    <col min="15" max="15" width="10" bestFit="1" customWidth="1"/>
    <col min="16" max="16" width="8" bestFit="1" customWidth="1"/>
    <col min="17" max="17" width="22.5703125" bestFit="1" customWidth="1"/>
    <col min="18" max="18" width="22" bestFit="1" customWidth="1"/>
    <col min="19" max="19" width="11.42578125" bestFit="1" customWidth="1"/>
    <col min="20" max="20" width="18" bestFit="1" customWidth="1"/>
    <col min="21" max="21" width="23" bestFit="1" customWidth="1"/>
    <col min="22" max="22" width="12" bestFit="1" customWidth="1"/>
    <col min="23" max="23" width="25" bestFit="1" customWidth="1"/>
    <col min="24" max="24" width="9" bestFit="1" customWidth="1"/>
    <col min="25" max="25" width="24.85546875" bestFit="1" customWidth="1"/>
    <col min="26" max="26" width="12.28515625" bestFit="1" customWidth="1"/>
    <col min="27" max="27" width="12" bestFit="1" customWidth="1"/>
    <col min="28" max="29" width="20.28515625" bestFit="1" customWidth="1"/>
    <col min="30" max="30" width="11" bestFit="1" customWidth="1"/>
    <col min="31" max="31" width="18.5703125" bestFit="1" customWidth="1"/>
    <col min="32" max="32" width="8" bestFit="1" customWidth="1"/>
    <col min="33" max="33" width="32.85546875" bestFit="1" customWidth="1"/>
    <col min="34" max="34" width="38.42578125" bestFit="1" customWidth="1"/>
    <col min="35" max="35" width="40" bestFit="1" customWidth="1"/>
    <col min="36" max="36" width="24.85546875" bestFit="1" customWidth="1"/>
    <col min="37" max="37" width="22.7109375" bestFit="1" customWidth="1"/>
    <col min="38" max="38" width="15.5703125" bestFit="1" customWidth="1"/>
    <col min="39" max="39" width="14.85546875" bestFit="1" customWidth="1"/>
    <col min="40" max="40" width="33.140625" bestFit="1" customWidth="1"/>
    <col min="41" max="41" width="8.7109375" bestFit="1" customWidth="1"/>
    <col min="42" max="42" width="10" bestFit="1" customWidth="1"/>
    <col min="43" max="43" width="12" bestFit="1" customWidth="1"/>
  </cols>
  <sheetData>
    <row r="1" spans="1:7" x14ac:dyDescent="0.25">
      <c r="A1" s="1" t="s">
        <v>0</v>
      </c>
      <c r="B1" s="2">
        <v>2024</v>
      </c>
    </row>
    <row r="2" spans="1:7" x14ac:dyDescent="0.25">
      <c r="A2" s="3" t="s">
        <v>1</v>
      </c>
      <c r="B2" s="3" t="s">
        <v>19</v>
      </c>
    </row>
    <row r="4" spans="1:7" x14ac:dyDescent="0.25">
      <c r="A4" s="4" t="s">
        <v>3</v>
      </c>
      <c r="B4" s="4" t="s">
        <v>4</v>
      </c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7">
        <v>9298729.3200024925</v>
      </c>
      <c r="C6" s="7">
        <v>299672.91000000079</v>
      </c>
      <c r="D6" s="7">
        <v>736284.66999997036</v>
      </c>
      <c r="E6" s="7">
        <v>153064.52000000246</v>
      </c>
      <c r="F6" s="7">
        <v>4295047.1999999061</v>
      </c>
      <c r="G6" s="7">
        <v>14782798.620002372</v>
      </c>
    </row>
    <row r="7" spans="1:7" x14ac:dyDescent="0.25">
      <c r="A7" s="6" t="s">
        <v>13</v>
      </c>
      <c r="B7" s="7">
        <v>4482548.1200009426</v>
      </c>
      <c r="C7" s="7">
        <v>178215.75999999847</v>
      </c>
      <c r="D7" s="7">
        <v>339084.6099999813</v>
      </c>
      <c r="E7" s="7">
        <v>63359.600000000777</v>
      </c>
      <c r="F7" s="7">
        <v>1885051.5599999614</v>
      </c>
      <c r="G7" s="7">
        <v>6948259.6500008851</v>
      </c>
    </row>
    <row r="8" spans="1:7" x14ac:dyDescent="0.25">
      <c r="A8" s="6" t="s">
        <v>14</v>
      </c>
      <c r="B8" s="7">
        <v>12038964.889998445</v>
      </c>
      <c r="C8" s="7">
        <v>393388.27000000316</v>
      </c>
      <c r="D8" s="7">
        <v>754254.17999998573</v>
      </c>
      <c r="E8" s="7">
        <v>129485.16000000188</v>
      </c>
      <c r="F8" s="7">
        <v>5621905.2199997539</v>
      </c>
      <c r="G8" s="7">
        <v>18937997.719998192</v>
      </c>
    </row>
    <row r="9" spans="1:7" x14ac:dyDescent="0.25">
      <c r="A9" s="6" t="s">
        <v>15</v>
      </c>
      <c r="B9" s="7">
        <v>254525.61000000421</v>
      </c>
      <c r="C9" s="7">
        <v>17009.070000000014</v>
      </c>
      <c r="D9" s="7">
        <v>8551.6000000000076</v>
      </c>
      <c r="E9" s="7">
        <v>2407.8599999999992</v>
      </c>
      <c r="F9" s="7">
        <v>85657.289999999804</v>
      </c>
      <c r="G9" s="7">
        <v>368151.43000000407</v>
      </c>
    </row>
    <row r="10" spans="1:7" x14ac:dyDescent="0.25">
      <c r="A10" s="8" t="s">
        <v>11</v>
      </c>
      <c r="B10" s="9">
        <v>26074767.940001886</v>
      </c>
      <c r="C10" s="9">
        <v>888286.01000000245</v>
      </c>
      <c r="D10" s="9">
        <v>1838175.0599999374</v>
      </c>
      <c r="E10" s="9">
        <v>348317.14000000514</v>
      </c>
      <c r="F10" s="9">
        <v>11887661.26999962</v>
      </c>
      <c r="G10" s="9">
        <v>41037207.420001462</v>
      </c>
    </row>
    <row r="12" spans="1:7" x14ac:dyDescent="0.25">
      <c r="A12" s="4" t="s">
        <v>16</v>
      </c>
      <c r="B12" s="4" t="s">
        <v>4</v>
      </c>
      <c r="C12" s="4"/>
      <c r="D12" s="4"/>
      <c r="E12" s="4"/>
      <c r="F12" s="4"/>
      <c r="G12" s="4"/>
    </row>
    <row r="13" spans="1:7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7" x14ac:dyDescent="0.25">
      <c r="A14" s="6" t="s">
        <v>12</v>
      </c>
      <c r="B14" s="10">
        <f>B6/108.2*4</f>
        <v>343760.78817014757</v>
      </c>
      <c r="C14" s="10">
        <f>C6/90.52*4</f>
        <v>13242.285019885143</v>
      </c>
      <c r="D14" s="10">
        <f>D6/36.49*4</f>
        <v>80710.843518769019</v>
      </c>
      <c r="E14" s="10">
        <f>E6/40.48*4</f>
        <v>15124.952569170206</v>
      </c>
      <c r="F14" s="10">
        <f>F6/144.84*4</f>
        <v>118614.94614747047</v>
      </c>
      <c r="G14" s="10">
        <f>SUM(B14:F14)</f>
        <v>571453.81542544242</v>
      </c>
    </row>
    <row r="15" spans="1:7" x14ac:dyDescent="0.25">
      <c r="A15" s="6" t="s">
        <v>13</v>
      </c>
      <c r="B15" s="10">
        <f>B7/108.2*4</f>
        <v>165713.42402960971</v>
      </c>
      <c r="C15" s="10">
        <f>C7/90.52*4</f>
        <v>7875.1992929738608</v>
      </c>
      <c r="D15" s="10">
        <f>D7/36.49*4</f>
        <v>37170.140860507679</v>
      </c>
      <c r="E15" s="10">
        <f>E7/40.48*4</f>
        <v>6260.8300395257693</v>
      </c>
      <c r="F15" s="10">
        <f>F7/144.84*4</f>
        <v>52058.86661143224</v>
      </c>
      <c r="G15" s="10">
        <f t="shared" ref="G15:G17" si="0">SUM(B15:F15)</f>
        <v>269078.46083404927</v>
      </c>
    </row>
    <row r="16" spans="1:7" x14ac:dyDescent="0.25">
      <c r="A16" s="6" t="s">
        <v>14</v>
      </c>
      <c r="B16" s="10">
        <f>B8/108.2*4</f>
        <v>445063.39704245637</v>
      </c>
      <c r="C16" s="10">
        <f>C8/90.52*4</f>
        <v>17383.485196641766</v>
      </c>
      <c r="D16" s="10">
        <f>D8/36.49*4</f>
        <v>82680.644560151894</v>
      </c>
      <c r="E16" s="10">
        <f>E8/40.48*4</f>
        <v>12794.976284585167</v>
      </c>
      <c r="F16" s="10">
        <f>F8/144.84*4</f>
        <v>155258.36012150659</v>
      </c>
      <c r="G16" s="10">
        <f t="shared" si="0"/>
        <v>713180.86320534186</v>
      </c>
    </row>
    <row r="17" spans="1:7" x14ac:dyDescent="0.25">
      <c r="A17" s="6" t="s">
        <v>15</v>
      </c>
      <c r="B17" s="10">
        <f>B9/108.2*4</f>
        <v>9409.449537892946</v>
      </c>
      <c r="C17" s="10">
        <f>C9/90.52*4</f>
        <v>751.61599646487025</v>
      </c>
      <c r="D17" s="10">
        <f>D9/36.49*4</f>
        <v>937.41847081392245</v>
      </c>
      <c r="E17" s="10">
        <f>E9/40.48*4</f>
        <v>237.93083003952563</v>
      </c>
      <c r="F17" s="10">
        <f>F9/144.84*4</f>
        <v>2365.5700082849985</v>
      </c>
      <c r="G17" s="10">
        <f t="shared" si="0"/>
        <v>13701.984843496262</v>
      </c>
    </row>
    <row r="18" spans="1:7" x14ac:dyDescent="0.25">
      <c r="A18" s="8" t="s">
        <v>11</v>
      </c>
      <c r="B18" s="11">
        <f>SUM(B14:B17)</f>
        <v>963947.0587801066</v>
      </c>
      <c r="C18" s="11">
        <f t="shared" ref="C18:G18" si="1">SUM(C14:C17)</f>
        <v>39252.585505965639</v>
      </c>
      <c r="D18" s="11">
        <f t="shared" si="1"/>
        <v>201499.04741024252</v>
      </c>
      <c r="E18" s="11">
        <f t="shared" si="1"/>
        <v>34418.689723320669</v>
      </c>
      <c r="F18" s="11">
        <f t="shared" si="1"/>
        <v>328297.74288869428</v>
      </c>
      <c r="G18" s="11">
        <f t="shared" si="1"/>
        <v>1567415.1243083298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8518C-85BB-4ED9-A32F-3BEC2ECCB990}">
  <dimension ref="A1:G16"/>
  <sheetViews>
    <sheetView zoomScale="160" zoomScaleNormal="160" workbookViewId="0">
      <selection activeCell="B18" sqref="B18"/>
    </sheetView>
  </sheetViews>
  <sheetFormatPr defaultRowHeight="15" x14ac:dyDescent="0.25"/>
  <cols>
    <col min="1" max="7" width="18.7109375" customWidth="1"/>
  </cols>
  <sheetData>
    <row r="1" spans="1:7" x14ac:dyDescent="0.25">
      <c r="A1" s="22" t="s">
        <v>0</v>
      </c>
      <c r="B1" s="26">
        <v>2024</v>
      </c>
      <c r="C1" s="23" t="s">
        <v>20</v>
      </c>
    </row>
    <row r="2" spans="1:7" x14ac:dyDescent="0.25">
      <c r="A2" s="22" t="s">
        <v>1</v>
      </c>
      <c r="B2" s="22" t="s">
        <v>21</v>
      </c>
    </row>
    <row r="4" spans="1:7" s="23" customFormat="1" x14ac:dyDescent="0.25">
      <c r="A4" s="22" t="s">
        <v>22</v>
      </c>
      <c r="B4" s="27" t="s">
        <v>6</v>
      </c>
      <c r="C4" s="27" t="s">
        <v>7</v>
      </c>
      <c r="D4" s="27" t="s">
        <v>8</v>
      </c>
      <c r="E4" s="27" t="s">
        <v>9</v>
      </c>
      <c r="F4" s="27" t="s">
        <v>10</v>
      </c>
      <c r="G4" s="27" t="s">
        <v>11</v>
      </c>
    </row>
    <row r="5" spans="1:7" x14ac:dyDescent="0.25">
      <c r="A5" t="s">
        <v>12</v>
      </c>
      <c r="B5" s="28">
        <f>SUM('[1]FY24 Q1'!B5+'[1]FY24 Q2'!B5,'[1]FY24 Q3'!B5,'[1]FY24 Q4'!B5)</f>
        <v>36179829.730008066</v>
      </c>
      <c r="C5" s="28">
        <f>SUM('[1]FY24 Q1'!C5+'[1]FY24 Q2'!C5,'[1]FY24 Q3'!C5,'[1]FY24 Q4'!C5)</f>
        <v>1271996.440000009</v>
      </c>
      <c r="D5" s="28">
        <f>SUM('[1]FY24 Q1'!D5+'[1]FY24 Q2'!D5,'[1]FY24 Q3'!D5,'[1]FY24 Q4'!D5)</f>
        <v>2627031.0699998206</v>
      </c>
      <c r="E5" s="28">
        <f>SUM('[1]FY24 Q1'!E5+'[1]FY24 Q2'!E5,'[1]FY24 Q3'!E5,'[1]FY24 Q4'!E5)</f>
        <v>529857.93000000715</v>
      </c>
      <c r="F5" s="28">
        <f>SUM('[1]FY24 Q1'!F5+'[1]FY24 Q2'!F5,'[1]FY24 Q3'!F5,'[1]FY24 Q4'!F5)</f>
        <v>16467187.60999953</v>
      </c>
      <c r="G5" s="28">
        <f>SUM(B5:F5)</f>
        <v>57075902.780007437</v>
      </c>
    </row>
    <row r="6" spans="1:7" x14ac:dyDescent="0.25">
      <c r="A6" t="s">
        <v>13</v>
      </c>
      <c r="B6" s="28">
        <f>SUM('[1]FY24 Q1'!B6+'[1]FY24 Q2'!B6,'[1]FY24 Q3'!B6,'[1]FY24 Q4'!B6)</f>
        <v>15873193.900002625</v>
      </c>
      <c r="C6" s="28">
        <f>SUM('[1]FY24 Q1'!C6+'[1]FY24 Q2'!C6,'[1]FY24 Q3'!C6,'[1]FY24 Q4'!C6)</f>
        <v>685575.95999999507</v>
      </c>
      <c r="D6" s="28">
        <f>SUM('[1]FY24 Q1'!D6+'[1]FY24 Q2'!D6,'[1]FY24 Q3'!D6,'[1]FY24 Q4'!D6)</f>
        <v>1233095.7599999583</v>
      </c>
      <c r="E6" s="28">
        <f>SUM('[1]FY24 Q1'!E6+'[1]FY24 Q2'!E6,'[1]FY24 Q3'!E6,'[1]FY24 Q4'!E6)</f>
        <v>223238.19000000221</v>
      </c>
      <c r="F6" s="28">
        <f>SUM('[1]FY24 Q1'!F6+'[1]FY24 Q2'!F6,'[1]FY24 Q3'!F6,'[1]FY24 Q4'!F6)</f>
        <v>6461207.2199998945</v>
      </c>
      <c r="G6" s="28">
        <f t="shared" ref="G6:G8" si="0">SUM(B6:F6)</f>
        <v>24476311.030002475</v>
      </c>
    </row>
    <row r="7" spans="1:7" x14ac:dyDescent="0.25">
      <c r="A7" t="s">
        <v>14</v>
      </c>
      <c r="B7" s="28">
        <f>SUM('[1]FY24 Q1'!B7+'[1]FY24 Q2'!B7,'[1]FY24 Q3'!B7,'[1]FY24 Q4'!B7)</f>
        <v>48375865.32998579</v>
      </c>
      <c r="C7" s="28">
        <f>SUM('[1]FY24 Q1'!C7+'[1]FY24 Q2'!C7,'[1]FY24 Q3'!C7,'[1]FY24 Q4'!C7)</f>
        <v>1705575.7800000389</v>
      </c>
      <c r="D7" s="28">
        <f>SUM('[1]FY24 Q1'!D7+'[1]FY24 Q2'!D7,'[1]FY24 Q3'!D7,'[1]FY24 Q4'!D7)</f>
        <v>2919241.3299998795</v>
      </c>
      <c r="E7" s="28">
        <f>SUM('[1]FY24 Q1'!E7+'[1]FY24 Q2'!E7,'[1]FY24 Q3'!E7,'[1]FY24 Q4'!E7)</f>
        <v>518828.34000000643</v>
      </c>
      <c r="F7" s="28">
        <f>SUM('[1]FY24 Q1'!F7+'[1]FY24 Q2'!F7,'[1]FY24 Q3'!F7,'[1]FY24 Q4'!F7)</f>
        <v>22753998.339996498</v>
      </c>
      <c r="G7" s="28">
        <f t="shared" si="0"/>
        <v>76273509.119982213</v>
      </c>
    </row>
    <row r="8" spans="1:7" x14ac:dyDescent="0.25">
      <c r="A8" t="s">
        <v>15</v>
      </c>
      <c r="B8" s="28">
        <f>SUM('[1]FY24 Q1'!B8+'[1]FY24 Q2'!B8,'[1]FY24 Q3'!B8,'[1]FY24 Q4'!B8)</f>
        <v>1065739.310000014</v>
      </c>
      <c r="C8" s="28">
        <f>SUM('[1]FY24 Q1'!C8+'[1]FY24 Q2'!C8,'[1]FY24 Q3'!C8,'[1]FY24 Q4'!C8)</f>
        <v>48282.310000000034</v>
      </c>
      <c r="D8" s="28">
        <f>SUM('[1]FY24 Q1'!D8+'[1]FY24 Q2'!D8,'[1]FY24 Q3'!D8,'[1]FY24 Q4'!D8)</f>
        <v>52656.619999999944</v>
      </c>
      <c r="E8" s="28">
        <f>SUM('[1]FY24 Q1'!E8+'[1]FY24 Q2'!E8,'[1]FY24 Q3'!E8,'[1]FY24 Q4'!E8)</f>
        <v>9179.26</v>
      </c>
      <c r="F8" s="28">
        <f>SUM('[1]FY24 Q1'!F8+'[1]FY24 Q2'!F8,'[1]FY24 Q3'!F8,'[1]FY24 Q4'!F8)</f>
        <v>442968.19999999955</v>
      </c>
      <c r="G8" s="28">
        <f t="shared" si="0"/>
        <v>1618825.7000000135</v>
      </c>
    </row>
    <row r="9" spans="1:7" s="23" customFormat="1" x14ac:dyDescent="0.25">
      <c r="A9" s="22" t="s">
        <v>11</v>
      </c>
      <c r="B9" s="29">
        <f t="shared" ref="B9:G9" si="1">SUM(B5:B8)</f>
        <v>101494628.26999651</v>
      </c>
      <c r="C9" s="29">
        <f t="shared" si="1"/>
        <v>3711430.4900000431</v>
      </c>
      <c r="D9" s="29">
        <f t="shared" si="1"/>
        <v>6832024.7799996585</v>
      </c>
      <c r="E9" s="29">
        <f t="shared" si="1"/>
        <v>1281103.7200000158</v>
      </c>
      <c r="F9" s="29">
        <f t="shared" si="1"/>
        <v>46125361.369995922</v>
      </c>
      <c r="G9" s="29">
        <f t="shared" si="1"/>
        <v>159444548.62999216</v>
      </c>
    </row>
    <row r="11" spans="1:7" s="23" customFormat="1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11</v>
      </c>
    </row>
    <row r="12" spans="1:7" x14ac:dyDescent="0.25">
      <c r="A12" t="s">
        <v>12</v>
      </c>
      <c r="B12" s="19">
        <f>SUM('[1]FY24 Q1'!B12,'[1]FY24 Q2'!B12,'[1]FY24 Q3'!B12,'[1]FY24 Q4'!B12)</f>
        <v>1274255.785212755</v>
      </c>
      <c r="C12" s="19">
        <f>SUM('[1]FY24 Q1'!C12,'[1]FY24 Q2'!C12,'[1]FY24 Q3'!C12,'[1]FY24 Q4'!C12)</f>
        <v>53368.941228457974</v>
      </c>
      <c r="D12" s="19">
        <f>SUM('[1]FY24 Q1'!D12,'[1]FY24 Q2'!D12,'[1]FY24 Q3'!D12,'[1]FY24 Q4'!D12)</f>
        <v>249491.34118935437</v>
      </c>
      <c r="E12" s="19">
        <f>SUM('[1]FY24 Q1'!E12,'[1]FY24 Q2'!E12,'[1]FY24 Q3'!E12,'[1]FY24 Q4'!E12)</f>
        <v>49321.234189723582</v>
      </c>
      <c r="F12" s="19">
        <f>SUM('[1]FY24 Q1'!F12,'[1]FY24 Q2'!F12,'[1]FY24 Q3'!F12,'[1]FY24 Q4'!F12)</f>
        <v>391794.19083125517</v>
      </c>
      <c r="G12" s="30">
        <f>SUM(B12:F12)</f>
        <v>2018231.4926515461</v>
      </c>
    </row>
    <row r="13" spans="1:7" x14ac:dyDescent="0.25">
      <c r="A13" t="s">
        <v>13</v>
      </c>
      <c r="B13" s="19">
        <f>SUM('[1]FY24 Q1'!B13,'[1]FY24 Q2'!B13,'[1]FY24 Q3'!B13,'[1]FY24 Q4'!B13)</f>
        <v>663903.01146029902</v>
      </c>
      <c r="C13" s="19">
        <f>SUM('[1]FY24 Q1'!C13,'[1]FY24 Q2'!C13,'[1]FY24 Q3'!C13,'[1]FY24 Q4'!C13)</f>
        <v>35053.263367211563</v>
      </c>
      <c r="D13" s="19">
        <f>SUM('[1]FY24 Q1'!D13,'[1]FY24 Q2'!D13,'[1]FY24 Q3'!D13,'[1]FY24 Q4'!D13)</f>
        <v>168100.16881337081</v>
      </c>
      <c r="E13" s="19">
        <f>SUM('[1]FY24 Q1'!E13,'[1]FY24 Q2'!E13,'[1]FY24 Q3'!E13,'[1]FY24 Q4'!E13)</f>
        <v>23902.591897233309</v>
      </c>
      <c r="F13" s="19">
        <f>SUM('[1]FY24 Q1'!F13,'[1]FY24 Q2'!F13,'[1]FY24 Q3'!F13,'[1]FY24 Q4'!F13)</f>
        <v>195776.01988400874</v>
      </c>
      <c r="G13" s="30">
        <f>SUM(B13:F13)</f>
        <v>1086735.0554221235</v>
      </c>
    </row>
    <row r="14" spans="1:7" x14ac:dyDescent="0.25">
      <c r="A14" t="s">
        <v>14</v>
      </c>
      <c r="B14" s="19">
        <f>SUM('[1]FY24 Q1'!B14,'[1]FY24 Q2'!B14,'[1]FY24 Q3'!B14,'[1]FY24 Q4'!B14)</f>
        <v>1678340.0454710161</v>
      </c>
      <c r="C14" s="19">
        <f>SUM('[1]FY24 Q1'!C14,'[1]FY24 Q2'!C14,'[1]FY24 Q3'!C14,'[1]FY24 Q4'!C14)</f>
        <v>68891.551038445614</v>
      </c>
      <c r="D14" s="19">
        <f>SUM('[1]FY24 Q1'!D14,'[1]FY24 Q2'!D14,'[1]FY24 Q3'!D14,'[1]FY24 Q4'!D14)</f>
        <v>268201.97286927077</v>
      </c>
      <c r="E14" s="19">
        <f>SUM('[1]FY24 Q1'!E14,'[1]FY24 Q2'!E14,'[1]FY24 Q3'!E14,'[1]FY24 Q4'!E14)</f>
        <v>46525.190711462732</v>
      </c>
      <c r="F14" s="19">
        <f>SUM('[1]FY24 Q1'!F14,'[1]FY24 Q2'!F14,'[1]FY24 Q3'!F14,'[1]FY24 Q4'!F14)</f>
        <v>544846.22728522227</v>
      </c>
      <c r="G14" s="30">
        <f>SUM(B14:F14)</f>
        <v>2606804.9873754173</v>
      </c>
    </row>
    <row r="15" spans="1:7" x14ac:dyDescent="0.25">
      <c r="A15" t="s">
        <v>15</v>
      </c>
      <c r="B15" s="19">
        <f>SUM('[1]FY24 Q1'!B15,'[1]FY24 Q2'!B15,'[1]FY24 Q3'!B15,'[1]FY24 Q4'!B15)</f>
        <v>39915.02809611852</v>
      </c>
      <c r="C15" s="19">
        <f>SUM('[1]FY24 Q1'!C15,'[1]FY24 Q2'!C15,'[1]FY24 Q3'!C15,'[1]FY24 Q4'!C15)</f>
        <v>2180.7092355280606</v>
      </c>
      <c r="D15" s="19">
        <f>SUM('[1]FY24 Q1'!D15,'[1]FY24 Q2'!D15,'[1]FY24 Q3'!D15,'[1]FY24 Q4'!D15)</f>
        <v>5498.9027130720688</v>
      </c>
      <c r="E15" s="19">
        <f>SUM('[1]FY24 Q1'!E15,'[1]FY24 Q2'!E15,'[1]FY24 Q3'!E15,'[1]FY24 Q4'!E15)</f>
        <v>919.45849802371549</v>
      </c>
      <c r="F15" s="19">
        <f>SUM('[1]FY24 Q1'!F15,'[1]FY24 Q2'!F15,'[1]FY24 Q3'!F15,'[1]FY24 Q4'!F15)</f>
        <v>11996.086164043078</v>
      </c>
      <c r="G15" s="30">
        <f>SUM(B15:F15)</f>
        <v>60510.18470678544</v>
      </c>
    </row>
    <row r="16" spans="1:7" s="23" customFormat="1" x14ac:dyDescent="0.25">
      <c r="A16" s="22" t="s">
        <v>11</v>
      </c>
      <c r="B16" s="21">
        <f t="shared" ref="B16:G16" si="2">SUM(B12:B15)</f>
        <v>3656413.8702401887</v>
      </c>
      <c r="C16" s="21">
        <f t="shared" si="2"/>
        <v>159494.46486964318</v>
      </c>
      <c r="D16" s="21">
        <f t="shared" si="2"/>
        <v>691292.38558506803</v>
      </c>
      <c r="E16" s="21">
        <f t="shared" si="2"/>
        <v>120668.47529644333</v>
      </c>
      <c r="F16" s="21">
        <f t="shared" si="2"/>
        <v>1144412.5241645293</v>
      </c>
      <c r="G16" s="21">
        <f t="shared" si="2"/>
        <v>5772281.7201558733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441F-FEFD-4F8C-BEAB-C96C1AA47E2D}">
  <dimension ref="A1:G17"/>
  <sheetViews>
    <sheetView workbookViewId="0">
      <selection activeCell="F28" sqref="F28"/>
    </sheetView>
  </sheetViews>
  <sheetFormatPr defaultRowHeight="15" x14ac:dyDescent="0.25"/>
  <cols>
    <col min="1" max="1" width="17.5703125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5.5703125" customWidth="1"/>
    <col min="8" max="8" width="13.7109375" bestFit="1" customWidth="1"/>
    <col min="9" max="9" width="21.7109375" bestFit="1" customWidth="1"/>
    <col min="10" max="10" width="23.7109375" bestFit="1" customWidth="1"/>
    <col min="11" max="11" width="24.7109375" bestFit="1" customWidth="1"/>
    <col min="12" max="12" width="24.140625" bestFit="1" customWidth="1"/>
    <col min="13" max="13" width="16.5703125" bestFit="1" customWidth="1"/>
    <col min="14" max="14" width="22.5703125" bestFit="1" customWidth="1"/>
    <col min="15" max="15" width="23.28515625" bestFit="1" customWidth="1"/>
    <col min="16" max="16" width="10" bestFit="1" customWidth="1"/>
    <col min="17" max="17" width="8" bestFit="1" customWidth="1"/>
    <col min="18" max="18" width="22.5703125" bestFit="1" customWidth="1"/>
    <col min="19" max="19" width="22" bestFit="1" customWidth="1"/>
    <col min="20" max="20" width="11.42578125" bestFit="1" customWidth="1"/>
    <col min="21" max="21" width="18" bestFit="1" customWidth="1"/>
    <col min="22" max="22" width="23" bestFit="1" customWidth="1"/>
    <col min="23" max="23" width="12" bestFit="1" customWidth="1"/>
    <col min="24" max="24" width="25" bestFit="1" customWidth="1"/>
    <col min="25" max="25" width="9" bestFit="1" customWidth="1"/>
    <col min="26" max="26" width="24.85546875" bestFit="1" customWidth="1"/>
    <col min="27" max="27" width="12.28515625" bestFit="1" customWidth="1"/>
    <col min="28" max="28" width="12" bestFit="1" customWidth="1"/>
    <col min="29" max="30" width="20.28515625" bestFit="1" customWidth="1"/>
    <col min="31" max="31" width="11" bestFit="1" customWidth="1"/>
    <col min="32" max="32" width="18.5703125" bestFit="1" customWidth="1"/>
    <col min="33" max="33" width="8" bestFit="1" customWidth="1"/>
    <col min="34" max="34" width="32.85546875" bestFit="1" customWidth="1"/>
    <col min="35" max="35" width="38.42578125" bestFit="1" customWidth="1"/>
    <col min="36" max="36" width="40" bestFit="1" customWidth="1"/>
    <col min="37" max="37" width="24.85546875" bestFit="1" customWidth="1"/>
    <col min="38" max="38" width="22.7109375" bestFit="1" customWidth="1"/>
    <col min="39" max="39" width="15.5703125" bestFit="1" customWidth="1"/>
    <col min="40" max="40" width="14.85546875" bestFit="1" customWidth="1"/>
    <col min="41" max="41" width="33.140625" bestFit="1" customWidth="1"/>
    <col min="42" max="42" width="8.7109375" bestFit="1" customWidth="1"/>
    <col min="43" max="43" width="10" bestFit="1" customWidth="1"/>
    <col min="44" max="44" width="12" bestFit="1" customWidth="1"/>
  </cols>
  <sheetData>
    <row r="1" spans="1:7" x14ac:dyDescent="0.25">
      <c r="A1" s="1" t="s">
        <v>0</v>
      </c>
      <c r="B1" s="2">
        <v>2023</v>
      </c>
      <c r="E1" s="12"/>
      <c r="F1" s="12"/>
      <c r="G1" s="13"/>
    </row>
    <row r="2" spans="1:7" x14ac:dyDescent="0.25">
      <c r="A2" s="3" t="s">
        <v>1</v>
      </c>
      <c r="B2" s="3" t="s">
        <v>2</v>
      </c>
      <c r="E2" s="13"/>
      <c r="F2" s="13"/>
      <c r="G2" s="13"/>
    </row>
    <row r="3" spans="1:7" x14ac:dyDescent="0.25">
      <c r="E3" s="13"/>
      <c r="F3" s="13"/>
      <c r="G3" s="13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14">
        <v>8497635.8800032791</v>
      </c>
      <c r="C6" s="14">
        <v>257474.76999999961</v>
      </c>
      <c r="D6" s="14">
        <v>362955.62999996147</v>
      </c>
      <c r="E6" s="14">
        <v>56832.400000000227</v>
      </c>
      <c r="F6" s="14">
        <v>3642117.1300001214</v>
      </c>
      <c r="G6" s="14">
        <v>12817015.810003363</v>
      </c>
    </row>
    <row r="7" spans="1:7" x14ac:dyDescent="0.25">
      <c r="A7" s="6" t="s">
        <v>13</v>
      </c>
      <c r="B7" s="14">
        <v>3780225.0700007584</v>
      </c>
      <c r="C7" s="14">
        <v>107413.0199999998</v>
      </c>
      <c r="D7" s="14">
        <v>169820.10999999705</v>
      </c>
      <c r="E7" s="14">
        <v>19646.499999999971</v>
      </c>
      <c r="F7" s="14">
        <v>1584424.949999983</v>
      </c>
      <c r="G7" s="14">
        <v>5661529.650000738</v>
      </c>
    </row>
    <row r="8" spans="1:7" x14ac:dyDescent="0.25">
      <c r="A8" s="6" t="s">
        <v>14</v>
      </c>
      <c r="B8" s="14">
        <v>7908509.9500029245</v>
      </c>
      <c r="C8" s="14">
        <v>302904.34999999794</v>
      </c>
      <c r="D8" s="14">
        <v>364061.50999998226</v>
      </c>
      <c r="E8" s="14">
        <v>50254.94999999999</v>
      </c>
      <c r="F8" s="14">
        <v>3827538.7800001577</v>
      </c>
      <c r="G8" s="14">
        <v>12453269.540003061</v>
      </c>
    </row>
    <row r="9" spans="1:7" x14ac:dyDescent="0.25">
      <c r="A9" s="6" t="s">
        <v>15</v>
      </c>
      <c r="B9" s="14">
        <v>28317.790000000015</v>
      </c>
      <c r="C9" s="14">
        <v>769.39</v>
      </c>
      <c r="D9" s="14">
        <v>2283.37</v>
      </c>
      <c r="E9" s="14">
        <v>1148.8600000000004</v>
      </c>
      <c r="F9" s="14">
        <v>21667.199999999997</v>
      </c>
      <c r="G9" s="14">
        <v>54186.610000000015</v>
      </c>
    </row>
    <row r="10" spans="1:7" x14ac:dyDescent="0.25">
      <c r="A10" s="8" t="s">
        <v>11</v>
      </c>
      <c r="B10" s="15">
        <v>20214688.69000696</v>
      </c>
      <c r="C10" s="15">
        <v>668561.52999999735</v>
      </c>
      <c r="D10" s="15">
        <v>899120.61999994086</v>
      </c>
      <c r="E10" s="15">
        <v>127882.71000000018</v>
      </c>
      <c r="F10" s="15">
        <v>9075748.0600002613</v>
      </c>
      <c r="G10" s="15">
        <v>30986001.610007159</v>
      </c>
    </row>
    <row r="12" spans="1:7" x14ac:dyDescent="0.25">
      <c r="A12" s="16" t="s">
        <v>16</v>
      </c>
      <c r="B12" s="17" t="s">
        <v>6</v>
      </c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</row>
    <row r="13" spans="1:7" x14ac:dyDescent="0.25">
      <c r="A13" s="18" t="s">
        <v>12</v>
      </c>
      <c r="B13" s="19">
        <v>314145.50388182176</v>
      </c>
      <c r="C13" s="19">
        <v>11377.585947856811</v>
      </c>
      <c r="D13" s="19">
        <v>39786.859961629096</v>
      </c>
      <c r="E13" s="19">
        <v>5615.8498023715647</v>
      </c>
      <c r="F13" s="19">
        <v>100583.18503176254</v>
      </c>
      <c r="G13" s="19">
        <v>471508.98462544178</v>
      </c>
    </row>
    <row r="14" spans="1:7" x14ac:dyDescent="0.25">
      <c r="A14" s="18" t="s">
        <v>13</v>
      </c>
      <c r="B14" s="19">
        <v>139749.54048061953</v>
      </c>
      <c r="C14" s="19">
        <v>4746.487847989386</v>
      </c>
      <c r="D14" s="19">
        <v>18615.523157028998</v>
      </c>
      <c r="E14" s="19">
        <v>1941.3537549407088</v>
      </c>
      <c r="F14" s="19">
        <v>43756.557580778317</v>
      </c>
      <c r="G14" s="19">
        <v>208809.46282135695</v>
      </c>
    </row>
    <row r="15" spans="1:7" x14ac:dyDescent="0.25">
      <c r="A15" s="18" t="s">
        <v>14</v>
      </c>
      <c r="B15" s="19">
        <v>292366.35674687335</v>
      </c>
      <c r="C15" s="19">
        <v>13385.079540432964</v>
      </c>
      <c r="D15" s="19">
        <v>39908.085502875554</v>
      </c>
      <c r="E15" s="19">
        <v>4965.904150197628</v>
      </c>
      <c r="F15" s="19">
        <v>105703.9154929621</v>
      </c>
      <c r="G15" s="19">
        <v>456329.34143334161</v>
      </c>
    </row>
    <row r="16" spans="1:7" x14ac:dyDescent="0.25">
      <c r="A16" s="18" t="s">
        <v>15</v>
      </c>
      <c r="B16" s="19">
        <v>1046.8683918669137</v>
      </c>
      <c r="C16" s="19">
        <v>33.998674326115776</v>
      </c>
      <c r="D16" s="19">
        <v>250.30090435735815</v>
      </c>
      <c r="E16" s="19">
        <v>113.52371541501981</v>
      </c>
      <c r="F16" s="19">
        <v>598.37613918806949</v>
      </c>
      <c r="G16" s="19">
        <v>2043.0678251534769</v>
      </c>
    </row>
    <row r="17" spans="1:7" x14ac:dyDescent="0.25">
      <c r="A17" s="20" t="s">
        <v>11</v>
      </c>
      <c r="B17" s="21">
        <v>747308.26950118155</v>
      </c>
      <c r="C17" s="21">
        <v>29543.152010605274</v>
      </c>
      <c r="D17" s="21">
        <v>98560.76952589101</v>
      </c>
      <c r="E17" s="21">
        <v>12636.631422924922</v>
      </c>
      <c r="F17" s="21">
        <v>250642.03424469102</v>
      </c>
      <c r="G17" s="21">
        <v>1138690.8567052938</v>
      </c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883D9E03D8447BF77B0CE7CCEBF50" ma:contentTypeVersion="6" ma:contentTypeDescription="Create a new document." ma:contentTypeScope="" ma:versionID="e9261d879be5eb3a3d3b1e8714955416">
  <xsd:schema xmlns:xsd="http://www.w3.org/2001/XMLSchema" xmlns:xs="http://www.w3.org/2001/XMLSchema" xmlns:p="http://schemas.microsoft.com/office/2006/metadata/properties" xmlns:ns2="b2794a14-d2f2-4a21-87a1-2bf307f5e2b1" xmlns:ns3="602e8ada-c94d-47de-92a8-eff9311cb231" targetNamespace="http://schemas.microsoft.com/office/2006/metadata/properties" ma:root="true" ma:fieldsID="447e552dd9d83ae86574431a7f4b4fb7" ns2:_="" ns3:_="">
    <xsd:import namespace="b2794a14-d2f2-4a21-87a1-2bf307f5e2b1"/>
    <xsd:import namespace="602e8ada-c94d-47de-92a8-eff9311cb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94a14-d2f2-4a21-87a1-2bf307f5e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e8ada-c94d-47de-92a8-eff9311cb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4F665F-FEDB-4D27-AE34-72895B62CE9B}">
  <ds:schemaRefs>
    <ds:schemaRef ds:uri="http://schemas.microsoft.com/office/2006/metadata/properties"/>
    <ds:schemaRef ds:uri="602e8ada-c94d-47de-92a8-eff9311cb23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2794a14-d2f2-4a21-87a1-2bf307f5e2b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5BA437-6D80-465D-A6EE-F3B4E6F387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2B33A9-C388-4FC9-B565-8314D9704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794a14-d2f2-4a21-87a1-2bf307f5e2b1"/>
    <ds:schemaRef ds:uri="602e8ada-c94d-47de-92a8-eff9311cb2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FY25 Q1</vt:lpstr>
      <vt:lpstr>FY25 Q2</vt:lpstr>
      <vt:lpstr>FY25 Q2 cumulative</vt:lpstr>
      <vt:lpstr>FY24 Q1</vt:lpstr>
      <vt:lpstr>FY24 Q2</vt:lpstr>
      <vt:lpstr>FY24 Q3</vt:lpstr>
      <vt:lpstr>FY24 Q4</vt:lpstr>
      <vt:lpstr>FY24 Q4 cumulative</vt:lpstr>
      <vt:lpstr>FY23 Q1</vt:lpstr>
      <vt:lpstr>FY23 Q2</vt:lpstr>
      <vt:lpstr>FY23 Q3</vt:lpstr>
      <vt:lpstr>FY23 Q4</vt:lpstr>
      <vt:lpstr>FY23 Q4 cumulative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White, Emily A (DPH)</dc:creator>
  <cp:keywords/>
  <dc:description/>
  <cp:lastModifiedBy>Pursley, Andrew L (DPH)</cp:lastModifiedBy>
  <cp:revision/>
  <dcterms:created xsi:type="dcterms:W3CDTF">2024-08-29T13:45:23Z</dcterms:created>
  <dcterms:modified xsi:type="dcterms:W3CDTF">2025-05-09T19:03:59Z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0x0101005F6883D9E03D8447BF77B0CE7CCEBF50</vt:lpwstr>
  </property>
</Properties>
</file>