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h\Documents\CRR 2018 Counts\Final Results by Line\Final Results Excel\"/>
    </mc:Choice>
  </mc:AlternateContent>
  <bookViews>
    <workbookView xWindow="0" yWindow="90" windowWidth="19035" windowHeight="7935" tabRatio="727"/>
  </bookViews>
  <sheets>
    <sheet name="Inbound" sheetId="1" r:id="rId1"/>
    <sheet name="Outbound" sheetId="2" r:id="rId2"/>
    <sheet name="Count Dates" sheetId="3" r:id="rId3"/>
  </sheets>
  <definedNames>
    <definedName name="FA_Inbound">Inbound!$A$3:$CV$40</definedName>
    <definedName name="FA_Outbound">Outbound!$A$3:$CQ$39</definedName>
    <definedName name="_xlnm.Print_Area" localSheetId="0">Inbound!$A$3:$CV$40</definedName>
    <definedName name="_xlnm.Print_Area" localSheetId="1">Outbound!$A$3:$CQ$39</definedName>
  </definedNames>
  <calcPr calcId="152511"/>
</workbook>
</file>

<file path=xl/calcChain.xml><?xml version="1.0" encoding="utf-8"?>
<calcChain xmlns="http://schemas.openxmlformats.org/spreadsheetml/2006/main">
  <c r="BT24" i="1" l="1"/>
  <c r="E24" i="1"/>
  <c r="CF24" i="2" l="1"/>
  <c r="BT24" i="2"/>
  <c r="BK24" i="2"/>
  <c r="BG24" i="2"/>
  <c r="AL24" i="2"/>
  <c r="CT17" i="1" l="1"/>
  <c r="CS17" i="1"/>
  <c r="CT16" i="1"/>
  <c r="CS16" i="1"/>
  <c r="CS20" i="1" s="1"/>
  <c r="CT15" i="1"/>
  <c r="CS15" i="1"/>
  <c r="CT14" i="1"/>
  <c r="CS14" i="1"/>
  <c r="CT13" i="1"/>
  <c r="CS13" i="1"/>
  <c r="CT12" i="1"/>
  <c r="CS12" i="1"/>
  <c r="AB20" i="1"/>
  <c r="BP12" i="1"/>
  <c r="BP13" i="1" s="1"/>
  <c r="BP14" i="1" s="1"/>
  <c r="BP15" i="1" s="1"/>
  <c r="BP16" i="1" s="1"/>
  <c r="BP17" i="1" s="1"/>
  <c r="CO18" i="2" l="1"/>
  <c r="CM18" i="2"/>
  <c r="CK18" i="2"/>
  <c r="CI18" i="2"/>
  <c r="CQ18" i="2" s="1"/>
  <c r="CO17" i="2"/>
  <c r="CN17" i="2"/>
  <c r="CM17" i="2"/>
  <c r="CL17" i="2"/>
  <c r="CK17" i="2"/>
  <c r="CJ17" i="2"/>
  <c r="CI17" i="2"/>
  <c r="CQ17" i="2" s="1"/>
  <c r="CH17" i="2"/>
  <c r="CP17" i="2" s="1"/>
  <c r="CO16" i="2"/>
  <c r="CN16" i="2"/>
  <c r="CM16" i="2"/>
  <c r="CL16" i="2"/>
  <c r="CK16" i="2"/>
  <c r="CJ16" i="2"/>
  <c r="CI16" i="2"/>
  <c r="CQ16" i="2" s="1"/>
  <c r="CH16" i="2"/>
  <c r="CP16" i="2" s="1"/>
  <c r="CO15" i="2"/>
  <c r="CN15" i="2"/>
  <c r="CM15" i="2"/>
  <c r="CL15" i="2"/>
  <c r="CK15" i="2"/>
  <c r="CJ15" i="2"/>
  <c r="CI15" i="2"/>
  <c r="CQ15" i="2" s="1"/>
  <c r="CH15" i="2"/>
  <c r="CP15" i="2" s="1"/>
  <c r="CO14" i="2"/>
  <c r="CN14" i="2"/>
  <c r="CM14" i="2"/>
  <c r="CL14" i="2"/>
  <c r="CK14" i="2"/>
  <c r="CJ14" i="2"/>
  <c r="CI14" i="2"/>
  <c r="CQ14" i="2" s="1"/>
  <c r="CH14" i="2"/>
  <c r="CP14" i="2" s="1"/>
  <c r="CO13" i="2"/>
  <c r="CN13" i="2"/>
  <c r="CM13" i="2"/>
  <c r="CL13" i="2"/>
  <c r="CK13" i="2"/>
  <c r="CJ13" i="2"/>
  <c r="CI13" i="2"/>
  <c r="CQ13" i="2" s="1"/>
  <c r="CH13" i="2"/>
  <c r="CP13" i="2" s="1"/>
  <c r="CO12" i="2"/>
  <c r="CN12" i="2"/>
  <c r="CM12" i="2"/>
  <c r="CL12" i="2"/>
  <c r="CK12" i="2"/>
  <c r="CJ12" i="2"/>
  <c r="CI12" i="2"/>
  <c r="CQ12" i="2" s="1"/>
  <c r="CH12" i="2"/>
  <c r="CP12" i="2" s="1"/>
  <c r="CO20" i="2"/>
  <c r="CN11" i="2"/>
  <c r="CL11" i="2"/>
  <c r="CK20" i="2"/>
  <c r="CJ11" i="2"/>
  <c r="CH11" i="2"/>
  <c r="CF11" i="2"/>
  <c r="CF12" i="2" s="1"/>
  <c r="CF13" i="2" s="1"/>
  <c r="CF14" i="2" s="1"/>
  <c r="CF15" i="2" s="1"/>
  <c r="CF16" i="2" s="1"/>
  <c r="CF17" i="2" s="1"/>
  <c r="CF22" i="2" s="1"/>
  <c r="CB11" i="2"/>
  <c r="CB12" i="2" s="1"/>
  <c r="CB13" i="2" s="1"/>
  <c r="CB14" i="2" s="1"/>
  <c r="CB15" i="2" s="1"/>
  <c r="CB16" i="2" s="1"/>
  <c r="CB17" i="2" s="1"/>
  <c r="CB22" i="2" s="1"/>
  <c r="CB24" i="2" s="1"/>
  <c r="BX11" i="2"/>
  <c r="BX12" i="2" s="1"/>
  <c r="BX13" i="2" s="1"/>
  <c r="BX14" i="2" s="1"/>
  <c r="BX15" i="2" s="1"/>
  <c r="BX16" i="2" s="1"/>
  <c r="BX17" i="2" s="1"/>
  <c r="BX22" i="2" s="1"/>
  <c r="BX24" i="2" s="1"/>
  <c r="BT11" i="2"/>
  <c r="BT12" i="2" s="1"/>
  <c r="BT13" i="2" s="1"/>
  <c r="BT14" i="2" s="1"/>
  <c r="BT15" i="2" s="1"/>
  <c r="BT16" i="2" s="1"/>
  <c r="BT17" i="2" s="1"/>
  <c r="BT22" i="2" s="1"/>
  <c r="BP11" i="2"/>
  <c r="BP12" i="2" s="1"/>
  <c r="BP13" i="2" s="1"/>
  <c r="BP14" i="2" s="1"/>
  <c r="BP15" i="2" s="1"/>
  <c r="BP16" i="2" s="1"/>
  <c r="BP17" i="2" s="1"/>
  <c r="BP22" i="2" s="1"/>
  <c r="BP24" i="2" s="1"/>
  <c r="BK11" i="2"/>
  <c r="BK12" i="2" s="1"/>
  <c r="BK13" i="2" s="1"/>
  <c r="BK14" i="2" s="1"/>
  <c r="BK15" i="2" s="1"/>
  <c r="BK16" i="2" s="1"/>
  <c r="BK17" i="2" s="1"/>
  <c r="BK22" i="2" s="1"/>
  <c r="BG11" i="2"/>
  <c r="BG12" i="2" s="1"/>
  <c r="BG13" i="2" s="1"/>
  <c r="BG14" i="2" s="1"/>
  <c r="BG15" i="2" s="1"/>
  <c r="BG16" i="2" s="1"/>
  <c r="BG17" i="2" s="1"/>
  <c r="BG22" i="2" s="1"/>
  <c r="BC11" i="2"/>
  <c r="BC12" i="2" s="1"/>
  <c r="BC13" i="2" s="1"/>
  <c r="BC14" i="2" s="1"/>
  <c r="BC15" i="2" s="1"/>
  <c r="BC16" i="2" s="1"/>
  <c r="BC17" i="2" s="1"/>
  <c r="BC22" i="2" s="1"/>
  <c r="BC24" i="2" s="1"/>
  <c r="AY11" i="2"/>
  <c r="AY12" i="2" s="1"/>
  <c r="AY13" i="2" s="1"/>
  <c r="AY14" i="2" s="1"/>
  <c r="AY15" i="2" s="1"/>
  <c r="AY16" i="2" s="1"/>
  <c r="AY17" i="2" s="1"/>
  <c r="AY22" i="2" s="1"/>
  <c r="AY24" i="2" s="1"/>
  <c r="AU11" i="2"/>
  <c r="AU12" i="2" s="1"/>
  <c r="AU13" i="2" s="1"/>
  <c r="AU14" i="2" s="1"/>
  <c r="AU15" i="2" s="1"/>
  <c r="AU16" i="2" s="1"/>
  <c r="AU17" i="2" s="1"/>
  <c r="AU22" i="2" s="1"/>
  <c r="AU24" i="2" s="1"/>
  <c r="AP11" i="2"/>
  <c r="AP12" i="2" s="1"/>
  <c r="AP13" i="2" s="1"/>
  <c r="AP14" i="2" s="1"/>
  <c r="AP15" i="2" s="1"/>
  <c r="AP16" i="2" s="1"/>
  <c r="AP17" i="2" s="1"/>
  <c r="AP22" i="2" s="1"/>
  <c r="AP24" i="2" s="1"/>
  <c r="AL11" i="2"/>
  <c r="AL12" i="2" s="1"/>
  <c r="AL13" i="2" s="1"/>
  <c r="AL14" i="2" s="1"/>
  <c r="AL15" i="2" s="1"/>
  <c r="AL16" i="2" s="1"/>
  <c r="AL17" i="2" s="1"/>
  <c r="AL22" i="2" s="1"/>
  <c r="AH11" i="2"/>
  <c r="AH12" i="2" s="1"/>
  <c r="AH13" i="2" s="1"/>
  <c r="AH14" i="2" s="1"/>
  <c r="AH15" i="2" s="1"/>
  <c r="AH16" i="2" s="1"/>
  <c r="AH17" i="2" s="1"/>
  <c r="AH22" i="2" s="1"/>
  <c r="AH24" i="2" s="1"/>
  <c r="AD11" i="2"/>
  <c r="AD12" i="2" s="1"/>
  <c r="AD13" i="2" s="1"/>
  <c r="AD14" i="2" s="1"/>
  <c r="AD15" i="2" s="1"/>
  <c r="AD16" i="2" s="1"/>
  <c r="AD17" i="2" s="1"/>
  <c r="AD22" i="2" s="1"/>
  <c r="AD24" i="2" s="1"/>
  <c r="Z11" i="2"/>
  <c r="Z12" i="2" s="1"/>
  <c r="Z13" i="2" s="1"/>
  <c r="Z14" i="2" s="1"/>
  <c r="Z15" i="2" s="1"/>
  <c r="Z16" i="2" s="1"/>
  <c r="Z17" i="2" s="1"/>
  <c r="Z22" i="2" s="1"/>
  <c r="Z24" i="2" s="1"/>
  <c r="U11" i="2"/>
  <c r="U12" i="2" s="1"/>
  <c r="U13" i="2" s="1"/>
  <c r="U14" i="2" s="1"/>
  <c r="U15" i="2" s="1"/>
  <c r="U16" i="2" s="1"/>
  <c r="U17" i="2" s="1"/>
  <c r="U22" i="2" s="1"/>
  <c r="U24" i="2" s="1"/>
  <c r="Q11" i="2"/>
  <c r="Q12" i="2" s="1"/>
  <c r="Q13" i="2" s="1"/>
  <c r="Q14" i="2" s="1"/>
  <c r="Q15" i="2" s="1"/>
  <c r="Q16" i="2" s="1"/>
  <c r="Q17" i="2" s="1"/>
  <c r="Q22" i="2" s="1"/>
  <c r="Q24" i="2" s="1"/>
  <c r="M11" i="2"/>
  <c r="M12" i="2" s="1"/>
  <c r="M13" i="2" s="1"/>
  <c r="M14" i="2" s="1"/>
  <c r="M15" i="2" s="1"/>
  <c r="M16" i="2" s="1"/>
  <c r="M17" i="2" s="1"/>
  <c r="M22" i="2" s="1"/>
  <c r="M24" i="2" s="1"/>
  <c r="I11" i="2"/>
  <c r="I12" i="2" s="1"/>
  <c r="I13" i="2" s="1"/>
  <c r="I14" i="2" s="1"/>
  <c r="I15" i="2" s="1"/>
  <c r="I16" i="2" s="1"/>
  <c r="I17" i="2" s="1"/>
  <c r="I22" i="2" s="1"/>
  <c r="I24" i="2" s="1"/>
  <c r="CN20" i="2" l="1"/>
  <c r="CJ20" i="2"/>
  <c r="CH20" i="2"/>
  <c r="CL20" i="2"/>
  <c r="CP11" i="2"/>
  <c r="CI20" i="2"/>
  <c r="CM20" i="2"/>
  <c r="CQ20" i="2"/>
  <c r="CP20" i="2" l="1"/>
  <c r="CE20" i="2"/>
  <c r="CD20" i="2"/>
  <c r="CA20" i="2"/>
  <c r="BZ20" i="2"/>
  <c r="BW20" i="2"/>
  <c r="BV20" i="2"/>
  <c r="BS20" i="2"/>
  <c r="BR20" i="2"/>
  <c r="BO20" i="2"/>
  <c r="BN20" i="2"/>
  <c r="BJ20" i="2"/>
  <c r="BI20" i="2"/>
  <c r="BF20" i="2"/>
  <c r="BE20" i="2"/>
  <c r="BB20" i="2"/>
  <c r="BA20" i="2"/>
  <c r="AX20" i="2"/>
  <c r="AW20" i="2"/>
  <c r="AT20" i="2"/>
  <c r="AS20" i="2"/>
  <c r="AO20" i="2"/>
  <c r="AN20" i="2"/>
  <c r="AK20" i="2"/>
  <c r="AJ20" i="2"/>
  <c r="AG20" i="2"/>
  <c r="AF20" i="2"/>
  <c r="AC20" i="2"/>
  <c r="AB20" i="2"/>
  <c r="Y20" i="2"/>
  <c r="X20" i="2"/>
  <c r="T20" i="2"/>
  <c r="S20" i="2"/>
  <c r="P20" i="2"/>
  <c r="O20" i="2"/>
  <c r="L20" i="2"/>
  <c r="K20" i="2"/>
  <c r="H20" i="2"/>
  <c r="G20" i="2"/>
  <c r="D20" i="2"/>
  <c r="C20" i="2"/>
  <c r="E11" i="2"/>
  <c r="E12" i="2" s="1"/>
  <c r="E13" i="2" s="1"/>
  <c r="E14" i="2" s="1"/>
  <c r="E15" i="2" s="1"/>
  <c r="E16" i="2" s="1"/>
  <c r="E17" i="2" s="1"/>
  <c r="E22" i="2" s="1"/>
  <c r="E24" i="2" s="1"/>
  <c r="E11" i="1" l="1"/>
  <c r="E12" i="1" s="1"/>
  <c r="E13" i="1" s="1"/>
  <c r="E14" i="1" s="1"/>
  <c r="E15" i="1" s="1"/>
  <c r="E16" i="1" s="1"/>
  <c r="E17" i="1" s="1"/>
  <c r="I11" i="1"/>
  <c r="I12" i="1" s="1"/>
  <c r="I13" i="1" s="1"/>
  <c r="I14" i="1" s="1"/>
  <c r="I15" i="1" s="1"/>
  <c r="I16" i="1" s="1"/>
  <c r="I17" i="1" s="1"/>
  <c r="M11" i="1"/>
  <c r="Q11" i="1"/>
  <c r="U11" i="1"/>
  <c r="U12" i="1" s="1"/>
  <c r="U13" i="1" s="1"/>
  <c r="U14" i="1" s="1"/>
  <c r="U15" i="1" s="1"/>
  <c r="U16" i="1" s="1"/>
  <c r="U17" i="1" s="1"/>
  <c r="Z11" i="1"/>
  <c r="Z12" i="1" s="1"/>
  <c r="Z13" i="1" s="1"/>
  <c r="Z14" i="1" s="1"/>
  <c r="Z15" i="1" s="1"/>
  <c r="Z16" i="1" s="1"/>
  <c r="Z17" i="1" s="1"/>
  <c r="AD11" i="1"/>
  <c r="AH11" i="1"/>
  <c r="AL11" i="1"/>
  <c r="AL12" i="1" s="1"/>
  <c r="AL13" i="1" s="1"/>
  <c r="AL14" i="1" s="1"/>
  <c r="AL15" i="1" s="1"/>
  <c r="AL16" i="1" s="1"/>
  <c r="AL17" i="1" s="1"/>
  <c r="AP11" i="1"/>
  <c r="AP12" i="1" s="1"/>
  <c r="AP13" i="1" s="1"/>
  <c r="AP14" i="1" s="1"/>
  <c r="AP15" i="1" s="1"/>
  <c r="AP16" i="1" s="1"/>
  <c r="AP17" i="1" s="1"/>
  <c r="AU11" i="1"/>
  <c r="AY11" i="1"/>
  <c r="BC11" i="1"/>
  <c r="BC12" i="1" s="1"/>
  <c r="BC13" i="1" s="1"/>
  <c r="BC14" i="1" s="1"/>
  <c r="BC15" i="1" s="1"/>
  <c r="BC16" i="1" s="1"/>
  <c r="BC17" i="1" s="1"/>
  <c r="BG11" i="1"/>
  <c r="BG12" i="1" s="1"/>
  <c r="BG13" i="1" s="1"/>
  <c r="BG14" i="1" s="1"/>
  <c r="BG15" i="1" s="1"/>
  <c r="BG16" i="1" s="1"/>
  <c r="BG17" i="1" s="1"/>
  <c r="BK11" i="1"/>
  <c r="BP11" i="1"/>
  <c r="BT11" i="1"/>
  <c r="BT12" i="1" s="1"/>
  <c r="BT13" i="1" s="1"/>
  <c r="BT14" i="1" s="1"/>
  <c r="BT15" i="1" s="1"/>
  <c r="BT16" i="1" s="1"/>
  <c r="BT17" i="1" s="1"/>
  <c r="BX11" i="1"/>
  <c r="BX12" i="1" s="1"/>
  <c r="BX13" i="1" s="1"/>
  <c r="BX14" i="1" s="1"/>
  <c r="BX15" i="1" s="1"/>
  <c r="BX16" i="1" s="1"/>
  <c r="BX17" i="1" s="1"/>
  <c r="CB11" i="1"/>
  <c r="CF11" i="1"/>
  <c r="CK11" i="1"/>
  <c r="CK12" i="1" s="1"/>
  <c r="CM11" i="1"/>
  <c r="CO11" i="1"/>
  <c r="CQ11" i="1"/>
  <c r="CS11" i="1"/>
  <c r="CU11" i="1"/>
  <c r="M12" i="1"/>
  <c r="M13" i="1" s="1"/>
  <c r="M14" i="1" s="1"/>
  <c r="M15" i="1" s="1"/>
  <c r="M16" i="1" s="1"/>
  <c r="M17" i="1" s="1"/>
  <c r="Q12" i="1"/>
  <c r="Q13" i="1" s="1"/>
  <c r="Q14" i="1" s="1"/>
  <c r="Q15" i="1" s="1"/>
  <c r="Q16" i="1" s="1"/>
  <c r="Q17" i="1" s="1"/>
  <c r="AD12" i="1"/>
  <c r="AD13" i="1" s="1"/>
  <c r="AD14" i="1" s="1"/>
  <c r="AD15" i="1" s="1"/>
  <c r="AD16" i="1" s="1"/>
  <c r="AD17" i="1" s="1"/>
  <c r="AH12" i="1"/>
  <c r="AU12" i="1"/>
  <c r="AU13" i="1" s="1"/>
  <c r="AU14" i="1" s="1"/>
  <c r="AU15" i="1" s="1"/>
  <c r="AU16" i="1" s="1"/>
  <c r="AU17" i="1" s="1"/>
  <c r="AY12" i="1"/>
  <c r="AY13" i="1" s="1"/>
  <c r="AY14" i="1" s="1"/>
  <c r="AY15" i="1" s="1"/>
  <c r="AY16" i="1" s="1"/>
  <c r="AY17" i="1" s="1"/>
  <c r="BK12" i="1"/>
  <c r="BK13" i="1" s="1"/>
  <c r="BK14" i="1" s="1"/>
  <c r="BK15" i="1" s="1"/>
  <c r="BK16" i="1" s="1"/>
  <c r="BK17" i="1" s="1"/>
  <c r="CB12" i="1"/>
  <c r="CB13" i="1" s="1"/>
  <c r="CB14" i="1" s="1"/>
  <c r="CB15" i="1" s="1"/>
  <c r="CB16" i="1" s="1"/>
  <c r="CB17" i="1" s="1"/>
  <c r="CF12" i="1"/>
  <c r="CF13" i="1" s="1"/>
  <c r="CF14" i="1" s="1"/>
  <c r="CF15" i="1" s="1"/>
  <c r="CF16" i="1" s="1"/>
  <c r="CF17" i="1" s="1"/>
  <c r="CM12" i="1"/>
  <c r="CN12" i="1"/>
  <c r="CO12" i="1"/>
  <c r="CP12" i="1"/>
  <c r="CQ12" i="1"/>
  <c r="CR12" i="1"/>
  <c r="CV12" i="1"/>
  <c r="AH13" i="1"/>
  <c r="AH14" i="1" s="1"/>
  <c r="AH15" i="1" s="1"/>
  <c r="AH16" i="1" s="1"/>
  <c r="AH17" i="1" s="1"/>
  <c r="CK13" i="1"/>
  <c r="CK14" i="1" s="1"/>
  <c r="CK15" i="1" s="1"/>
  <c r="CK16" i="1" s="1"/>
  <c r="CK17" i="1" s="1"/>
  <c r="CM13" i="1"/>
  <c r="CN13" i="1"/>
  <c r="CO13" i="1"/>
  <c r="CP13" i="1"/>
  <c r="CQ13" i="1"/>
  <c r="CR13" i="1"/>
  <c r="CM14" i="1"/>
  <c r="CN14" i="1"/>
  <c r="CO14" i="1"/>
  <c r="CP14" i="1"/>
  <c r="CQ14" i="1"/>
  <c r="CR14" i="1"/>
  <c r="CU14" i="1"/>
  <c r="CM15" i="1"/>
  <c r="CN15" i="1"/>
  <c r="CO15" i="1"/>
  <c r="CP15" i="1"/>
  <c r="CQ15" i="1"/>
  <c r="CR15" i="1"/>
  <c r="CU15" i="1"/>
  <c r="CV15" i="1"/>
  <c r="CM16" i="1"/>
  <c r="CN16" i="1"/>
  <c r="CO16" i="1"/>
  <c r="CP16" i="1"/>
  <c r="CQ16" i="1"/>
  <c r="CR16" i="1"/>
  <c r="CM17" i="1"/>
  <c r="CN17" i="1"/>
  <c r="CO17" i="1"/>
  <c r="CP17" i="1"/>
  <c r="CQ17" i="1"/>
  <c r="CR17" i="1"/>
  <c r="CM20" i="1"/>
  <c r="CN18" i="1"/>
  <c r="CP18" i="1"/>
  <c r="CR18" i="1"/>
  <c r="CT18" i="1"/>
  <c r="C20" i="1"/>
  <c r="D20" i="1"/>
  <c r="G20" i="1"/>
  <c r="H20" i="1"/>
  <c r="K20" i="1"/>
  <c r="L20" i="1"/>
  <c r="O20" i="1"/>
  <c r="P20" i="1"/>
  <c r="S20" i="1"/>
  <c r="T20" i="1"/>
  <c r="X20" i="1"/>
  <c r="Y20" i="1"/>
  <c r="AC20" i="1"/>
  <c r="AF20" i="1"/>
  <c r="AG20" i="1"/>
  <c r="AJ20" i="1"/>
  <c r="AK20" i="1"/>
  <c r="AN20" i="1"/>
  <c r="AO20" i="1"/>
  <c r="AS20" i="1"/>
  <c r="AT20" i="1"/>
  <c r="AW20" i="1"/>
  <c r="AX20" i="1"/>
  <c r="BA20" i="1"/>
  <c r="BB20" i="1"/>
  <c r="BE20" i="1"/>
  <c r="BF20" i="1"/>
  <c r="BI20" i="1"/>
  <c r="BJ20" i="1"/>
  <c r="BN20" i="1"/>
  <c r="BO20" i="1"/>
  <c r="BR20" i="1"/>
  <c r="BS20" i="1"/>
  <c r="BV20" i="1"/>
  <c r="BW20" i="1"/>
  <c r="BZ20" i="1"/>
  <c r="CA20" i="1"/>
  <c r="CD20" i="1"/>
  <c r="CE20" i="1"/>
  <c r="CI20" i="1"/>
  <c r="CJ20" i="1"/>
  <c r="CT20" i="1" l="1"/>
  <c r="CQ20" i="1"/>
  <c r="CV16" i="1"/>
  <c r="CV18" i="1"/>
  <c r="CU17" i="1"/>
  <c r="CU16" i="1"/>
  <c r="CV13" i="1"/>
  <c r="CV14" i="1"/>
  <c r="CU13" i="1"/>
  <c r="CU12" i="1"/>
  <c r="CU20" i="1" s="1"/>
  <c r="CO20" i="1"/>
  <c r="CP20" i="1"/>
  <c r="CV17" i="1"/>
  <c r="CR20" i="1"/>
  <c r="CN20" i="1"/>
  <c r="BC22" i="1"/>
  <c r="BC24" i="1" s="1"/>
  <c r="CK22" i="1"/>
  <c r="CK24" i="1" s="1"/>
  <c r="CF22" i="1"/>
  <c r="CF24" i="1" s="1"/>
  <c r="CB22" i="1"/>
  <c r="CB24" i="1" s="1"/>
  <c r="BX22" i="1"/>
  <c r="BX24" i="1" s="1"/>
  <c r="BP22" i="1"/>
  <c r="BK22" i="1"/>
  <c r="BK24" i="1" s="1"/>
  <c r="BG22" i="1"/>
  <c r="BG24" i="1" s="1"/>
  <c r="AY22" i="1"/>
  <c r="AY24" i="1" s="1"/>
  <c r="AU22" i="1"/>
  <c r="AU24" i="1" s="1"/>
  <c r="AP22" i="1"/>
  <c r="AP24" i="1" s="1"/>
  <c r="AL22" i="1"/>
  <c r="AL24" i="1" s="1"/>
  <c r="AH22" i="1"/>
  <c r="AH24" i="1" s="1"/>
  <c r="AD22" i="1"/>
  <c r="AD24" i="1" s="1"/>
  <c r="Z22" i="1"/>
  <c r="Z24" i="1" s="1"/>
  <c r="U22" i="1"/>
  <c r="U24" i="1" s="1"/>
  <c r="Q22" i="1"/>
  <c r="Q24" i="1" s="1"/>
  <c r="M22" i="1"/>
  <c r="M24" i="1" s="1"/>
  <c r="I22" i="1"/>
  <c r="I24" i="1" s="1"/>
  <c r="CV20" i="1" l="1"/>
</calcChain>
</file>

<file path=xl/sharedStrings.xml><?xml version="1.0" encoding="utf-8"?>
<sst xmlns="http://schemas.openxmlformats.org/spreadsheetml/2006/main" count="855" uniqueCount="235">
  <si>
    <t>Readville</t>
  </si>
  <si>
    <t>Fairmount</t>
  </si>
  <si>
    <t>Morton Street</t>
  </si>
  <si>
    <t>Uphams Corner</t>
  </si>
  <si>
    <t>South Station</t>
  </si>
  <si>
    <t>Offs</t>
  </si>
  <si>
    <t>Ons</t>
  </si>
  <si>
    <t>On Board</t>
  </si>
  <si>
    <t>Inbound Train</t>
  </si>
  <si>
    <t>Date</t>
  </si>
  <si>
    <t>Outbound Train</t>
  </si>
  <si>
    <t>Train</t>
  </si>
  <si>
    <t>Total Riders</t>
  </si>
  <si>
    <t>Maximum Load</t>
  </si>
  <si>
    <t>Max. Load Point</t>
  </si>
  <si>
    <t>Station</t>
  </si>
  <si>
    <t xml:space="preserve"> See  note above</t>
  </si>
  <si>
    <t>Scheduled</t>
  </si>
  <si>
    <t>Time (AM)</t>
  </si>
  <si>
    <t>Time (PM)</t>
  </si>
  <si>
    <t>f 11:03</t>
  </si>
  <si>
    <t>f 11:14</t>
  </si>
  <si>
    <t>f 1:03</t>
  </si>
  <si>
    <t>f 1:14</t>
  </si>
  <si>
    <t>f 8:17</t>
  </si>
  <si>
    <t>f 7:31</t>
  </si>
  <si>
    <t>f 3:41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</si>
  <si>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</si>
  <si>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</si>
  <si>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 xml:space="preserve">             SUMMARY BY TIME PERIOD</t>
  </si>
  <si>
    <t xml:space="preserve">     AM Peak</t>
  </si>
  <si>
    <t xml:space="preserve">      Midday</t>
  </si>
  <si>
    <t xml:space="preserve">     PM Peak</t>
  </si>
  <si>
    <t xml:space="preserve">      Evening</t>
  </si>
  <si>
    <t xml:space="preserve">     All Day </t>
  </si>
  <si>
    <t>Page FA-1</t>
  </si>
  <si>
    <t>Page FA-2</t>
  </si>
  <si>
    <t>Page FA-3</t>
  </si>
  <si>
    <t>Page FA-4</t>
  </si>
  <si>
    <t xml:space="preserve">          AM Peak</t>
  </si>
  <si>
    <t xml:space="preserve">           Midday</t>
  </si>
  <si>
    <t xml:space="preserve">         PM Peak</t>
  </si>
  <si>
    <t xml:space="preserve">         Evening</t>
  </si>
  <si>
    <t xml:space="preserve">          All Day </t>
  </si>
  <si>
    <t>Page FA-5</t>
  </si>
  <si>
    <t>Page FA-6</t>
  </si>
  <si>
    <t>Page FA-7</t>
  </si>
  <si>
    <t>Page FA-8</t>
  </si>
  <si>
    <t xml:space="preserve">WEEKDAY BOARDINGS, ALIGHTINGS, AND LOADS BY TRAIN AND STATION </t>
  </si>
  <si>
    <r>
      <t xml:space="preserve">MBTA FAIRMOUNT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</si>
  <si>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r>
      <t xml:space="preserve">MBTA FAIRMOUNT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</si>
  <si>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t>S. Sta. Offs/Max. Load</t>
  </si>
  <si>
    <t>S. Sta. Ons/Max. Load</t>
  </si>
  <si>
    <t>Talbot Ave</t>
  </si>
  <si>
    <t>Four Corners/Geneva</t>
  </si>
  <si>
    <t>Newmarket</t>
  </si>
  <si>
    <t>See Note</t>
  </si>
  <si>
    <t>f 10:03</t>
  </si>
  <si>
    <t>f 10:08</t>
  </si>
  <si>
    <t>f 10:11</t>
  </si>
  <si>
    <t>f 10:14</t>
  </si>
  <si>
    <t>f 10:17</t>
  </si>
  <si>
    <t>f 10:20</t>
  </si>
  <si>
    <t>f 11:08</t>
  </si>
  <si>
    <t>f 11:11</t>
  </si>
  <si>
    <t>f 11:17</t>
  </si>
  <si>
    <t>f 11:20</t>
  </si>
  <si>
    <t>f 12:03</t>
  </si>
  <si>
    <t>f 12:08</t>
  </si>
  <si>
    <t>f 12:11</t>
  </si>
  <si>
    <t>f 12:14</t>
  </si>
  <si>
    <t>f 12:17</t>
  </si>
  <si>
    <t>f 12:20</t>
  </si>
  <si>
    <t>f 1:08</t>
  </si>
  <si>
    <t>f 1:11</t>
  </si>
  <si>
    <t>f 1:17</t>
  </si>
  <si>
    <t>f 1:20</t>
  </si>
  <si>
    <t>f 2:03</t>
  </si>
  <si>
    <t>f 2:08</t>
  </si>
  <si>
    <t>f 2:11</t>
  </si>
  <si>
    <t>f 2:14</t>
  </si>
  <si>
    <t>f 2:17</t>
  </si>
  <si>
    <t>f 2:20</t>
  </si>
  <si>
    <t>f 2:43</t>
  </si>
  <si>
    <t>f 2:48</t>
  </si>
  <si>
    <t>f 2:51</t>
  </si>
  <si>
    <t>f 2:54</t>
  </si>
  <si>
    <t>f 2:57</t>
  </si>
  <si>
    <t>f 3:00</t>
  </si>
  <si>
    <t>f 3:33</t>
  </si>
  <si>
    <t>f 3:38</t>
  </si>
  <si>
    <t>f 3:44</t>
  </si>
  <si>
    <t>f 3:47</t>
  </si>
  <si>
    <t>f 3:50</t>
  </si>
  <si>
    <t>f 4:18</t>
  </si>
  <si>
    <t>f 4:23</t>
  </si>
  <si>
    <t>f 4:26</t>
  </si>
  <si>
    <t>f 4:29</t>
  </si>
  <si>
    <t>f 4:32</t>
  </si>
  <si>
    <t>f 4:35</t>
  </si>
  <si>
    <t>f 5:03</t>
  </si>
  <si>
    <t>f 5:08</t>
  </si>
  <si>
    <t>f 5:11</t>
  </si>
  <si>
    <t>f 5:14</t>
  </si>
  <si>
    <t>f 5:17</t>
  </si>
  <si>
    <t>f 5:20</t>
  </si>
  <si>
    <t>f 5:48</t>
  </si>
  <si>
    <t>f 5:53</t>
  </si>
  <si>
    <t>f 5:56</t>
  </si>
  <si>
    <t>f 5:59</t>
  </si>
  <si>
    <t>f 6:02</t>
  </si>
  <si>
    <t>f 6:05</t>
  </si>
  <si>
    <t>f 6:33</t>
  </si>
  <si>
    <t>f 6:38</t>
  </si>
  <si>
    <t>f 6:41</t>
  </si>
  <si>
    <t>f 6:44</t>
  </si>
  <si>
    <t>f 6:47</t>
  </si>
  <si>
    <t>f 6:50</t>
  </si>
  <si>
    <t>f 7:24</t>
  </si>
  <si>
    <t>f 7:27</t>
  </si>
  <si>
    <t>f 7:30</t>
  </si>
  <si>
    <t>f 7:33</t>
  </si>
  <si>
    <t>f 7:36</t>
  </si>
  <si>
    <t>f 7:40</t>
  </si>
  <si>
    <t>f 8:03</t>
  </si>
  <si>
    <t>f 8:08</t>
  </si>
  <si>
    <t>f 8:11</t>
  </si>
  <si>
    <t>f 8:14</t>
  </si>
  <si>
    <t>f 8:20</t>
  </si>
  <si>
    <t>f 9:03</t>
  </si>
  <si>
    <t>f 9:08</t>
  </si>
  <si>
    <t>f 9:11</t>
  </si>
  <si>
    <t>f 9:14</t>
  </si>
  <si>
    <t>f 9:17</t>
  </si>
  <si>
    <t>f 9:20</t>
  </si>
  <si>
    <t>f 9:48</t>
  </si>
  <si>
    <t>f 9:53</t>
  </si>
  <si>
    <t>f 9:56</t>
  </si>
  <si>
    <t>f 9:59</t>
  </si>
  <si>
    <t>f 10:02</t>
  </si>
  <si>
    <t>f 10:05</t>
  </si>
  <si>
    <t>Trains 790–756</t>
  </si>
  <si>
    <t>Trains 758–768</t>
  </si>
  <si>
    <t>Trains 778–786</t>
  </si>
  <si>
    <t>Trains 790–786</t>
  </si>
  <si>
    <t>Trains 770–776</t>
  </si>
  <si>
    <t>Four Corners/Geneva Ave.</t>
  </si>
  <si>
    <t>Talbot Ave.</t>
  </si>
  <si>
    <t xml:space="preserve">     Times are based on schedule effective 11/20/17</t>
  </si>
  <si>
    <t>f 6:36</t>
  </si>
  <si>
    <t>f 6:39</t>
  </si>
  <si>
    <t>f 6:42</t>
  </si>
  <si>
    <t>f 6:45</t>
  </si>
  <si>
    <t>f 6:49</t>
  </si>
  <si>
    <t>f 7:19</t>
  </si>
  <si>
    <t>f 7:22</t>
  </si>
  <si>
    <t>f 7:25</t>
  </si>
  <si>
    <t>f 7:28</t>
  </si>
  <si>
    <t>f 7:35</t>
  </si>
  <si>
    <t>f 8:09</t>
  </si>
  <si>
    <t>f 8:12</t>
  </si>
  <si>
    <t>f 8:15</t>
  </si>
  <si>
    <t>f 8:18</t>
  </si>
  <si>
    <t>f 8:21</t>
  </si>
  <si>
    <t>f 8:25</t>
  </si>
  <si>
    <t>f 8:49</t>
  </si>
  <si>
    <t>f 8:52</t>
  </si>
  <si>
    <t>f 8:55</t>
  </si>
  <si>
    <t>f 8:58</t>
  </si>
  <si>
    <t>f 9:01</t>
  </si>
  <si>
    <t>f 9:05</t>
  </si>
  <si>
    <t>f 9:54</t>
  </si>
  <si>
    <t>f 9:57</t>
  </si>
  <si>
    <t>f 10:00</t>
  </si>
  <si>
    <t>f 10:06</t>
  </si>
  <si>
    <t>f 10:10</t>
  </si>
  <si>
    <t>f 10:54</t>
  </si>
  <si>
    <t>f 10:57</t>
  </si>
  <si>
    <t>f 11:00</t>
  </si>
  <si>
    <t>f 11:06</t>
  </si>
  <si>
    <t>f 11:10</t>
  </si>
  <si>
    <t>f 11:54</t>
  </si>
  <si>
    <t>f 11:57</t>
  </si>
  <si>
    <t>f 12:06</t>
  </si>
  <si>
    <t>f 12:10</t>
  </si>
  <si>
    <t>f 12:54</t>
  </si>
  <si>
    <t>f 12:57</t>
  </si>
  <si>
    <t>f 1:00</t>
  </si>
  <si>
    <t>f 1:06</t>
  </si>
  <si>
    <t>f 1:10</t>
  </si>
  <si>
    <t>f 1:54</t>
  </si>
  <si>
    <t>f 1:57</t>
  </si>
  <si>
    <t>f 2:00</t>
  </si>
  <si>
    <t>f 2:06</t>
  </si>
  <si>
    <t>f 2:10</t>
  </si>
  <si>
    <t>f 3:03</t>
  </si>
  <si>
    <t>f 3:06</t>
  </si>
  <si>
    <t>f 3:10</t>
  </si>
  <si>
    <t>f 8:24</t>
  </si>
  <si>
    <t>f 8:27</t>
  </si>
  <si>
    <t>f 8:30</t>
  </si>
  <si>
    <t>f 8:33</t>
  </si>
  <si>
    <t>f 8:36</t>
  </si>
  <si>
    <t>f 8:40</t>
  </si>
  <si>
    <t>f 9:09</t>
  </si>
  <si>
    <t>f 9:12</t>
  </si>
  <si>
    <t>f 9:15</t>
  </si>
  <si>
    <t>f 9:18</t>
  </si>
  <si>
    <t>f 9:21</t>
  </si>
  <si>
    <t>f 9:25</t>
  </si>
  <si>
    <t xml:space="preserve">    Trains 751–757</t>
  </si>
  <si>
    <t xml:space="preserve">    Trains 759–769</t>
  </si>
  <si>
    <t xml:space="preserve">    Trains 771–779</t>
  </si>
  <si>
    <t xml:space="preserve">    Trains 781–789</t>
  </si>
  <si>
    <t xml:space="preserve">    Trains 751–789</t>
  </si>
  <si>
    <t xml:space="preserve"> </t>
  </si>
  <si>
    <t xml:space="preserve">Train 790 originates at Forge Park. </t>
  </si>
  <si>
    <t>when the counts were conducted, because of construction</t>
  </si>
  <si>
    <t xml:space="preserve">of an additional station at Blue Hill Avenue. </t>
  </si>
  <si>
    <t>Substitute bus service was provided for Trains 787 and 789 on days</t>
  </si>
  <si>
    <t xml:space="preserve">Train 746 originates at Forge Park. </t>
  </si>
  <si>
    <t>Page FA-9</t>
  </si>
  <si>
    <t>Page FA-10</t>
  </si>
  <si>
    <t xml:space="preserve"> SUMMARY BY TIME PERIOD</t>
  </si>
  <si>
    <t>Fairmount Station platform counts for Trains 752, 754, and 756 were done on 6/5/18</t>
  </si>
  <si>
    <t>—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</si>
  <si>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</si>
  <si>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f 12:00 PM</t>
  </si>
  <si>
    <t>Spring/Fall 2018 CTPS Commuter Rail Passenger Counts</t>
  </si>
  <si>
    <r>
      <t xml:space="preserve"> </t>
    </r>
    <r>
      <rPr>
        <sz val="10"/>
        <color theme="1"/>
        <rFont val="Arial"/>
        <family val="2"/>
      </rPr>
      <t>S. Sta. Offs/Max. Load</t>
    </r>
    <r>
      <rPr>
        <sz val="10"/>
        <color theme="1"/>
        <rFont val="Arial"/>
        <family val="2"/>
      </rPr>
      <t xml:space="preserve"> = South Station alightings/maximum load on train</t>
    </r>
  </si>
  <si>
    <t>S. Sta. Ons/Max. Load = South Station boardings/maximum load on train</t>
  </si>
  <si>
    <t>Load</t>
  </si>
  <si>
    <t>Incl. FP Line</t>
  </si>
  <si>
    <t xml:space="preserve">See Franklin Line tables for </t>
  </si>
  <si>
    <t xml:space="preserve">ons and offs south of Readville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</si>
</sst>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0\ 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0" fontId="6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3" xfId="0" applyFont="1" applyBorder="1"/>
    <xf numFmtId="0" fontId="6" fillId="0" borderId="4" xfId="0" applyFont="1" applyFill="1" applyBorder="1" applyAlignment="1"/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0" fontId="6" fillId="0" borderId="6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 applyAlignment="1">
      <alignment horizontal="center"/>
    </xf>
    <xf numFmtId="165" fontId="3" fillId="0" borderId="11" xfId="0" applyNumberFormat="1" applyFont="1" applyBorder="1"/>
    <xf numFmtId="0" fontId="3" fillId="0" borderId="1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10" xfId="0" applyFont="1" applyBorder="1" applyAlignment="1"/>
    <xf numFmtId="0" fontId="6" fillId="0" borderId="0" xfId="0" applyFont="1" applyBorder="1"/>
    <xf numFmtId="0" fontId="2" fillId="0" borderId="0" xfId="0" applyFont="1" applyBorder="1"/>
    <xf numFmtId="0" fontId="6" fillId="0" borderId="11" xfId="0" applyFont="1" applyBorder="1"/>
    <xf numFmtId="0" fontId="6" fillId="0" borderId="12" xfId="0" applyFont="1" applyBorder="1" applyAlignment="1"/>
    <xf numFmtId="0" fontId="6" fillId="0" borderId="13" xfId="0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0" fontId="6" fillId="0" borderId="0" xfId="0" applyFont="1" applyBorder="1" applyAlignment="1"/>
    <xf numFmtId="20" fontId="3" fillId="0" borderId="10" xfId="0" applyNumberFormat="1" applyFont="1" applyBorder="1" applyAlignment="1"/>
    <xf numFmtId="20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0" xfId="0" applyNumberFormat="1" applyFont="1" applyBorder="1"/>
    <xf numFmtId="0" fontId="3" fillId="0" borderId="0" xfId="0" quotePrefix="1" applyFont="1" applyBorder="1"/>
    <xf numFmtId="0" fontId="6" fillId="0" borderId="10" xfId="0" applyFont="1" applyBorder="1"/>
    <xf numFmtId="0" fontId="6" fillId="0" borderId="14" xfId="0" applyFont="1" applyBorder="1"/>
    <xf numFmtId="0" fontId="3" fillId="0" borderId="0" xfId="0" applyFont="1" applyFill="1" applyBorder="1" applyAlignment="1">
      <alignment horizontal="left"/>
    </xf>
    <xf numFmtId="0" fontId="6" fillId="0" borderId="7" xfId="0" applyFont="1" applyBorder="1"/>
    <xf numFmtId="0" fontId="6" fillId="0" borderId="9" xfId="0" applyFont="1" applyBorder="1"/>
    <xf numFmtId="0" fontId="2" fillId="0" borderId="9" xfId="0" applyFont="1" applyBorder="1"/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165" fontId="3" fillId="0" borderId="9" xfId="0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3" fontId="6" fillId="0" borderId="12" xfId="0" applyNumberFormat="1" applyFont="1" applyBorder="1"/>
    <xf numFmtId="3" fontId="6" fillId="0" borderId="14" xfId="0" applyNumberFormat="1" applyFont="1" applyBorder="1"/>
    <xf numFmtId="20" fontId="3" fillId="0" borderId="7" xfId="0" applyNumberFormat="1" applyFont="1" applyBorder="1" applyAlignment="1"/>
    <xf numFmtId="0" fontId="3" fillId="0" borderId="8" xfId="0" applyFont="1" applyBorder="1" applyAlignment="1"/>
    <xf numFmtId="0" fontId="6" fillId="0" borderId="13" xfId="0" applyFont="1" applyBorder="1"/>
    <xf numFmtId="0" fontId="5" fillId="0" borderId="6" xfId="0" applyFont="1" applyBorder="1"/>
    <xf numFmtId="3" fontId="3" fillId="0" borderId="11" xfId="0" applyNumberFormat="1" applyFont="1" applyBorder="1"/>
    <xf numFmtId="0" fontId="5" fillId="0" borderId="0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20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20" fontId="3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3" fillId="0" borderId="7" xfId="0" applyNumberFormat="1" applyFont="1" applyBorder="1"/>
    <xf numFmtId="0" fontId="3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6" fillId="0" borderId="6" xfId="0" applyFont="1" applyFill="1" applyBorder="1" applyAlignment="1"/>
    <xf numFmtId="20" fontId="3" fillId="0" borderId="0" xfId="0" applyNumberFormat="1" applyFont="1" applyBorder="1" applyAlignment="1"/>
    <xf numFmtId="0" fontId="3" fillId="0" borderId="0" xfId="0" applyFont="1" applyFill="1" applyBorder="1" applyAlignment="1"/>
    <xf numFmtId="14" fontId="3" fillId="0" borderId="0" xfId="0" applyNumberFormat="1" applyFont="1"/>
    <xf numFmtId="14" fontId="3" fillId="0" borderId="9" xfId="0" applyNumberFormat="1" applyFont="1" applyBorder="1"/>
    <xf numFmtId="14" fontId="3" fillId="0" borderId="11" xfId="0" applyNumberFormat="1" applyFont="1" applyBorder="1"/>
    <xf numFmtId="14" fontId="3" fillId="0" borderId="14" xfId="0" applyNumberFormat="1" applyFont="1" applyBorder="1"/>
    <xf numFmtId="3" fontId="3" fillId="0" borderId="11" xfId="0" applyNumberFormat="1" applyFont="1" applyBorder="1" applyAlignment="1">
      <alignment horizontal="right"/>
    </xf>
    <xf numFmtId="166" fontId="3" fillId="0" borderId="14" xfId="0" applyNumberFormat="1" applyFont="1" applyBorder="1" applyAlignment="1">
      <alignment horizontal="right"/>
    </xf>
    <xf numFmtId="9" fontId="3" fillId="0" borderId="14" xfId="0" applyNumberFormat="1" applyFont="1" applyBorder="1" applyAlignment="1">
      <alignment horizontal="right"/>
    </xf>
    <xf numFmtId="0" fontId="8" fillId="0" borderId="12" xfId="0" applyFont="1" applyBorder="1"/>
    <xf numFmtId="0" fontId="6" fillId="0" borderId="14" xfId="0" applyFont="1" applyBorder="1" applyAlignment="1">
      <alignment horizontal="right"/>
    </xf>
    <xf numFmtId="0" fontId="8" fillId="0" borderId="7" xfId="0" applyFont="1" applyBorder="1"/>
    <xf numFmtId="0" fontId="6" fillId="0" borderId="8" xfId="0" applyFont="1" applyBorder="1" applyAlignment="1">
      <alignment horizontal="right"/>
    </xf>
    <xf numFmtId="0" fontId="6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X44"/>
  <sheetViews>
    <sheetView tabSelected="1" topLeftCell="A3" workbookViewId="0">
      <selection activeCell="A3" sqref="A3"/>
    </sheetView>
  </sheetViews>
  <sheetFormatPr defaultRowHeight="15" x14ac:dyDescent="0.25"/>
  <cols>
    <col min="1" max="1" width="17.5703125" style="3" customWidth="1"/>
    <col min="2" max="2" width="9.7109375" style="3" customWidth="1"/>
    <col min="3" max="5" width="6.7109375" style="3" customWidth="1"/>
    <col min="6" max="6" width="9.7109375" style="3" customWidth="1"/>
    <col min="7" max="9" width="6.7109375" style="3" customWidth="1"/>
    <col min="10" max="10" width="9.7109375" style="3" customWidth="1"/>
    <col min="11" max="13" width="6.7109375" style="3" customWidth="1"/>
    <col min="14" max="14" width="9.7109375" style="3" customWidth="1"/>
    <col min="15" max="17" width="6.7109375" style="3" customWidth="1"/>
    <col min="18" max="18" width="9.7109375" style="3" customWidth="1"/>
    <col min="19" max="21" width="6.7109375" style="3" customWidth="1"/>
    <col min="22" max="22" width="17.5703125" style="3" customWidth="1"/>
    <col min="23" max="23" width="9.7109375" style="3" customWidth="1"/>
    <col min="24" max="26" width="6.7109375" style="3" customWidth="1"/>
    <col min="27" max="27" width="9.7109375" style="3" customWidth="1"/>
    <col min="28" max="30" width="6.7109375" style="3" customWidth="1"/>
    <col min="31" max="31" width="9.7109375" style="3" customWidth="1"/>
    <col min="32" max="34" width="6.7109375" style="3" customWidth="1"/>
    <col min="35" max="35" width="9.7109375" style="3" customWidth="1"/>
    <col min="36" max="38" width="6.7109375" style="3" customWidth="1"/>
    <col min="39" max="39" width="9.7109375" style="3" customWidth="1"/>
    <col min="40" max="42" width="6.7109375" style="3" customWidth="1"/>
    <col min="43" max="43" width="17.5703125" style="3" customWidth="1"/>
    <col min="44" max="44" width="9.7109375" style="3" customWidth="1"/>
    <col min="45" max="47" width="6.7109375" style="3" customWidth="1"/>
    <col min="48" max="48" width="9.7109375" style="3" customWidth="1"/>
    <col min="49" max="51" width="6.7109375" style="3" customWidth="1"/>
    <col min="52" max="52" width="9.7109375" style="3" customWidth="1"/>
    <col min="53" max="55" width="6.7109375" style="3" customWidth="1"/>
    <col min="56" max="56" width="9.7109375" style="3" customWidth="1"/>
    <col min="57" max="59" width="6.7109375" style="3" customWidth="1"/>
    <col min="60" max="60" width="9.7109375" style="3" customWidth="1"/>
    <col min="61" max="63" width="6.7109375" style="3" customWidth="1"/>
    <col min="64" max="64" width="17.5703125" style="3" customWidth="1"/>
    <col min="65" max="65" width="9.7109375" style="3" customWidth="1"/>
    <col min="66" max="68" width="6.7109375" style="3" customWidth="1"/>
    <col min="69" max="69" width="9.7109375" style="3" customWidth="1"/>
    <col min="70" max="72" width="6.7109375" style="3" customWidth="1"/>
    <col min="73" max="73" width="9.7109375" style="3" customWidth="1"/>
    <col min="74" max="76" width="6.7109375" style="3" customWidth="1"/>
    <col min="77" max="77" width="9.7109375" style="3" customWidth="1"/>
    <col min="78" max="80" width="6.7109375" style="3" customWidth="1"/>
    <col min="81" max="81" width="9.7109375" style="3" customWidth="1"/>
    <col min="82" max="84" width="6.7109375" style="3" customWidth="1"/>
    <col min="85" max="85" width="17.5703125" style="3" customWidth="1"/>
    <col min="86" max="86" width="9.7109375" style="3" customWidth="1"/>
    <col min="87" max="89" width="6.7109375" style="3" customWidth="1"/>
    <col min="90" max="90" width="0.85546875" style="3" customWidth="1"/>
    <col min="91" max="102" width="7.28515625" style="3" customWidth="1"/>
    <col min="103" max="103" width="22.42578125" customWidth="1"/>
    <col min="117" max="117" width="19.28515625" customWidth="1"/>
    <col min="128" max="128" width="19.140625" customWidth="1"/>
  </cols>
  <sheetData>
    <row r="2" spans="1:100" x14ac:dyDescent="0.25">
      <c r="A2" s="1"/>
      <c r="B2" s="1"/>
      <c r="C2" s="1"/>
      <c r="D2" s="1"/>
      <c r="E2" s="1"/>
      <c r="F2" s="1"/>
      <c r="V2" s="1"/>
      <c r="AQ2" s="1"/>
      <c r="BL2" s="1"/>
      <c r="CG2" s="1"/>
    </row>
    <row r="3" spans="1:100" x14ac:dyDescent="0.25">
      <c r="A3" s="52"/>
      <c r="B3"/>
      <c r="C3"/>
      <c r="D3"/>
      <c r="E3"/>
      <c r="F3" s="4"/>
      <c r="G3" s="4"/>
      <c r="H3" s="4"/>
      <c r="I3" s="4"/>
      <c r="J3" s="53" t="s">
        <v>50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2"/>
      <c r="W3"/>
      <c r="X3"/>
      <c r="Y3"/>
      <c r="Z3"/>
      <c r="AA3" s="4"/>
      <c r="AB3" s="4"/>
      <c r="AC3" s="4"/>
      <c r="AD3" s="4"/>
      <c r="AE3" s="53" t="s">
        <v>50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2"/>
      <c r="AR3"/>
      <c r="AS3"/>
      <c r="AT3"/>
      <c r="AU3"/>
      <c r="AV3" s="4"/>
      <c r="AW3" s="4"/>
      <c r="AX3" s="4"/>
      <c r="AY3" s="4"/>
      <c r="AZ3" s="53" t="s">
        <v>50</v>
      </c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52"/>
      <c r="BM3"/>
      <c r="BN3"/>
      <c r="BO3"/>
      <c r="BP3"/>
      <c r="BQ3"/>
      <c r="BR3"/>
      <c r="BS3"/>
      <c r="BT3"/>
      <c r="BU3" s="53" t="s">
        <v>50</v>
      </c>
      <c r="BV3"/>
      <c r="BW3"/>
      <c r="BX3"/>
      <c r="BY3"/>
      <c r="BZ3"/>
      <c r="CA3"/>
      <c r="CB3"/>
      <c r="CC3"/>
      <c r="CD3"/>
      <c r="CE3"/>
      <c r="CF3"/>
      <c r="CG3" s="52"/>
      <c r="CH3" s="4"/>
      <c r="CN3" s="53" t="s">
        <v>50</v>
      </c>
    </row>
    <row r="4" spans="1:100" x14ac:dyDescent="0.25">
      <c r="A4" s="21"/>
      <c r="B4" s="1"/>
      <c r="C4" s="4"/>
      <c r="D4" s="4"/>
      <c r="E4"/>
      <c r="F4"/>
      <c r="H4" s="4"/>
      <c r="I4" s="4"/>
      <c r="J4" s="53" t="s">
        <v>48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1"/>
      <c r="W4" s="1"/>
      <c r="X4" s="4"/>
      <c r="Y4" s="4"/>
      <c r="Z4"/>
      <c r="AA4"/>
      <c r="AC4" s="4"/>
      <c r="AD4" s="4"/>
      <c r="AE4" s="53" t="s">
        <v>48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21"/>
      <c r="AR4" s="1"/>
      <c r="AS4" s="4"/>
      <c r="AT4" s="4"/>
      <c r="AU4"/>
      <c r="AV4"/>
      <c r="AX4" s="4"/>
      <c r="AY4" s="4"/>
      <c r="AZ4" s="53" t="s">
        <v>48</v>
      </c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21"/>
      <c r="BM4" s="1"/>
      <c r="BN4" s="4"/>
      <c r="BO4" s="4"/>
      <c r="BP4"/>
      <c r="BQ4" s="1"/>
      <c r="BR4" s="4"/>
      <c r="BS4" s="4"/>
      <c r="BT4"/>
      <c r="BU4" s="53" t="s">
        <v>48</v>
      </c>
      <c r="BV4" s="4"/>
      <c r="BW4" s="4"/>
      <c r="BX4"/>
      <c r="BY4" s="1"/>
      <c r="BZ4" s="4"/>
      <c r="CA4" s="4"/>
      <c r="CB4"/>
      <c r="CC4" s="1"/>
      <c r="CD4" s="4"/>
      <c r="CE4" s="4"/>
      <c r="CF4"/>
      <c r="CG4" s="21"/>
      <c r="CH4"/>
      <c r="CN4" s="53" t="s">
        <v>48</v>
      </c>
    </row>
    <row r="5" spans="1:100" x14ac:dyDescent="0.25">
      <c r="A5" s="21"/>
      <c r="B5" s="1"/>
      <c r="C5" s="4"/>
      <c r="D5" s="4"/>
      <c r="E5" s="36"/>
      <c r="F5"/>
      <c r="G5"/>
      <c r="H5" s="4"/>
      <c r="I5" s="4"/>
      <c r="J5" s="54" t="s">
        <v>228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1"/>
      <c r="W5" s="1"/>
      <c r="X5" s="4"/>
      <c r="Y5" s="4"/>
      <c r="Z5" s="36"/>
      <c r="AA5"/>
      <c r="AB5"/>
      <c r="AC5" s="4"/>
      <c r="AD5" s="4"/>
      <c r="AE5" s="54" t="s">
        <v>228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21"/>
      <c r="AR5" s="1"/>
      <c r="AS5" s="4"/>
      <c r="AT5" s="4"/>
      <c r="AU5" s="36"/>
      <c r="AV5"/>
      <c r="AW5"/>
      <c r="AX5" s="4"/>
      <c r="AY5" s="4"/>
      <c r="AZ5" s="54" t="s">
        <v>228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21"/>
      <c r="BM5" s="1"/>
      <c r="BN5" s="4"/>
      <c r="BO5" s="4"/>
      <c r="BP5" s="36"/>
      <c r="BQ5" s="1"/>
      <c r="BR5" s="4"/>
      <c r="BS5" s="4"/>
      <c r="BT5" s="36"/>
      <c r="BU5" s="54" t="s">
        <v>228</v>
      </c>
      <c r="BV5" s="4"/>
      <c r="BW5" s="4"/>
      <c r="BX5" s="36"/>
      <c r="BY5" s="1"/>
      <c r="BZ5" s="4"/>
      <c r="CA5" s="4"/>
      <c r="CB5" s="36"/>
      <c r="CC5" s="1"/>
      <c r="CD5" s="4"/>
      <c r="CE5" s="4"/>
      <c r="CF5" s="36"/>
      <c r="CG5" s="21"/>
      <c r="CH5"/>
      <c r="CN5" s="54" t="s">
        <v>228</v>
      </c>
    </row>
    <row r="6" spans="1:100" ht="7.5" customHeight="1" x14ac:dyDescent="0.25">
      <c r="A6" s="1"/>
      <c r="B6" s="1"/>
      <c r="C6" s="1"/>
      <c r="D6" s="1"/>
      <c r="E6" s="1"/>
      <c r="F6" s="1"/>
      <c r="V6" s="1"/>
      <c r="AQ6" s="1"/>
      <c r="BL6" s="1"/>
      <c r="CG6" s="1"/>
    </row>
    <row r="7" spans="1:100" x14ac:dyDescent="0.25">
      <c r="A7" s="1"/>
      <c r="V7" s="1"/>
      <c r="AQ7" s="1"/>
      <c r="BL7" s="1"/>
      <c r="CG7" s="1"/>
      <c r="CN7" s="30" t="s">
        <v>29</v>
      </c>
    </row>
    <row r="8" spans="1:100" x14ac:dyDescent="0.25">
      <c r="A8" s="13"/>
      <c r="B8" s="7"/>
      <c r="C8" s="6" t="s">
        <v>11</v>
      </c>
      <c r="D8" s="8">
        <v>790</v>
      </c>
      <c r="E8" s="9"/>
      <c r="F8" s="7"/>
      <c r="G8" s="6" t="s">
        <v>11</v>
      </c>
      <c r="H8" s="8">
        <v>750</v>
      </c>
      <c r="I8" s="9"/>
      <c r="J8" s="7"/>
      <c r="K8" s="6" t="s">
        <v>11</v>
      </c>
      <c r="L8" s="8">
        <v>752</v>
      </c>
      <c r="M8" s="9"/>
      <c r="N8" s="7"/>
      <c r="O8" s="6" t="s">
        <v>11</v>
      </c>
      <c r="P8" s="8">
        <v>754</v>
      </c>
      <c r="Q8" s="9"/>
      <c r="R8" s="7"/>
      <c r="S8" s="6" t="s">
        <v>11</v>
      </c>
      <c r="T8" s="8">
        <v>756</v>
      </c>
      <c r="U8" s="9"/>
      <c r="V8" s="13"/>
      <c r="W8" s="7"/>
      <c r="X8" s="6" t="s">
        <v>11</v>
      </c>
      <c r="Y8" s="8">
        <v>758</v>
      </c>
      <c r="Z8" s="9"/>
      <c r="AA8" s="7"/>
      <c r="AB8" s="6" t="s">
        <v>11</v>
      </c>
      <c r="AC8" s="8">
        <v>760</v>
      </c>
      <c r="AD8" s="9"/>
      <c r="AE8" s="7"/>
      <c r="AF8" s="6" t="s">
        <v>11</v>
      </c>
      <c r="AG8" s="8">
        <v>762</v>
      </c>
      <c r="AH8" s="9"/>
      <c r="AI8" s="7"/>
      <c r="AJ8" s="6" t="s">
        <v>11</v>
      </c>
      <c r="AK8" s="8">
        <v>764</v>
      </c>
      <c r="AL8" s="9"/>
      <c r="AM8" s="7"/>
      <c r="AN8" s="6" t="s">
        <v>11</v>
      </c>
      <c r="AO8" s="8">
        <v>766</v>
      </c>
      <c r="AP8" s="9"/>
      <c r="AQ8" s="13"/>
      <c r="AR8" s="7"/>
      <c r="AS8" s="6" t="s">
        <v>11</v>
      </c>
      <c r="AT8" s="8">
        <v>768</v>
      </c>
      <c r="AU8" s="9"/>
      <c r="AV8" s="7"/>
      <c r="AW8" s="6" t="s">
        <v>11</v>
      </c>
      <c r="AX8" s="8">
        <v>770</v>
      </c>
      <c r="AY8" s="9"/>
      <c r="AZ8" s="7"/>
      <c r="BA8" s="6" t="s">
        <v>11</v>
      </c>
      <c r="BB8" s="8">
        <v>772</v>
      </c>
      <c r="BC8" s="9"/>
      <c r="BD8" s="7"/>
      <c r="BE8" s="6" t="s">
        <v>11</v>
      </c>
      <c r="BF8" s="8">
        <v>774</v>
      </c>
      <c r="BG8" s="9"/>
      <c r="BH8" s="7"/>
      <c r="BI8" s="6" t="s">
        <v>11</v>
      </c>
      <c r="BJ8" s="8">
        <v>776</v>
      </c>
      <c r="BK8" s="9"/>
      <c r="BL8" s="13"/>
      <c r="BM8" s="7"/>
      <c r="BN8" s="6" t="s">
        <v>11</v>
      </c>
      <c r="BO8" s="8">
        <v>778</v>
      </c>
      <c r="BP8" s="9"/>
      <c r="BQ8" s="7" t="s">
        <v>56</v>
      </c>
      <c r="BR8" s="6" t="s">
        <v>11</v>
      </c>
      <c r="BS8" s="8">
        <v>746</v>
      </c>
      <c r="BT8" s="9"/>
      <c r="BU8" s="7"/>
      <c r="BV8" s="6" t="s">
        <v>11</v>
      </c>
      <c r="BW8" s="8">
        <v>780</v>
      </c>
      <c r="BX8" s="9"/>
      <c r="BY8" s="7"/>
      <c r="BZ8" s="6" t="s">
        <v>11</v>
      </c>
      <c r="CA8" s="8">
        <v>782</v>
      </c>
      <c r="CB8" s="9"/>
      <c r="CC8" s="7"/>
      <c r="CD8" s="6" t="s">
        <v>11</v>
      </c>
      <c r="CE8" s="8">
        <v>784</v>
      </c>
      <c r="CF8" s="9"/>
      <c r="CG8" s="13"/>
      <c r="CH8" s="7"/>
      <c r="CI8" s="6" t="s">
        <v>11</v>
      </c>
      <c r="CJ8" s="8">
        <v>786</v>
      </c>
      <c r="CK8" s="9"/>
      <c r="CM8" s="46" t="s">
        <v>30</v>
      </c>
      <c r="CN8" s="47"/>
      <c r="CO8" s="46" t="s">
        <v>31</v>
      </c>
      <c r="CP8" s="47"/>
      <c r="CQ8" s="46" t="s">
        <v>32</v>
      </c>
      <c r="CR8" s="47"/>
      <c r="CS8" s="46" t="s">
        <v>33</v>
      </c>
      <c r="CT8" s="47"/>
      <c r="CU8" s="46" t="s">
        <v>34</v>
      </c>
      <c r="CV8" s="48"/>
    </row>
    <row r="9" spans="1:100" x14ac:dyDescent="0.25">
      <c r="A9" s="12"/>
      <c r="B9" s="29" t="s">
        <v>17</v>
      </c>
      <c r="C9" s="30"/>
      <c r="D9" s="31"/>
      <c r="E9" s="32"/>
      <c r="F9" s="29" t="s">
        <v>17</v>
      </c>
      <c r="G9" s="30"/>
      <c r="H9" s="31"/>
      <c r="I9" s="32"/>
      <c r="J9" s="29" t="s">
        <v>17</v>
      </c>
      <c r="K9" s="30"/>
      <c r="L9" s="31"/>
      <c r="M9" s="32"/>
      <c r="N9" s="29" t="s">
        <v>17</v>
      </c>
      <c r="O9" s="30"/>
      <c r="P9" s="31"/>
      <c r="Q9" s="32"/>
      <c r="R9" s="29" t="s">
        <v>17</v>
      </c>
      <c r="S9" s="30"/>
      <c r="T9" s="31"/>
      <c r="U9" s="32"/>
      <c r="V9" s="12"/>
      <c r="W9" s="29" t="s">
        <v>17</v>
      </c>
      <c r="X9" s="30"/>
      <c r="Y9" s="31"/>
      <c r="Z9" s="32"/>
      <c r="AA9" s="29" t="s">
        <v>17</v>
      </c>
      <c r="AB9" s="30"/>
      <c r="AC9" s="31"/>
      <c r="AD9" s="32"/>
      <c r="AE9" s="29" t="s">
        <v>17</v>
      </c>
      <c r="AF9" s="30"/>
      <c r="AG9" s="31"/>
      <c r="AH9" s="32"/>
      <c r="AI9" s="29" t="s">
        <v>17</v>
      </c>
      <c r="AJ9" s="30"/>
      <c r="AK9" s="31"/>
      <c r="AL9" s="32"/>
      <c r="AM9" s="29" t="s">
        <v>17</v>
      </c>
      <c r="AN9" s="30"/>
      <c r="AO9" s="31"/>
      <c r="AP9" s="32"/>
      <c r="AQ9" s="12"/>
      <c r="AR9" s="29" t="s">
        <v>17</v>
      </c>
      <c r="AS9" s="30"/>
      <c r="AT9" s="31"/>
      <c r="AU9" s="32"/>
      <c r="AV9" s="29" t="s">
        <v>17</v>
      </c>
      <c r="AW9" s="30"/>
      <c r="AX9" s="31"/>
      <c r="AY9" s="32"/>
      <c r="AZ9" s="29" t="s">
        <v>17</v>
      </c>
      <c r="BA9" s="30"/>
      <c r="BB9" s="31"/>
      <c r="BC9" s="32"/>
      <c r="BD9" s="29" t="s">
        <v>17</v>
      </c>
      <c r="BE9" s="30"/>
      <c r="BF9" s="31"/>
      <c r="BG9" s="32"/>
      <c r="BH9" s="29" t="s">
        <v>17</v>
      </c>
      <c r="BI9" s="30"/>
      <c r="BJ9" s="31"/>
      <c r="BK9" s="32"/>
      <c r="BL9" s="12"/>
      <c r="BM9" s="29" t="s">
        <v>17</v>
      </c>
      <c r="BN9" s="30"/>
      <c r="BO9" s="31"/>
      <c r="BP9" s="32"/>
      <c r="BQ9" s="29" t="s">
        <v>17</v>
      </c>
      <c r="BR9" s="30"/>
      <c r="BS9" s="31"/>
      <c r="BT9" s="32"/>
      <c r="BU9" s="29" t="s">
        <v>17</v>
      </c>
      <c r="BV9" s="30"/>
      <c r="BW9" s="31"/>
      <c r="BX9" s="32"/>
      <c r="BY9" s="29" t="s">
        <v>17</v>
      </c>
      <c r="BZ9" s="30"/>
      <c r="CA9" s="31"/>
      <c r="CB9" s="32"/>
      <c r="CC9" s="29" t="s">
        <v>17</v>
      </c>
      <c r="CD9" s="30"/>
      <c r="CE9" s="31"/>
      <c r="CF9" s="32"/>
      <c r="CG9" s="12"/>
      <c r="CH9" s="29" t="s">
        <v>17</v>
      </c>
      <c r="CI9" s="30"/>
      <c r="CJ9" s="31"/>
      <c r="CK9" s="32"/>
      <c r="CM9" s="43" t="s">
        <v>141</v>
      </c>
      <c r="CN9" s="32"/>
      <c r="CO9" s="43" t="s">
        <v>142</v>
      </c>
      <c r="CP9" s="32"/>
      <c r="CQ9" s="43" t="s">
        <v>145</v>
      </c>
      <c r="CR9" s="32"/>
      <c r="CS9" s="43" t="s">
        <v>143</v>
      </c>
      <c r="CT9" s="32"/>
      <c r="CU9" s="43" t="s">
        <v>144</v>
      </c>
      <c r="CV9" s="32"/>
    </row>
    <row r="10" spans="1:100" x14ac:dyDescent="0.25">
      <c r="A10" s="14" t="s">
        <v>15</v>
      </c>
      <c r="B10" s="33" t="s">
        <v>18</v>
      </c>
      <c r="C10" s="34" t="s">
        <v>6</v>
      </c>
      <c r="D10" s="34" t="s">
        <v>5</v>
      </c>
      <c r="E10" s="84" t="s">
        <v>231</v>
      </c>
      <c r="F10" s="33" t="s">
        <v>18</v>
      </c>
      <c r="G10" s="34" t="s">
        <v>6</v>
      </c>
      <c r="H10" s="34" t="s">
        <v>5</v>
      </c>
      <c r="I10" s="84" t="s">
        <v>231</v>
      </c>
      <c r="J10" s="33" t="s">
        <v>18</v>
      </c>
      <c r="K10" s="34" t="s">
        <v>6</v>
      </c>
      <c r="L10" s="34" t="s">
        <v>5</v>
      </c>
      <c r="M10" s="84" t="s">
        <v>231</v>
      </c>
      <c r="N10" s="33" t="s">
        <v>18</v>
      </c>
      <c r="O10" s="34" t="s">
        <v>6</v>
      </c>
      <c r="P10" s="34" t="s">
        <v>5</v>
      </c>
      <c r="Q10" s="84" t="s">
        <v>231</v>
      </c>
      <c r="R10" s="33" t="s">
        <v>18</v>
      </c>
      <c r="S10" s="34" t="s">
        <v>6</v>
      </c>
      <c r="T10" s="34" t="s">
        <v>5</v>
      </c>
      <c r="U10" s="84" t="s">
        <v>231</v>
      </c>
      <c r="V10" s="14" t="s">
        <v>15</v>
      </c>
      <c r="W10" s="33" t="s">
        <v>18</v>
      </c>
      <c r="X10" s="34" t="s">
        <v>6</v>
      </c>
      <c r="Y10" s="34" t="s">
        <v>5</v>
      </c>
      <c r="Z10" s="84" t="s">
        <v>231</v>
      </c>
      <c r="AA10" s="33" t="s">
        <v>18</v>
      </c>
      <c r="AB10" s="34" t="s">
        <v>6</v>
      </c>
      <c r="AC10" s="34" t="s">
        <v>5</v>
      </c>
      <c r="AD10" s="84" t="s">
        <v>231</v>
      </c>
      <c r="AE10" s="33" t="s">
        <v>19</v>
      </c>
      <c r="AF10" s="34" t="s">
        <v>6</v>
      </c>
      <c r="AG10" s="34" t="s">
        <v>5</v>
      </c>
      <c r="AH10" s="84" t="s">
        <v>231</v>
      </c>
      <c r="AI10" s="33" t="s">
        <v>19</v>
      </c>
      <c r="AJ10" s="34" t="s">
        <v>6</v>
      </c>
      <c r="AK10" s="34" t="s">
        <v>5</v>
      </c>
      <c r="AL10" s="84" t="s">
        <v>231</v>
      </c>
      <c r="AM10" s="33" t="s">
        <v>19</v>
      </c>
      <c r="AN10" s="34" t="s">
        <v>6</v>
      </c>
      <c r="AO10" s="34" t="s">
        <v>5</v>
      </c>
      <c r="AP10" s="84" t="s">
        <v>231</v>
      </c>
      <c r="AQ10" s="14" t="s">
        <v>15</v>
      </c>
      <c r="AR10" s="33" t="s">
        <v>19</v>
      </c>
      <c r="AS10" s="34" t="s">
        <v>6</v>
      </c>
      <c r="AT10" s="34" t="s">
        <v>5</v>
      </c>
      <c r="AU10" s="84" t="s">
        <v>231</v>
      </c>
      <c r="AV10" s="33" t="s">
        <v>19</v>
      </c>
      <c r="AW10" s="34" t="s">
        <v>6</v>
      </c>
      <c r="AX10" s="34" t="s">
        <v>5</v>
      </c>
      <c r="AY10" s="84" t="s">
        <v>231</v>
      </c>
      <c r="AZ10" s="33" t="s">
        <v>19</v>
      </c>
      <c r="BA10" s="34" t="s">
        <v>6</v>
      </c>
      <c r="BB10" s="34" t="s">
        <v>5</v>
      </c>
      <c r="BC10" s="84" t="s">
        <v>231</v>
      </c>
      <c r="BD10" s="33" t="s">
        <v>19</v>
      </c>
      <c r="BE10" s="34" t="s">
        <v>6</v>
      </c>
      <c r="BF10" s="34" t="s">
        <v>5</v>
      </c>
      <c r="BG10" s="84" t="s">
        <v>231</v>
      </c>
      <c r="BH10" s="33" t="s">
        <v>19</v>
      </c>
      <c r="BI10" s="34" t="s">
        <v>6</v>
      </c>
      <c r="BJ10" s="34" t="s">
        <v>5</v>
      </c>
      <c r="BK10" s="84" t="s">
        <v>231</v>
      </c>
      <c r="BL10" s="14" t="s">
        <v>15</v>
      </c>
      <c r="BM10" s="33" t="s">
        <v>19</v>
      </c>
      <c r="BN10" s="34" t="s">
        <v>6</v>
      </c>
      <c r="BO10" s="34" t="s">
        <v>5</v>
      </c>
      <c r="BP10" s="84" t="s">
        <v>231</v>
      </c>
      <c r="BQ10" s="33" t="s">
        <v>19</v>
      </c>
      <c r="BR10" s="34" t="s">
        <v>6</v>
      </c>
      <c r="BS10" s="34" t="s">
        <v>5</v>
      </c>
      <c r="BT10" s="84" t="s">
        <v>231</v>
      </c>
      <c r="BU10" s="33" t="s">
        <v>19</v>
      </c>
      <c r="BV10" s="34" t="s">
        <v>6</v>
      </c>
      <c r="BW10" s="34" t="s">
        <v>5</v>
      </c>
      <c r="BX10" s="84" t="s">
        <v>231</v>
      </c>
      <c r="BY10" s="33" t="s">
        <v>19</v>
      </c>
      <c r="BZ10" s="34" t="s">
        <v>6</v>
      </c>
      <c r="CA10" s="34" t="s">
        <v>5</v>
      </c>
      <c r="CB10" s="84" t="s">
        <v>231</v>
      </c>
      <c r="CC10" s="33" t="s">
        <v>19</v>
      </c>
      <c r="CD10" s="34" t="s">
        <v>6</v>
      </c>
      <c r="CE10" s="34" t="s">
        <v>5</v>
      </c>
      <c r="CF10" s="84" t="s">
        <v>231</v>
      </c>
      <c r="CG10" s="14" t="s">
        <v>15</v>
      </c>
      <c r="CH10" s="33" t="s">
        <v>19</v>
      </c>
      <c r="CI10" s="34" t="s">
        <v>6</v>
      </c>
      <c r="CJ10" s="34" t="s">
        <v>5</v>
      </c>
      <c r="CK10" s="84" t="s">
        <v>231</v>
      </c>
      <c r="CM10" s="49" t="s">
        <v>6</v>
      </c>
      <c r="CN10" s="35" t="s">
        <v>5</v>
      </c>
      <c r="CO10" s="49" t="s">
        <v>6</v>
      </c>
      <c r="CP10" s="35" t="s">
        <v>5</v>
      </c>
      <c r="CQ10" s="49" t="s">
        <v>6</v>
      </c>
      <c r="CR10" s="35" t="s">
        <v>5</v>
      </c>
      <c r="CS10" s="49" t="s">
        <v>6</v>
      </c>
      <c r="CT10" s="35" t="s">
        <v>5</v>
      </c>
      <c r="CU10" s="49" t="s">
        <v>6</v>
      </c>
      <c r="CV10" s="35" t="s">
        <v>5</v>
      </c>
    </row>
    <row r="11" spans="1:100" x14ac:dyDescent="0.25">
      <c r="A11" s="15" t="s">
        <v>0</v>
      </c>
      <c r="B11" s="58">
        <v>0.23541666666666669</v>
      </c>
      <c r="C11" s="59">
        <v>5</v>
      </c>
      <c r="D11" s="4">
        <v>0</v>
      </c>
      <c r="E11" s="80">
        <f>C11</f>
        <v>5</v>
      </c>
      <c r="F11" s="37">
        <v>0.2673611111111111</v>
      </c>
      <c r="G11" s="4">
        <v>13</v>
      </c>
      <c r="H11" s="64" t="s">
        <v>225</v>
      </c>
      <c r="I11" s="80">
        <f>G11</f>
        <v>13</v>
      </c>
      <c r="J11" s="74">
        <v>0.30208333333333331</v>
      </c>
      <c r="K11" s="4">
        <v>44</v>
      </c>
      <c r="L11" s="64" t="s">
        <v>225</v>
      </c>
      <c r="M11" s="80">
        <f>K11</f>
        <v>44</v>
      </c>
      <c r="N11" s="37">
        <v>0.3298611111111111</v>
      </c>
      <c r="O11" s="4">
        <v>26</v>
      </c>
      <c r="P11" s="64" t="s">
        <v>225</v>
      </c>
      <c r="Q11" s="80">
        <f>O11</f>
        <v>26</v>
      </c>
      <c r="R11" s="37">
        <v>0.36458333333333331</v>
      </c>
      <c r="S11" s="4">
        <v>17</v>
      </c>
      <c r="T11" s="64" t="s">
        <v>225</v>
      </c>
      <c r="U11" s="80">
        <f>S11</f>
        <v>17</v>
      </c>
      <c r="V11" s="15" t="s">
        <v>0</v>
      </c>
      <c r="W11" s="38">
        <v>0.41666666666666669</v>
      </c>
      <c r="X11" s="28">
        <v>2</v>
      </c>
      <c r="Y11" s="64" t="s">
        <v>225</v>
      </c>
      <c r="Z11" s="80">
        <f>X11</f>
        <v>2</v>
      </c>
      <c r="AA11" s="40">
        <v>0.45833333333333331</v>
      </c>
      <c r="AB11" s="28">
        <v>11</v>
      </c>
      <c r="AC11" s="64" t="s">
        <v>225</v>
      </c>
      <c r="AD11" s="80">
        <f>AB11</f>
        <v>11</v>
      </c>
      <c r="AE11" s="40">
        <v>0.5</v>
      </c>
      <c r="AF11" s="28">
        <v>3</v>
      </c>
      <c r="AG11" s="64" t="s">
        <v>225</v>
      </c>
      <c r="AH11" s="80">
        <f>AF11</f>
        <v>3</v>
      </c>
      <c r="AI11" s="41">
        <v>4.2361111111111106E-2</v>
      </c>
      <c r="AJ11" s="28">
        <v>0</v>
      </c>
      <c r="AK11" s="64" t="s">
        <v>225</v>
      </c>
      <c r="AL11" s="80">
        <f>AJ11</f>
        <v>0</v>
      </c>
      <c r="AM11" s="40">
        <v>8.3333333333333329E-2</v>
      </c>
      <c r="AN11" s="28">
        <v>0</v>
      </c>
      <c r="AO11" s="64" t="s">
        <v>225</v>
      </c>
      <c r="AP11" s="80">
        <f>AN11</f>
        <v>0</v>
      </c>
      <c r="AQ11" s="15" t="s">
        <v>0</v>
      </c>
      <c r="AR11" s="41">
        <v>0.1111111111111111</v>
      </c>
      <c r="AS11" s="21">
        <v>3</v>
      </c>
      <c r="AT11" s="64" t="s">
        <v>225</v>
      </c>
      <c r="AU11" s="80">
        <f>AS11</f>
        <v>3</v>
      </c>
      <c r="AV11" s="41">
        <v>0.14583333333333334</v>
      </c>
      <c r="AW11" s="21">
        <v>28</v>
      </c>
      <c r="AX11" s="64" t="s">
        <v>225</v>
      </c>
      <c r="AY11" s="80">
        <f>AW11</f>
        <v>28</v>
      </c>
      <c r="AZ11" s="41">
        <v>0.17708333333333334</v>
      </c>
      <c r="BA11" s="21">
        <v>5</v>
      </c>
      <c r="BB11" s="64" t="s">
        <v>225</v>
      </c>
      <c r="BC11" s="66">
        <f>BA11</f>
        <v>5</v>
      </c>
      <c r="BD11" s="41">
        <v>0.20833333333333334</v>
      </c>
      <c r="BE11" s="21">
        <v>22</v>
      </c>
      <c r="BF11" s="64" t="s">
        <v>225</v>
      </c>
      <c r="BG11" s="80">
        <f>BE11</f>
        <v>22</v>
      </c>
      <c r="BH11" s="41">
        <v>0.23958333333333334</v>
      </c>
      <c r="BI11" s="21">
        <v>4</v>
      </c>
      <c r="BJ11" s="64" t="s">
        <v>225</v>
      </c>
      <c r="BK11" s="80">
        <f>BI11</f>
        <v>4</v>
      </c>
      <c r="BL11" s="15" t="s">
        <v>0</v>
      </c>
      <c r="BM11" s="41">
        <v>0.2673611111111111</v>
      </c>
      <c r="BN11" s="21">
        <v>1</v>
      </c>
      <c r="BO11" s="28" t="s">
        <v>225</v>
      </c>
      <c r="BP11" s="80">
        <f>BN11</f>
        <v>1</v>
      </c>
      <c r="BQ11" s="41">
        <v>0.27083333333333331</v>
      </c>
      <c r="BR11" s="21">
        <v>9</v>
      </c>
      <c r="BS11" s="21">
        <v>0</v>
      </c>
      <c r="BT11" s="80">
        <f>BR11</f>
        <v>9</v>
      </c>
      <c r="BU11" s="41">
        <v>0.30208333333333331</v>
      </c>
      <c r="BV11" s="21">
        <v>3</v>
      </c>
      <c r="BW11" s="28" t="s">
        <v>225</v>
      </c>
      <c r="BX11" s="80">
        <f>BV11</f>
        <v>3</v>
      </c>
      <c r="BY11" s="41">
        <v>0.33333333333333331</v>
      </c>
      <c r="BZ11" s="21">
        <v>0</v>
      </c>
      <c r="CA11" s="28" t="s">
        <v>225</v>
      </c>
      <c r="CB11" s="80">
        <f>BZ11</f>
        <v>0</v>
      </c>
      <c r="CC11" s="41">
        <v>0.375</v>
      </c>
      <c r="CD11" s="21">
        <v>4</v>
      </c>
      <c r="CE11" s="28" t="s">
        <v>225</v>
      </c>
      <c r="CF11" s="80">
        <f>CD11</f>
        <v>4</v>
      </c>
      <c r="CG11" s="15" t="s">
        <v>0</v>
      </c>
      <c r="CH11" s="69">
        <v>0.40625</v>
      </c>
      <c r="CI11" s="18">
        <v>2</v>
      </c>
      <c r="CJ11" s="64" t="s">
        <v>225</v>
      </c>
      <c r="CK11" s="80">
        <f>CI11</f>
        <v>2</v>
      </c>
      <c r="CM11" s="17">
        <f>C11+G11+K11+O11+S11</f>
        <v>105</v>
      </c>
      <c r="CN11" s="70" t="s">
        <v>225</v>
      </c>
      <c r="CO11" s="17">
        <f>X11+AB11+AF11+AJ11+AN11+AS11</f>
        <v>19</v>
      </c>
      <c r="CP11" s="28" t="s">
        <v>225</v>
      </c>
      <c r="CQ11" s="17">
        <f>AW11+BA11+BE11+BI11</f>
        <v>59</v>
      </c>
      <c r="CR11" s="28" t="s">
        <v>225</v>
      </c>
      <c r="CS11" s="17">
        <f>BN11+BR11+BV11+BZ11+CD11+CI11</f>
        <v>19</v>
      </c>
      <c r="CT11" s="28" t="s">
        <v>225</v>
      </c>
      <c r="CU11" s="17">
        <f>CM11+CO11+CQ11+CS11</f>
        <v>202</v>
      </c>
      <c r="CV11" s="70" t="s">
        <v>225</v>
      </c>
    </row>
    <row r="12" spans="1:100" x14ac:dyDescent="0.25">
      <c r="A12" s="15" t="s">
        <v>1</v>
      </c>
      <c r="B12" s="38">
        <v>0.23750000000000002</v>
      </c>
      <c r="C12" s="4">
        <v>7</v>
      </c>
      <c r="D12" s="4">
        <v>0</v>
      </c>
      <c r="E12" s="80">
        <f>C12+E11-D12</f>
        <v>12</v>
      </c>
      <c r="F12" s="37">
        <v>0.26944444444444443</v>
      </c>
      <c r="G12" s="4">
        <v>54</v>
      </c>
      <c r="H12" s="4">
        <v>0</v>
      </c>
      <c r="I12" s="80">
        <f>G12+I11-H12</f>
        <v>67</v>
      </c>
      <c r="J12" s="37">
        <v>0.30416666666666664</v>
      </c>
      <c r="K12" s="4">
        <v>128</v>
      </c>
      <c r="L12" s="4">
        <v>0</v>
      </c>
      <c r="M12" s="80">
        <f>K12+M11-L12</f>
        <v>172</v>
      </c>
      <c r="N12" s="37">
        <v>0.33194444444444443</v>
      </c>
      <c r="O12" s="4">
        <v>179</v>
      </c>
      <c r="P12" s="4">
        <v>0</v>
      </c>
      <c r="Q12" s="80">
        <f>O12+Q11-P12</f>
        <v>205</v>
      </c>
      <c r="R12" s="37">
        <v>0.3666666666666667</v>
      </c>
      <c r="S12" s="4">
        <v>34</v>
      </c>
      <c r="T12" s="4">
        <v>0</v>
      </c>
      <c r="U12" s="80">
        <f>S12+U11-T12</f>
        <v>51</v>
      </c>
      <c r="V12" s="15" t="s">
        <v>1</v>
      </c>
      <c r="W12" s="39" t="s">
        <v>57</v>
      </c>
      <c r="X12" s="28">
        <v>17</v>
      </c>
      <c r="Y12" s="28">
        <v>0</v>
      </c>
      <c r="Z12" s="80">
        <f>X12+Z11-Y12</f>
        <v>19</v>
      </c>
      <c r="AA12" s="39" t="s">
        <v>20</v>
      </c>
      <c r="AB12" s="28">
        <v>8</v>
      </c>
      <c r="AC12" s="28">
        <v>0</v>
      </c>
      <c r="AD12" s="80">
        <f>AB12+AD11-AC12</f>
        <v>19</v>
      </c>
      <c r="AE12" s="39" t="s">
        <v>67</v>
      </c>
      <c r="AF12" s="28">
        <v>4</v>
      </c>
      <c r="AG12" s="28">
        <v>0</v>
      </c>
      <c r="AH12" s="80">
        <f>AF12+AH11-AG12</f>
        <v>7</v>
      </c>
      <c r="AI12" s="39" t="s">
        <v>22</v>
      </c>
      <c r="AJ12" s="28">
        <v>17</v>
      </c>
      <c r="AK12" s="28">
        <v>0</v>
      </c>
      <c r="AL12" s="80">
        <f>AJ12+AL11-AK12</f>
        <v>17</v>
      </c>
      <c r="AM12" s="39" t="s">
        <v>77</v>
      </c>
      <c r="AN12" s="28">
        <v>9</v>
      </c>
      <c r="AO12" s="28">
        <v>0</v>
      </c>
      <c r="AP12" s="80">
        <f>AN12+AP11-AO12</f>
        <v>9</v>
      </c>
      <c r="AQ12" s="15" t="s">
        <v>1</v>
      </c>
      <c r="AR12" s="39" t="s">
        <v>83</v>
      </c>
      <c r="AS12" s="21">
        <v>25</v>
      </c>
      <c r="AT12" s="21">
        <v>1</v>
      </c>
      <c r="AU12" s="80">
        <f>AS12+AU11-AT12</f>
        <v>27</v>
      </c>
      <c r="AV12" s="39" t="s">
        <v>89</v>
      </c>
      <c r="AW12" s="42">
        <v>11</v>
      </c>
      <c r="AX12" s="42">
        <v>5</v>
      </c>
      <c r="AY12" s="80">
        <f>AW12+AY11-AX12</f>
        <v>34</v>
      </c>
      <c r="AZ12" s="40" t="s">
        <v>94</v>
      </c>
      <c r="BA12" s="21">
        <v>17</v>
      </c>
      <c r="BB12" s="21">
        <v>0</v>
      </c>
      <c r="BC12" s="26">
        <f>BA12+BC11-BB12</f>
        <v>22</v>
      </c>
      <c r="BD12" s="39" t="s">
        <v>100</v>
      </c>
      <c r="BE12" s="21">
        <v>19</v>
      </c>
      <c r="BF12" s="21">
        <v>2</v>
      </c>
      <c r="BG12" s="80">
        <f>BE12+BG11-BF12</f>
        <v>39</v>
      </c>
      <c r="BH12" s="39" t="s">
        <v>106</v>
      </c>
      <c r="BI12" s="21">
        <v>6</v>
      </c>
      <c r="BJ12" s="21">
        <v>0</v>
      </c>
      <c r="BK12" s="80">
        <f>BI12+BK11-BJ12</f>
        <v>10</v>
      </c>
      <c r="BL12" s="15" t="s">
        <v>1</v>
      </c>
      <c r="BM12" s="28" t="s">
        <v>225</v>
      </c>
      <c r="BN12" s="28" t="s">
        <v>225</v>
      </c>
      <c r="BO12" s="28" t="s">
        <v>225</v>
      </c>
      <c r="BP12" s="80">
        <f>BP11</f>
        <v>1</v>
      </c>
      <c r="BQ12" s="39" t="s">
        <v>112</v>
      </c>
      <c r="BR12" s="42">
        <v>4</v>
      </c>
      <c r="BS12" s="42">
        <v>1</v>
      </c>
      <c r="BT12" s="80">
        <f>BR12+BT11-BS12</f>
        <v>12</v>
      </c>
      <c r="BU12" s="39" t="s">
        <v>118</v>
      </c>
      <c r="BV12" s="42">
        <v>2</v>
      </c>
      <c r="BW12" s="42">
        <v>0</v>
      </c>
      <c r="BX12" s="80">
        <f>BV12+BX11-BW12</f>
        <v>5</v>
      </c>
      <c r="BY12" s="39" t="s">
        <v>124</v>
      </c>
      <c r="BZ12" s="42">
        <v>0</v>
      </c>
      <c r="CA12" s="42">
        <v>0</v>
      </c>
      <c r="CB12" s="80">
        <f>BZ12+CB11-CA12</f>
        <v>0</v>
      </c>
      <c r="CC12" s="39" t="s">
        <v>129</v>
      </c>
      <c r="CD12" s="42">
        <v>0</v>
      </c>
      <c r="CE12" s="42">
        <v>1</v>
      </c>
      <c r="CF12" s="80">
        <f>CD12+CF11-CE12</f>
        <v>3</v>
      </c>
      <c r="CG12" s="15" t="s">
        <v>1</v>
      </c>
      <c r="CH12" s="39" t="s">
        <v>135</v>
      </c>
      <c r="CI12" s="21">
        <v>0</v>
      </c>
      <c r="CJ12" s="21">
        <v>0</v>
      </c>
      <c r="CK12" s="80">
        <f>CI12+CK11-CJ12</f>
        <v>2</v>
      </c>
      <c r="CM12" s="20">
        <f t="shared" ref="CM12:CM17" si="0">C12+G12+K12+O12+S12</f>
        <v>402</v>
      </c>
      <c r="CN12" s="22">
        <f t="shared" ref="CN12:CN18" si="1">D12+H12+L12+P12+T12</f>
        <v>0</v>
      </c>
      <c r="CO12" s="20">
        <f t="shared" ref="CO12:CO17" si="2">X12+AB12+AF12+AJ12+AN12+AS12</f>
        <v>80</v>
      </c>
      <c r="CP12" s="22">
        <f t="shared" ref="CP12:CP18" si="3">Y12+AC12+AG12+AK12+AO12+AT12</f>
        <v>1</v>
      </c>
      <c r="CQ12" s="20">
        <f t="shared" ref="CQ12:CQ17" si="4">AW12+BA12+BE12+BI12</f>
        <v>53</v>
      </c>
      <c r="CR12" s="22">
        <f t="shared" ref="CR12:CR18" si="5">AX12+BB12+BF12+BJ12</f>
        <v>7</v>
      </c>
      <c r="CS12" s="20">
        <f>BR12+BV12+BZ12+CD12+CI12</f>
        <v>6</v>
      </c>
      <c r="CT12" s="22">
        <f>BS12+BW12+CA12+CE12+CJ12</f>
        <v>2</v>
      </c>
      <c r="CU12" s="20">
        <f t="shared" ref="CU12:CU17" si="6">CM12+CO12+CQ12+CS12</f>
        <v>541</v>
      </c>
      <c r="CV12" s="22">
        <f t="shared" ref="CV12:CV18" si="7">CN12+CP12+CR12+CT12</f>
        <v>10</v>
      </c>
    </row>
    <row r="13" spans="1:100" x14ac:dyDescent="0.25">
      <c r="A13" s="15" t="s">
        <v>2</v>
      </c>
      <c r="B13" s="38">
        <v>0.24097222222222223</v>
      </c>
      <c r="C13" s="4">
        <v>9</v>
      </c>
      <c r="D13" s="4">
        <v>1</v>
      </c>
      <c r="E13" s="80">
        <f t="shared" ref="E13:E17" si="8">C13+E12-D13</f>
        <v>20</v>
      </c>
      <c r="F13" s="37">
        <v>0.27291666666666664</v>
      </c>
      <c r="G13" s="4">
        <v>19</v>
      </c>
      <c r="H13" s="4">
        <v>0</v>
      </c>
      <c r="I13" s="80">
        <f t="shared" ref="I13:I17" si="9">G13+I12-H13</f>
        <v>86</v>
      </c>
      <c r="J13" s="37">
        <v>0.30763888888888891</v>
      </c>
      <c r="K13" s="4">
        <v>33</v>
      </c>
      <c r="L13" s="4">
        <v>2</v>
      </c>
      <c r="M13" s="80">
        <f t="shared" ref="M13:M17" si="10">K13+M12-L13</f>
        <v>203</v>
      </c>
      <c r="N13" s="37">
        <v>0.3354166666666667</v>
      </c>
      <c r="O13" s="4">
        <v>33</v>
      </c>
      <c r="P13" s="4">
        <v>0</v>
      </c>
      <c r="Q13" s="80">
        <f t="shared" ref="Q13:Q17" si="11">O13+Q12-P13</f>
        <v>238</v>
      </c>
      <c r="R13" s="37">
        <v>0.37013888888888885</v>
      </c>
      <c r="S13" s="4">
        <v>14</v>
      </c>
      <c r="T13" s="4">
        <v>0</v>
      </c>
      <c r="U13" s="80">
        <f t="shared" ref="U13:U17" si="12">S13+U12-T13</f>
        <v>65</v>
      </c>
      <c r="V13" s="15" t="s">
        <v>2</v>
      </c>
      <c r="W13" s="39" t="s">
        <v>58</v>
      </c>
      <c r="X13" s="28">
        <v>11</v>
      </c>
      <c r="Y13" s="28">
        <v>0</v>
      </c>
      <c r="Z13" s="80">
        <f t="shared" ref="Z13:Z17" si="13">X13+Z12-Y13</f>
        <v>30</v>
      </c>
      <c r="AA13" s="39" t="s">
        <v>63</v>
      </c>
      <c r="AB13" s="28">
        <v>7</v>
      </c>
      <c r="AC13" s="28">
        <v>1</v>
      </c>
      <c r="AD13" s="80">
        <f t="shared" ref="AD13:AD17" si="14">AB13+AD12-AC13</f>
        <v>25</v>
      </c>
      <c r="AE13" s="39" t="s">
        <v>68</v>
      </c>
      <c r="AF13" s="28">
        <v>3</v>
      </c>
      <c r="AG13" s="28">
        <v>0</v>
      </c>
      <c r="AH13" s="80">
        <f t="shared" ref="AH13:AH17" si="15">AF13+AH12-AG13</f>
        <v>10</v>
      </c>
      <c r="AI13" s="39" t="s">
        <v>73</v>
      </c>
      <c r="AJ13" s="28">
        <v>1</v>
      </c>
      <c r="AK13" s="28">
        <v>0</v>
      </c>
      <c r="AL13" s="80">
        <f t="shared" ref="AL13:AL17" si="16">AJ13+AL12-AK13</f>
        <v>18</v>
      </c>
      <c r="AM13" s="39" t="s">
        <v>78</v>
      </c>
      <c r="AN13" s="28">
        <v>2</v>
      </c>
      <c r="AO13" s="28">
        <v>1</v>
      </c>
      <c r="AP13" s="80">
        <f t="shared" ref="AP13:AP17" si="17">AN13+AP12-AO13</f>
        <v>10</v>
      </c>
      <c r="AQ13" s="15" t="s">
        <v>2</v>
      </c>
      <c r="AR13" s="39" t="s">
        <v>84</v>
      </c>
      <c r="AS13" s="21">
        <v>48</v>
      </c>
      <c r="AT13" s="21">
        <v>0</v>
      </c>
      <c r="AU13" s="80">
        <f t="shared" ref="AU13:AU17" si="18">AS13+AU12-AT13</f>
        <v>75</v>
      </c>
      <c r="AV13" s="39" t="s">
        <v>90</v>
      </c>
      <c r="AW13" s="42">
        <v>28</v>
      </c>
      <c r="AX13" s="42">
        <v>6</v>
      </c>
      <c r="AY13" s="80">
        <f t="shared" ref="AY13:AY17" si="19">AW13+AY12-AX13</f>
        <v>56</v>
      </c>
      <c r="AZ13" s="40" t="s">
        <v>95</v>
      </c>
      <c r="BA13" s="42">
        <v>8</v>
      </c>
      <c r="BB13" s="42">
        <v>2</v>
      </c>
      <c r="BC13" s="26">
        <f t="shared" ref="BC13:BC17" si="20">BA13+BC12-BB13</f>
        <v>28</v>
      </c>
      <c r="BD13" s="39" t="s">
        <v>101</v>
      </c>
      <c r="BE13" s="21">
        <v>2</v>
      </c>
      <c r="BF13" s="21">
        <v>5</v>
      </c>
      <c r="BG13" s="80">
        <f t="shared" ref="BG13:BG17" si="21">BE13+BG12-BF13</f>
        <v>36</v>
      </c>
      <c r="BH13" s="39" t="s">
        <v>107</v>
      </c>
      <c r="BI13" s="21">
        <v>0</v>
      </c>
      <c r="BJ13" s="21">
        <v>0</v>
      </c>
      <c r="BK13" s="80">
        <f t="shared" ref="BK13:BK17" si="22">BI13+BK12-BJ13</f>
        <v>10</v>
      </c>
      <c r="BL13" s="15" t="s">
        <v>2</v>
      </c>
      <c r="BM13" s="28" t="s">
        <v>225</v>
      </c>
      <c r="BN13" s="28" t="s">
        <v>225</v>
      </c>
      <c r="BO13" s="28" t="s">
        <v>225</v>
      </c>
      <c r="BP13" s="80">
        <f t="shared" ref="BP13:BP17" si="23">BP12</f>
        <v>1</v>
      </c>
      <c r="BQ13" s="39" t="s">
        <v>113</v>
      </c>
      <c r="BR13" s="42">
        <v>0</v>
      </c>
      <c r="BS13" s="42">
        <v>2</v>
      </c>
      <c r="BT13" s="80">
        <f t="shared" ref="BT13:BT17" si="24">BR13+BT12-BS13</f>
        <v>10</v>
      </c>
      <c r="BU13" s="39" t="s">
        <v>119</v>
      </c>
      <c r="BV13" s="42">
        <v>3</v>
      </c>
      <c r="BW13" s="42">
        <v>0</v>
      </c>
      <c r="BX13" s="80">
        <f t="shared" ref="BX13:BX17" si="25">BV13+BX12-BW13</f>
        <v>8</v>
      </c>
      <c r="BY13" s="39" t="s">
        <v>125</v>
      </c>
      <c r="BZ13" s="42">
        <v>1</v>
      </c>
      <c r="CA13" s="42">
        <v>0</v>
      </c>
      <c r="CB13" s="80">
        <f t="shared" ref="CB13:CB17" si="26">BZ13+CB12-CA13</f>
        <v>1</v>
      </c>
      <c r="CC13" s="39" t="s">
        <v>130</v>
      </c>
      <c r="CD13" s="42">
        <v>0</v>
      </c>
      <c r="CE13" s="42">
        <v>0</v>
      </c>
      <c r="CF13" s="80">
        <f t="shared" ref="CF13:CF17" si="27">CD13+CF12-CE13</f>
        <v>3</v>
      </c>
      <c r="CG13" s="15" t="s">
        <v>2</v>
      </c>
      <c r="CH13" s="39" t="s">
        <v>136</v>
      </c>
      <c r="CI13" s="21">
        <v>1</v>
      </c>
      <c r="CJ13" s="21">
        <v>0</v>
      </c>
      <c r="CK13" s="80">
        <f t="shared" ref="CK13:CK17" si="28">CI13+CK12-CJ13</f>
        <v>3</v>
      </c>
      <c r="CM13" s="20">
        <f t="shared" si="0"/>
        <v>108</v>
      </c>
      <c r="CN13" s="22">
        <f t="shared" si="1"/>
        <v>3</v>
      </c>
      <c r="CO13" s="20">
        <f t="shared" si="2"/>
        <v>72</v>
      </c>
      <c r="CP13" s="22">
        <f t="shared" si="3"/>
        <v>2</v>
      </c>
      <c r="CQ13" s="20">
        <f t="shared" si="4"/>
        <v>38</v>
      </c>
      <c r="CR13" s="22">
        <f t="shared" si="5"/>
        <v>13</v>
      </c>
      <c r="CS13" s="20">
        <f t="shared" ref="CS13:CS17" si="29">BR13+BV13+BZ13+CD13+CI13</f>
        <v>5</v>
      </c>
      <c r="CT13" s="22">
        <f t="shared" ref="CT13:CT17" si="30">BS13+BW13+CA13+CE13+CJ13</f>
        <v>2</v>
      </c>
      <c r="CU13" s="20">
        <f t="shared" si="6"/>
        <v>223</v>
      </c>
      <c r="CV13" s="22">
        <f t="shared" si="7"/>
        <v>20</v>
      </c>
    </row>
    <row r="14" spans="1:100" x14ac:dyDescent="0.25">
      <c r="A14" s="15" t="s">
        <v>53</v>
      </c>
      <c r="B14" s="38">
        <v>0.24305555555555555</v>
      </c>
      <c r="C14" s="4">
        <v>5</v>
      </c>
      <c r="D14" s="4">
        <v>1</v>
      </c>
      <c r="E14" s="80">
        <f t="shared" si="8"/>
        <v>24</v>
      </c>
      <c r="F14" s="37">
        <v>0.27499999999999997</v>
      </c>
      <c r="G14" s="4">
        <v>18</v>
      </c>
      <c r="H14" s="4">
        <v>0</v>
      </c>
      <c r="I14" s="80">
        <f t="shared" si="9"/>
        <v>104</v>
      </c>
      <c r="J14" s="37">
        <v>0.30972222222222223</v>
      </c>
      <c r="K14" s="4">
        <v>54</v>
      </c>
      <c r="L14" s="4">
        <v>0</v>
      </c>
      <c r="M14" s="80">
        <f t="shared" si="10"/>
        <v>257</v>
      </c>
      <c r="N14" s="37">
        <v>0.33749999999999997</v>
      </c>
      <c r="O14" s="4">
        <v>21</v>
      </c>
      <c r="P14" s="4">
        <v>0</v>
      </c>
      <c r="Q14" s="80">
        <f t="shared" si="11"/>
        <v>259</v>
      </c>
      <c r="R14" s="37">
        <v>0.37222222222222223</v>
      </c>
      <c r="S14" s="4">
        <v>15</v>
      </c>
      <c r="T14" s="4">
        <v>2</v>
      </c>
      <c r="U14" s="80">
        <f t="shared" si="12"/>
        <v>78</v>
      </c>
      <c r="V14" s="15" t="s">
        <v>53</v>
      </c>
      <c r="W14" s="39" t="s">
        <v>59</v>
      </c>
      <c r="X14" s="28">
        <v>3</v>
      </c>
      <c r="Y14" s="28">
        <v>2</v>
      </c>
      <c r="Z14" s="80">
        <f t="shared" si="13"/>
        <v>31</v>
      </c>
      <c r="AA14" s="39" t="s">
        <v>64</v>
      </c>
      <c r="AB14" s="28">
        <v>4</v>
      </c>
      <c r="AC14" s="28">
        <v>0</v>
      </c>
      <c r="AD14" s="80">
        <f t="shared" si="14"/>
        <v>29</v>
      </c>
      <c r="AE14" s="39" t="s">
        <v>69</v>
      </c>
      <c r="AF14" s="28">
        <v>4</v>
      </c>
      <c r="AG14" s="28">
        <v>0</v>
      </c>
      <c r="AH14" s="80">
        <f t="shared" si="15"/>
        <v>14</v>
      </c>
      <c r="AI14" s="39" t="s">
        <v>74</v>
      </c>
      <c r="AJ14" s="28">
        <v>6</v>
      </c>
      <c r="AK14" s="28">
        <v>0</v>
      </c>
      <c r="AL14" s="80">
        <f t="shared" si="16"/>
        <v>24</v>
      </c>
      <c r="AM14" s="39" t="s">
        <v>79</v>
      </c>
      <c r="AN14" s="28">
        <v>3</v>
      </c>
      <c r="AO14" s="28">
        <v>2</v>
      </c>
      <c r="AP14" s="80">
        <f t="shared" si="17"/>
        <v>11</v>
      </c>
      <c r="AQ14" s="15" t="s">
        <v>53</v>
      </c>
      <c r="AR14" s="39" t="s">
        <v>85</v>
      </c>
      <c r="AS14" s="21">
        <v>6</v>
      </c>
      <c r="AT14" s="21">
        <v>12</v>
      </c>
      <c r="AU14" s="80">
        <f t="shared" si="18"/>
        <v>69</v>
      </c>
      <c r="AV14" s="39" t="s">
        <v>26</v>
      </c>
      <c r="AW14" s="42">
        <v>5</v>
      </c>
      <c r="AX14" s="42">
        <v>7</v>
      </c>
      <c r="AY14" s="80">
        <f t="shared" si="19"/>
        <v>54</v>
      </c>
      <c r="AZ14" s="40" t="s">
        <v>96</v>
      </c>
      <c r="BA14" s="42">
        <v>1</v>
      </c>
      <c r="BB14" s="42">
        <v>3</v>
      </c>
      <c r="BC14" s="26">
        <f t="shared" si="20"/>
        <v>26</v>
      </c>
      <c r="BD14" s="39" t="s">
        <v>102</v>
      </c>
      <c r="BE14" s="21">
        <v>3</v>
      </c>
      <c r="BF14" s="21">
        <v>4</v>
      </c>
      <c r="BG14" s="80">
        <f t="shared" si="21"/>
        <v>35</v>
      </c>
      <c r="BH14" s="39" t="s">
        <v>108</v>
      </c>
      <c r="BI14" s="21">
        <v>3</v>
      </c>
      <c r="BJ14" s="21">
        <v>2</v>
      </c>
      <c r="BK14" s="80">
        <f t="shared" si="22"/>
        <v>11</v>
      </c>
      <c r="BL14" s="15" t="s">
        <v>53</v>
      </c>
      <c r="BM14" s="28" t="s">
        <v>225</v>
      </c>
      <c r="BN14" s="28" t="s">
        <v>225</v>
      </c>
      <c r="BO14" s="28" t="s">
        <v>225</v>
      </c>
      <c r="BP14" s="80">
        <f t="shared" si="23"/>
        <v>1</v>
      </c>
      <c r="BQ14" s="39" t="s">
        <v>114</v>
      </c>
      <c r="BR14" s="42">
        <v>0</v>
      </c>
      <c r="BS14" s="42">
        <v>2</v>
      </c>
      <c r="BT14" s="80">
        <f t="shared" si="24"/>
        <v>8</v>
      </c>
      <c r="BU14" s="39" t="s">
        <v>120</v>
      </c>
      <c r="BV14" s="42">
        <v>0</v>
      </c>
      <c r="BW14" s="42">
        <v>1</v>
      </c>
      <c r="BX14" s="80">
        <f t="shared" si="25"/>
        <v>7</v>
      </c>
      <c r="BY14" s="39" t="s">
        <v>126</v>
      </c>
      <c r="BZ14" s="42">
        <v>2</v>
      </c>
      <c r="CA14" s="42">
        <v>0</v>
      </c>
      <c r="CB14" s="80">
        <f t="shared" si="26"/>
        <v>3</v>
      </c>
      <c r="CC14" s="39" t="s">
        <v>131</v>
      </c>
      <c r="CD14" s="42">
        <v>0</v>
      </c>
      <c r="CE14" s="42">
        <v>0</v>
      </c>
      <c r="CF14" s="80">
        <f t="shared" si="27"/>
        <v>3</v>
      </c>
      <c r="CG14" s="15" t="s">
        <v>53</v>
      </c>
      <c r="CH14" s="39" t="s">
        <v>137</v>
      </c>
      <c r="CI14" s="21">
        <v>0</v>
      </c>
      <c r="CJ14" s="21">
        <v>0</v>
      </c>
      <c r="CK14" s="80">
        <f t="shared" si="28"/>
        <v>3</v>
      </c>
      <c r="CM14" s="20">
        <f t="shared" si="0"/>
        <v>113</v>
      </c>
      <c r="CN14" s="22">
        <f t="shared" si="1"/>
        <v>3</v>
      </c>
      <c r="CO14" s="20">
        <f t="shared" si="2"/>
        <v>26</v>
      </c>
      <c r="CP14" s="22">
        <f t="shared" si="3"/>
        <v>16</v>
      </c>
      <c r="CQ14" s="20">
        <f t="shared" si="4"/>
        <v>12</v>
      </c>
      <c r="CR14" s="22">
        <f t="shared" si="5"/>
        <v>16</v>
      </c>
      <c r="CS14" s="20">
        <f t="shared" si="29"/>
        <v>2</v>
      </c>
      <c r="CT14" s="22">
        <f t="shared" si="30"/>
        <v>3</v>
      </c>
      <c r="CU14" s="20">
        <f t="shared" si="6"/>
        <v>153</v>
      </c>
      <c r="CV14" s="22">
        <f t="shared" si="7"/>
        <v>38</v>
      </c>
    </row>
    <row r="15" spans="1:100" x14ac:dyDescent="0.25">
      <c r="A15" s="55" t="s">
        <v>54</v>
      </c>
      <c r="B15" s="38">
        <v>0.24513888888888888</v>
      </c>
      <c r="C15" s="4">
        <v>6</v>
      </c>
      <c r="D15" s="4">
        <v>1</v>
      </c>
      <c r="E15" s="80">
        <f t="shared" si="8"/>
        <v>29</v>
      </c>
      <c r="F15" s="37">
        <v>0.27708333333333335</v>
      </c>
      <c r="G15" s="4">
        <v>9</v>
      </c>
      <c r="H15" s="4">
        <v>4</v>
      </c>
      <c r="I15" s="80">
        <f t="shared" si="9"/>
        <v>109</v>
      </c>
      <c r="J15" s="37">
        <v>0.31180555555555556</v>
      </c>
      <c r="K15" s="4">
        <v>42</v>
      </c>
      <c r="L15" s="4">
        <v>1</v>
      </c>
      <c r="M15" s="80">
        <f t="shared" si="10"/>
        <v>298</v>
      </c>
      <c r="N15" s="37">
        <v>0.33958333333333335</v>
      </c>
      <c r="O15" s="4">
        <v>18</v>
      </c>
      <c r="P15" s="4"/>
      <c r="Q15" s="80">
        <f t="shared" si="11"/>
        <v>277</v>
      </c>
      <c r="R15" s="37">
        <v>0.3743055555555555</v>
      </c>
      <c r="S15" s="4">
        <v>15</v>
      </c>
      <c r="T15" s="4">
        <v>6</v>
      </c>
      <c r="U15" s="80">
        <f t="shared" si="12"/>
        <v>87</v>
      </c>
      <c r="V15" s="55" t="s">
        <v>54</v>
      </c>
      <c r="W15" s="39" t="s">
        <v>60</v>
      </c>
      <c r="X15" s="28">
        <v>5</v>
      </c>
      <c r="Y15" s="28">
        <v>1</v>
      </c>
      <c r="Z15" s="80">
        <f t="shared" si="13"/>
        <v>35</v>
      </c>
      <c r="AA15" s="39" t="s">
        <v>21</v>
      </c>
      <c r="AB15" s="28">
        <v>5</v>
      </c>
      <c r="AC15" s="28">
        <v>1</v>
      </c>
      <c r="AD15" s="80">
        <f t="shared" si="14"/>
        <v>33</v>
      </c>
      <c r="AE15" s="39" t="s">
        <v>70</v>
      </c>
      <c r="AF15" s="28">
        <v>4</v>
      </c>
      <c r="AG15" s="28">
        <v>0</v>
      </c>
      <c r="AH15" s="80">
        <f t="shared" si="15"/>
        <v>18</v>
      </c>
      <c r="AI15" s="39" t="s">
        <v>23</v>
      </c>
      <c r="AJ15" s="28">
        <v>2</v>
      </c>
      <c r="AK15" s="28">
        <v>1</v>
      </c>
      <c r="AL15" s="80">
        <f t="shared" si="16"/>
        <v>25</v>
      </c>
      <c r="AM15" s="39" t="s">
        <v>80</v>
      </c>
      <c r="AN15" s="28">
        <v>3</v>
      </c>
      <c r="AO15" s="28">
        <v>3</v>
      </c>
      <c r="AP15" s="80">
        <f t="shared" si="17"/>
        <v>11</v>
      </c>
      <c r="AQ15" s="55" t="s">
        <v>54</v>
      </c>
      <c r="AR15" s="39" t="s">
        <v>86</v>
      </c>
      <c r="AS15" s="21">
        <v>11</v>
      </c>
      <c r="AT15" s="21">
        <v>34</v>
      </c>
      <c r="AU15" s="80">
        <f t="shared" si="18"/>
        <v>46</v>
      </c>
      <c r="AV15" s="39" t="s">
        <v>91</v>
      </c>
      <c r="AW15" s="42">
        <v>11</v>
      </c>
      <c r="AX15" s="42">
        <v>20</v>
      </c>
      <c r="AY15" s="80">
        <f t="shared" si="19"/>
        <v>45</v>
      </c>
      <c r="AZ15" s="40" t="s">
        <v>97</v>
      </c>
      <c r="BA15" s="42">
        <v>2</v>
      </c>
      <c r="BB15" s="42">
        <v>7</v>
      </c>
      <c r="BC15" s="26">
        <f t="shared" si="20"/>
        <v>21</v>
      </c>
      <c r="BD15" s="39" t="s">
        <v>103</v>
      </c>
      <c r="BE15" s="21">
        <v>2</v>
      </c>
      <c r="BF15" s="21">
        <v>7</v>
      </c>
      <c r="BG15" s="80">
        <f t="shared" si="21"/>
        <v>30</v>
      </c>
      <c r="BH15" s="39" t="s">
        <v>109</v>
      </c>
      <c r="BI15" s="21">
        <v>2</v>
      </c>
      <c r="BJ15" s="21">
        <v>1</v>
      </c>
      <c r="BK15" s="80">
        <f t="shared" si="22"/>
        <v>12</v>
      </c>
      <c r="BL15" s="55" t="s">
        <v>54</v>
      </c>
      <c r="BM15" s="28" t="s">
        <v>225</v>
      </c>
      <c r="BN15" s="28" t="s">
        <v>225</v>
      </c>
      <c r="BO15" s="28" t="s">
        <v>225</v>
      </c>
      <c r="BP15" s="80">
        <f t="shared" si="23"/>
        <v>1</v>
      </c>
      <c r="BQ15" s="39" t="s">
        <v>115</v>
      </c>
      <c r="BR15" s="42">
        <v>0</v>
      </c>
      <c r="BS15" s="42">
        <v>0</v>
      </c>
      <c r="BT15" s="80">
        <f t="shared" si="24"/>
        <v>8</v>
      </c>
      <c r="BU15" s="39" t="s">
        <v>121</v>
      </c>
      <c r="BV15" s="42">
        <v>0</v>
      </c>
      <c r="BW15" s="42">
        <v>1</v>
      </c>
      <c r="BX15" s="80">
        <f t="shared" si="25"/>
        <v>6</v>
      </c>
      <c r="BY15" s="39" t="s">
        <v>127</v>
      </c>
      <c r="BZ15" s="42">
        <v>0</v>
      </c>
      <c r="CA15" s="42">
        <v>0</v>
      </c>
      <c r="CB15" s="80">
        <f t="shared" si="26"/>
        <v>3</v>
      </c>
      <c r="CC15" s="39" t="s">
        <v>132</v>
      </c>
      <c r="CD15" s="42">
        <v>0</v>
      </c>
      <c r="CE15" s="42">
        <v>1</v>
      </c>
      <c r="CF15" s="80">
        <f t="shared" si="27"/>
        <v>2</v>
      </c>
      <c r="CG15" s="55" t="s">
        <v>54</v>
      </c>
      <c r="CH15" s="39" t="s">
        <v>138</v>
      </c>
      <c r="CI15" s="21">
        <v>0</v>
      </c>
      <c r="CJ15" s="21">
        <v>0</v>
      </c>
      <c r="CK15" s="80">
        <f t="shared" si="28"/>
        <v>3</v>
      </c>
      <c r="CM15" s="20">
        <f t="shared" si="0"/>
        <v>90</v>
      </c>
      <c r="CN15" s="22">
        <f t="shared" si="1"/>
        <v>12</v>
      </c>
      <c r="CO15" s="20">
        <f t="shared" si="2"/>
        <v>30</v>
      </c>
      <c r="CP15" s="22">
        <f t="shared" si="3"/>
        <v>40</v>
      </c>
      <c r="CQ15" s="20">
        <f t="shared" si="4"/>
        <v>17</v>
      </c>
      <c r="CR15" s="22">
        <f t="shared" si="5"/>
        <v>35</v>
      </c>
      <c r="CS15" s="20">
        <f t="shared" si="29"/>
        <v>0</v>
      </c>
      <c r="CT15" s="22">
        <f t="shared" si="30"/>
        <v>2</v>
      </c>
      <c r="CU15" s="20">
        <f t="shared" si="6"/>
        <v>137</v>
      </c>
      <c r="CV15" s="22">
        <f t="shared" si="7"/>
        <v>89</v>
      </c>
    </row>
    <row r="16" spans="1:100" x14ac:dyDescent="0.25">
      <c r="A16" s="15" t="s">
        <v>3</v>
      </c>
      <c r="B16" s="38">
        <v>0.24722222222222223</v>
      </c>
      <c r="C16" s="4">
        <v>1</v>
      </c>
      <c r="D16" s="4">
        <v>0</v>
      </c>
      <c r="E16" s="80">
        <f t="shared" si="8"/>
        <v>30</v>
      </c>
      <c r="F16" s="37">
        <v>0.27916666666666667</v>
      </c>
      <c r="G16" s="4">
        <v>7</v>
      </c>
      <c r="H16" s="4">
        <v>1</v>
      </c>
      <c r="I16" s="80">
        <f t="shared" si="9"/>
        <v>115</v>
      </c>
      <c r="J16" s="37">
        <v>0.31388888888888888</v>
      </c>
      <c r="K16" s="4">
        <v>16</v>
      </c>
      <c r="L16" s="4">
        <v>0</v>
      </c>
      <c r="M16" s="80">
        <f t="shared" si="10"/>
        <v>314</v>
      </c>
      <c r="N16" s="37">
        <v>0.34166666666666662</v>
      </c>
      <c r="O16" s="4">
        <v>24</v>
      </c>
      <c r="P16" s="4">
        <v>0</v>
      </c>
      <c r="Q16" s="80">
        <f t="shared" si="11"/>
        <v>301</v>
      </c>
      <c r="R16" s="37">
        <v>0.37638888888888888</v>
      </c>
      <c r="S16" s="4">
        <v>5</v>
      </c>
      <c r="T16" s="4">
        <v>1</v>
      </c>
      <c r="U16" s="80">
        <f t="shared" si="12"/>
        <v>91</v>
      </c>
      <c r="V16" s="15" t="s">
        <v>3</v>
      </c>
      <c r="W16" s="39" t="s">
        <v>61</v>
      </c>
      <c r="X16" s="28">
        <v>2</v>
      </c>
      <c r="Y16" s="28">
        <v>3</v>
      </c>
      <c r="Z16" s="80">
        <f t="shared" si="13"/>
        <v>34</v>
      </c>
      <c r="AA16" s="39" t="s">
        <v>65</v>
      </c>
      <c r="AB16" s="28">
        <v>1</v>
      </c>
      <c r="AC16" s="28">
        <v>2</v>
      </c>
      <c r="AD16" s="80">
        <f t="shared" si="14"/>
        <v>32</v>
      </c>
      <c r="AE16" s="39" t="s">
        <v>71</v>
      </c>
      <c r="AF16" s="28">
        <v>3</v>
      </c>
      <c r="AG16" s="28">
        <v>0</v>
      </c>
      <c r="AH16" s="80">
        <f t="shared" si="15"/>
        <v>21</v>
      </c>
      <c r="AI16" s="39" t="s">
        <v>75</v>
      </c>
      <c r="AJ16" s="28">
        <v>0</v>
      </c>
      <c r="AK16" s="28">
        <v>1</v>
      </c>
      <c r="AL16" s="80">
        <f t="shared" si="16"/>
        <v>24</v>
      </c>
      <c r="AM16" s="39" t="s">
        <v>81</v>
      </c>
      <c r="AN16" s="28">
        <v>2</v>
      </c>
      <c r="AO16" s="28">
        <v>0</v>
      </c>
      <c r="AP16" s="80">
        <f t="shared" si="17"/>
        <v>13</v>
      </c>
      <c r="AQ16" s="15" t="s">
        <v>3</v>
      </c>
      <c r="AR16" s="39" t="s">
        <v>87</v>
      </c>
      <c r="AS16" s="21">
        <v>1</v>
      </c>
      <c r="AT16" s="21">
        <v>18</v>
      </c>
      <c r="AU16" s="80">
        <f t="shared" si="18"/>
        <v>29</v>
      </c>
      <c r="AV16" s="39" t="s">
        <v>92</v>
      </c>
      <c r="AW16" s="42">
        <v>1</v>
      </c>
      <c r="AX16" s="42">
        <v>30</v>
      </c>
      <c r="AY16" s="80">
        <f t="shared" si="19"/>
        <v>16</v>
      </c>
      <c r="AZ16" s="40" t="s">
        <v>98</v>
      </c>
      <c r="BA16" s="42">
        <v>3</v>
      </c>
      <c r="BB16" s="42">
        <v>9</v>
      </c>
      <c r="BC16" s="26">
        <f t="shared" si="20"/>
        <v>15</v>
      </c>
      <c r="BD16" s="39" t="s">
        <v>104</v>
      </c>
      <c r="BE16" s="21">
        <v>1</v>
      </c>
      <c r="BF16" s="21">
        <v>12</v>
      </c>
      <c r="BG16" s="80">
        <f t="shared" si="21"/>
        <v>19</v>
      </c>
      <c r="BH16" s="39" t="s">
        <v>110</v>
      </c>
      <c r="BI16" s="21">
        <v>1</v>
      </c>
      <c r="BJ16" s="21">
        <v>2</v>
      </c>
      <c r="BK16" s="80">
        <f t="shared" si="22"/>
        <v>11</v>
      </c>
      <c r="BL16" s="15" t="s">
        <v>3</v>
      </c>
      <c r="BM16" s="28" t="s">
        <v>225</v>
      </c>
      <c r="BN16" s="28" t="s">
        <v>225</v>
      </c>
      <c r="BO16" s="28" t="s">
        <v>225</v>
      </c>
      <c r="BP16" s="80">
        <f t="shared" si="23"/>
        <v>1</v>
      </c>
      <c r="BQ16" s="39" t="s">
        <v>116</v>
      </c>
      <c r="BR16" s="42">
        <v>0</v>
      </c>
      <c r="BS16" s="42">
        <v>0</v>
      </c>
      <c r="BT16" s="80">
        <f t="shared" si="24"/>
        <v>8</v>
      </c>
      <c r="BU16" s="39" t="s">
        <v>122</v>
      </c>
      <c r="BV16" s="42">
        <v>0</v>
      </c>
      <c r="BW16" s="42">
        <v>3</v>
      </c>
      <c r="BX16" s="80">
        <f t="shared" si="25"/>
        <v>3</v>
      </c>
      <c r="BY16" s="39" t="s">
        <v>24</v>
      </c>
      <c r="BZ16" s="42">
        <v>0</v>
      </c>
      <c r="CA16" s="42">
        <v>0</v>
      </c>
      <c r="CB16" s="80">
        <f t="shared" si="26"/>
        <v>3</v>
      </c>
      <c r="CC16" s="39" t="s">
        <v>133</v>
      </c>
      <c r="CD16" s="42">
        <v>0</v>
      </c>
      <c r="CE16" s="42">
        <v>2</v>
      </c>
      <c r="CF16" s="80">
        <f t="shared" si="27"/>
        <v>0</v>
      </c>
      <c r="CG16" s="15" t="s">
        <v>3</v>
      </c>
      <c r="CH16" s="39" t="s">
        <v>139</v>
      </c>
      <c r="CI16" s="21">
        <v>0</v>
      </c>
      <c r="CJ16" s="21">
        <v>2</v>
      </c>
      <c r="CK16" s="80">
        <f t="shared" si="28"/>
        <v>1</v>
      </c>
      <c r="CM16" s="20">
        <f t="shared" si="0"/>
        <v>53</v>
      </c>
      <c r="CN16" s="22">
        <f t="shared" si="1"/>
        <v>2</v>
      </c>
      <c r="CO16" s="20">
        <f t="shared" si="2"/>
        <v>9</v>
      </c>
      <c r="CP16" s="22">
        <f t="shared" si="3"/>
        <v>24</v>
      </c>
      <c r="CQ16" s="20">
        <f t="shared" si="4"/>
        <v>6</v>
      </c>
      <c r="CR16" s="22">
        <f t="shared" si="5"/>
        <v>53</v>
      </c>
      <c r="CS16" s="20">
        <f t="shared" si="29"/>
        <v>0</v>
      </c>
      <c r="CT16" s="22">
        <f t="shared" si="30"/>
        <v>7</v>
      </c>
      <c r="CU16" s="20">
        <f t="shared" si="6"/>
        <v>68</v>
      </c>
      <c r="CV16" s="22">
        <f t="shared" si="7"/>
        <v>86</v>
      </c>
    </row>
    <row r="17" spans="1:102" x14ac:dyDescent="0.25">
      <c r="A17" s="15" t="s">
        <v>55</v>
      </c>
      <c r="B17" s="38">
        <v>0.24930555555555556</v>
      </c>
      <c r="C17" s="4">
        <v>0</v>
      </c>
      <c r="D17" s="4">
        <v>4</v>
      </c>
      <c r="E17" s="80">
        <f t="shared" si="8"/>
        <v>26</v>
      </c>
      <c r="F17" s="37">
        <v>0.28125</v>
      </c>
      <c r="G17" s="4">
        <v>0</v>
      </c>
      <c r="H17" s="4">
        <v>8</v>
      </c>
      <c r="I17" s="80">
        <f t="shared" si="9"/>
        <v>107</v>
      </c>
      <c r="J17" s="37">
        <v>0.31597222222222221</v>
      </c>
      <c r="K17" s="4">
        <v>4</v>
      </c>
      <c r="L17" s="4">
        <v>7</v>
      </c>
      <c r="M17" s="80">
        <f t="shared" si="10"/>
        <v>311</v>
      </c>
      <c r="N17" s="37">
        <v>0.34375</v>
      </c>
      <c r="O17" s="4">
        <v>2</v>
      </c>
      <c r="P17" s="4">
        <v>9</v>
      </c>
      <c r="Q17" s="80">
        <f t="shared" si="11"/>
        <v>294</v>
      </c>
      <c r="R17" s="37">
        <v>0.37847222222222227</v>
      </c>
      <c r="S17" s="4">
        <v>0</v>
      </c>
      <c r="T17" s="4">
        <v>6</v>
      </c>
      <c r="U17" s="80">
        <f t="shared" si="12"/>
        <v>85</v>
      </c>
      <c r="V17" s="15" t="s">
        <v>55</v>
      </c>
      <c r="W17" s="39" t="s">
        <v>62</v>
      </c>
      <c r="X17" s="28">
        <v>1</v>
      </c>
      <c r="Y17" s="28">
        <v>2</v>
      </c>
      <c r="Z17" s="80">
        <f t="shared" si="13"/>
        <v>33</v>
      </c>
      <c r="AA17" s="39" t="s">
        <v>66</v>
      </c>
      <c r="AB17" s="28">
        <v>0</v>
      </c>
      <c r="AC17" s="28">
        <v>0</v>
      </c>
      <c r="AD17" s="80">
        <f t="shared" si="14"/>
        <v>32</v>
      </c>
      <c r="AE17" s="39" t="s">
        <v>72</v>
      </c>
      <c r="AF17" s="28">
        <v>1</v>
      </c>
      <c r="AG17" s="28">
        <v>2</v>
      </c>
      <c r="AH17" s="80">
        <f t="shared" si="15"/>
        <v>20</v>
      </c>
      <c r="AI17" s="39" t="s">
        <v>76</v>
      </c>
      <c r="AJ17" s="28">
        <v>4</v>
      </c>
      <c r="AK17" s="28">
        <v>8</v>
      </c>
      <c r="AL17" s="80">
        <f t="shared" si="16"/>
        <v>20</v>
      </c>
      <c r="AM17" s="39" t="s">
        <v>82</v>
      </c>
      <c r="AN17" s="28">
        <v>1</v>
      </c>
      <c r="AO17" s="28">
        <v>1</v>
      </c>
      <c r="AP17" s="80">
        <f t="shared" si="17"/>
        <v>13</v>
      </c>
      <c r="AQ17" s="15" t="s">
        <v>55</v>
      </c>
      <c r="AR17" s="39" t="s">
        <v>88</v>
      </c>
      <c r="AS17" s="21">
        <v>1</v>
      </c>
      <c r="AT17" s="21">
        <v>9</v>
      </c>
      <c r="AU17" s="80">
        <f t="shared" si="18"/>
        <v>21</v>
      </c>
      <c r="AV17" s="39" t="s">
        <v>93</v>
      </c>
      <c r="AW17" s="42">
        <v>0</v>
      </c>
      <c r="AX17" s="42">
        <v>2</v>
      </c>
      <c r="AY17" s="80">
        <f t="shared" si="19"/>
        <v>14</v>
      </c>
      <c r="AZ17" s="40" t="s">
        <v>99</v>
      </c>
      <c r="BA17" s="42">
        <v>6</v>
      </c>
      <c r="BB17" s="42">
        <v>3</v>
      </c>
      <c r="BC17" s="26">
        <f t="shared" si="20"/>
        <v>18</v>
      </c>
      <c r="BD17" s="39" t="s">
        <v>105</v>
      </c>
      <c r="BE17" s="21">
        <v>0</v>
      </c>
      <c r="BF17" s="21">
        <v>2</v>
      </c>
      <c r="BG17" s="80">
        <f t="shared" si="21"/>
        <v>17</v>
      </c>
      <c r="BH17" s="39" t="s">
        <v>111</v>
      </c>
      <c r="BI17" s="21">
        <v>1</v>
      </c>
      <c r="BJ17" s="21">
        <v>4</v>
      </c>
      <c r="BK17" s="80">
        <f t="shared" si="22"/>
        <v>8</v>
      </c>
      <c r="BL17" s="15" t="s">
        <v>55</v>
      </c>
      <c r="BM17" s="28" t="s">
        <v>225</v>
      </c>
      <c r="BN17" s="28" t="s">
        <v>225</v>
      </c>
      <c r="BO17" s="28" t="s">
        <v>225</v>
      </c>
      <c r="BP17" s="80">
        <f t="shared" si="23"/>
        <v>1</v>
      </c>
      <c r="BQ17" s="39" t="s">
        <v>117</v>
      </c>
      <c r="BR17" s="42">
        <v>0</v>
      </c>
      <c r="BS17" s="42">
        <v>0</v>
      </c>
      <c r="BT17" s="80">
        <f t="shared" si="24"/>
        <v>8</v>
      </c>
      <c r="BU17" s="39" t="s">
        <v>123</v>
      </c>
      <c r="BV17" s="42">
        <v>0</v>
      </c>
      <c r="BW17" s="42">
        <v>2</v>
      </c>
      <c r="BX17" s="80">
        <f t="shared" si="25"/>
        <v>1</v>
      </c>
      <c r="BY17" s="39" t="s">
        <v>128</v>
      </c>
      <c r="BZ17" s="42">
        <v>0</v>
      </c>
      <c r="CA17" s="42">
        <v>1</v>
      </c>
      <c r="CB17" s="80">
        <f t="shared" si="26"/>
        <v>2</v>
      </c>
      <c r="CC17" s="39" t="s">
        <v>134</v>
      </c>
      <c r="CD17" s="42">
        <v>0</v>
      </c>
      <c r="CE17" s="42">
        <v>0</v>
      </c>
      <c r="CF17" s="80">
        <f t="shared" si="27"/>
        <v>0</v>
      </c>
      <c r="CG17" s="15" t="s">
        <v>55</v>
      </c>
      <c r="CH17" s="39" t="s">
        <v>140</v>
      </c>
      <c r="CI17" s="21">
        <v>0</v>
      </c>
      <c r="CJ17" s="21">
        <v>0</v>
      </c>
      <c r="CK17" s="80">
        <f t="shared" si="28"/>
        <v>1</v>
      </c>
      <c r="CM17" s="20">
        <f t="shared" si="0"/>
        <v>6</v>
      </c>
      <c r="CN17" s="22">
        <f t="shared" si="1"/>
        <v>34</v>
      </c>
      <c r="CO17" s="20">
        <f t="shared" si="2"/>
        <v>8</v>
      </c>
      <c r="CP17" s="22">
        <f t="shared" si="3"/>
        <v>22</v>
      </c>
      <c r="CQ17" s="20">
        <f t="shared" si="4"/>
        <v>7</v>
      </c>
      <c r="CR17" s="22">
        <f t="shared" si="5"/>
        <v>11</v>
      </c>
      <c r="CS17" s="20">
        <f t="shared" si="29"/>
        <v>0</v>
      </c>
      <c r="CT17" s="22">
        <f t="shared" si="30"/>
        <v>3</v>
      </c>
      <c r="CU17" s="20">
        <f t="shared" si="6"/>
        <v>21</v>
      </c>
      <c r="CV17" s="22">
        <f t="shared" si="7"/>
        <v>70</v>
      </c>
    </row>
    <row r="18" spans="1:102" x14ac:dyDescent="0.25">
      <c r="A18" s="15" t="s">
        <v>4</v>
      </c>
      <c r="B18" s="37">
        <v>0.25625000000000003</v>
      </c>
      <c r="C18" s="28" t="s">
        <v>225</v>
      </c>
      <c r="D18" s="4">
        <v>26</v>
      </c>
      <c r="E18" s="27" t="s">
        <v>225</v>
      </c>
      <c r="F18" s="37">
        <v>0.28819444444444448</v>
      </c>
      <c r="G18" s="28" t="s">
        <v>225</v>
      </c>
      <c r="H18" s="4">
        <v>107</v>
      </c>
      <c r="I18" s="27" t="s">
        <v>225</v>
      </c>
      <c r="J18" s="37">
        <v>0.32291666666666669</v>
      </c>
      <c r="K18" s="28" t="s">
        <v>225</v>
      </c>
      <c r="L18" s="4">
        <v>311</v>
      </c>
      <c r="M18" s="27" t="s">
        <v>225</v>
      </c>
      <c r="N18" s="37">
        <v>0.35069444444444442</v>
      </c>
      <c r="O18" s="28" t="s">
        <v>225</v>
      </c>
      <c r="P18" s="4">
        <v>294</v>
      </c>
      <c r="Q18" s="27" t="s">
        <v>225</v>
      </c>
      <c r="R18" s="37">
        <v>0.38541666666666669</v>
      </c>
      <c r="S18" s="28" t="s">
        <v>225</v>
      </c>
      <c r="T18" s="4">
        <v>85</v>
      </c>
      <c r="U18" s="27" t="s">
        <v>225</v>
      </c>
      <c r="V18" s="15" t="s">
        <v>4</v>
      </c>
      <c r="W18" s="38">
        <v>0.4375</v>
      </c>
      <c r="X18" s="28" t="s">
        <v>225</v>
      </c>
      <c r="Y18" s="28">
        <v>33</v>
      </c>
      <c r="Z18" s="27" t="s">
        <v>225</v>
      </c>
      <c r="AA18" s="40">
        <v>0.47916666666666669</v>
      </c>
      <c r="AB18" s="28" t="s">
        <v>225</v>
      </c>
      <c r="AC18" s="28">
        <v>32</v>
      </c>
      <c r="AD18" s="27" t="s">
        <v>225</v>
      </c>
      <c r="AE18" s="40">
        <v>0.52083333333333337</v>
      </c>
      <c r="AF18" s="28" t="s">
        <v>225</v>
      </c>
      <c r="AG18" s="28">
        <v>20</v>
      </c>
      <c r="AH18" s="27" t="s">
        <v>225</v>
      </c>
      <c r="AI18" s="41">
        <v>6.25E-2</v>
      </c>
      <c r="AJ18" s="28" t="s">
        <v>225</v>
      </c>
      <c r="AK18" s="28">
        <v>20</v>
      </c>
      <c r="AL18" s="27" t="s">
        <v>225</v>
      </c>
      <c r="AM18" s="40">
        <v>0.10416666666666667</v>
      </c>
      <c r="AN18" s="28" t="s">
        <v>225</v>
      </c>
      <c r="AO18" s="28">
        <v>13</v>
      </c>
      <c r="AP18" s="27" t="s">
        <v>225</v>
      </c>
      <c r="AQ18" s="15" t="s">
        <v>4</v>
      </c>
      <c r="AR18" s="41">
        <v>0.13194444444444445</v>
      </c>
      <c r="AS18" s="28" t="s">
        <v>225</v>
      </c>
      <c r="AT18" s="21">
        <v>21</v>
      </c>
      <c r="AU18" s="27" t="s">
        <v>225</v>
      </c>
      <c r="AV18" s="41">
        <v>0.16666666666666666</v>
      </c>
      <c r="AW18" s="28" t="s">
        <v>225</v>
      </c>
      <c r="AX18" s="21">
        <v>14</v>
      </c>
      <c r="AY18" s="27" t="s">
        <v>225</v>
      </c>
      <c r="AZ18" s="41">
        <v>0.19791666666666666</v>
      </c>
      <c r="BA18" s="28" t="s">
        <v>225</v>
      </c>
      <c r="BB18" s="21">
        <v>18</v>
      </c>
      <c r="BC18" s="27" t="s">
        <v>225</v>
      </c>
      <c r="BD18" s="41">
        <v>0.22916666666666666</v>
      </c>
      <c r="BE18" s="28" t="s">
        <v>225</v>
      </c>
      <c r="BF18" s="21">
        <v>17</v>
      </c>
      <c r="BG18" s="27" t="s">
        <v>225</v>
      </c>
      <c r="BH18" s="41">
        <v>0.26041666666666669</v>
      </c>
      <c r="BI18" s="28" t="s">
        <v>225</v>
      </c>
      <c r="BJ18" s="21">
        <v>8</v>
      </c>
      <c r="BK18" s="27" t="s">
        <v>225</v>
      </c>
      <c r="BL18" s="15" t="s">
        <v>4</v>
      </c>
      <c r="BM18" s="41">
        <v>0.28125</v>
      </c>
      <c r="BN18" s="28" t="s">
        <v>225</v>
      </c>
      <c r="BO18" s="21">
        <v>1</v>
      </c>
      <c r="BP18" s="27" t="s">
        <v>225</v>
      </c>
      <c r="BQ18" s="41">
        <v>0.29166666666666669</v>
      </c>
      <c r="BR18" s="28" t="s">
        <v>225</v>
      </c>
      <c r="BS18" s="21">
        <v>8</v>
      </c>
      <c r="BT18" s="28" t="s">
        <v>225</v>
      </c>
      <c r="BU18" s="41">
        <v>0.32291666666666669</v>
      </c>
      <c r="BV18" s="28" t="s">
        <v>225</v>
      </c>
      <c r="BW18" s="21">
        <v>1</v>
      </c>
      <c r="BX18" s="28" t="s">
        <v>225</v>
      </c>
      <c r="BY18" s="41">
        <v>0.35416666666666669</v>
      </c>
      <c r="BZ18" s="28" t="s">
        <v>225</v>
      </c>
      <c r="CA18" s="21">
        <v>2</v>
      </c>
      <c r="CB18" s="28" t="s">
        <v>225</v>
      </c>
      <c r="CC18" s="41">
        <v>0.39583333333333331</v>
      </c>
      <c r="CD18" s="28" t="s">
        <v>225</v>
      </c>
      <c r="CE18" s="21">
        <v>0</v>
      </c>
      <c r="CF18" s="27" t="s">
        <v>225</v>
      </c>
      <c r="CG18" s="15" t="s">
        <v>4</v>
      </c>
      <c r="CH18" s="41">
        <v>0.42708333333333331</v>
      </c>
      <c r="CI18" s="28" t="s">
        <v>225</v>
      </c>
      <c r="CJ18" s="21">
        <v>1</v>
      </c>
      <c r="CK18" s="27" t="s">
        <v>225</v>
      </c>
      <c r="CM18" s="39" t="s">
        <v>225</v>
      </c>
      <c r="CN18" s="22">
        <f t="shared" si="1"/>
        <v>823</v>
      </c>
      <c r="CO18" s="28" t="s">
        <v>225</v>
      </c>
      <c r="CP18" s="22">
        <f t="shared" si="3"/>
        <v>139</v>
      </c>
      <c r="CQ18" s="28" t="s">
        <v>225</v>
      </c>
      <c r="CR18" s="22">
        <f t="shared" si="5"/>
        <v>57</v>
      </c>
      <c r="CS18" s="28" t="s">
        <v>225</v>
      </c>
      <c r="CT18" s="22">
        <f t="shared" ref="CT18" si="31">BO18+BS18+BW18+CA18+CE18+CJ18</f>
        <v>13</v>
      </c>
      <c r="CU18" s="39" t="s">
        <v>225</v>
      </c>
      <c r="CV18" s="62">
        <f t="shared" si="7"/>
        <v>1032</v>
      </c>
    </row>
    <row r="19" spans="1:102" ht="7.5" customHeight="1" x14ac:dyDescent="0.25">
      <c r="A19" s="12"/>
      <c r="B19" s="20"/>
      <c r="C19" s="21"/>
      <c r="D19" s="21"/>
      <c r="E19" s="22"/>
      <c r="F19" s="20"/>
      <c r="G19" s="21"/>
      <c r="H19" s="21"/>
      <c r="I19" s="22"/>
      <c r="J19" s="20"/>
      <c r="K19" s="21"/>
      <c r="L19" s="21"/>
      <c r="M19" s="22"/>
      <c r="N19" s="20"/>
      <c r="O19" s="21"/>
      <c r="P19" s="21"/>
      <c r="Q19" s="22"/>
      <c r="R19" s="20"/>
      <c r="S19" s="21"/>
      <c r="T19" s="21"/>
      <c r="U19" s="22"/>
      <c r="V19" s="12"/>
      <c r="W19" s="20"/>
      <c r="X19" s="21"/>
      <c r="Y19" s="21"/>
      <c r="Z19" s="22"/>
      <c r="AA19" s="20"/>
      <c r="AB19" s="21"/>
      <c r="AC19" s="21"/>
      <c r="AD19" s="22"/>
      <c r="AE19" s="20"/>
      <c r="AF19" s="21"/>
      <c r="AG19" s="21"/>
      <c r="AH19" s="22"/>
      <c r="AI19" s="20"/>
      <c r="AJ19" s="21"/>
      <c r="AK19" s="21"/>
      <c r="AL19" s="22"/>
      <c r="AM19" s="20"/>
      <c r="AN19" s="21"/>
      <c r="AO19" s="21"/>
      <c r="AP19" s="22"/>
      <c r="AQ19" s="12"/>
      <c r="AR19" s="20"/>
      <c r="AS19" s="21"/>
      <c r="AT19" s="21"/>
      <c r="AU19" s="22"/>
      <c r="AV19" s="20"/>
      <c r="AW19" s="21"/>
      <c r="AX19" s="21"/>
      <c r="AY19" s="22"/>
      <c r="AZ19" s="20"/>
      <c r="BA19" s="21"/>
      <c r="BB19" s="21"/>
      <c r="BC19" s="22"/>
      <c r="BD19" s="20"/>
      <c r="BE19" s="21"/>
      <c r="BF19" s="21"/>
      <c r="BG19" s="22"/>
      <c r="BH19" s="20"/>
      <c r="BI19" s="21"/>
      <c r="BJ19" s="21"/>
      <c r="BK19" s="22"/>
      <c r="BL19" s="12"/>
      <c r="BM19" s="20"/>
      <c r="BN19" s="21"/>
      <c r="BO19" s="21"/>
      <c r="BP19" s="22"/>
      <c r="BQ19" s="20"/>
      <c r="BR19" s="21"/>
      <c r="BS19" s="21"/>
      <c r="BT19" s="22"/>
      <c r="BU19" s="20"/>
      <c r="BV19" s="21"/>
      <c r="BW19" s="21"/>
      <c r="BX19" s="22"/>
      <c r="BY19" s="20"/>
      <c r="BZ19" s="21"/>
      <c r="CA19" s="21"/>
      <c r="CB19" s="22"/>
      <c r="CC19" s="20"/>
      <c r="CD19" s="21"/>
      <c r="CE19" s="21"/>
      <c r="CF19" s="22"/>
      <c r="CG19" s="12"/>
      <c r="CH19" s="20"/>
      <c r="CI19" s="21"/>
      <c r="CJ19" s="21"/>
      <c r="CK19" s="22"/>
      <c r="CM19" s="20"/>
      <c r="CN19" s="22"/>
      <c r="CO19" s="20"/>
      <c r="CP19" s="22"/>
      <c r="CQ19" s="20"/>
      <c r="CR19" s="22"/>
      <c r="CS19" s="20"/>
      <c r="CT19" s="22"/>
      <c r="CU19" s="20"/>
      <c r="CV19" s="22"/>
    </row>
    <row r="20" spans="1:102" x14ac:dyDescent="0.25">
      <c r="A20" s="10" t="s">
        <v>12</v>
      </c>
      <c r="B20" s="23" t="s">
        <v>56</v>
      </c>
      <c r="C20" s="60">
        <f>SUM(C11:C18)</f>
        <v>33</v>
      </c>
      <c r="D20" s="60">
        <f>SUM(D11:D18)</f>
        <v>33</v>
      </c>
      <c r="E20" s="44"/>
      <c r="F20" s="43"/>
      <c r="G20" s="30">
        <f>SUM(G11:G18)</f>
        <v>120</v>
      </c>
      <c r="H20" s="30">
        <f>SUM(H11:H18)</f>
        <v>120</v>
      </c>
      <c r="I20" s="32"/>
      <c r="J20" s="43"/>
      <c r="K20" s="30">
        <f>SUM(K11:K18)</f>
        <v>321</v>
      </c>
      <c r="L20" s="30">
        <f>SUM(L11:L18)</f>
        <v>321</v>
      </c>
      <c r="M20" s="32"/>
      <c r="N20" s="43"/>
      <c r="O20" s="30">
        <f>SUM(O11:O18)</f>
        <v>303</v>
      </c>
      <c r="P20" s="30">
        <f>SUM(P11:P18)</f>
        <v>303</v>
      </c>
      <c r="Q20" s="32"/>
      <c r="R20" s="43"/>
      <c r="S20" s="30">
        <f>SUM(S11:S18)</f>
        <v>100</v>
      </c>
      <c r="T20" s="30">
        <f>SUM(T11:T18)</f>
        <v>100</v>
      </c>
      <c r="U20" s="32"/>
      <c r="V20" s="10" t="s">
        <v>12</v>
      </c>
      <c r="W20" s="43"/>
      <c r="X20" s="30">
        <f>SUM(X11:X18)</f>
        <v>41</v>
      </c>
      <c r="Y20" s="30">
        <f>SUM(Y11:Y18)</f>
        <v>41</v>
      </c>
      <c r="Z20" s="32"/>
      <c r="AA20" s="43"/>
      <c r="AB20" s="30">
        <f>SUM(AB11:AB18)</f>
        <v>36</v>
      </c>
      <c r="AC20" s="30">
        <f>SUM(AC11:AC18)</f>
        <v>36</v>
      </c>
      <c r="AD20" s="32"/>
      <c r="AE20" s="43"/>
      <c r="AF20" s="30">
        <f>SUM(AF11:AF18)</f>
        <v>22</v>
      </c>
      <c r="AG20" s="30">
        <f>SUM(AG11:AG18)</f>
        <v>22</v>
      </c>
      <c r="AH20" s="32"/>
      <c r="AI20" s="43"/>
      <c r="AJ20" s="30">
        <f>SUM(AJ11:AJ18)</f>
        <v>30</v>
      </c>
      <c r="AK20" s="30">
        <f>SUM(AK11:AK18)</f>
        <v>30</v>
      </c>
      <c r="AL20" s="32"/>
      <c r="AM20" s="43"/>
      <c r="AN20" s="30">
        <f>SUM(AN11:AN18)</f>
        <v>20</v>
      </c>
      <c r="AO20" s="30">
        <f>SUM(AO11:AO18)</f>
        <v>20</v>
      </c>
      <c r="AP20" s="32"/>
      <c r="AQ20" s="10" t="s">
        <v>12</v>
      </c>
      <c r="AR20" s="43"/>
      <c r="AS20" s="30">
        <f>SUM(AS11:AS18)</f>
        <v>95</v>
      </c>
      <c r="AT20" s="30">
        <f>SUM(AT11:AT18)</f>
        <v>95</v>
      </c>
      <c r="AU20" s="32"/>
      <c r="AV20" s="43"/>
      <c r="AW20" s="30">
        <f>SUM(AW11:AW18)</f>
        <v>84</v>
      </c>
      <c r="AX20" s="30">
        <f>SUM(AX11:AX18)</f>
        <v>84</v>
      </c>
      <c r="AY20" s="32"/>
      <c r="AZ20" s="43"/>
      <c r="BA20" s="30">
        <f>SUM(BA11:BA18)</f>
        <v>42</v>
      </c>
      <c r="BB20" s="30">
        <f>SUM(BB11:BB18)</f>
        <v>42</v>
      </c>
      <c r="BC20" s="32"/>
      <c r="BD20" s="43"/>
      <c r="BE20" s="30">
        <f>SUM(BE11:BE18)</f>
        <v>49</v>
      </c>
      <c r="BF20" s="30">
        <f>SUM(BF11:BF18)</f>
        <v>49</v>
      </c>
      <c r="BG20" s="32"/>
      <c r="BH20" s="43"/>
      <c r="BI20" s="30">
        <f>SUM(BI11:BI18)</f>
        <v>17</v>
      </c>
      <c r="BJ20" s="30">
        <f>SUM(BJ11:BJ18)</f>
        <v>17</v>
      </c>
      <c r="BK20" s="32"/>
      <c r="BL20" s="10" t="s">
        <v>12</v>
      </c>
      <c r="BM20" s="43"/>
      <c r="BN20" s="30">
        <f>SUM(BN11:BN18)</f>
        <v>1</v>
      </c>
      <c r="BO20" s="30">
        <f>SUM(BO11:BO18)</f>
        <v>1</v>
      </c>
      <c r="BP20" s="32"/>
      <c r="BQ20" s="43"/>
      <c r="BR20" s="30">
        <f>SUM(BR11:BR18)</f>
        <v>13</v>
      </c>
      <c r="BS20" s="30">
        <f>SUM(BS11:BS18)</f>
        <v>13</v>
      </c>
      <c r="BT20" s="32"/>
      <c r="BU20" s="43"/>
      <c r="BV20" s="30">
        <f>SUM(BV11:BV18)</f>
        <v>8</v>
      </c>
      <c r="BW20" s="30">
        <f>SUM(BW11:BW18)</f>
        <v>8</v>
      </c>
      <c r="BX20" s="32"/>
      <c r="BY20" s="43"/>
      <c r="BZ20" s="30">
        <f>SUM(BZ11:BZ18)</f>
        <v>3</v>
      </c>
      <c r="CA20" s="30">
        <f>SUM(CA11:CA18)</f>
        <v>3</v>
      </c>
      <c r="CB20" s="32"/>
      <c r="CC20" s="43"/>
      <c r="CD20" s="30">
        <f>SUM(CD11:CD18)</f>
        <v>4</v>
      </c>
      <c r="CE20" s="30">
        <f>SUM(CE11:CE18)</f>
        <v>4</v>
      </c>
      <c r="CF20" s="32"/>
      <c r="CG20" s="10" t="s">
        <v>12</v>
      </c>
      <c r="CH20" s="50"/>
      <c r="CI20" s="60">
        <f>SUM(CI11:CI18)</f>
        <v>3</v>
      </c>
      <c r="CJ20" s="60">
        <f>SUM(CJ11:CJ18)</f>
        <v>3</v>
      </c>
      <c r="CK20" s="44"/>
      <c r="CM20" s="50">
        <f t="shared" ref="CM20:CV20" si="32">SUM(CM11:CM18)</f>
        <v>877</v>
      </c>
      <c r="CN20" s="44">
        <f t="shared" si="32"/>
        <v>877</v>
      </c>
      <c r="CO20" s="50">
        <f t="shared" si="32"/>
        <v>244</v>
      </c>
      <c r="CP20" s="44">
        <f t="shared" si="32"/>
        <v>244</v>
      </c>
      <c r="CQ20" s="50">
        <f t="shared" si="32"/>
        <v>192</v>
      </c>
      <c r="CR20" s="44">
        <f t="shared" si="32"/>
        <v>192</v>
      </c>
      <c r="CS20" s="50">
        <f>SUM(CS11:CS18)</f>
        <v>32</v>
      </c>
      <c r="CT20" s="44">
        <f t="shared" si="32"/>
        <v>32</v>
      </c>
      <c r="CU20" s="56">
        <f t="shared" si="32"/>
        <v>1345</v>
      </c>
      <c r="CV20" s="57">
        <f t="shared" si="32"/>
        <v>1345</v>
      </c>
    </row>
    <row r="21" spans="1:102" x14ac:dyDescent="0.25">
      <c r="A21" s="11"/>
      <c r="B21" s="85" t="s">
        <v>232</v>
      </c>
      <c r="C21" s="86">
        <v>133</v>
      </c>
      <c r="D21" s="86">
        <v>133</v>
      </c>
      <c r="E21" s="19"/>
      <c r="F21" s="17"/>
      <c r="G21" s="18"/>
      <c r="H21" s="18"/>
      <c r="I21" s="19"/>
      <c r="J21" s="17"/>
      <c r="K21" s="18"/>
      <c r="L21" s="18"/>
      <c r="M21" s="19"/>
      <c r="N21" s="17"/>
      <c r="O21" s="18"/>
      <c r="P21" s="18"/>
      <c r="Q21" s="19"/>
      <c r="R21" s="17"/>
      <c r="S21" s="18"/>
      <c r="T21" s="18"/>
      <c r="U21" s="19"/>
      <c r="V21" s="11"/>
      <c r="W21" s="17"/>
      <c r="X21" s="18"/>
      <c r="Y21" s="18"/>
      <c r="Z21" s="19"/>
      <c r="AA21" s="17"/>
      <c r="AB21" s="18"/>
      <c r="AC21" s="18"/>
      <c r="AD21" s="19"/>
      <c r="AE21" s="17"/>
      <c r="AF21" s="18"/>
      <c r="AG21" s="18"/>
      <c r="AH21" s="19"/>
      <c r="AI21" s="17"/>
      <c r="AJ21" s="18"/>
      <c r="AK21" s="18"/>
      <c r="AL21" s="19"/>
      <c r="AM21" s="17"/>
      <c r="AN21" s="18"/>
      <c r="AO21" s="18"/>
      <c r="AP21" s="19"/>
      <c r="AQ21" s="11"/>
      <c r="AR21" s="17"/>
      <c r="AS21" s="18"/>
      <c r="AT21" s="18"/>
      <c r="AU21" s="19"/>
      <c r="AV21" s="17"/>
      <c r="AW21" s="18"/>
      <c r="AX21" s="18"/>
      <c r="AY21" s="19"/>
      <c r="AZ21" s="17"/>
      <c r="BA21" s="18"/>
      <c r="BB21" s="18"/>
      <c r="BC21" s="19"/>
      <c r="BD21" s="17"/>
      <c r="BE21" s="18"/>
      <c r="BF21" s="18"/>
      <c r="BG21" s="19"/>
      <c r="BH21" s="17"/>
      <c r="BI21" s="18"/>
      <c r="BJ21" s="18"/>
      <c r="BK21" s="19"/>
      <c r="BL21" s="11"/>
      <c r="BM21" s="17"/>
      <c r="BN21" s="18"/>
      <c r="BO21" s="18"/>
      <c r="BP21" s="19"/>
      <c r="BQ21" s="85" t="s">
        <v>232</v>
      </c>
      <c r="BR21" s="87">
        <v>28</v>
      </c>
      <c r="BS21" s="87">
        <v>28</v>
      </c>
      <c r="BT21" s="19"/>
      <c r="BU21" s="17"/>
      <c r="BV21" s="18"/>
      <c r="BW21" s="18"/>
      <c r="BX21" s="19"/>
      <c r="BY21" s="17"/>
      <c r="BZ21" s="18"/>
      <c r="CA21" s="18"/>
      <c r="CB21" s="19"/>
      <c r="CC21" s="17"/>
      <c r="CD21" s="18"/>
      <c r="CE21" s="18"/>
      <c r="CF21" s="19"/>
      <c r="CG21" s="11"/>
      <c r="CH21" s="17"/>
      <c r="CI21" s="18"/>
      <c r="CJ21" s="18"/>
      <c r="CK21" s="19"/>
    </row>
    <row r="22" spans="1:102" x14ac:dyDescent="0.25">
      <c r="A22" s="12" t="s">
        <v>13</v>
      </c>
      <c r="B22" s="20"/>
      <c r="C22" s="21"/>
      <c r="D22" s="21"/>
      <c r="E22" s="22">
        <v>129</v>
      </c>
      <c r="F22" s="20"/>
      <c r="G22" s="21"/>
      <c r="H22" s="21"/>
      <c r="I22" s="22">
        <f>MAX(I11:I18)</f>
        <v>115</v>
      </c>
      <c r="J22" s="20"/>
      <c r="K22" s="21"/>
      <c r="L22" s="21"/>
      <c r="M22" s="22">
        <f>MAX(M11:M18)</f>
        <v>314</v>
      </c>
      <c r="N22" s="20"/>
      <c r="O22" s="21"/>
      <c r="P22" s="21"/>
      <c r="Q22" s="22">
        <f>MAX(Q11:Q18)</f>
        <v>301</v>
      </c>
      <c r="R22" s="20"/>
      <c r="S22" s="21"/>
      <c r="T22" s="21"/>
      <c r="U22" s="22">
        <f>MAX(U11:U18)</f>
        <v>91</v>
      </c>
      <c r="V22" s="12" t="s">
        <v>13</v>
      </c>
      <c r="W22" s="20"/>
      <c r="X22" s="21"/>
      <c r="Y22" s="21"/>
      <c r="Z22" s="22">
        <f>MAX(Z11:Z18)</f>
        <v>35</v>
      </c>
      <c r="AA22" s="20"/>
      <c r="AB22" s="21"/>
      <c r="AC22" s="21"/>
      <c r="AD22" s="22">
        <f>MAX(AD11:AD18)</f>
        <v>33</v>
      </c>
      <c r="AE22" s="20"/>
      <c r="AF22" s="21"/>
      <c r="AG22" s="21"/>
      <c r="AH22" s="22">
        <f>MAX(AH11:AH18)</f>
        <v>21</v>
      </c>
      <c r="AI22" s="20"/>
      <c r="AJ22" s="21"/>
      <c r="AK22" s="21"/>
      <c r="AL22" s="22">
        <f>MAX(AL11:AL18)</f>
        <v>25</v>
      </c>
      <c r="AM22" s="20"/>
      <c r="AN22" s="21"/>
      <c r="AO22" s="21"/>
      <c r="AP22" s="22">
        <f>MAX(AP11:AP18)</f>
        <v>13</v>
      </c>
      <c r="AQ22" s="12" t="s">
        <v>13</v>
      </c>
      <c r="AR22" s="20"/>
      <c r="AS22" s="21"/>
      <c r="AT22" s="21"/>
      <c r="AU22" s="22">
        <f>MAX(AU11:AU18)</f>
        <v>75</v>
      </c>
      <c r="AV22" s="20"/>
      <c r="AW22" s="21"/>
      <c r="AX22" s="21"/>
      <c r="AY22" s="22">
        <f>MAX(AY11:AY18)</f>
        <v>56</v>
      </c>
      <c r="AZ22" s="20"/>
      <c r="BA22" s="21"/>
      <c r="BB22" s="21"/>
      <c r="BC22" s="22">
        <f>MAX(BC11:BC18)</f>
        <v>28</v>
      </c>
      <c r="BD22" s="20"/>
      <c r="BE22" s="21"/>
      <c r="BF22" s="21"/>
      <c r="BG22" s="22">
        <f>MAX(BG11:BG18)</f>
        <v>39</v>
      </c>
      <c r="BH22" s="20"/>
      <c r="BI22" s="21"/>
      <c r="BJ22" s="21"/>
      <c r="BK22" s="22">
        <f>MAX(BK11:BK18)</f>
        <v>12</v>
      </c>
      <c r="BL22" s="12" t="s">
        <v>13</v>
      </c>
      <c r="BM22" s="20"/>
      <c r="BN22" s="21"/>
      <c r="BO22" s="21"/>
      <c r="BP22" s="22">
        <f>MAX(BP11:BP18)</f>
        <v>1</v>
      </c>
      <c r="BQ22" s="20"/>
      <c r="BR22" s="21"/>
      <c r="BS22" s="21"/>
      <c r="BT22" s="22">
        <v>24</v>
      </c>
      <c r="BU22" s="20"/>
      <c r="BV22" s="21"/>
      <c r="BW22" s="21"/>
      <c r="BX22" s="22">
        <f>MAX(BX11:BX18)</f>
        <v>8</v>
      </c>
      <c r="BY22" s="20"/>
      <c r="BZ22" s="21"/>
      <c r="CA22" s="21"/>
      <c r="CB22" s="22">
        <f>MAX(CB11:CB18)</f>
        <v>3</v>
      </c>
      <c r="CC22" s="20"/>
      <c r="CD22" s="21"/>
      <c r="CE22" s="21"/>
      <c r="CF22" s="22">
        <f>MAX(CF11:CF18)</f>
        <v>4</v>
      </c>
      <c r="CG22" s="12" t="s">
        <v>13</v>
      </c>
      <c r="CH22" s="20"/>
      <c r="CI22" s="21"/>
      <c r="CJ22" s="21"/>
      <c r="CK22" s="22">
        <f>MAX(CK11:CK18)</f>
        <v>3</v>
      </c>
    </row>
    <row r="23" spans="1:102" x14ac:dyDescent="0.25">
      <c r="A23" s="12" t="s">
        <v>14</v>
      </c>
      <c r="B23" s="20"/>
      <c r="C23" s="21"/>
      <c r="D23" s="21"/>
      <c r="E23" s="27" t="s">
        <v>3</v>
      </c>
      <c r="F23" s="20"/>
      <c r="G23" s="21"/>
      <c r="H23" s="21"/>
      <c r="I23" s="27" t="s">
        <v>3</v>
      </c>
      <c r="J23" s="20"/>
      <c r="K23" s="21"/>
      <c r="L23" s="21"/>
      <c r="M23" s="27" t="s">
        <v>3</v>
      </c>
      <c r="N23" s="20"/>
      <c r="O23" s="21"/>
      <c r="P23" s="21"/>
      <c r="Q23" s="27" t="s">
        <v>3</v>
      </c>
      <c r="R23" s="20"/>
      <c r="S23" s="21"/>
      <c r="T23" s="21"/>
      <c r="U23" s="27" t="s">
        <v>3</v>
      </c>
      <c r="V23" s="12" t="s">
        <v>14</v>
      </c>
      <c r="W23" s="20"/>
      <c r="X23" s="21"/>
      <c r="Y23" s="21"/>
      <c r="Z23" s="27" t="s">
        <v>146</v>
      </c>
      <c r="AA23" s="20"/>
      <c r="AB23" s="21"/>
      <c r="AC23" s="21"/>
      <c r="AD23" s="27" t="s">
        <v>146</v>
      </c>
      <c r="AE23" s="20"/>
      <c r="AF23" s="21"/>
      <c r="AG23" s="21"/>
      <c r="AH23" s="27" t="s">
        <v>3</v>
      </c>
      <c r="AI23" s="20"/>
      <c r="AJ23" s="21"/>
      <c r="AK23" s="21"/>
      <c r="AL23" s="27" t="s">
        <v>146</v>
      </c>
      <c r="AM23" s="20"/>
      <c r="AN23" s="21"/>
      <c r="AO23" s="21"/>
      <c r="AP23" s="27" t="s">
        <v>3</v>
      </c>
      <c r="AQ23" s="12" t="s">
        <v>14</v>
      </c>
      <c r="AR23" s="20"/>
      <c r="AS23" s="21"/>
      <c r="AT23" s="21"/>
      <c r="AU23" s="27" t="s">
        <v>2</v>
      </c>
      <c r="AV23" s="20"/>
      <c r="AW23" s="21"/>
      <c r="AX23" s="21"/>
      <c r="AY23" s="27" t="s">
        <v>2</v>
      </c>
      <c r="AZ23" s="20"/>
      <c r="BA23" s="21"/>
      <c r="BB23" s="21"/>
      <c r="BC23" s="27" t="s">
        <v>2</v>
      </c>
      <c r="BD23" s="20"/>
      <c r="BE23" s="21"/>
      <c r="BF23" s="21"/>
      <c r="BG23" s="27" t="s">
        <v>1</v>
      </c>
      <c r="BH23" s="20"/>
      <c r="BI23" s="21"/>
      <c r="BJ23" s="21"/>
      <c r="BK23" s="27" t="s">
        <v>146</v>
      </c>
      <c r="BL23" s="12" t="s">
        <v>14</v>
      </c>
      <c r="BM23" s="20"/>
      <c r="BN23" s="21"/>
      <c r="BO23" s="21"/>
      <c r="BP23" s="27" t="s">
        <v>0</v>
      </c>
      <c r="BQ23" s="20"/>
      <c r="BR23" s="21"/>
      <c r="BS23" s="21"/>
      <c r="BT23" s="27" t="s">
        <v>1</v>
      </c>
      <c r="BU23" s="20"/>
      <c r="BV23" s="21"/>
      <c r="BW23" s="21"/>
      <c r="BX23" s="27" t="s">
        <v>2</v>
      </c>
      <c r="BY23" s="20"/>
      <c r="BZ23" s="21"/>
      <c r="CA23" s="21"/>
      <c r="CB23" s="27" t="s">
        <v>147</v>
      </c>
      <c r="CC23" s="20"/>
      <c r="CD23" s="21"/>
      <c r="CE23" s="21"/>
      <c r="CF23" s="27" t="s">
        <v>1</v>
      </c>
      <c r="CG23" s="12" t="s">
        <v>14</v>
      </c>
      <c r="CH23" s="20"/>
      <c r="CI23" s="21"/>
      <c r="CJ23" s="21"/>
      <c r="CK23" s="27" t="s">
        <v>2</v>
      </c>
      <c r="CM23"/>
      <c r="CN23"/>
      <c r="CO23"/>
      <c r="CP23"/>
      <c r="CQ23"/>
      <c r="CR23"/>
      <c r="CS23"/>
      <c r="CT23"/>
      <c r="CU23"/>
      <c r="CV23"/>
    </row>
    <row r="24" spans="1:102" x14ac:dyDescent="0.25">
      <c r="A24" s="61" t="s">
        <v>51</v>
      </c>
      <c r="B24" s="23"/>
      <c r="C24" s="24"/>
      <c r="D24" s="24"/>
      <c r="E24" s="81">
        <f>124/129</f>
        <v>0.96124031007751942</v>
      </c>
      <c r="F24" s="23"/>
      <c r="G24" s="24"/>
      <c r="H24" s="24"/>
      <c r="I24" s="81">
        <f>H18/I22</f>
        <v>0.93043478260869561</v>
      </c>
      <c r="J24" s="23"/>
      <c r="K24" s="24"/>
      <c r="L24" s="24"/>
      <c r="M24" s="81">
        <f>L18/M22</f>
        <v>0.99044585987261147</v>
      </c>
      <c r="N24" s="23"/>
      <c r="O24" s="24"/>
      <c r="P24" s="24"/>
      <c r="Q24" s="81">
        <f>P18/Q22</f>
        <v>0.97674418604651159</v>
      </c>
      <c r="R24" s="23"/>
      <c r="S24" s="24"/>
      <c r="T24" s="24"/>
      <c r="U24" s="81">
        <f>T18/U22</f>
        <v>0.93406593406593408</v>
      </c>
      <c r="V24" s="61" t="s">
        <v>51</v>
      </c>
      <c r="W24" s="23"/>
      <c r="X24" s="24"/>
      <c r="Y24" s="24"/>
      <c r="Z24" s="81">
        <f>Y18/Z22</f>
        <v>0.94285714285714284</v>
      </c>
      <c r="AA24" s="23"/>
      <c r="AB24" s="24"/>
      <c r="AC24" s="24"/>
      <c r="AD24" s="81">
        <f>AC18/AD22</f>
        <v>0.96969696969696972</v>
      </c>
      <c r="AE24" s="23"/>
      <c r="AF24" s="24"/>
      <c r="AG24" s="24"/>
      <c r="AH24" s="81">
        <f>AG18/AH22</f>
        <v>0.95238095238095233</v>
      </c>
      <c r="AI24" s="23"/>
      <c r="AJ24" s="24"/>
      <c r="AK24" s="24"/>
      <c r="AL24" s="81">
        <f>AK18/AL22</f>
        <v>0.8</v>
      </c>
      <c r="AM24" s="23"/>
      <c r="AN24" s="24"/>
      <c r="AO24" s="24"/>
      <c r="AP24" s="82">
        <f>AO18/AP22</f>
        <v>1</v>
      </c>
      <c r="AQ24" s="61" t="s">
        <v>51</v>
      </c>
      <c r="AR24" s="23"/>
      <c r="AS24" s="24"/>
      <c r="AT24" s="24"/>
      <c r="AU24" s="81">
        <f>AT18/AU22</f>
        <v>0.28000000000000003</v>
      </c>
      <c r="AV24" s="23"/>
      <c r="AW24" s="24"/>
      <c r="AX24" s="24"/>
      <c r="AY24" s="81">
        <f>AX18/AY22</f>
        <v>0.25</v>
      </c>
      <c r="AZ24" s="23"/>
      <c r="BA24" s="24"/>
      <c r="BB24" s="24"/>
      <c r="BC24" s="81">
        <f>BB18/BC22</f>
        <v>0.6428571428571429</v>
      </c>
      <c r="BD24" s="23"/>
      <c r="BE24" s="24"/>
      <c r="BF24" s="24"/>
      <c r="BG24" s="81">
        <f>BF18/BG22</f>
        <v>0.4358974358974359</v>
      </c>
      <c r="BH24" s="23"/>
      <c r="BI24" s="24"/>
      <c r="BJ24" s="24"/>
      <c r="BK24" s="81">
        <f>BJ18/BK22</f>
        <v>0.66666666666666663</v>
      </c>
      <c r="BL24" s="61" t="s">
        <v>51</v>
      </c>
      <c r="BM24" s="23"/>
      <c r="BN24" s="24"/>
      <c r="BO24" s="24"/>
      <c r="BP24" s="82">
        <v>1</v>
      </c>
      <c r="BQ24" s="23"/>
      <c r="BR24" s="24"/>
      <c r="BS24" s="24"/>
      <c r="BT24" s="81">
        <f>20/24</f>
        <v>0.83333333333333337</v>
      </c>
      <c r="BU24" s="23"/>
      <c r="BV24" s="24"/>
      <c r="BW24" s="24"/>
      <c r="BX24" s="81">
        <f>BW18/BX22</f>
        <v>0.125</v>
      </c>
      <c r="BY24" s="23"/>
      <c r="BZ24" s="24"/>
      <c r="CA24" s="24"/>
      <c r="CB24" s="81">
        <f>CA18/CB22</f>
        <v>0.66666666666666663</v>
      </c>
      <c r="CC24" s="23"/>
      <c r="CD24" s="24"/>
      <c r="CE24" s="24"/>
      <c r="CF24" s="81">
        <f>CE18/CF22</f>
        <v>0</v>
      </c>
      <c r="CG24" s="61" t="s">
        <v>51</v>
      </c>
      <c r="CH24" s="23"/>
      <c r="CI24" s="24"/>
      <c r="CJ24" s="24"/>
      <c r="CK24" s="81">
        <f>CJ18/CK22</f>
        <v>0.33333333333333331</v>
      </c>
      <c r="CM24"/>
      <c r="CN24"/>
      <c r="CO24"/>
      <c r="CP24"/>
      <c r="CQ24"/>
      <c r="CR24"/>
      <c r="CS24"/>
      <c r="CT24"/>
      <c r="CU24"/>
      <c r="CV24"/>
    </row>
    <row r="25" spans="1:102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 s="3" t="s">
        <v>220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</row>
    <row r="26" spans="1:102" x14ac:dyDescent="0.25">
      <c r="BQ26" s="3" t="s">
        <v>233</v>
      </c>
    </row>
    <row r="27" spans="1:102" x14ac:dyDescent="0.25">
      <c r="A27" s="16" t="s">
        <v>27</v>
      </c>
      <c r="B27" s="3" t="s">
        <v>148</v>
      </c>
      <c r="C27" s="2"/>
      <c r="D27" s="2"/>
      <c r="E27" s="2"/>
      <c r="F27" s="2"/>
      <c r="G27" s="2"/>
      <c r="H27"/>
      <c r="I27" s="45" t="s">
        <v>226</v>
      </c>
      <c r="J27"/>
      <c r="K27" s="2"/>
      <c r="L27" s="2"/>
      <c r="M27" s="2"/>
      <c r="N27" s="2"/>
      <c r="O27" s="2"/>
      <c r="P27" s="2"/>
      <c r="Q27" s="2"/>
      <c r="U27" s="16"/>
      <c r="BQ27" s="3" t="s">
        <v>234</v>
      </c>
      <c r="CG27" s="16"/>
    </row>
    <row r="28" spans="1:102" x14ac:dyDescent="0.25">
      <c r="A28"/>
      <c r="B28" s="45" t="s">
        <v>28</v>
      </c>
      <c r="C28"/>
      <c r="D28"/>
      <c r="E28"/>
      <c r="F28"/>
      <c r="G28"/>
      <c r="H28"/>
      <c r="I28" s="1" t="s">
        <v>229</v>
      </c>
      <c r="J28"/>
      <c r="K28"/>
      <c r="L28"/>
      <c r="M28"/>
      <c r="N28"/>
      <c r="O28"/>
      <c r="P28"/>
      <c r="Q28"/>
      <c r="U28" s="16"/>
      <c r="CG28"/>
    </row>
    <row r="29" spans="1:102" ht="7.5" customHeight="1" x14ac:dyDescent="0.25"/>
    <row r="30" spans="1:102" x14ac:dyDescent="0.25">
      <c r="B30" s="3" t="s">
        <v>216</v>
      </c>
    </row>
    <row r="31" spans="1:102" x14ac:dyDescent="0.25">
      <c r="B31" s="3" t="s">
        <v>233</v>
      </c>
    </row>
    <row r="32" spans="1:102" x14ac:dyDescent="0.25">
      <c r="B32" s="3" t="s">
        <v>234</v>
      </c>
      <c r="D32" s="5"/>
      <c r="H32" s="5"/>
      <c r="L32" s="5"/>
      <c r="P32" s="5"/>
      <c r="T32" s="5"/>
      <c r="U32" s="5"/>
      <c r="W32" s="5"/>
      <c r="BS32" s="5"/>
    </row>
    <row r="33" spans="3:100" x14ac:dyDescent="0.25">
      <c r="D33" s="5"/>
      <c r="H33" s="5"/>
      <c r="L33" s="5"/>
      <c r="P33" s="5"/>
      <c r="T33" s="5"/>
      <c r="U33" s="5"/>
    </row>
    <row r="40" spans="3:100" x14ac:dyDescent="0.25">
      <c r="J40" s="3" t="s">
        <v>35</v>
      </c>
      <c r="AE40" s="3" t="s">
        <v>36</v>
      </c>
      <c r="AZ40" s="3" t="s">
        <v>37</v>
      </c>
      <c r="BU40" s="3" t="s">
        <v>38</v>
      </c>
      <c r="CN40" s="3" t="s">
        <v>44</v>
      </c>
    </row>
    <row r="43" spans="3:100" x14ac:dyDescent="0.2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3:100" x14ac:dyDescent="0.2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</sheetData>
  <sortState columnSort="1" ref="B7:CH14">
    <sortCondition ref="B7:CH7"/>
  </sortState>
  <printOptions horizontalCentered="1"/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42"/>
  <sheetViews>
    <sheetView topLeftCell="AN13" workbookViewId="0"/>
  </sheetViews>
  <sheetFormatPr defaultRowHeight="15" x14ac:dyDescent="0.25"/>
  <cols>
    <col min="1" max="1" width="17.5703125" style="3" customWidth="1"/>
    <col min="2" max="2" width="9.7109375" style="3" customWidth="1"/>
    <col min="3" max="5" width="6.7109375" style="3" customWidth="1"/>
    <col min="6" max="6" width="9.7109375" style="3" customWidth="1"/>
    <col min="7" max="9" width="6.7109375" style="3" customWidth="1"/>
    <col min="10" max="10" width="9.7109375" style="3" customWidth="1"/>
    <col min="11" max="13" width="6.7109375" style="3" customWidth="1"/>
    <col min="14" max="14" width="9.7109375" style="3" customWidth="1"/>
    <col min="15" max="17" width="6.7109375" style="3" customWidth="1"/>
    <col min="18" max="18" width="9.7109375" style="3" customWidth="1"/>
    <col min="19" max="21" width="6.7109375" style="3" customWidth="1"/>
    <col min="22" max="22" width="17.5703125" style="3" customWidth="1"/>
    <col min="23" max="23" width="9.7109375" style="3" customWidth="1"/>
    <col min="24" max="26" width="6.7109375" style="3" customWidth="1"/>
    <col min="27" max="27" width="9.7109375" style="3" customWidth="1"/>
    <col min="28" max="30" width="6.7109375" style="3" customWidth="1"/>
    <col min="31" max="31" width="9.7109375" style="3" customWidth="1"/>
    <col min="32" max="34" width="6.7109375" style="3" customWidth="1"/>
    <col min="35" max="35" width="9.7109375" style="3" customWidth="1"/>
    <col min="36" max="38" width="6.7109375" style="3" customWidth="1"/>
    <col min="39" max="39" width="9.7109375" style="3" customWidth="1"/>
    <col min="40" max="42" width="6.7109375" style="3" customWidth="1"/>
    <col min="43" max="43" width="17.5703125" style="3" customWidth="1"/>
    <col min="44" max="44" width="9.7109375" style="3" customWidth="1"/>
    <col min="45" max="47" width="6.7109375" style="3" customWidth="1"/>
    <col min="48" max="48" width="9.7109375" style="3" customWidth="1"/>
    <col min="49" max="51" width="6.7109375" style="3" customWidth="1"/>
    <col min="52" max="52" width="9.7109375" style="3" customWidth="1"/>
    <col min="53" max="55" width="6.7109375" style="3" customWidth="1"/>
    <col min="56" max="56" width="9.7109375" style="3" customWidth="1"/>
    <col min="57" max="59" width="6.7109375" style="3" customWidth="1"/>
    <col min="60" max="60" width="9.7109375" style="3" customWidth="1"/>
    <col min="61" max="63" width="6.7109375" style="3" customWidth="1"/>
    <col min="64" max="64" width="17.5703125" style="3" customWidth="1"/>
    <col min="65" max="65" width="9.7109375" style="3" customWidth="1"/>
    <col min="66" max="68" width="6.7109375" style="3" customWidth="1"/>
    <col min="69" max="69" width="9.7109375" style="3" customWidth="1"/>
    <col min="70" max="72" width="6.7109375" style="3" customWidth="1"/>
    <col min="73" max="73" width="9.7109375" style="3" customWidth="1"/>
    <col min="74" max="76" width="6.7109375" style="3" customWidth="1"/>
    <col min="77" max="77" width="9.7109375" style="3" customWidth="1"/>
    <col min="78" max="80" width="6.7109375" style="3" customWidth="1"/>
    <col min="81" max="81" width="9.7109375" style="3" customWidth="1"/>
    <col min="82" max="84" width="6.7109375" style="3" customWidth="1"/>
    <col min="85" max="85" width="17.5703125" style="3" customWidth="1"/>
    <col min="86" max="96" width="9.140625" style="3"/>
    <col min="117" max="117" width="18.140625" customWidth="1"/>
    <col min="129" max="129" width="16.5703125" customWidth="1"/>
  </cols>
  <sheetData>
    <row r="2" spans="1:98" x14ac:dyDescent="0.25">
      <c r="A2" s="1"/>
      <c r="B2" s="1"/>
      <c r="C2" s="1"/>
      <c r="D2" s="1"/>
      <c r="E2" s="1"/>
      <c r="F2" s="1"/>
      <c r="V2" s="1"/>
      <c r="AQ2" s="1"/>
      <c r="BL2" s="1"/>
      <c r="CG2" s="1"/>
    </row>
    <row r="3" spans="1:98" x14ac:dyDescent="0.25">
      <c r="A3" s="52"/>
      <c r="B3"/>
      <c r="C3"/>
      <c r="D3"/>
      <c r="E3"/>
      <c r="F3" s="4"/>
      <c r="G3" s="4"/>
      <c r="H3" s="4"/>
      <c r="I3" s="4"/>
      <c r="J3" s="53" t="s">
        <v>49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2"/>
      <c r="W3"/>
      <c r="X3"/>
      <c r="Y3"/>
      <c r="Z3"/>
      <c r="AA3" s="4"/>
      <c r="AB3" s="4"/>
      <c r="AC3" s="4"/>
      <c r="AD3" s="4"/>
      <c r="AE3" s="53" t="s">
        <v>49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2"/>
      <c r="AR3"/>
      <c r="AS3"/>
      <c r="AT3"/>
      <c r="AU3"/>
      <c r="AV3" s="4"/>
      <c r="AW3" s="4"/>
      <c r="AX3" s="4"/>
      <c r="AY3" s="4"/>
      <c r="AZ3" s="53" t="s">
        <v>49</v>
      </c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52"/>
      <c r="BM3"/>
      <c r="BN3"/>
      <c r="BO3"/>
      <c r="BP3"/>
      <c r="BQ3" s="4"/>
      <c r="BR3" s="4"/>
      <c r="BS3" s="4"/>
      <c r="BT3" s="4"/>
      <c r="BU3" s="53" t="s">
        <v>49</v>
      </c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52"/>
      <c r="CH3"/>
      <c r="CI3"/>
      <c r="CJ3" s="4"/>
      <c r="CL3" s="53" t="s">
        <v>49</v>
      </c>
      <c r="CM3" s="4"/>
      <c r="CP3" s="4"/>
      <c r="CS3" s="3"/>
      <c r="CT3" s="3"/>
    </row>
    <row r="4" spans="1:98" x14ac:dyDescent="0.25">
      <c r="A4" s="21"/>
      <c r="B4" s="1"/>
      <c r="C4" s="4"/>
      <c r="D4" s="4"/>
      <c r="E4"/>
      <c r="F4"/>
      <c r="H4" s="4"/>
      <c r="I4" s="4"/>
      <c r="J4" s="53" t="s">
        <v>48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1"/>
      <c r="W4" s="1"/>
      <c r="X4" s="4"/>
      <c r="Y4" s="4"/>
      <c r="Z4"/>
      <c r="AA4"/>
      <c r="AC4" s="4"/>
      <c r="AD4" s="4"/>
      <c r="AE4" s="53" t="s">
        <v>48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21"/>
      <c r="AR4" s="1"/>
      <c r="AS4" s="4"/>
      <c r="AT4" s="4"/>
      <c r="AU4"/>
      <c r="AV4"/>
      <c r="AX4" s="4"/>
      <c r="AY4" s="4"/>
      <c r="AZ4" s="53" t="s">
        <v>48</v>
      </c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21"/>
      <c r="BM4" s="1"/>
      <c r="BN4" s="4"/>
      <c r="BO4" s="4"/>
      <c r="BP4"/>
      <c r="BQ4"/>
      <c r="BS4" s="4"/>
      <c r="BT4" s="4"/>
      <c r="BU4" s="53" t="s">
        <v>48</v>
      </c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21"/>
      <c r="CH4" s="4"/>
      <c r="CI4"/>
      <c r="CJ4"/>
      <c r="CL4" s="53" t="s">
        <v>48</v>
      </c>
      <c r="CM4" s="4"/>
      <c r="CP4" s="4"/>
      <c r="CS4" s="3"/>
      <c r="CT4" s="3"/>
    </row>
    <row r="5" spans="1:98" x14ac:dyDescent="0.25">
      <c r="A5" s="21"/>
      <c r="B5" s="1"/>
      <c r="C5" s="4"/>
      <c r="D5" s="4"/>
      <c r="E5" s="36"/>
      <c r="F5"/>
      <c r="G5"/>
      <c r="H5" s="4"/>
      <c r="I5" s="4"/>
      <c r="J5" s="54" t="s">
        <v>228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1"/>
      <c r="W5" s="1"/>
      <c r="X5" s="4"/>
      <c r="Y5" s="4"/>
      <c r="Z5" s="36"/>
      <c r="AA5"/>
      <c r="AB5"/>
      <c r="AC5" s="4"/>
      <c r="AD5" s="4"/>
      <c r="AE5" s="54" t="s">
        <v>228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21"/>
      <c r="AR5" s="1"/>
      <c r="AS5" s="4"/>
      <c r="AT5" s="4"/>
      <c r="AU5" s="36"/>
      <c r="AV5"/>
      <c r="AW5"/>
      <c r="AX5" s="4"/>
      <c r="AY5" s="4"/>
      <c r="AZ5" s="54" t="s">
        <v>228</v>
      </c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21"/>
      <c r="BM5" s="1"/>
      <c r="BN5" s="4"/>
      <c r="BO5" s="4"/>
      <c r="BP5" s="36"/>
      <c r="BQ5"/>
      <c r="BR5"/>
      <c r="BS5" s="4"/>
      <c r="BT5" s="4"/>
      <c r="BU5" s="54" t="s">
        <v>228</v>
      </c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21"/>
      <c r="CH5" s="4"/>
      <c r="CI5" s="36"/>
      <c r="CJ5"/>
      <c r="CL5" s="54" t="s">
        <v>228</v>
      </c>
      <c r="CM5" s="4"/>
      <c r="CP5" s="4"/>
      <c r="CS5" s="3"/>
      <c r="CT5" s="3"/>
    </row>
    <row r="6" spans="1:98" ht="7.5" customHeight="1" x14ac:dyDescent="0.25">
      <c r="A6" s="1"/>
      <c r="B6" s="1"/>
      <c r="C6" s="1"/>
      <c r="D6" s="1"/>
      <c r="E6" s="1"/>
      <c r="F6" s="1"/>
      <c r="V6" s="1"/>
      <c r="AQ6" s="1"/>
      <c r="BL6" s="1"/>
      <c r="CG6" s="1"/>
    </row>
    <row r="7" spans="1:98" x14ac:dyDescent="0.25">
      <c r="A7" s="1"/>
      <c r="V7" s="1"/>
      <c r="AQ7" s="1"/>
      <c r="BL7" s="1"/>
      <c r="CG7" s="1"/>
      <c r="CK7" s="30" t="s">
        <v>223</v>
      </c>
    </row>
    <row r="8" spans="1:98" x14ac:dyDescent="0.25">
      <c r="A8" s="13"/>
      <c r="B8" s="7"/>
      <c r="C8" s="6" t="s">
        <v>11</v>
      </c>
      <c r="D8" s="8">
        <v>751</v>
      </c>
      <c r="E8" s="9"/>
      <c r="F8" s="7"/>
      <c r="G8" s="6" t="s">
        <v>11</v>
      </c>
      <c r="H8" s="8">
        <v>753</v>
      </c>
      <c r="I8" s="9"/>
      <c r="J8" s="7"/>
      <c r="K8" s="6" t="s">
        <v>11</v>
      </c>
      <c r="L8" s="8">
        <v>755</v>
      </c>
      <c r="M8" s="9"/>
      <c r="N8" s="7"/>
      <c r="O8" s="6" t="s">
        <v>11</v>
      </c>
      <c r="P8" s="8">
        <v>757</v>
      </c>
      <c r="Q8" s="9"/>
      <c r="R8" s="7"/>
      <c r="S8" s="6" t="s">
        <v>11</v>
      </c>
      <c r="T8" s="8">
        <v>759</v>
      </c>
      <c r="U8" s="9"/>
      <c r="V8" s="13"/>
      <c r="W8" s="7"/>
      <c r="X8" s="6" t="s">
        <v>11</v>
      </c>
      <c r="Y8" s="8">
        <v>761</v>
      </c>
      <c r="Z8" s="9"/>
      <c r="AA8" s="7"/>
      <c r="AB8" s="6" t="s">
        <v>11</v>
      </c>
      <c r="AC8" s="8">
        <v>763</v>
      </c>
      <c r="AD8" s="9"/>
      <c r="AE8" s="7"/>
      <c r="AF8" s="6" t="s">
        <v>11</v>
      </c>
      <c r="AG8" s="8">
        <v>765</v>
      </c>
      <c r="AH8" s="9"/>
      <c r="AI8" s="7"/>
      <c r="AJ8" s="6" t="s">
        <v>11</v>
      </c>
      <c r="AK8" s="8">
        <v>767</v>
      </c>
      <c r="AL8" s="9"/>
      <c r="AM8" s="7"/>
      <c r="AN8" s="6" t="s">
        <v>11</v>
      </c>
      <c r="AO8" s="8">
        <v>769</v>
      </c>
      <c r="AP8" s="9"/>
      <c r="AQ8" s="13"/>
      <c r="AR8" s="7"/>
      <c r="AS8" s="6" t="s">
        <v>11</v>
      </c>
      <c r="AT8" s="8">
        <v>771</v>
      </c>
      <c r="AU8" s="9"/>
      <c r="AV8" s="7"/>
      <c r="AW8" s="6" t="s">
        <v>11</v>
      </c>
      <c r="AX8" s="8">
        <v>773</v>
      </c>
      <c r="AY8" s="9"/>
      <c r="AZ8" s="7"/>
      <c r="BA8" s="6" t="s">
        <v>11</v>
      </c>
      <c r="BB8" s="8">
        <v>775</v>
      </c>
      <c r="BC8" s="9"/>
      <c r="BD8" s="7"/>
      <c r="BE8" s="6" t="s">
        <v>11</v>
      </c>
      <c r="BF8" s="8">
        <v>777</v>
      </c>
      <c r="BG8" s="9"/>
      <c r="BH8" s="7"/>
      <c r="BI8" s="6" t="s">
        <v>11</v>
      </c>
      <c r="BJ8" s="8">
        <v>779</v>
      </c>
      <c r="BK8" s="9"/>
      <c r="BL8" s="13"/>
      <c r="BM8" s="7"/>
      <c r="BN8" s="6" t="s">
        <v>11</v>
      </c>
      <c r="BO8" s="8">
        <v>781</v>
      </c>
      <c r="BP8" s="9"/>
      <c r="BQ8" s="7"/>
      <c r="BR8" s="6" t="s">
        <v>11</v>
      </c>
      <c r="BS8" s="8">
        <v>783</v>
      </c>
      <c r="BT8" s="9"/>
      <c r="BU8" s="7"/>
      <c r="BV8" s="6" t="s">
        <v>11</v>
      </c>
      <c r="BW8" s="8">
        <v>785</v>
      </c>
      <c r="BX8" s="9"/>
      <c r="BY8" s="7" t="s">
        <v>56</v>
      </c>
      <c r="BZ8" s="6" t="s">
        <v>11</v>
      </c>
      <c r="CA8" s="8">
        <v>787</v>
      </c>
      <c r="CB8" s="9"/>
      <c r="CC8" s="7" t="s">
        <v>56</v>
      </c>
      <c r="CD8" s="6" t="s">
        <v>11</v>
      </c>
      <c r="CE8" s="8">
        <v>789</v>
      </c>
      <c r="CF8" s="9"/>
      <c r="CG8" s="13"/>
      <c r="CH8" s="46" t="s">
        <v>39</v>
      </c>
      <c r="CI8" s="47"/>
      <c r="CJ8" s="46" t="s">
        <v>40</v>
      </c>
      <c r="CK8" s="47"/>
      <c r="CL8" s="46" t="s">
        <v>41</v>
      </c>
      <c r="CM8" s="47"/>
      <c r="CN8" s="46" t="s">
        <v>42</v>
      </c>
      <c r="CO8" s="47"/>
      <c r="CP8" s="46" t="s">
        <v>43</v>
      </c>
      <c r="CQ8" s="48"/>
    </row>
    <row r="9" spans="1:98" x14ac:dyDescent="0.25">
      <c r="A9" s="12"/>
      <c r="B9" s="29" t="s">
        <v>17</v>
      </c>
      <c r="C9" s="30"/>
      <c r="D9" s="31"/>
      <c r="E9" s="32"/>
      <c r="F9" s="29" t="s">
        <v>17</v>
      </c>
      <c r="G9" s="30"/>
      <c r="H9" s="31"/>
      <c r="I9" s="32"/>
      <c r="J9" s="29" t="s">
        <v>17</v>
      </c>
      <c r="K9" s="30"/>
      <c r="L9" s="31"/>
      <c r="M9" s="32"/>
      <c r="N9" s="29" t="s">
        <v>17</v>
      </c>
      <c r="O9" s="30"/>
      <c r="P9" s="31"/>
      <c r="Q9" s="32"/>
      <c r="R9" s="29" t="s">
        <v>17</v>
      </c>
      <c r="S9" s="30"/>
      <c r="T9" s="31"/>
      <c r="U9" s="32"/>
      <c r="V9" s="12"/>
      <c r="W9" s="29" t="s">
        <v>17</v>
      </c>
      <c r="X9" s="30"/>
      <c r="Y9" s="31"/>
      <c r="Z9" s="32"/>
      <c r="AA9" s="29" t="s">
        <v>17</v>
      </c>
      <c r="AB9" s="30"/>
      <c r="AC9" s="31"/>
      <c r="AD9" s="32"/>
      <c r="AE9" s="29" t="s">
        <v>17</v>
      </c>
      <c r="AF9" s="30"/>
      <c r="AG9" s="31"/>
      <c r="AH9" s="32"/>
      <c r="AI9" s="29" t="s">
        <v>17</v>
      </c>
      <c r="AJ9" s="30"/>
      <c r="AK9" s="31"/>
      <c r="AL9" s="32"/>
      <c r="AM9" s="29" t="s">
        <v>17</v>
      </c>
      <c r="AN9" s="30"/>
      <c r="AO9" s="31"/>
      <c r="AP9" s="32"/>
      <c r="AQ9" s="12"/>
      <c r="AR9" s="29" t="s">
        <v>17</v>
      </c>
      <c r="AS9" s="30"/>
      <c r="AT9" s="31"/>
      <c r="AU9" s="32"/>
      <c r="AV9" s="29" t="s">
        <v>17</v>
      </c>
      <c r="AW9" s="30"/>
      <c r="AX9" s="31"/>
      <c r="AY9" s="32"/>
      <c r="AZ9" s="29" t="s">
        <v>17</v>
      </c>
      <c r="BA9" s="30"/>
      <c r="BB9" s="31"/>
      <c r="BC9" s="32"/>
      <c r="BD9" s="29" t="s">
        <v>17</v>
      </c>
      <c r="BE9" s="30"/>
      <c r="BF9" s="31"/>
      <c r="BG9" s="32"/>
      <c r="BH9" s="29" t="s">
        <v>17</v>
      </c>
      <c r="BI9" s="30"/>
      <c r="BJ9" s="31"/>
      <c r="BK9" s="32"/>
      <c r="BL9" s="12"/>
      <c r="BM9" s="29" t="s">
        <v>17</v>
      </c>
      <c r="BN9" s="30"/>
      <c r="BO9" s="31"/>
      <c r="BP9" s="32"/>
      <c r="BQ9" s="29" t="s">
        <v>17</v>
      </c>
      <c r="BR9" s="30"/>
      <c r="BS9" s="31"/>
      <c r="BT9" s="32"/>
      <c r="BU9" s="29" t="s">
        <v>17</v>
      </c>
      <c r="BV9" s="30"/>
      <c r="BW9" s="31"/>
      <c r="BX9" s="32"/>
      <c r="BY9" s="29" t="s">
        <v>17</v>
      </c>
      <c r="BZ9" s="30"/>
      <c r="CA9" s="31"/>
      <c r="CB9" s="32"/>
      <c r="CC9" s="29" t="s">
        <v>17</v>
      </c>
      <c r="CD9" s="30"/>
      <c r="CE9" s="31"/>
      <c r="CF9" s="32"/>
      <c r="CG9" s="12"/>
      <c r="CH9" s="43" t="s">
        <v>210</v>
      </c>
      <c r="CI9" s="32"/>
      <c r="CJ9" s="43" t="s">
        <v>211</v>
      </c>
      <c r="CK9" s="32"/>
      <c r="CL9" s="43" t="s">
        <v>212</v>
      </c>
      <c r="CM9" s="32"/>
      <c r="CN9" s="43" t="s">
        <v>213</v>
      </c>
      <c r="CO9" s="32"/>
      <c r="CP9" s="43" t="s">
        <v>214</v>
      </c>
      <c r="CQ9" s="32"/>
    </row>
    <row r="10" spans="1:98" x14ac:dyDescent="0.25">
      <c r="A10" s="14" t="s">
        <v>15</v>
      </c>
      <c r="B10" s="33" t="s">
        <v>18</v>
      </c>
      <c r="C10" s="34" t="s">
        <v>6</v>
      </c>
      <c r="D10" s="34" t="s">
        <v>5</v>
      </c>
      <c r="E10" s="84" t="s">
        <v>231</v>
      </c>
      <c r="F10" s="29" t="s">
        <v>18</v>
      </c>
      <c r="G10" s="68" t="s">
        <v>6</v>
      </c>
      <c r="H10" s="68" t="s">
        <v>5</v>
      </c>
      <c r="I10" s="84" t="s">
        <v>231</v>
      </c>
      <c r="J10" s="33" t="s">
        <v>18</v>
      </c>
      <c r="K10" s="34" t="s">
        <v>6</v>
      </c>
      <c r="L10" s="34" t="s">
        <v>5</v>
      </c>
      <c r="M10" s="84" t="s">
        <v>231</v>
      </c>
      <c r="N10" s="33" t="s">
        <v>18</v>
      </c>
      <c r="O10" s="34" t="s">
        <v>6</v>
      </c>
      <c r="P10" s="34" t="s">
        <v>5</v>
      </c>
      <c r="Q10" s="84" t="s">
        <v>231</v>
      </c>
      <c r="R10" s="33" t="s">
        <v>18</v>
      </c>
      <c r="S10" s="34" t="s">
        <v>6</v>
      </c>
      <c r="T10" s="34" t="s">
        <v>5</v>
      </c>
      <c r="U10" s="84" t="s">
        <v>231</v>
      </c>
      <c r="V10" s="14" t="s">
        <v>15</v>
      </c>
      <c r="W10" s="33" t="s">
        <v>18</v>
      </c>
      <c r="X10" s="34" t="s">
        <v>6</v>
      </c>
      <c r="Y10" s="34" t="s">
        <v>5</v>
      </c>
      <c r="Z10" s="84" t="s">
        <v>231</v>
      </c>
      <c r="AA10" s="33" t="s">
        <v>18</v>
      </c>
      <c r="AB10" s="34" t="s">
        <v>6</v>
      </c>
      <c r="AC10" s="34" t="s">
        <v>5</v>
      </c>
      <c r="AD10" s="84" t="s">
        <v>231</v>
      </c>
      <c r="AE10" s="33" t="s">
        <v>19</v>
      </c>
      <c r="AF10" s="34" t="s">
        <v>6</v>
      </c>
      <c r="AG10" s="34" t="s">
        <v>5</v>
      </c>
      <c r="AH10" s="84" t="s">
        <v>231</v>
      </c>
      <c r="AI10" s="33" t="s">
        <v>19</v>
      </c>
      <c r="AJ10" s="34" t="s">
        <v>6</v>
      </c>
      <c r="AK10" s="34" t="s">
        <v>5</v>
      </c>
      <c r="AL10" s="84" t="s">
        <v>231</v>
      </c>
      <c r="AM10" s="33" t="s">
        <v>19</v>
      </c>
      <c r="AN10" s="34" t="s">
        <v>6</v>
      </c>
      <c r="AO10" s="34" t="s">
        <v>5</v>
      </c>
      <c r="AP10" s="84" t="s">
        <v>231</v>
      </c>
      <c r="AQ10" s="14" t="s">
        <v>15</v>
      </c>
      <c r="AR10" s="33" t="s">
        <v>19</v>
      </c>
      <c r="AS10" s="34" t="s">
        <v>6</v>
      </c>
      <c r="AT10" s="34" t="s">
        <v>5</v>
      </c>
      <c r="AU10" s="84" t="s">
        <v>231</v>
      </c>
      <c r="AV10" s="33" t="s">
        <v>19</v>
      </c>
      <c r="AW10" s="34" t="s">
        <v>6</v>
      </c>
      <c r="AX10" s="34" t="s">
        <v>5</v>
      </c>
      <c r="AY10" s="84" t="s">
        <v>231</v>
      </c>
      <c r="AZ10" s="33" t="s">
        <v>19</v>
      </c>
      <c r="BA10" s="34" t="s">
        <v>6</v>
      </c>
      <c r="BB10" s="34" t="s">
        <v>5</v>
      </c>
      <c r="BC10" s="84" t="s">
        <v>231</v>
      </c>
      <c r="BD10" s="33" t="s">
        <v>19</v>
      </c>
      <c r="BE10" s="34" t="s">
        <v>6</v>
      </c>
      <c r="BF10" s="34" t="s">
        <v>5</v>
      </c>
      <c r="BG10" s="84" t="s">
        <v>231</v>
      </c>
      <c r="BH10" s="33" t="s">
        <v>19</v>
      </c>
      <c r="BI10" s="34" t="s">
        <v>6</v>
      </c>
      <c r="BJ10" s="34" t="s">
        <v>5</v>
      </c>
      <c r="BK10" s="84" t="s">
        <v>231</v>
      </c>
      <c r="BL10" s="14" t="s">
        <v>15</v>
      </c>
      <c r="BM10" s="33" t="s">
        <v>19</v>
      </c>
      <c r="BN10" s="34" t="s">
        <v>6</v>
      </c>
      <c r="BO10" s="34" t="s">
        <v>5</v>
      </c>
      <c r="BP10" s="84" t="s">
        <v>231</v>
      </c>
      <c r="BQ10" s="33" t="s">
        <v>19</v>
      </c>
      <c r="BR10" s="34" t="s">
        <v>6</v>
      </c>
      <c r="BS10" s="34" t="s">
        <v>5</v>
      </c>
      <c r="BT10" s="84" t="s">
        <v>231</v>
      </c>
      <c r="BU10" s="33" t="s">
        <v>19</v>
      </c>
      <c r="BV10" s="34" t="s">
        <v>6</v>
      </c>
      <c r="BW10" s="34" t="s">
        <v>5</v>
      </c>
      <c r="BX10" s="84" t="s">
        <v>231</v>
      </c>
      <c r="BY10" s="33" t="s">
        <v>19</v>
      </c>
      <c r="BZ10" s="34" t="s">
        <v>6</v>
      </c>
      <c r="CA10" s="34" t="s">
        <v>5</v>
      </c>
      <c r="CB10" s="84" t="s">
        <v>231</v>
      </c>
      <c r="CC10" s="33" t="s">
        <v>19</v>
      </c>
      <c r="CD10" s="34" t="s">
        <v>6</v>
      </c>
      <c r="CE10" s="34" t="s">
        <v>5</v>
      </c>
      <c r="CF10" s="84" t="s">
        <v>231</v>
      </c>
      <c r="CG10" s="14" t="s">
        <v>15</v>
      </c>
      <c r="CH10" s="49" t="s">
        <v>6</v>
      </c>
      <c r="CI10" s="35" t="s">
        <v>5</v>
      </c>
      <c r="CJ10" s="49" t="s">
        <v>6</v>
      </c>
      <c r="CK10" s="35" t="s">
        <v>5</v>
      </c>
      <c r="CL10" s="49" t="s">
        <v>6</v>
      </c>
      <c r="CM10" s="35" t="s">
        <v>5</v>
      </c>
      <c r="CN10" s="49" t="s">
        <v>6</v>
      </c>
      <c r="CO10" s="35" t="s">
        <v>5</v>
      </c>
      <c r="CP10" s="49" t="s">
        <v>6</v>
      </c>
      <c r="CQ10" s="35" t="s">
        <v>5</v>
      </c>
    </row>
    <row r="11" spans="1:98" x14ac:dyDescent="0.25">
      <c r="A11" s="15" t="s">
        <v>4</v>
      </c>
      <c r="B11" s="67">
        <v>0.26666666666666666</v>
      </c>
      <c r="C11" s="64">
        <v>7</v>
      </c>
      <c r="D11" s="64" t="s">
        <v>225</v>
      </c>
      <c r="E11" s="80">
        <f>C11</f>
        <v>7</v>
      </c>
      <c r="F11" s="67">
        <v>0.2986111111111111</v>
      </c>
      <c r="G11" s="64">
        <v>6</v>
      </c>
      <c r="H11" s="64" t="s">
        <v>225</v>
      </c>
      <c r="I11" s="80">
        <f>G11</f>
        <v>6</v>
      </c>
      <c r="J11" s="65">
        <v>0.33333333333333331</v>
      </c>
      <c r="K11" s="28">
        <v>12</v>
      </c>
      <c r="L11" s="64" t="s">
        <v>225</v>
      </c>
      <c r="M11" s="80">
        <f>K11</f>
        <v>12</v>
      </c>
      <c r="N11" s="38">
        <v>0.3611111111111111</v>
      </c>
      <c r="O11" s="28">
        <v>9</v>
      </c>
      <c r="P11" s="64" t="s">
        <v>225</v>
      </c>
      <c r="Q11" s="80">
        <f>O11</f>
        <v>9</v>
      </c>
      <c r="R11" s="38">
        <v>0.40625</v>
      </c>
      <c r="S11" s="28">
        <v>2</v>
      </c>
      <c r="T11" s="64" t="s">
        <v>225</v>
      </c>
      <c r="U11" s="80">
        <f>S11</f>
        <v>2</v>
      </c>
      <c r="V11" s="15" t="s">
        <v>4</v>
      </c>
      <c r="W11" s="38">
        <v>0.44791666666666669</v>
      </c>
      <c r="X11" s="28">
        <v>10</v>
      </c>
      <c r="Y11" s="28" t="s">
        <v>225</v>
      </c>
      <c r="Z11" s="80">
        <f>X11</f>
        <v>10</v>
      </c>
      <c r="AA11" s="38">
        <v>0.48958333333333331</v>
      </c>
      <c r="AB11" s="28">
        <v>11</v>
      </c>
      <c r="AC11" s="28" t="s">
        <v>225</v>
      </c>
      <c r="AD11" s="80">
        <f>AB11</f>
        <v>11</v>
      </c>
      <c r="AE11" s="38">
        <v>0.53125</v>
      </c>
      <c r="AF11" s="28">
        <v>9</v>
      </c>
      <c r="AG11" s="28" t="s">
        <v>225</v>
      </c>
      <c r="AH11" s="80">
        <f>AF11</f>
        <v>9</v>
      </c>
      <c r="AI11" s="38">
        <v>7.2916666666666671E-2</v>
      </c>
      <c r="AJ11" s="28">
        <v>25</v>
      </c>
      <c r="AK11" s="28" t="s">
        <v>225</v>
      </c>
      <c r="AL11" s="80">
        <f>AJ11</f>
        <v>25</v>
      </c>
      <c r="AM11" s="38">
        <v>0.11458333333333333</v>
      </c>
      <c r="AN11" s="28">
        <v>36</v>
      </c>
      <c r="AO11" s="28" t="s">
        <v>225</v>
      </c>
      <c r="AP11" s="80">
        <f>AN11</f>
        <v>36</v>
      </c>
      <c r="AQ11" s="15" t="s">
        <v>4</v>
      </c>
      <c r="AR11" s="38">
        <v>0.14583333333333334</v>
      </c>
      <c r="AS11" s="28">
        <v>50</v>
      </c>
      <c r="AT11" s="28" t="s">
        <v>225</v>
      </c>
      <c r="AU11" s="80">
        <f>AS11</f>
        <v>50</v>
      </c>
      <c r="AV11" s="38">
        <v>0.17708333333333334</v>
      </c>
      <c r="AW11" s="28">
        <v>126</v>
      </c>
      <c r="AX11" s="28" t="s">
        <v>225</v>
      </c>
      <c r="AY11" s="80">
        <f>AW11</f>
        <v>126</v>
      </c>
      <c r="AZ11" s="38">
        <v>0.20833333333333334</v>
      </c>
      <c r="BA11" s="28">
        <v>195</v>
      </c>
      <c r="BB11" s="28" t="s">
        <v>225</v>
      </c>
      <c r="BC11" s="80">
        <f>BA11</f>
        <v>195</v>
      </c>
      <c r="BD11" s="38">
        <v>0.23958333333333334</v>
      </c>
      <c r="BE11" s="28">
        <v>243</v>
      </c>
      <c r="BF11" s="28" t="s">
        <v>225</v>
      </c>
      <c r="BG11" s="26">
        <f>BE11</f>
        <v>243</v>
      </c>
      <c r="BH11" s="38">
        <v>0.27083333333333331</v>
      </c>
      <c r="BI11" s="28">
        <v>75</v>
      </c>
      <c r="BJ11" s="28" t="s">
        <v>225</v>
      </c>
      <c r="BK11" s="80">
        <f>BI11</f>
        <v>75</v>
      </c>
      <c r="BL11" s="15" t="s">
        <v>4</v>
      </c>
      <c r="BM11" s="38">
        <v>0.30208333333333331</v>
      </c>
      <c r="BN11" s="28">
        <v>57</v>
      </c>
      <c r="BO11" s="28" t="s">
        <v>225</v>
      </c>
      <c r="BP11" s="80">
        <f>BN11</f>
        <v>57</v>
      </c>
      <c r="BQ11" s="38">
        <v>0.34375</v>
      </c>
      <c r="BR11" s="28">
        <v>43</v>
      </c>
      <c r="BS11" s="28" t="s">
        <v>225</v>
      </c>
      <c r="BT11" s="80">
        <f>BR11</f>
        <v>43</v>
      </c>
      <c r="BU11" s="38">
        <v>0.375</v>
      </c>
      <c r="BV11" s="28">
        <v>22</v>
      </c>
      <c r="BW11" s="28" t="s">
        <v>225</v>
      </c>
      <c r="BX11" s="80">
        <f>BV11</f>
        <v>22</v>
      </c>
      <c r="BY11" s="38">
        <v>0.41666666666666669</v>
      </c>
      <c r="BZ11" s="28">
        <v>11</v>
      </c>
      <c r="CA11" s="28" t="s">
        <v>225</v>
      </c>
      <c r="CB11" s="80">
        <f>BZ11</f>
        <v>11</v>
      </c>
      <c r="CC11" s="38">
        <v>0.45833333333333331</v>
      </c>
      <c r="CD11" s="28">
        <v>10</v>
      </c>
      <c r="CE11" s="28" t="s">
        <v>225</v>
      </c>
      <c r="CF11" s="80">
        <f>CD11</f>
        <v>10</v>
      </c>
      <c r="CG11" s="72" t="s">
        <v>4</v>
      </c>
      <c r="CH11" s="17">
        <f>C11+G11+K11+O11</f>
        <v>34</v>
      </c>
      <c r="CI11" s="70" t="s">
        <v>225</v>
      </c>
      <c r="CJ11" s="17">
        <f>S11+X11+AB11+AF11+AJ11+AN11</f>
        <v>93</v>
      </c>
      <c r="CK11" s="28" t="s">
        <v>225</v>
      </c>
      <c r="CL11" s="17">
        <f>AS11+AW11+BA11+BE11+BI11</f>
        <v>689</v>
      </c>
      <c r="CM11" s="28" t="s">
        <v>225</v>
      </c>
      <c r="CN11" s="17">
        <f>BN11+BR11+BV11+BZ11+CD11</f>
        <v>143</v>
      </c>
      <c r="CO11" s="28" t="s">
        <v>225</v>
      </c>
      <c r="CP11" s="17">
        <f>CH11+CJ11+CL11+CN11</f>
        <v>959</v>
      </c>
      <c r="CQ11" s="70" t="s">
        <v>225</v>
      </c>
    </row>
    <row r="12" spans="1:98" x14ac:dyDescent="0.25">
      <c r="A12" s="15" t="s">
        <v>55</v>
      </c>
      <c r="B12" s="39" t="s">
        <v>112</v>
      </c>
      <c r="C12" s="28">
        <v>2</v>
      </c>
      <c r="D12" s="28">
        <v>0</v>
      </c>
      <c r="E12" s="80">
        <f>C12+E11-D12</f>
        <v>9</v>
      </c>
      <c r="F12" s="39" t="s">
        <v>154</v>
      </c>
      <c r="G12" s="42">
        <v>1</v>
      </c>
      <c r="H12" s="42">
        <v>0</v>
      </c>
      <c r="I12" s="80">
        <f>G12+I11-H12</f>
        <v>7</v>
      </c>
      <c r="J12" s="28" t="s">
        <v>159</v>
      </c>
      <c r="K12" s="28">
        <v>1</v>
      </c>
      <c r="L12" s="28">
        <v>1</v>
      </c>
      <c r="M12" s="80">
        <f>K12+M11-L12</f>
        <v>12</v>
      </c>
      <c r="N12" s="39" t="s">
        <v>165</v>
      </c>
      <c r="O12" s="28">
        <v>0</v>
      </c>
      <c r="P12" s="28">
        <v>0</v>
      </c>
      <c r="Q12" s="80">
        <f>O12+Q11-P12</f>
        <v>9</v>
      </c>
      <c r="R12" s="39" t="s">
        <v>171</v>
      </c>
      <c r="S12" s="28">
        <v>0</v>
      </c>
      <c r="T12" s="28">
        <v>0</v>
      </c>
      <c r="U12" s="80">
        <f>S12+U11-T12</f>
        <v>2</v>
      </c>
      <c r="V12" s="15" t="s">
        <v>55</v>
      </c>
      <c r="W12" s="39" t="s">
        <v>176</v>
      </c>
      <c r="X12" s="28">
        <v>1</v>
      </c>
      <c r="Y12" s="28">
        <v>1</v>
      </c>
      <c r="Z12" s="80">
        <f>X12+Z11-Y12</f>
        <v>10</v>
      </c>
      <c r="AA12" s="39" t="s">
        <v>181</v>
      </c>
      <c r="AB12" s="28">
        <v>0</v>
      </c>
      <c r="AC12" s="28">
        <v>0</v>
      </c>
      <c r="AD12" s="80">
        <f>AB12+AD11-AC12</f>
        <v>11</v>
      </c>
      <c r="AE12" s="39" t="s">
        <v>185</v>
      </c>
      <c r="AF12" s="28">
        <v>5</v>
      </c>
      <c r="AG12" s="28">
        <v>0</v>
      </c>
      <c r="AH12" s="80">
        <f>AF12+AH11-AG12</f>
        <v>14</v>
      </c>
      <c r="AI12" s="39" t="s">
        <v>190</v>
      </c>
      <c r="AJ12" s="28">
        <v>0</v>
      </c>
      <c r="AK12" s="28">
        <v>1</v>
      </c>
      <c r="AL12" s="80">
        <f>AJ12+AL11-AK12</f>
        <v>24</v>
      </c>
      <c r="AM12" s="39" t="s">
        <v>86</v>
      </c>
      <c r="AN12" s="28">
        <v>2</v>
      </c>
      <c r="AO12" s="28">
        <v>0</v>
      </c>
      <c r="AP12" s="80">
        <f>AN12+AP11-AO12</f>
        <v>38</v>
      </c>
      <c r="AQ12" s="15" t="s">
        <v>55</v>
      </c>
      <c r="AR12" s="38">
        <v>0.15208333333333332</v>
      </c>
      <c r="AS12" s="28">
        <v>12</v>
      </c>
      <c r="AT12" s="28">
        <v>0</v>
      </c>
      <c r="AU12" s="80">
        <f>AS12+AU11-AT12</f>
        <v>62</v>
      </c>
      <c r="AV12" s="38">
        <v>0.18333333333333335</v>
      </c>
      <c r="AW12" s="28">
        <v>5</v>
      </c>
      <c r="AX12" s="28">
        <v>1</v>
      </c>
      <c r="AY12" s="80">
        <f>AW12+AY11-AX12</f>
        <v>130</v>
      </c>
      <c r="AZ12" s="38">
        <v>0.21458333333333335</v>
      </c>
      <c r="BA12" s="28">
        <v>13</v>
      </c>
      <c r="BB12" s="28">
        <v>1</v>
      </c>
      <c r="BC12" s="80">
        <f>BA12+BC11-BB12</f>
        <v>207</v>
      </c>
      <c r="BD12" s="38">
        <v>0.24583333333333335</v>
      </c>
      <c r="BE12" s="28">
        <v>4</v>
      </c>
      <c r="BF12" s="28">
        <v>4</v>
      </c>
      <c r="BG12" s="26">
        <f>BE12+BG11-BF12</f>
        <v>243</v>
      </c>
      <c r="BH12" s="38">
        <v>0.27708333333333335</v>
      </c>
      <c r="BI12" s="28">
        <v>3</v>
      </c>
      <c r="BJ12" s="28">
        <v>4</v>
      </c>
      <c r="BK12" s="80">
        <f>BI12+BK11-BJ12</f>
        <v>74</v>
      </c>
      <c r="BL12" s="15" t="s">
        <v>55</v>
      </c>
      <c r="BM12" s="39" t="s">
        <v>118</v>
      </c>
      <c r="BN12" s="28">
        <v>3</v>
      </c>
      <c r="BO12" s="28">
        <v>2</v>
      </c>
      <c r="BP12" s="80">
        <f>BN12+BP11-BO12</f>
        <v>58</v>
      </c>
      <c r="BQ12" s="39" t="s">
        <v>198</v>
      </c>
      <c r="BR12" s="28">
        <v>0</v>
      </c>
      <c r="BS12" s="28">
        <v>2</v>
      </c>
      <c r="BT12" s="80">
        <f>BR12+BT11-BS12</f>
        <v>41</v>
      </c>
      <c r="BU12" s="39" t="s">
        <v>204</v>
      </c>
      <c r="BV12" s="28">
        <v>1</v>
      </c>
      <c r="BW12" s="28">
        <v>0</v>
      </c>
      <c r="BX12" s="80">
        <f>BV12+BX11-BW12</f>
        <v>23</v>
      </c>
      <c r="BY12" s="38">
        <v>0.42222222222222222</v>
      </c>
      <c r="BZ12" s="28">
        <v>1</v>
      </c>
      <c r="CA12" s="28">
        <v>0</v>
      </c>
      <c r="CB12" s="80">
        <f>BZ12+CB11-CA12</f>
        <v>12</v>
      </c>
      <c r="CC12" s="38">
        <v>0.46388888888888885</v>
      </c>
      <c r="CD12" s="28">
        <v>0</v>
      </c>
      <c r="CE12" s="28">
        <v>1</v>
      </c>
      <c r="CF12" s="80">
        <f>CD12+CF11-CE12</f>
        <v>9</v>
      </c>
      <c r="CG12" s="15" t="s">
        <v>55</v>
      </c>
      <c r="CH12" s="20">
        <f t="shared" ref="CH12:CH17" si="0">C12+G12+K12+O12</f>
        <v>4</v>
      </c>
      <c r="CI12" s="22">
        <f t="shared" ref="CI12:CI18" si="1">D12+H12+L12+P12</f>
        <v>1</v>
      </c>
      <c r="CJ12" s="20">
        <f t="shared" ref="CJ12:CJ17" si="2">S12+X12+AB12+AF12+AJ12+AN12</f>
        <v>8</v>
      </c>
      <c r="CK12" s="22">
        <f t="shared" ref="CK12:CK18" si="3">T12+Y12+AC12+AG12+AK12+AO12</f>
        <v>2</v>
      </c>
      <c r="CL12" s="20">
        <f t="shared" ref="CL12:CL17" si="4">AS12+AW12+BA12+BE12+BI12</f>
        <v>37</v>
      </c>
      <c r="CM12" s="22">
        <f t="shared" ref="CM12:CM18" si="5">AT12+AX12+BB12+BF12+BJ12</f>
        <v>10</v>
      </c>
      <c r="CN12" s="20">
        <f t="shared" ref="CN12:CN17" si="6">BN12+BR12+BV12+BZ12+CD12</f>
        <v>5</v>
      </c>
      <c r="CO12" s="22">
        <f t="shared" ref="CO12:CO18" si="7">BO12+BS12+BW12+CA12+CE12</f>
        <v>5</v>
      </c>
      <c r="CP12" s="20">
        <f t="shared" ref="CP12:CP17" si="8">CH12+CJ12+CL12+CN12</f>
        <v>54</v>
      </c>
      <c r="CQ12" s="22">
        <f t="shared" ref="CQ12:CQ18" si="9">CI12+CK12+CM12+CO12</f>
        <v>18</v>
      </c>
    </row>
    <row r="13" spans="1:98" x14ac:dyDescent="0.25">
      <c r="A13" s="15" t="s">
        <v>3</v>
      </c>
      <c r="B13" s="39" t="s">
        <v>149</v>
      </c>
      <c r="C13" s="28">
        <v>16</v>
      </c>
      <c r="D13" s="28">
        <v>0</v>
      </c>
      <c r="E13" s="80">
        <f t="shared" ref="E13:E17" si="10">C13+E12-D13</f>
        <v>25</v>
      </c>
      <c r="F13" s="39" t="s">
        <v>155</v>
      </c>
      <c r="G13" s="28">
        <v>35</v>
      </c>
      <c r="H13" s="28">
        <v>0</v>
      </c>
      <c r="I13" s="80">
        <f t="shared" ref="I13:I17" si="11">G13+I12-H13</f>
        <v>42</v>
      </c>
      <c r="J13" s="28" t="s">
        <v>160</v>
      </c>
      <c r="K13" s="28">
        <v>10</v>
      </c>
      <c r="L13" s="28">
        <v>2</v>
      </c>
      <c r="M13" s="80">
        <f t="shared" ref="M13:M17" si="12">K13+M12-L13</f>
        <v>20</v>
      </c>
      <c r="N13" s="39" t="s">
        <v>166</v>
      </c>
      <c r="O13" s="28">
        <v>3</v>
      </c>
      <c r="P13" s="28">
        <v>1</v>
      </c>
      <c r="Q13" s="80">
        <f t="shared" ref="Q13:Q17" si="13">O13+Q12-P13</f>
        <v>11</v>
      </c>
      <c r="R13" s="39" t="s">
        <v>172</v>
      </c>
      <c r="S13" s="28">
        <v>1</v>
      </c>
      <c r="T13" s="28">
        <v>1</v>
      </c>
      <c r="U13" s="80">
        <f t="shared" ref="U13:U17" si="14">S13+U12-T13</f>
        <v>2</v>
      </c>
      <c r="V13" s="15" t="s">
        <v>3</v>
      </c>
      <c r="W13" s="39" t="s">
        <v>177</v>
      </c>
      <c r="X13" s="28">
        <v>1</v>
      </c>
      <c r="Y13" s="28">
        <v>0</v>
      </c>
      <c r="Z13" s="80">
        <f t="shared" ref="Z13:Z17" si="15">X13+Z12-Y13</f>
        <v>11</v>
      </c>
      <c r="AA13" s="39" t="s">
        <v>182</v>
      </c>
      <c r="AB13" s="28">
        <v>2</v>
      </c>
      <c r="AC13" s="28">
        <v>3</v>
      </c>
      <c r="AD13" s="80">
        <f t="shared" ref="AD13:AD17" si="16">AB13+AD12-AC13</f>
        <v>10</v>
      </c>
      <c r="AE13" s="39" t="s">
        <v>186</v>
      </c>
      <c r="AF13" s="28">
        <v>1</v>
      </c>
      <c r="AG13" s="28">
        <v>0</v>
      </c>
      <c r="AH13" s="80">
        <f t="shared" ref="AH13:AH17" si="17">AF13+AH12-AG13</f>
        <v>15</v>
      </c>
      <c r="AI13" s="39" t="s">
        <v>191</v>
      </c>
      <c r="AJ13" s="28">
        <v>0</v>
      </c>
      <c r="AK13" s="28">
        <v>4</v>
      </c>
      <c r="AL13" s="80">
        <f t="shared" ref="AL13:AL17" si="18">AJ13+AL12-AK13</f>
        <v>20</v>
      </c>
      <c r="AM13" s="39" t="s">
        <v>87</v>
      </c>
      <c r="AN13" s="28">
        <v>4</v>
      </c>
      <c r="AO13" s="28">
        <v>3</v>
      </c>
      <c r="AP13" s="80">
        <f t="shared" ref="AP13:AP17" si="19">AN13+AP12-AO13</f>
        <v>39</v>
      </c>
      <c r="AQ13" s="15" t="s">
        <v>3</v>
      </c>
      <c r="AR13" s="38">
        <v>0.15416666666666667</v>
      </c>
      <c r="AS13" s="28">
        <v>2</v>
      </c>
      <c r="AT13" s="28">
        <v>5</v>
      </c>
      <c r="AU13" s="80">
        <f t="shared" ref="AU13:AU17" si="20">AS13+AU12-AT13</f>
        <v>59</v>
      </c>
      <c r="AV13" s="38">
        <v>0.18541666666666667</v>
      </c>
      <c r="AW13" s="28">
        <v>2</v>
      </c>
      <c r="AX13" s="28">
        <v>8</v>
      </c>
      <c r="AY13" s="80">
        <f t="shared" ref="AY13:AY17" si="21">AW13+AY12-AX13</f>
        <v>124</v>
      </c>
      <c r="AZ13" s="38">
        <v>0.21666666666666667</v>
      </c>
      <c r="BA13" s="28">
        <v>0</v>
      </c>
      <c r="BB13" s="28">
        <v>14</v>
      </c>
      <c r="BC13" s="80">
        <f t="shared" ref="BC13:BC17" si="22">BA13+BC12-BB13</f>
        <v>193</v>
      </c>
      <c r="BD13" s="38">
        <v>0.24791666666666667</v>
      </c>
      <c r="BE13" s="28">
        <v>1</v>
      </c>
      <c r="BF13" s="28">
        <v>25</v>
      </c>
      <c r="BG13" s="26">
        <f t="shared" ref="BG13:BG17" si="23">BE13+BG12-BF13</f>
        <v>219</v>
      </c>
      <c r="BH13" s="38">
        <v>0.27916666666666667</v>
      </c>
      <c r="BI13" s="28">
        <v>0</v>
      </c>
      <c r="BJ13" s="28">
        <v>5</v>
      </c>
      <c r="BK13" s="80">
        <f t="shared" ref="BK13:BK17" si="24">BI13+BK12-BJ13</f>
        <v>69</v>
      </c>
      <c r="BL13" s="15" t="s">
        <v>3</v>
      </c>
      <c r="BM13" s="39" t="s">
        <v>119</v>
      </c>
      <c r="BN13" s="28">
        <v>1</v>
      </c>
      <c r="BO13" s="28">
        <v>7</v>
      </c>
      <c r="BP13" s="80">
        <f t="shared" ref="BP13:BP17" si="25">BN13+BP12-BO13</f>
        <v>52</v>
      </c>
      <c r="BQ13" s="39" t="s">
        <v>199</v>
      </c>
      <c r="BR13" s="28">
        <v>3</v>
      </c>
      <c r="BS13" s="28">
        <v>3</v>
      </c>
      <c r="BT13" s="80">
        <f t="shared" ref="BT13:BT17" si="26">BR13+BT12-BS13</f>
        <v>41</v>
      </c>
      <c r="BU13" s="39" t="s">
        <v>205</v>
      </c>
      <c r="BV13" s="28">
        <v>1</v>
      </c>
      <c r="BW13" s="28">
        <v>1</v>
      </c>
      <c r="BX13" s="80">
        <f t="shared" ref="BX13:BX17" si="27">BV13+BX12-BW13</f>
        <v>23</v>
      </c>
      <c r="BY13" s="38">
        <v>0.42708333333333331</v>
      </c>
      <c r="BZ13" s="28">
        <v>0</v>
      </c>
      <c r="CA13" s="28">
        <v>1</v>
      </c>
      <c r="CB13" s="80">
        <f t="shared" ref="CB13:CB17" si="28">BZ13+CB12-CA13</f>
        <v>11</v>
      </c>
      <c r="CC13" s="38">
        <v>0.46875</v>
      </c>
      <c r="CD13" s="28">
        <v>0</v>
      </c>
      <c r="CE13" s="28">
        <v>3</v>
      </c>
      <c r="CF13" s="80">
        <f t="shared" ref="CF13:CF17" si="29">CD13+CF12-CE13</f>
        <v>6</v>
      </c>
      <c r="CG13" s="15" t="s">
        <v>3</v>
      </c>
      <c r="CH13" s="20">
        <f t="shared" si="0"/>
        <v>64</v>
      </c>
      <c r="CI13" s="22">
        <f t="shared" si="1"/>
        <v>3</v>
      </c>
      <c r="CJ13" s="20">
        <f t="shared" si="2"/>
        <v>9</v>
      </c>
      <c r="CK13" s="22">
        <f t="shared" si="3"/>
        <v>11</v>
      </c>
      <c r="CL13" s="20">
        <f t="shared" si="4"/>
        <v>5</v>
      </c>
      <c r="CM13" s="22">
        <f t="shared" si="5"/>
        <v>57</v>
      </c>
      <c r="CN13" s="20">
        <f t="shared" si="6"/>
        <v>5</v>
      </c>
      <c r="CO13" s="22">
        <f t="shared" si="7"/>
        <v>15</v>
      </c>
      <c r="CP13" s="20">
        <f t="shared" si="8"/>
        <v>83</v>
      </c>
      <c r="CQ13" s="22">
        <f t="shared" si="9"/>
        <v>86</v>
      </c>
    </row>
    <row r="14" spans="1:98" x14ac:dyDescent="0.25">
      <c r="A14" s="55" t="s">
        <v>54</v>
      </c>
      <c r="B14" s="39" t="s">
        <v>150</v>
      </c>
      <c r="C14" s="28">
        <v>12</v>
      </c>
      <c r="D14" s="28">
        <v>3</v>
      </c>
      <c r="E14" s="80">
        <f t="shared" si="10"/>
        <v>34</v>
      </c>
      <c r="F14" s="39" t="s">
        <v>156</v>
      </c>
      <c r="G14" s="28">
        <v>52</v>
      </c>
      <c r="H14" s="28">
        <v>18</v>
      </c>
      <c r="I14" s="80">
        <f t="shared" si="11"/>
        <v>76</v>
      </c>
      <c r="J14" s="28" t="s">
        <v>161</v>
      </c>
      <c r="K14" s="28">
        <v>6</v>
      </c>
      <c r="L14" s="28">
        <v>4</v>
      </c>
      <c r="M14" s="80">
        <f t="shared" si="12"/>
        <v>22</v>
      </c>
      <c r="N14" s="39" t="s">
        <v>167</v>
      </c>
      <c r="O14" s="28">
        <v>2</v>
      </c>
      <c r="P14" s="28">
        <v>3</v>
      </c>
      <c r="Q14" s="80">
        <f t="shared" si="13"/>
        <v>10</v>
      </c>
      <c r="R14" s="39" t="s">
        <v>173</v>
      </c>
      <c r="S14" s="28">
        <v>3</v>
      </c>
      <c r="T14" s="28">
        <v>0</v>
      </c>
      <c r="U14" s="80">
        <f t="shared" si="14"/>
        <v>5</v>
      </c>
      <c r="V14" s="55" t="s">
        <v>54</v>
      </c>
      <c r="W14" s="39" t="s">
        <v>178</v>
      </c>
      <c r="X14" s="28">
        <v>2</v>
      </c>
      <c r="Y14" s="28">
        <v>3</v>
      </c>
      <c r="Z14" s="80">
        <f t="shared" si="15"/>
        <v>10</v>
      </c>
      <c r="AA14" s="71" t="s">
        <v>227</v>
      </c>
      <c r="AB14" s="28">
        <v>0</v>
      </c>
      <c r="AC14" s="28">
        <v>0</v>
      </c>
      <c r="AD14" s="80">
        <f t="shared" si="16"/>
        <v>10</v>
      </c>
      <c r="AE14" s="39" t="s">
        <v>187</v>
      </c>
      <c r="AF14" s="28">
        <v>1</v>
      </c>
      <c r="AG14" s="28">
        <v>2</v>
      </c>
      <c r="AH14" s="80">
        <f t="shared" si="17"/>
        <v>14</v>
      </c>
      <c r="AI14" s="39" t="s">
        <v>192</v>
      </c>
      <c r="AJ14" s="28">
        <v>1</v>
      </c>
      <c r="AK14" s="28">
        <v>3</v>
      </c>
      <c r="AL14" s="80">
        <f t="shared" si="18"/>
        <v>18</v>
      </c>
      <c r="AM14" s="39" t="s">
        <v>88</v>
      </c>
      <c r="AN14" s="28">
        <v>9</v>
      </c>
      <c r="AO14" s="28">
        <v>9</v>
      </c>
      <c r="AP14" s="80">
        <f t="shared" si="19"/>
        <v>39</v>
      </c>
      <c r="AQ14" s="55" t="s">
        <v>54</v>
      </c>
      <c r="AR14" s="38">
        <v>0.15625</v>
      </c>
      <c r="AS14" s="28">
        <v>1</v>
      </c>
      <c r="AT14" s="28">
        <v>11</v>
      </c>
      <c r="AU14" s="80">
        <f t="shared" si="20"/>
        <v>49</v>
      </c>
      <c r="AV14" s="38">
        <v>0.1875</v>
      </c>
      <c r="AW14" s="28">
        <v>2</v>
      </c>
      <c r="AX14" s="28">
        <v>11</v>
      </c>
      <c r="AY14" s="80">
        <f t="shared" si="21"/>
        <v>115</v>
      </c>
      <c r="AZ14" s="38">
        <v>0.21875</v>
      </c>
      <c r="BA14" s="28">
        <v>1</v>
      </c>
      <c r="BB14" s="28">
        <v>8</v>
      </c>
      <c r="BC14" s="80">
        <f t="shared" si="22"/>
        <v>186</v>
      </c>
      <c r="BD14" s="38">
        <v>0.25</v>
      </c>
      <c r="BE14" s="28">
        <v>2</v>
      </c>
      <c r="BF14" s="28">
        <v>25</v>
      </c>
      <c r="BG14" s="26">
        <f t="shared" si="23"/>
        <v>196</v>
      </c>
      <c r="BH14" s="38">
        <v>0.28125</v>
      </c>
      <c r="BI14" s="28">
        <v>0</v>
      </c>
      <c r="BJ14" s="28">
        <v>15</v>
      </c>
      <c r="BK14" s="80">
        <f t="shared" si="24"/>
        <v>54</v>
      </c>
      <c r="BL14" s="55" t="s">
        <v>54</v>
      </c>
      <c r="BM14" s="39" t="s">
        <v>120</v>
      </c>
      <c r="BN14" s="28">
        <v>3</v>
      </c>
      <c r="BO14" s="28">
        <v>9</v>
      </c>
      <c r="BP14" s="80">
        <f t="shared" si="25"/>
        <v>46</v>
      </c>
      <c r="BQ14" s="39" t="s">
        <v>200</v>
      </c>
      <c r="BR14" s="28">
        <v>4</v>
      </c>
      <c r="BS14" s="28">
        <v>5</v>
      </c>
      <c r="BT14" s="80">
        <f t="shared" si="26"/>
        <v>40</v>
      </c>
      <c r="BU14" s="39" t="s">
        <v>206</v>
      </c>
      <c r="BV14" s="28">
        <v>4</v>
      </c>
      <c r="BW14" s="28">
        <v>8</v>
      </c>
      <c r="BX14" s="80">
        <f t="shared" si="27"/>
        <v>19</v>
      </c>
      <c r="BY14" s="38">
        <v>0.43124999999999997</v>
      </c>
      <c r="BZ14" s="28">
        <v>0</v>
      </c>
      <c r="CA14" s="28">
        <v>1</v>
      </c>
      <c r="CB14" s="80">
        <f t="shared" si="28"/>
        <v>10</v>
      </c>
      <c r="CC14" s="38">
        <v>0.47291666666666665</v>
      </c>
      <c r="CD14" s="28">
        <v>3</v>
      </c>
      <c r="CE14" s="28">
        <v>3</v>
      </c>
      <c r="CF14" s="80">
        <f t="shared" si="29"/>
        <v>6</v>
      </c>
      <c r="CG14" s="55" t="s">
        <v>54</v>
      </c>
      <c r="CH14" s="20">
        <f t="shared" si="0"/>
        <v>72</v>
      </c>
      <c r="CI14" s="22">
        <f t="shared" si="1"/>
        <v>28</v>
      </c>
      <c r="CJ14" s="20">
        <f t="shared" si="2"/>
        <v>16</v>
      </c>
      <c r="CK14" s="22">
        <f t="shared" si="3"/>
        <v>17</v>
      </c>
      <c r="CL14" s="20">
        <f t="shared" si="4"/>
        <v>6</v>
      </c>
      <c r="CM14" s="22">
        <f t="shared" si="5"/>
        <v>70</v>
      </c>
      <c r="CN14" s="20">
        <f t="shared" si="6"/>
        <v>14</v>
      </c>
      <c r="CO14" s="22">
        <f t="shared" si="7"/>
        <v>26</v>
      </c>
      <c r="CP14" s="20">
        <f t="shared" si="8"/>
        <v>108</v>
      </c>
      <c r="CQ14" s="22">
        <f t="shared" si="9"/>
        <v>141</v>
      </c>
    </row>
    <row r="15" spans="1:98" x14ac:dyDescent="0.25">
      <c r="A15" s="15" t="s">
        <v>53</v>
      </c>
      <c r="B15" s="39" t="s">
        <v>151</v>
      </c>
      <c r="C15" s="21">
        <v>11</v>
      </c>
      <c r="D15" s="28">
        <v>0</v>
      </c>
      <c r="E15" s="80">
        <f t="shared" si="10"/>
        <v>45</v>
      </c>
      <c r="F15" s="39" t="s">
        <v>157</v>
      </c>
      <c r="G15" s="21">
        <v>25</v>
      </c>
      <c r="H15" s="28">
        <v>0</v>
      </c>
      <c r="I15" s="80">
        <f t="shared" si="11"/>
        <v>101</v>
      </c>
      <c r="J15" s="28" t="s">
        <v>162</v>
      </c>
      <c r="K15" s="21">
        <v>0</v>
      </c>
      <c r="L15" s="28">
        <v>3</v>
      </c>
      <c r="M15" s="80">
        <f t="shared" si="12"/>
        <v>19</v>
      </c>
      <c r="N15" s="39" t="s">
        <v>168</v>
      </c>
      <c r="O15" s="21">
        <v>1</v>
      </c>
      <c r="P15" s="28">
        <v>0</v>
      </c>
      <c r="Q15" s="80">
        <f t="shared" si="13"/>
        <v>11</v>
      </c>
      <c r="R15" s="39" t="s">
        <v>57</v>
      </c>
      <c r="S15" s="21">
        <v>0</v>
      </c>
      <c r="T15" s="28">
        <v>0</v>
      </c>
      <c r="U15" s="80">
        <f t="shared" si="14"/>
        <v>5</v>
      </c>
      <c r="V15" s="15" t="s">
        <v>53</v>
      </c>
      <c r="W15" s="39" t="s">
        <v>20</v>
      </c>
      <c r="X15" s="21">
        <v>0</v>
      </c>
      <c r="Y15" s="28">
        <v>3</v>
      </c>
      <c r="Z15" s="80">
        <f t="shared" si="15"/>
        <v>7</v>
      </c>
      <c r="AA15" s="39" t="s">
        <v>67</v>
      </c>
      <c r="AB15" s="21">
        <v>0</v>
      </c>
      <c r="AC15" s="28">
        <v>2</v>
      </c>
      <c r="AD15" s="80">
        <f t="shared" si="16"/>
        <v>8</v>
      </c>
      <c r="AE15" s="39" t="s">
        <v>22</v>
      </c>
      <c r="AF15" s="21">
        <v>0</v>
      </c>
      <c r="AG15" s="28">
        <v>5</v>
      </c>
      <c r="AH15" s="80">
        <f t="shared" si="17"/>
        <v>9</v>
      </c>
      <c r="AI15" s="39" t="s">
        <v>77</v>
      </c>
      <c r="AJ15" s="21">
        <v>1</v>
      </c>
      <c r="AK15" s="28">
        <v>3</v>
      </c>
      <c r="AL15" s="80">
        <f t="shared" si="18"/>
        <v>16</v>
      </c>
      <c r="AM15" s="39" t="s">
        <v>195</v>
      </c>
      <c r="AN15" s="21">
        <v>5</v>
      </c>
      <c r="AO15" s="28">
        <v>5</v>
      </c>
      <c r="AP15" s="80">
        <f t="shared" si="19"/>
        <v>39</v>
      </c>
      <c r="AQ15" s="15" t="s">
        <v>53</v>
      </c>
      <c r="AR15" s="38">
        <v>0.15833333333333333</v>
      </c>
      <c r="AS15" s="21">
        <v>3</v>
      </c>
      <c r="AT15" s="28">
        <v>9</v>
      </c>
      <c r="AU15" s="80">
        <f t="shared" si="20"/>
        <v>43</v>
      </c>
      <c r="AV15" s="38">
        <v>0.18958333333333333</v>
      </c>
      <c r="AW15" s="21">
        <v>6</v>
      </c>
      <c r="AX15" s="28">
        <v>8</v>
      </c>
      <c r="AY15" s="80">
        <f t="shared" si="21"/>
        <v>113</v>
      </c>
      <c r="AZ15" s="38">
        <v>0.22083333333333333</v>
      </c>
      <c r="BA15" s="21">
        <v>1</v>
      </c>
      <c r="BB15" s="28">
        <v>29</v>
      </c>
      <c r="BC15" s="80">
        <f t="shared" si="22"/>
        <v>158</v>
      </c>
      <c r="BD15" s="38">
        <v>0.25208333333333333</v>
      </c>
      <c r="BE15" s="21">
        <v>3</v>
      </c>
      <c r="BF15" s="28">
        <v>27</v>
      </c>
      <c r="BG15" s="26">
        <f t="shared" si="23"/>
        <v>172</v>
      </c>
      <c r="BH15" s="38">
        <v>0.28333333333333333</v>
      </c>
      <c r="BI15" s="21">
        <v>2</v>
      </c>
      <c r="BJ15" s="28">
        <v>9</v>
      </c>
      <c r="BK15" s="80">
        <f t="shared" si="24"/>
        <v>47</v>
      </c>
      <c r="BL15" s="15" t="s">
        <v>53</v>
      </c>
      <c r="BM15" s="39" t="s">
        <v>121</v>
      </c>
      <c r="BN15" s="21">
        <v>1</v>
      </c>
      <c r="BO15" s="28">
        <v>8</v>
      </c>
      <c r="BP15" s="80">
        <f t="shared" si="25"/>
        <v>39</v>
      </c>
      <c r="BQ15" s="39" t="s">
        <v>201</v>
      </c>
      <c r="BR15" s="21">
        <v>1</v>
      </c>
      <c r="BS15" s="28">
        <v>8</v>
      </c>
      <c r="BT15" s="80">
        <f t="shared" si="26"/>
        <v>33</v>
      </c>
      <c r="BU15" s="39" t="s">
        <v>207</v>
      </c>
      <c r="BV15" s="21">
        <v>0</v>
      </c>
      <c r="BW15" s="28">
        <v>7</v>
      </c>
      <c r="BX15" s="80">
        <f t="shared" si="27"/>
        <v>12</v>
      </c>
      <c r="BY15" s="38">
        <v>0.43472222222222223</v>
      </c>
      <c r="BZ15" s="21">
        <v>0</v>
      </c>
      <c r="CA15" s="28">
        <v>3</v>
      </c>
      <c r="CB15" s="80">
        <f t="shared" si="28"/>
        <v>7</v>
      </c>
      <c r="CC15" s="38">
        <v>0.47638888888888892</v>
      </c>
      <c r="CD15" s="21">
        <v>0</v>
      </c>
      <c r="CE15" s="28">
        <v>0</v>
      </c>
      <c r="CF15" s="80">
        <f t="shared" si="29"/>
        <v>6</v>
      </c>
      <c r="CG15" s="15" t="s">
        <v>53</v>
      </c>
      <c r="CH15" s="20">
        <f t="shared" si="0"/>
        <v>37</v>
      </c>
      <c r="CI15" s="22">
        <f t="shared" si="1"/>
        <v>3</v>
      </c>
      <c r="CJ15" s="20">
        <f t="shared" si="2"/>
        <v>6</v>
      </c>
      <c r="CK15" s="22">
        <f t="shared" si="3"/>
        <v>18</v>
      </c>
      <c r="CL15" s="20">
        <f t="shared" si="4"/>
        <v>15</v>
      </c>
      <c r="CM15" s="22">
        <f t="shared" si="5"/>
        <v>82</v>
      </c>
      <c r="CN15" s="20">
        <f t="shared" si="6"/>
        <v>2</v>
      </c>
      <c r="CO15" s="22">
        <f t="shared" si="7"/>
        <v>26</v>
      </c>
      <c r="CP15" s="20">
        <f t="shared" si="8"/>
        <v>60</v>
      </c>
      <c r="CQ15" s="22">
        <f t="shared" si="9"/>
        <v>129</v>
      </c>
    </row>
    <row r="16" spans="1:98" x14ac:dyDescent="0.25">
      <c r="A16" s="15" t="s">
        <v>2</v>
      </c>
      <c r="B16" s="39" t="s">
        <v>152</v>
      </c>
      <c r="C16" s="42">
        <v>10</v>
      </c>
      <c r="D16" s="42">
        <v>8</v>
      </c>
      <c r="E16" s="80">
        <f t="shared" si="10"/>
        <v>47</v>
      </c>
      <c r="F16" s="39" t="s">
        <v>25</v>
      </c>
      <c r="G16" s="42">
        <v>15</v>
      </c>
      <c r="H16" s="42">
        <v>39</v>
      </c>
      <c r="I16" s="80">
        <f t="shared" si="11"/>
        <v>77</v>
      </c>
      <c r="J16" s="28" t="s">
        <v>163</v>
      </c>
      <c r="K16" s="42">
        <v>2</v>
      </c>
      <c r="L16" s="42">
        <v>7</v>
      </c>
      <c r="M16" s="80">
        <f t="shared" si="12"/>
        <v>14</v>
      </c>
      <c r="N16" s="39" t="s">
        <v>169</v>
      </c>
      <c r="O16" s="42">
        <v>1</v>
      </c>
      <c r="P16" s="42">
        <v>2</v>
      </c>
      <c r="Q16" s="80">
        <f t="shared" si="13"/>
        <v>10</v>
      </c>
      <c r="R16" s="39" t="s">
        <v>174</v>
      </c>
      <c r="S16" s="42">
        <v>0</v>
      </c>
      <c r="T16" s="42">
        <v>2</v>
      </c>
      <c r="U16" s="80">
        <f t="shared" si="14"/>
        <v>3</v>
      </c>
      <c r="V16" s="15" t="s">
        <v>2</v>
      </c>
      <c r="W16" s="39" t="s">
        <v>179</v>
      </c>
      <c r="X16" s="42">
        <v>0</v>
      </c>
      <c r="Y16" s="42">
        <v>3</v>
      </c>
      <c r="Z16" s="80">
        <f t="shared" si="15"/>
        <v>4</v>
      </c>
      <c r="AA16" s="39" t="s">
        <v>183</v>
      </c>
      <c r="AB16" s="42">
        <v>3</v>
      </c>
      <c r="AC16" s="42">
        <v>1</v>
      </c>
      <c r="AD16" s="80">
        <f t="shared" si="16"/>
        <v>10</v>
      </c>
      <c r="AE16" s="39" t="s">
        <v>188</v>
      </c>
      <c r="AF16" s="42">
        <v>0</v>
      </c>
      <c r="AG16" s="42">
        <v>2</v>
      </c>
      <c r="AH16" s="80">
        <f t="shared" si="17"/>
        <v>7</v>
      </c>
      <c r="AI16" s="39" t="s">
        <v>193</v>
      </c>
      <c r="AJ16" s="42">
        <v>1</v>
      </c>
      <c r="AK16" s="42">
        <v>4</v>
      </c>
      <c r="AL16" s="80">
        <f t="shared" si="18"/>
        <v>13</v>
      </c>
      <c r="AM16" s="39" t="s">
        <v>196</v>
      </c>
      <c r="AN16" s="42">
        <v>3</v>
      </c>
      <c r="AO16" s="42">
        <v>15</v>
      </c>
      <c r="AP16" s="80">
        <f t="shared" si="19"/>
        <v>27</v>
      </c>
      <c r="AQ16" s="15" t="s">
        <v>2</v>
      </c>
      <c r="AR16" s="38">
        <v>0.16041666666666668</v>
      </c>
      <c r="AS16" s="42">
        <v>2</v>
      </c>
      <c r="AT16" s="42">
        <v>16</v>
      </c>
      <c r="AU16" s="80">
        <f t="shared" si="20"/>
        <v>29</v>
      </c>
      <c r="AV16" s="38">
        <v>0.19166666666666665</v>
      </c>
      <c r="AW16" s="42">
        <v>1</v>
      </c>
      <c r="AX16" s="42">
        <v>25</v>
      </c>
      <c r="AY16" s="80">
        <f t="shared" si="21"/>
        <v>89</v>
      </c>
      <c r="AZ16" s="38">
        <v>0.22291666666666665</v>
      </c>
      <c r="BA16" s="42">
        <v>0</v>
      </c>
      <c r="BB16" s="42">
        <v>8</v>
      </c>
      <c r="BC16" s="80">
        <f t="shared" si="22"/>
        <v>150</v>
      </c>
      <c r="BD16" s="38">
        <v>0.25416666666666665</v>
      </c>
      <c r="BE16" s="42">
        <v>2</v>
      </c>
      <c r="BF16" s="42">
        <v>37</v>
      </c>
      <c r="BG16" s="26">
        <f t="shared" si="23"/>
        <v>137</v>
      </c>
      <c r="BH16" s="38">
        <v>0.28541666666666665</v>
      </c>
      <c r="BI16" s="42">
        <v>1</v>
      </c>
      <c r="BJ16" s="42">
        <v>9</v>
      </c>
      <c r="BK16" s="80">
        <f t="shared" si="24"/>
        <v>39</v>
      </c>
      <c r="BL16" s="15" t="s">
        <v>2</v>
      </c>
      <c r="BM16" s="39" t="s">
        <v>122</v>
      </c>
      <c r="BN16" s="42">
        <v>0</v>
      </c>
      <c r="BO16" s="42">
        <v>5</v>
      </c>
      <c r="BP16" s="80">
        <f t="shared" si="25"/>
        <v>34</v>
      </c>
      <c r="BQ16" s="39" t="s">
        <v>202</v>
      </c>
      <c r="BR16" s="42">
        <v>0</v>
      </c>
      <c r="BS16" s="42">
        <v>8</v>
      </c>
      <c r="BT16" s="80">
        <f t="shared" si="26"/>
        <v>25</v>
      </c>
      <c r="BU16" s="39" t="s">
        <v>208</v>
      </c>
      <c r="BV16" s="42">
        <v>0</v>
      </c>
      <c r="BW16" s="42">
        <v>1</v>
      </c>
      <c r="BX16" s="80">
        <f t="shared" si="27"/>
        <v>11</v>
      </c>
      <c r="BY16" s="38">
        <v>0.4381944444444445</v>
      </c>
      <c r="BZ16" s="42">
        <v>0</v>
      </c>
      <c r="CA16" s="42">
        <v>5</v>
      </c>
      <c r="CB16" s="80">
        <f t="shared" si="28"/>
        <v>2</v>
      </c>
      <c r="CC16" s="38">
        <v>0.47986111111111113</v>
      </c>
      <c r="CD16" s="42">
        <v>0</v>
      </c>
      <c r="CE16" s="42">
        <v>1</v>
      </c>
      <c r="CF16" s="80">
        <f t="shared" si="29"/>
        <v>5</v>
      </c>
      <c r="CG16" s="15" t="s">
        <v>2</v>
      </c>
      <c r="CH16" s="20">
        <f t="shared" si="0"/>
        <v>28</v>
      </c>
      <c r="CI16" s="22">
        <f t="shared" si="1"/>
        <v>56</v>
      </c>
      <c r="CJ16" s="20">
        <f t="shared" si="2"/>
        <v>7</v>
      </c>
      <c r="CK16" s="22">
        <f t="shared" si="3"/>
        <v>27</v>
      </c>
      <c r="CL16" s="20">
        <f t="shared" si="4"/>
        <v>6</v>
      </c>
      <c r="CM16" s="22">
        <f t="shared" si="5"/>
        <v>95</v>
      </c>
      <c r="CN16" s="20">
        <f t="shared" si="6"/>
        <v>0</v>
      </c>
      <c r="CO16" s="22">
        <f t="shared" si="7"/>
        <v>20</v>
      </c>
      <c r="CP16" s="20">
        <f t="shared" si="8"/>
        <v>41</v>
      </c>
      <c r="CQ16" s="22">
        <f t="shared" si="9"/>
        <v>198</v>
      </c>
    </row>
    <row r="17" spans="1:96" x14ac:dyDescent="0.25">
      <c r="A17" s="15" t="s">
        <v>1</v>
      </c>
      <c r="B17" s="39" t="s">
        <v>153</v>
      </c>
      <c r="C17" s="42">
        <v>0</v>
      </c>
      <c r="D17" s="42">
        <v>36</v>
      </c>
      <c r="E17" s="80">
        <f t="shared" si="10"/>
        <v>11</v>
      </c>
      <c r="F17" s="39" t="s">
        <v>158</v>
      </c>
      <c r="G17" s="42">
        <v>2</v>
      </c>
      <c r="H17" s="42">
        <v>41</v>
      </c>
      <c r="I17" s="80">
        <f t="shared" si="11"/>
        <v>38</v>
      </c>
      <c r="J17" s="28" t="s">
        <v>164</v>
      </c>
      <c r="K17" s="42">
        <v>0</v>
      </c>
      <c r="L17" s="42">
        <v>8</v>
      </c>
      <c r="M17" s="80">
        <f t="shared" si="12"/>
        <v>6</v>
      </c>
      <c r="N17" s="39" t="s">
        <v>170</v>
      </c>
      <c r="O17" s="42">
        <v>0</v>
      </c>
      <c r="P17" s="42">
        <v>5</v>
      </c>
      <c r="Q17" s="80">
        <f t="shared" si="13"/>
        <v>5</v>
      </c>
      <c r="R17" s="39" t="s">
        <v>175</v>
      </c>
      <c r="S17" s="42">
        <v>0</v>
      </c>
      <c r="T17" s="42">
        <v>2</v>
      </c>
      <c r="U17" s="80">
        <f t="shared" si="14"/>
        <v>1</v>
      </c>
      <c r="V17" s="15" t="s">
        <v>1</v>
      </c>
      <c r="W17" s="39" t="s">
        <v>180</v>
      </c>
      <c r="X17" s="42">
        <v>0</v>
      </c>
      <c r="Y17" s="42">
        <v>2</v>
      </c>
      <c r="Z17" s="80">
        <f t="shared" si="15"/>
        <v>2</v>
      </c>
      <c r="AA17" s="39" t="s">
        <v>184</v>
      </c>
      <c r="AB17" s="42">
        <v>0</v>
      </c>
      <c r="AC17" s="42">
        <v>4</v>
      </c>
      <c r="AD17" s="80">
        <f t="shared" si="16"/>
        <v>6</v>
      </c>
      <c r="AE17" s="39" t="s">
        <v>189</v>
      </c>
      <c r="AF17" s="42">
        <v>0</v>
      </c>
      <c r="AG17" s="42">
        <v>6</v>
      </c>
      <c r="AH17" s="80">
        <f t="shared" si="17"/>
        <v>1</v>
      </c>
      <c r="AI17" s="39" t="s">
        <v>194</v>
      </c>
      <c r="AJ17" s="42">
        <v>0</v>
      </c>
      <c r="AK17" s="42">
        <v>10</v>
      </c>
      <c r="AL17" s="80">
        <f t="shared" si="18"/>
        <v>3</v>
      </c>
      <c r="AM17" s="39" t="s">
        <v>197</v>
      </c>
      <c r="AN17" s="42">
        <v>0</v>
      </c>
      <c r="AO17" s="42">
        <v>19</v>
      </c>
      <c r="AP17" s="80">
        <f t="shared" si="19"/>
        <v>8</v>
      </c>
      <c r="AQ17" s="15" t="s">
        <v>1</v>
      </c>
      <c r="AR17" s="38">
        <v>0.16319444444444445</v>
      </c>
      <c r="AS17" s="42">
        <v>0</v>
      </c>
      <c r="AT17" s="42">
        <v>20</v>
      </c>
      <c r="AU17" s="80">
        <f t="shared" si="20"/>
        <v>9</v>
      </c>
      <c r="AV17" s="38">
        <v>0.19444444444444445</v>
      </c>
      <c r="AW17" s="42">
        <v>0</v>
      </c>
      <c r="AX17" s="42">
        <v>79</v>
      </c>
      <c r="AY17" s="80">
        <f t="shared" si="21"/>
        <v>10</v>
      </c>
      <c r="AZ17" s="38">
        <v>0.22569444444444445</v>
      </c>
      <c r="BA17" s="42">
        <v>0</v>
      </c>
      <c r="BB17" s="42">
        <v>106</v>
      </c>
      <c r="BC17" s="80">
        <f t="shared" si="22"/>
        <v>44</v>
      </c>
      <c r="BD17" s="38">
        <v>0.25694444444444448</v>
      </c>
      <c r="BE17" s="42">
        <v>0</v>
      </c>
      <c r="BF17" s="42">
        <v>79</v>
      </c>
      <c r="BG17" s="26">
        <f t="shared" si="23"/>
        <v>58</v>
      </c>
      <c r="BH17" s="38">
        <v>0.28819444444444448</v>
      </c>
      <c r="BI17" s="42">
        <v>0</v>
      </c>
      <c r="BJ17" s="42">
        <v>33</v>
      </c>
      <c r="BK17" s="80">
        <f t="shared" si="24"/>
        <v>6</v>
      </c>
      <c r="BL17" s="15" t="s">
        <v>1</v>
      </c>
      <c r="BM17" s="39" t="s">
        <v>123</v>
      </c>
      <c r="BN17" s="42">
        <v>0</v>
      </c>
      <c r="BO17" s="42">
        <v>24</v>
      </c>
      <c r="BP17" s="80">
        <f t="shared" si="25"/>
        <v>10</v>
      </c>
      <c r="BQ17" s="39" t="s">
        <v>203</v>
      </c>
      <c r="BR17" s="42">
        <v>0</v>
      </c>
      <c r="BS17" s="42">
        <v>16</v>
      </c>
      <c r="BT17" s="80">
        <f t="shared" si="26"/>
        <v>9</v>
      </c>
      <c r="BU17" s="39" t="s">
        <v>209</v>
      </c>
      <c r="BV17" s="42">
        <v>0</v>
      </c>
      <c r="BW17" s="42">
        <v>9</v>
      </c>
      <c r="BX17" s="80">
        <f t="shared" si="27"/>
        <v>2</v>
      </c>
      <c r="BY17" s="38">
        <v>0.4465277777777778</v>
      </c>
      <c r="BZ17" s="42">
        <v>0</v>
      </c>
      <c r="CA17" s="42">
        <v>2</v>
      </c>
      <c r="CB17" s="80">
        <f t="shared" si="28"/>
        <v>0</v>
      </c>
      <c r="CC17" s="38">
        <v>0.48819444444444443</v>
      </c>
      <c r="CD17" s="42">
        <v>0</v>
      </c>
      <c r="CE17" s="42">
        <v>1</v>
      </c>
      <c r="CF17" s="80">
        <f t="shared" si="29"/>
        <v>4</v>
      </c>
      <c r="CG17" s="15" t="s">
        <v>1</v>
      </c>
      <c r="CH17" s="20">
        <f t="shared" si="0"/>
        <v>2</v>
      </c>
      <c r="CI17" s="22">
        <f t="shared" si="1"/>
        <v>90</v>
      </c>
      <c r="CJ17" s="20">
        <f t="shared" si="2"/>
        <v>0</v>
      </c>
      <c r="CK17" s="22">
        <f t="shared" si="3"/>
        <v>43</v>
      </c>
      <c r="CL17" s="20">
        <f t="shared" si="4"/>
        <v>0</v>
      </c>
      <c r="CM17" s="22">
        <f t="shared" si="5"/>
        <v>317</v>
      </c>
      <c r="CN17" s="20">
        <f t="shared" si="6"/>
        <v>0</v>
      </c>
      <c r="CO17" s="22">
        <f t="shared" si="7"/>
        <v>52</v>
      </c>
      <c r="CP17" s="20">
        <f t="shared" si="8"/>
        <v>2</v>
      </c>
      <c r="CQ17" s="22">
        <f t="shared" si="9"/>
        <v>502</v>
      </c>
    </row>
    <row r="18" spans="1:96" x14ac:dyDescent="0.25">
      <c r="A18" s="15" t="s">
        <v>0</v>
      </c>
      <c r="B18" s="38">
        <v>0.28750000000000003</v>
      </c>
      <c r="C18" s="28" t="s">
        <v>225</v>
      </c>
      <c r="D18" s="42">
        <v>11</v>
      </c>
      <c r="E18" s="28" t="s">
        <v>225</v>
      </c>
      <c r="F18" s="38">
        <v>0.31944444444444448</v>
      </c>
      <c r="G18" s="28" t="s">
        <v>225</v>
      </c>
      <c r="H18" s="42">
        <v>38</v>
      </c>
      <c r="I18" s="27" t="s">
        <v>225</v>
      </c>
      <c r="J18" s="65">
        <v>0.35416666666666669</v>
      </c>
      <c r="K18" s="28" t="s">
        <v>225</v>
      </c>
      <c r="L18" s="42">
        <v>6</v>
      </c>
      <c r="M18" s="28" t="s">
        <v>225</v>
      </c>
      <c r="N18" s="38">
        <v>0.38194444444444442</v>
      </c>
      <c r="O18" s="28" t="s">
        <v>225</v>
      </c>
      <c r="P18" s="42">
        <v>5</v>
      </c>
      <c r="Q18" s="28" t="s">
        <v>225</v>
      </c>
      <c r="R18" s="38">
        <v>0.42708333333333331</v>
      </c>
      <c r="S18" s="28" t="s">
        <v>225</v>
      </c>
      <c r="T18" s="42">
        <v>1</v>
      </c>
      <c r="U18" s="27" t="s">
        <v>225</v>
      </c>
      <c r="V18" s="15" t="s">
        <v>0</v>
      </c>
      <c r="W18" s="38">
        <v>0.46875</v>
      </c>
      <c r="X18" s="28" t="s">
        <v>225</v>
      </c>
      <c r="Y18" s="42">
        <v>2</v>
      </c>
      <c r="Z18" s="28" t="s">
        <v>225</v>
      </c>
      <c r="AA18" s="38">
        <v>0.51041666666666663</v>
      </c>
      <c r="AB18" s="28" t="s">
        <v>225</v>
      </c>
      <c r="AC18" s="42">
        <v>6</v>
      </c>
      <c r="AD18" s="28" t="s">
        <v>225</v>
      </c>
      <c r="AE18" s="38">
        <v>5.2083333333333336E-2</v>
      </c>
      <c r="AF18" s="28" t="s">
        <v>225</v>
      </c>
      <c r="AG18" s="42">
        <v>1</v>
      </c>
      <c r="AH18" s="28" t="s">
        <v>225</v>
      </c>
      <c r="AI18" s="38">
        <v>9.375E-2</v>
      </c>
      <c r="AJ18" s="28" t="s">
        <v>225</v>
      </c>
      <c r="AK18" s="42">
        <v>3</v>
      </c>
      <c r="AL18" s="28" t="s">
        <v>225</v>
      </c>
      <c r="AM18" s="38">
        <v>0.13541666666666666</v>
      </c>
      <c r="AN18" s="28" t="s">
        <v>225</v>
      </c>
      <c r="AO18" s="42">
        <v>8</v>
      </c>
      <c r="AP18" s="27" t="s">
        <v>225</v>
      </c>
      <c r="AQ18" s="15" t="s">
        <v>0</v>
      </c>
      <c r="AR18" s="38">
        <v>0.16666666666666666</v>
      </c>
      <c r="AS18" s="28" t="s">
        <v>225</v>
      </c>
      <c r="AT18" s="42">
        <v>9</v>
      </c>
      <c r="AU18" s="28" t="s">
        <v>225</v>
      </c>
      <c r="AV18" s="38">
        <v>0.19791666666666666</v>
      </c>
      <c r="AW18" s="28" t="s">
        <v>225</v>
      </c>
      <c r="AX18" s="42">
        <v>10</v>
      </c>
      <c r="AY18" s="28" t="s">
        <v>225</v>
      </c>
      <c r="AZ18" s="38">
        <v>0.22916666666666666</v>
      </c>
      <c r="BA18" s="28" t="s">
        <v>225</v>
      </c>
      <c r="BB18" s="42">
        <v>44</v>
      </c>
      <c r="BC18" s="28" t="s">
        <v>225</v>
      </c>
      <c r="BD18" s="38">
        <v>0.26041666666666669</v>
      </c>
      <c r="BE18" s="28" t="s">
        <v>225</v>
      </c>
      <c r="BF18" s="42">
        <v>58</v>
      </c>
      <c r="BG18" s="28" t="s">
        <v>225</v>
      </c>
      <c r="BH18" s="38">
        <v>0.29166666666666669</v>
      </c>
      <c r="BI18" s="28" t="s">
        <v>225</v>
      </c>
      <c r="BJ18" s="42">
        <v>6</v>
      </c>
      <c r="BK18" s="27" t="s">
        <v>225</v>
      </c>
      <c r="BL18" s="15" t="s">
        <v>0</v>
      </c>
      <c r="BM18" s="38">
        <v>0.32291666666666669</v>
      </c>
      <c r="BN18" s="28" t="s">
        <v>225</v>
      </c>
      <c r="BO18" s="42">
        <v>10</v>
      </c>
      <c r="BP18" s="28" t="s">
        <v>225</v>
      </c>
      <c r="BQ18" s="38">
        <v>0.36458333333333331</v>
      </c>
      <c r="BR18" s="28" t="s">
        <v>225</v>
      </c>
      <c r="BS18" s="42">
        <v>9</v>
      </c>
      <c r="BT18" s="28" t="s">
        <v>225</v>
      </c>
      <c r="BU18" s="38">
        <v>0.39583333333333331</v>
      </c>
      <c r="BV18" s="28" t="s">
        <v>225</v>
      </c>
      <c r="BW18" s="42">
        <v>2</v>
      </c>
      <c r="BX18" s="28" t="s">
        <v>225</v>
      </c>
      <c r="BY18" s="38">
        <v>0.4513888888888889</v>
      </c>
      <c r="BZ18" s="28" t="s">
        <v>225</v>
      </c>
      <c r="CA18" s="42">
        <v>0</v>
      </c>
      <c r="CB18" s="28" t="s">
        <v>225</v>
      </c>
      <c r="CC18" s="38">
        <v>0.49305555555555558</v>
      </c>
      <c r="CD18" s="28" t="s">
        <v>225</v>
      </c>
      <c r="CE18" s="42">
        <v>4</v>
      </c>
      <c r="CF18" s="27" t="s">
        <v>225</v>
      </c>
      <c r="CG18" s="15" t="s">
        <v>0</v>
      </c>
      <c r="CH18" s="39" t="s">
        <v>225</v>
      </c>
      <c r="CI18" s="22">
        <f t="shared" si="1"/>
        <v>60</v>
      </c>
      <c r="CJ18" s="28" t="s">
        <v>225</v>
      </c>
      <c r="CK18" s="22">
        <f t="shared" si="3"/>
        <v>21</v>
      </c>
      <c r="CL18" s="28" t="s">
        <v>225</v>
      </c>
      <c r="CM18" s="22">
        <f t="shared" si="5"/>
        <v>127</v>
      </c>
      <c r="CN18" s="28" t="s">
        <v>225</v>
      </c>
      <c r="CO18" s="22">
        <f t="shared" si="7"/>
        <v>25</v>
      </c>
      <c r="CP18" s="39" t="s">
        <v>225</v>
      </c>
      <c r="CQ18" s="22">
        <f t="shared" si="9"/>
        <v>233</v>
      </c>
    </row>
    <row r="19" spans="1:96" ht="7.5" customHeight="1" x14ac:dyDescent="0.25">
      <c r="A19" s="12"/>
      <c r="B19" s="20"/>
      <c r="C19" s="21"/>
      <c r="D19" s="21"/>
      <c r="E19" s="66"/>
      <c r="F19" s="20"/>
      <c r="G19" s="21"/>
      <c r="H19" s="21"/>
      <c r="I19" s="26"/>
      <c r="J19" s="21"/>
      <c r="K19" s="21"/>
      <c r="L19" s="21"/>
      <c r="M19" s="26"/>
      <c r="N19" s="20"/>
      <c r="O19" s="21"/>
      <c r="P19" s="21"/>
      <c r="Q19" s="26"/>
      <c r="R19" s="20"/>
      <c r="S19" s="21"/>
      <c r="T19" s="21"/>
      <c r="U19" s="26"/>
      <c r="V19" s="12"/>
      <c r="W19" s="20"/>
      <c r="X19" s="21"/>
      <c r="Y19" s="21"/>
      <c r="Z19" s="26"/>
      <c r="AA19" s="20"/>
      <c r="AB19" s="21"/>
      <c r="AC19" s="21"/>
      <c r="AD19" s="26"/>
      <c r="AE19" s="20"/>
      <c r="AF19" s="21"/>
      <c r="AG19" s="21"/>
      <c r="AH19" s="26"/>
      <c r="AI19" s="20"/>
      <c r="AJ19" s="21"/>
      <c r="AK19" s="21"/>
      <c r="AL19" s="26"/>
      <c r="AM19" s="20"/>
      <c r="AN19" s="21"/>
      <c r="AO19" s="21"/>
      <c r="AP19" s="26"/>
      <c r="AQ19" s="12"/>
      <c r="AR19" s="20"/>
      <c r="AS19" s="21"/>
      <c r="AT19" s="21"/>
      <c r="AU19" s="26"/>
      <c r="AV19" s="20"/>
      <c r="AW19" s="21"/>
      <c r="AX19" s="21"/>
      <c r="AY19" s="26"/>
      <c r="AZ19" s="20"/>
      <c r="BA19" s="21"/>
      <c r="BB19" s="21"/>
      <c r="BC19" s="26"/>
      <c r="BD19" s="20"/>
      <c r="BE19" s="21"/>
      <c r="BF19" s="21"/>
      <c r="BG19" s="26"/>
      <c r="BH19" s="20"/>
      <c r="BI19" s="21"/>
      <c r="BJ19" s="21"/>
      <c r="BK19" s="26"/>
      <c r="BL19" s="12"/>
      <c r="BM19" s="20"/>
      <c r="BN19" s="21"/>
      <c r="BO19" s="21"/>
      <c r="BP19" s="26"/>
      <c r="BQ19" s="20"/>
      <c r="BR19" s="21"/>
      <c r="BS19" s="21"/>
      <c r="BT19" s="26"/>
      <c r="BU19" s="20"/>
      <c r="BV19" s="21"/>
      <c r="BW19" s="21"/>
      <c r="BX19" s="26"/>
      <c r="BY19" s="20"/>
      <c r="BZ19" s="21"/>
      <c r="CA19" s="21"/>
      <c r="CB19" s="26"/>
      <c r="CC19" s="20"/>
      <c r="CD19" s="21"/>
      <c r="CE19" s="21"/>
      <c r="CF19" s="26"/>
      <c r="CG19" s="12"/>
      <c r="CH19" s="20"/>
      <c r="CI19" s="26"/>
      <c r="CJ19" s="20"/>
      <c r="CK19" s="26"/>
      <c r="CL19" s="20"/>
      <c r="CM19" s="26"/>
      <c r="CN19" s="20"/>
      <c r="CO19" s="26"/>
      <c r="CP19" s="20"/>
      <c r="CQ19" s="26"/>
    </row>
    <row r="20" spans="1:96" x14ac:dyDescent="0.25">
      <c r="A20" s="10" t="s">
        <v>12</v>
      </c>
      <c r="B20" s="43"/>
      <c r="C20" s="30">
        <f>SUM(C11:C18)</f>
        <v>58</v>
      </c>
      <c r="D20" s="30">
        <f>SUM(D11:D18)</f>
        <v>58</v>
      </c>
      <c r="E20" s="60"/>
      <c r="F20" s="50"/>
      <c r="G20" s="60">
        <f>SUM(G11:G18)</f>
        <v>136</v>
      </c>
      <c r="H20" s="60">
        <f>SUM(H11:H18)</f>
        <v>136</v>
      </c>
      <c r="I20" s="44"/>
      <c r="J20" s="30"/>
      <c r="K20" s="30">
        <f>SUM(K11:K18)</f>
        <v>31</v>
      </c>
      <c r="L20" s="30">
        <f>SUM(L11:L18)</f>
        <v>31</v>
      </c>
      <c r="M20" s="44"/>
      <c r="N20" s="43"/>
      <c r="O20" s="30">
        <f>SUM(O11:O18)</f>
        <v>16</v>
      </c>
      <c r="P20" s="30">
        <f>SUM(P11:P18)</f>
        <v>16</v>
      </c>
      <c r="Q20" s="44"/>
      <c r="R20" s="43"/>
      <c r="S20" s="30">
        <f>SUM(S11:S18)</f>
        <v>6</v>
      </c>
      <c r="T20" s="30">
        <f>SUM(T11:T18)</f>
        <v>6</v>
      </c>
      <c r="U20" s="44"/>
      <c r="V20" s="10" t="s">
        <v>12</v>
      </c>
      <c r="W20" s="43"/>
      <c r="X20" s="30">
        <f>SUM(X11:X18)</f>
        <v>14</v>
      </c>
      <c r="Y20" s="30">
        <f>SUM(Y11:Y18)</f>
        <v>14</v>
      </c>
      <c r="Z20" s="44"/>
      <c r="AA20" s="43"/>
      <c r="AB20" s="30">
        <f>SUM(AB11:AB18)</f>
        <v>16</v>
      </c>
      <c r="AC20" s="30">
        <f>SUM(AC11:AC18)</f>
        <v>16</v>
      </c>
      <c r="AD20" s="44"/>
      <c r="AE20" s="43"/>
      <c r="AF20" s="30">
        <f>SUM(AF11:AF18)</f>
        <v>16</v>
      </c>
      <c r="AG20" s="30">
        <f>SUM(AG11:AG18)</f>
        <v>16</v>
      </c>
      <c r="AH20" s="44"/>
      <c r="AI20" s="43"/>
      <c r="AJ20" s="30">
        <f>SUM(AJ11:AJ18)</f>
        <v>28</v>
      </c>
      <c r="AK20" s="30">
        <f>SUM(AK11:AK18)</f>
        <v>28</v>
      </c>
      <c r="AL20" s="44"/>
      <c r="AM20" s="43"/>
      <c r="AN20" s="30">
        <f>SUM(AN11:AN18)</f>
        <v>59</v>
      </c>
      <c r="AO20" s="30">
        <f>SUM(AO11:AO18)</f>
        <v>59</v>
      </c>
      <c r="AP20" s="44"/>
      <c r="AQ20" s="10" t="s">
        <v>12</v>
      </c>
      <c r="AR20" s="43"/>
      <c r="AS20" s="30">
        <f>SUM(AS11:AS18)</f>
        <v>70</v>
      </c>
      <c r="AT20" s="30">
        <f>SUM(AT11:AT18)</f>
        <v>70</v>
      </c>
      <c r="AU20" s="44"/>
      <c r="AV20" s="43"/>
      <c r="AW20" s="30">
        <f>SUM(AW11:AW18)</f>
        <v>142</v>
      </c>
      <c r="AX20" s="30">
        <f>SUM(AX11:AX18)</f>
        <v>142</v>
      </c>
      <c r="AY20" s="44"/>
      <c r="AZ20" s="43"/>
      <c r="BA20" s="30">
        <f>SUM(BA11:BA18)</f>
        <v>210</v>
      </c>
      <c r="BB20" s="30">
        <f>SUM(BB11:BB18)</f>
        <v>210</v>
      </c>
      <c r="BC20" s="44"/>
      <c r="BD20" s="43"/>
      <c r="BE20" s="30">
        <f>SUM(BE11:BE18)</f>
        <v>255</v>
      </c>
      <c r="BF20" s="30">
        <f>SUM(BF11:BF18)</f>
        <v>255</v>
      </c>
      <c r="BG20" s="44"/>
      <c r="BH20" s="43"/>
      <c r="BI20" s="30">
        <f>SUM(BI11:BI18)</f>
        <v>81</v>
      </c>
      <c r="BJ20" s="30">
        <f>SUM(BJ11:BJ18)</f>
        <v>81</v>
      </c>
      <c r="BK20" s="44"/>
      <c r="BL20" s="10" t="s">
        <v>12</v>
      </c>
      <c r="BM20" s="43"/>
      <c r="BN20" s="30">
        <f>SUM(BN11:BN18)</f>
        <v>65</v>
      </c>
      <c r="BO20" s="30">
        <f>SUM(BO11:BO18)</f>
        <v>65</v>
      </c>
      <c r="BP20" s="44"/>
      <c r="BQ20" s="43"/>
      <c r="BR20" s="30">
        <f>SUM(BR11:BR18)</f>
        <v>51</v>
      </c>
      <c r="BS20" s="30">
        <f>SUM(BS11:BS18)</f>
        <v>51</v>
      </c>
      <c r="BT20" s="44"/>
      <c r="BU20" s="43"/>
      <c r="BV20" s="30">
        <f>SUM(BV11:BV18)</f>
        <v>28</v>
      </c>
      <c r="BW20" s="30">
        <f>SUM(BW11:BW18)</f>
        <v>28</v>
      </c>
      <c r="BX20" s="44"/>
      <c r="BY20" s="43"/>
      <c r="BZ20" s="30">
        <f>SUM(BZ11:BZ18)</f>
        <v>12</v>
      </c>
      <c r="CA20" s="30">
        <f>SUM(CA11:CA18)</f>
        <v>12</v>
      </c>
      <c r="CB20" s="44"/>
      <c r="CC20" s="43"/>
      <c r="CD20" s="30">
        <f>SUM(CD11:CD18)</f>
        <v>13</v>
      </c>
      <c r="CE20" s="30">
        <f>SUM(CE11:CE18)</f>
        <v>13</v>
      </c>
      <c r="CF20" s="44"/>
      <c r="CG20" s="73" t="s">
        <v>12</v>
      </c>
      <c r="CH20" s="50">
        <f t="shared" ref="CH20:CQ20" si="30">SUM(CH11:CH19)</f>
        <v>241</v>
      </c>
      <c r="CI20" s="44">
        <f t="shared" si="30"/>
        <v>241</v>
      </c>
      <c r="CJ20" s="50">
        <f t="shared" si="30"/>
        <v>139</v>
      </c>
      <c r="CK20" s="44">
        <f t="shared" si="30"/>
        <v>139</v>
      </c>
      <c r="CL20" s="50">
        <f t="shared" si="30"/>
        <v>758</v>
      </c>
      <c r="CM20" s="44">
        <f t="shared" si="30"/>
        <v>758</v>
      </c>
      <c r="CN20" s="50">
        <f t="shared" si="30"/>
        <v>169</v>
      </c>
      <c r="CO20" s="44">
        <f t="shared" si="30"/>
        <v>169</v>
      </c>
      <c r="CP20" s="56">
        <f t="shared" si="30"/>
        <v>1307</v>
      </c>
      <c r="CQ20" s="57">
        <f t="shared" si="30"/>
        <v>1307</v>
      </c>
    </row>
    <row r="21" spans="1:96" x14ac:dyDescent="0.25">
      <c r="A21" s="11"/>
      <c r="B21" s="17"/>
      <c r="C21" s="18"/>
      <c r="D21" s="18"/>
      <c r="E21" s="51"/>
      <c r="F21" s="21"/>
      <c r="G21" s="21"/>
      <c r="H21" s="21"/>
      <c r="I21" s="26"/>
      <c r="J21" s="17"/>
      <c r="K21" s="18"/>
      <c r="L21" s="18"/>
      <c r="M21" s="51"/>
      <c r="N21" s="17"/>
      <c r="O21" s="25" t="s">
        <v>16</v>
      </c>
      <c r="P21" s="18"/>
      <c r="Q21" s="19"/>
      <c r="R21" s="17"/>
      <c r="S21" s="18"/>
      <c r="T21" s="18"/>
      <c r="U21" s="51"/>
      <c r="V21" s="11"/>
      <c r="W21" s="17"/>
      <c r="X21" s="18"/>
      <c r="Y21" s="18"/>
      <c r="Z21" s="51"/>
      <c r="AA21" s="17"/>
      <c r="AB21" s="18"/>
      <c r="AC21" s="18"/>
      <c r="AD21" s="51"/>
      <c r="AE21" s="17"/>
      <c r="AF21" s="18"/>
      <c r="AG21" s="18"/>
      <c r="AH21" s="51"/>
      <c r="AI21" s="17"/>
      <c r="AJ21" s="18"/>
      <c r="AK21" s="18"/>
      <c r="AL21" s="51"/>
      <c r="AM21" s="17"/>
      <c r="AN21" s="18"/>
      <c r="AO21" s="18"/>
      <c r="AP21" s="51"/>
      <c r="AQ21" s="11"/>
      <c r="AR21" s="17"/>
      <c r="AS21" s="18"/>
      <c r="AT21" s="18"/>
      <c r="AU21" s="51"/>
      <c r="AV21" s="17"/>
      <c r="AW21" s="18"/>
      <c r="AX21" s="18"/>
      <c r="AY21" s="51"/>
      <c r="AZ21" s="17"/>
      <c r="BA21" s="18"/>
      <c r="BB21" s="18"/>
      <c r="BC21" s="51"/>
      <c r="BD21" s="17"/>
      <c r="BE21" s="18"/>
      <c r="BF21" s="18"/>
      <c r="BG21" s="51"/>
      <c r="BH21" s="17"/>
      <c r="BI21" s="18"/>
      <c r="BJ21" s="18"/>
      <c r="BK21" s="51"/>
      <c r="BL21" s="11"/>
      <c r="BM21" s="17"/>
      <c r="BN21" s="18"/>
      <c r="BO21" s="18"/>
      <c r="BP21" s="51"/>
      <c r="BQ21" s="17"/>
      <c r="BR21" s="18"/>
      <c r="BS21" s="18"/>
      <c r="BT21" s="51"/>
      <c r="BU21" s="17"/>
      <c r="BV21" s="18"/>
      <c r="BW21" s="18"/>
      <c r="BX21" s="51"/>
      <c r="BY21" s="17"/>
      <c r="BZ21" s="18"/>
      <c r="CA21" s="18"/>
      <c r="CB21" s="51"/>
      <c r="CC21" s="17"/>
      <c r="CD21" s="18"/>
      <c r="CE21" s="18"/>
      <c r="CF21" s="51"/>
      <c r="CG21"/>
    </row>
    <row r="22" spans="1:96" x14ac:dyDescent="0.25">
      <c r="A22" s="12" t="s">
        <v>13</v>
      </c>
      <c r="B22" s="20"/>
      <c r="C22" s="21"/>
      <c r="D22" s="21"/>
      <c r="E22" s="22">
        <f>MAX(E11:E18)</f>
        <v>47</v>
      </c>
      <c r="F22" s="20"/>
      <c r="G22" s="21"/>
      <c r="H22" s="21"/>
      <c r="I22" s="22">
        <f>MAX(I11:I18)</f>
        <v>101</v>
      </c>
      <c r="J22" s="20"/>
      <c r="K22" s="21"/>
      <c r="L22" s="21"/>
      <c r="M22" s="22">
        <f>MAX(M11:M18)</f>
        <v>22</v>
      </c>
      <c r="N22" s="20"/>
      <c r="O22" s="21"/>
      <c r="P22" s="21"/>
      <c r="Q22" s="22">
        <f>MAX(Q11:Q18)</f>
        <v>11</v>
      </c>
      <c r="R22" s="20"/>
      <c r="S22" s="21"/>
      <c r="T22" s="21"/>
      <c r="U22" s="22">
        <f>MAX(U11:U18)</f>
        <v>5</v>
      </c>
      <c r="V22" s="12" t="s">
        <v>13</v>
      </c>
      <c r="W22" s="20"/>
      <c r="X22" s="21"/>
      <c r="Y22" s="21"/>
      <c r="Z22" s="22">
        <f>MAX(Z11:Z18)</f>
        <v>11</v>
      </c>
      <c r="AA22" s="20"/>
      <c r="AB22" s="21"/>
      <c r="AC22" s="21"/>
      <c r="AD22" s="22">
        <f>MAX(AD11:AD18)</f>
        <v>11</v>
      </c>
      <c r="AE22" s="20"/>
      <c r="AF22" s="21"/>
      <c r="AG22" s="21"/>
      <c r="AH22" s="22">
        <f>MAX(AH11:AH18)</f>
        <v>15</v>
      </c>
      <c r="AI22" s="20"/>
      <c r="AJ22" s="21"/>
      <c r="AK22" s="21"/>
      <c r="AL22" s="22">
        <f>MAX(AL11:AL18)</f>
        <v>25</v>
      </c>
      <c r="AM22" s="20"/>
      <c r="AN22" s="21"/>
      <c r="AO22" s="21"/>
      <c r="AP22" s="22">
        <f>MAX(AP11:AP18)</f>
        <v>39</v>
      </c>
      <c r="AQ22" s="12" t="s">
        <v>13</v>
      </c>
      <c r="AR22" s="20"/>
      <c r="AS22" s="21"/>
      <c r="AT22" s="21"/>
      <c r="AU22" s="22">
        <f>MAX(AU11:AU18)</f>
        <v>62</v>
      </c>
      <c r="AV22" s="20"/>
      <c r="AW22" s="21"/>
      <c r="AX22" s="21"/>
      <c r="AY22" s="22">
        <f>MAX(AY11:AY18)</f>
        <v>130</v>
      </c>
      <c r="AZ22" s="20"/>
      <c r="BA22" s="21"/>
      <c r="BB22" s="21"/>
      <c r="BC22" s="22">
        <f>MAX(BC11:BC18)</f>
        <v>207</v>
      </c>
      <c r="BD22" s="20"/>
      <c r="BE22" s="21"/>
      <c r="BF22" s="21"/>
      <c r="BG22" s="22">
        <f>MAX(BG11:BG18)</f>
        <v>243</v>
      </c>
      <c r="BH22" s="20"/>
      <c r="BI22" s="21"/>
      <c r="BJ22" s="21"/>
      <c r="BK22" s="22">
        <f>MAX(BK11:BK18)</f>
        <v>75</v>
      </c>
      <c r="BL22" s="12" t="s">
        <v>13</v>
      </c>
      <c r="BM22" s="20"/>
      <c r="BN22" s="21"/>
      <c r="BO22" s="21"/>
      <c r="BP22" s="22">
        <f>MAX(BP11:BP18)</f>
        <v>58</v>
      </c>
      <c r="BQ22" s="20"/>
      <c r="BR22" s="21"/>
      <c r="BS22" s="21"/>
      <c r="BT22" s="22">
        <f>MAX(BT11:BT18)</f>
        <v>43</v>
      </c>
      <c r="BU22" s="20"/>
      <c r="BV22" s="21"/>
      <c r="BW22" s="21"/>
      <c r="BX22" s="22">
        <f>MAX(BX11:BX18)</f>
        <v>23</v>
      </c>
      <c r="BY22" s="20"/>
      <c r="BZ22" s="21"/>
      <c r="CA22" s="21"/>
      <c r="CB22" s="22">
        <f>MAX(CB11:CB18)</f>
        <v>12</v>
      </c>
      <c r="CC22" s="20"/>
      <c r="CD22" s="21"/>
      <c r="CE22" s="21"/>
      <c r="CF22" s="22">
        <f>MAX(CF11:CF18)</f>
        <v>10</v>
      </c>
      <c r="CG22"/>
    </row>
    <row r="23" spans="1:96" x14ac:dyDescent="0.25">
      <c r="A23" s="12" t="s">
        <v>14</v>
      </c>
      <c r="B23" s="20"/>
      <c r="C23" s="21"/>
      <c r="D23" s="21"/>
      <c r="E23" s="27" t="s">
        <v>2</v>
      </c>
      <c r="F23" s="20"/>
      <c r="G23" s="21"/>
      <c r="H23" s="21"/>
      <c r="I23" s="27" t="s">
        <v>147</v>
      </c>
      <c r="J23" s="20"/>
      <c r="K23" s="21"/>
      <c r="L23" s="21"/>
      <c r="M23" s="27" t="s">
        <v>54</v>
      </c>
      <c r="N23" s="20"/>
      <c r="O23" s="21"/>
      <c r="P23" s="21"/>
      <c r="Q23" s="27" t="s">
        <v>3</v>
      </c>
      <c r="R23" s="20"/>
      <c r="S23" s="21"/>
      <c r="T23" s="21"/>
      <c r="U23" s="27" t="s">
        <v>54</v>
      </c>
      <c r="V23" s="12" t="s">
        <v>14</v>
      </c>
      <c r="W23" s="20"/>
      <c r="X23" s="21"/>
      <c r="Y23" s="21"/>
      <c r="Z23" s="27" t="s">
        <v>3</v>
      </c>
      <c r="AA23" s="20"/>
      <c r="AB23" s="21"/>
      <c r="AC23" s="21"/>
      <c r="AD23" s="27" t="s">
        <v>4</v>
      </c>
      <c r="AE23" s="20"/>
      <c r="AF23" s="21"/>
      <c r="AG23" s="21"/>
      <c r="AH23" s="27" t="s">
        <v>3</v>
      </c>
      <c r="AI23" s="20"/>
      <c r="AJ23" s="21"/>
      <c r="AK23" s="21"/>
      <c r="AL23" s="27" t="s">
        <v>4</v>
      </c>
      <c r="AM23" s="20"/>
      <c r="AN23" s="21"/>
      <c r="AO23" s="21"/>
      <c r="AP23" s="27" t="s">
        <v>3</v>
      </c>
      <c r="AQ23" s="12" t="s">
        <v>14</v>
      </c>
      <c r="AR23" s="20"/>
      <c r="AS23" s="21"/>
      <c r="AT23" s="21"/>
      <c r="AU23" s="27" t="s">
        <v>55</v>
      </c>
      <c r="AV23" s="20"/>
      <c r="AW23" s="21"/>
      <c r="AX23" s="21"/>
      <c r="AY23" s="27" t="s">
        <v>55</v>
      </c>
      <c r="AZ23" s="20"/>
      <c r="BA23" s="21"/>
      <c r="BB23" s="21"/>
      <c r="BC23" s="27" t="s">
        <v>55</v>
      </c>
      <c r="BD23" s="20"/>
      <c r="BE23" s="21"/>
      <c r="BF23" s="21"/>
      <c r="BG23" s="27" t="s">
        <v>4</v>
      </c>
      <c r="BH23" s="20"/>
      <c r="BI23" s="21"/>
      <c r="BJ23" s="21"/>
      <c r="BK23" s="27" t="s">
        <v>4</v>
      </c>
      <c r="BL23" s="12" t="s">
        <v>14</v>
      </c>
      <c r="BM23" s="20"/>
      <c r="BN23" s="21"/>
      <c r="BO23" s="21"/>
      <c r="BP23" s="27" t="s">
        <v>55</v>
      </c>
      <c r="BQ23" s="20"/>
      <c r="BR23" s="21"/>
      <c r="BS23" s="21"/>
      <c r="BT23" s="27" t="s">
        <v>4</v>
      </c>
      <c r="BU23" s="20"/>
      <c r="BV23" s="21"/>
      <c r="BW23" s="21"/>
      <c r="BX23" s="27" t="s">
        <v>55</v>
      </c>
      <c r="BY23" s="20"/>
      <c r="BZ23" s="21"/>
      <c r="CA23" s="21"/>
      <c r="CB23" s="27" t="s">
        <v>55</v>
      </c>
      <c r="CC23" s="20"/>
      <c r="CD23" s="21"/>
      <c r="CE23" s="21"/>
      <c r="CF23" s="27" t="s">
        <v>4</v>
      </c>
      <c r="CG23"/>
      <c r="CH23"/>
      <c r="CI23"/>
      <c r="CJ23"/>
      <c r="CK23"/>
      <c r="CL23"/>
      <c r="CM23"/>
      <c r="CN23"/>
      <c r="CO23"/>
      <c r="CP23"/>
      <c r="CQ23"/>
    </row>
    <row r="24" spans="1:96" x14ac:dyDescent="0.25">
      <c r="A24" s="83" t="s">
        <v>52</v>
      </c>
      <c r="B24" s="23"/>
      <c r="C24" s="24"/>
      <c r="D24" s="24"/>
      <c r="E24" s="81">
        <f>C11/E22</f>
        <v>0.14893617021276595</v>
      </c>
      <c r="F24" s="23"/>
      <c r="G24" s="24"/>
      <c r="H24" s="24"/>
      <c r="I24" s="81">
        <f>G11/I22</f>
        <v>5.9405940594059403E-2</v>
      </c>
      <c r="J24" s="23"/>
      <c r="K24" s="24"/>
      <c r="L24" s="24"/>
      <c r="M24" s="81">
        <f>K11/M22</f>
        <v>0.54545454545454541</v>
      </c>
      <c r="N24" s="23"/>
      <c r="O24" s="24"/>
      <c r="P24" s="24"/>
      <c r="Q24" s="81">
        <f>O11/Q22</f>
        <v>0.81818181818181823</v>
      </c>
      <c r="R24" s="23"/>
      <c r="S24" s="24"/>
      <c r="T24" s="24"/>
      <c r="U24" s="81">
        <f>S11/U22</f>
        <v>0.4</v>
      </c>
      <c r="V24" s="83" t="s">
        <v>52</v>
      </c>
      <c r="W24" s="23"/>
      <c r="X24" s="24"/>
      <c r="Y24" s="24"/>
      <c r="Z24" s="81">
        <f>X11/Z22</f>
        <v>0.90909090909090906</v>
      </c>
      <c r="AA24" s="23"/>
      <c r="AB24" s="24"/>
      <c r="AC24" s="24"/>
      <c r="AD24" s="82">
        <f>AB11/AD22</f>
        <v>1</v>
      </c>
      <c r="AE24" s="23"/>
      <c r="AF24" s="24"/>
      <c r="AG24" s="24"/>
      <c r="AH24" s="81">
        <f>AF11/AH22</f>
        <v>0.6</v>
      </c>
      <c r="AI24" s="23"/>
      <c r="AJ24" s="24"/>
      <c r="AK24" s="24"/>
      <c r="AL24" s="82">
        <f>AJ11/AL22</f>
        <v>1</v>
      </c>
      <c r="AM24" s="23"/>
      <c r="AN24" s="24"/>
      <c r="AO24" s="24"/>
      <c r="AP24" s="81">
        <f>AN11/AP22</f>
        <v>0.92307692307692313</v>
      </c>
      <c r="AQ24" s="83" t="s">
        <v>52</v>
      </c>
      <c r="AR24" s="23"/>
      <c r="AS24" s="24"/>
      <c r="AT24" s="24"/>
      <c r="AU24" s="81">
        <f>AS11/AU22</f>
        <v>0.80645161290322576</v>
      </c>
      <c r="AV24" s="23"/>
      <c r="AW24" s="24"/>
      <c r="AX24" s="24"/>
      <c r="AY24" s="81">
        <f>AW11/AY22</f>
        <v>0.96923076923076923</v>
      </c>
      <c r="AZ24" s="23"/>
      <c r="BA24" s="24"/>
      <c r="BB24" s="24"/>
      <c r="BC24" s="81">
        <f>BA11/BC22</f>
        <v>0.94202898550724634</v>
      </c>
      <c r="BD24" s="23"/>
      <c r="BE24" s="24"/>
      <c r="BF24" s="24"/>
      <c r="BG24" s="82">
        <f>BE11/BG22</f>
        <v>1</v>
      </c>
      <c r="BH24" s="23"/>
      <c r="BI24" s="24"/>
      <c r="BJ24" s="24"/>
      <c r="BK24" s="82">
        <f>BI11/BK22</f>
        <v>1</v>
      </c>
      <c r="BL24" s="83" t="s">
        <v>52</v>
      </c>
      <c r="BM24" s="23"/>
      <c r="BN24" s="24"/>
      <c r="BO24" s="24"/>
      <c r="BP24" s="81">
        <f>BN11/BP22</f>
        <v>0.98275862068965514</v>
      </c>
      <c r="BQ24" s="23"/>
      <c r="BR24" s="24"/>
      <c r="BS24" s="24"/>
      <c r="BT24" s="82">
        <f>BR11/BT22</f>
        <v>1</v>
      </c>
      <c r="BU24" s="23"/>
      <c r="BV24" s="24"/>
      <c r="BW24" s="24"/>
      <c r="BX24" s="81">
        <f>BV11/BX22</f>
        <v>0.95652173913043481</v>
      </c>
      <c r="BY24" s="23"/>
      <c r="BZ24" s="24"/>
      <c r="CA24" s="24"/>
      <c r="CB24" s="81">
        <f>BZ11/CB22</f>
        <v>0.91666666666666663</v>
      </c>
      <c r="CC24" s="23"/>
      <c r="CD24" s="24"/>
      <c r="CE24" s="24"/>
      <c r="CF24" s="82">
        <f>CD11/CF22</f>
        <v>1</v>
      </c>
      <c r="CG24"/>
      <c r="CH24"/>
      <c r="CI24"/>
      <c r="CJ24"/>
      <c r="CK24"/>
      <c r="CL24"/>
      <c r="CM24"/>
      <c r="CN24" t="s">
        <v>215</v>
      </c>
      <c r="CO24"/>
      <c r="CP24"/>
      <c r="CQ24"/>
      <c r="CR24"/>
    </row>
    <row r="25" spans="1:96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x14ac:dyDescent="0.25">
      <c r="A26" s="16" t="s">
        <v>27</v>
      </c>
      <c r="B26" s="3" t="s">
        <v>148</v>
      </c>
      <c r="C26" s="2"/>
      <c r="D26" s="2"/>
      <c r="E26" s="2"/>
      <c r="F26" s="2"/>
      <c r="G26" s="2"/>
      <c r="H26"/>
      <c r="I26" s="45" t="s">
        <v>226</v>
      </c>
      <c r="J26"/>
      <c r="K26" s="2"/>
      <c r="L26" s="2"/>
      <c r="M26" s="2"/>
      <c r="N26" s="2"/>
      <c r="O26" s="2"/>
      <c r="P26" s="2"/>
      <c r="Q26" s="2"/>
      <c r="S26"/>
      <c r="T26"/>
      <c r="U26" s="1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 s="3" t="s">
        <v>219</v>
      </c>
      <c r="BZ26"/>
      <c r="CA26"/>
      <c r="CB26"/>
      <c r="CC26"/>
      <c r="CD26"/>
      <c r="CE26"/>
      <c r="CF26"/>
      <c r="CG26" s="16"/>
      <c r="CH26"/>
      <c r="CI26"/>
      <c r="CJ26"/>
      <c r="CK26"/>
      <c r="CL26"/>
      <c r="CM26"/>
      <c r="CN26"/>
      <c r="CO26"/>
      <c r="CP26"/>
      <c r="CQ26"/>
      <c r="CR26"/>
    </row>
    <row r="27" spans="1:96" x14ac:dyDescent="0.25">
      <c r="A27"/>
      <c r="B27" s="45" t="s">
        <v>28</v>
      </c>
      <c r="C27"/>
      <c r="D27"/>
      <c r="E27"/>
      <c r="F27"/>
      <c r="G27"/>
      <c r="H27"/>
      <c r="I27" s="1" t="s">
        <v>230</v>
      </c>
      <c r="J27"/>
      <c r="K27"/>
      <c r="L27"/>
      <c r="M27"/>
      <c r="N27"/>
      <c r="O27"/>
      <c r="P27"/>
      <c r="Q27"/>
      <c r="R27"/>
      <c r="T27"/>
      <c r="U27" s="16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 s="3" t="s">
        <v>217</v>
      </c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</row>
    <row r="28" spans="1:9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 s="3" t="s">
        <v>218</v>
      </c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x14ac:dyDescent="0.25">
      <c r="A30" s="1"/>
      <c r="B30" s="52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x14ac:dyDescent="0.25">
      <c r="A31" s="1"/>
      <c r="B31" s="5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x14ac:dyDescent="0.25">
      <c r="A32" s="1"/>
      <c r="B32" s="5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x14ac:dyDescent="0.25">
      <c r="A33" s="63"/>
      <c r="B33" s="52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x14ac:dyDescent="0.25">
      <c r="A34" s="1"/>
      <c r="B34" s="52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x14ac:dyDescent="0.25">
      <c r="A35" s="1"/>
      <c r="B35" s="52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x14ac:dyDescent="0.25">
      <c r="A36" s="1"/>
      <c r="B36" s="52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</row>
    <row r="37" spans="1:96" x14ac:dyDescent="0.25">
      <c r="A37" s="1"/>
      <c r="B37" s="52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x14ac:dyDescent="0.25">
      <c r="J39" s="3" t="s">
        <v>45</v>
      </c>
      <c r="AE39" s="3" t="s">
        <v>46</v>
      </c>
      <c r="AZ39" s="3" t="s">
        <v>47</v>
      </c>
      <c r="BU39" s="3" t="s">
        <v>221</v>
      </c>
      <c r="CL39" s="3" t="s">
        <v>222</v>
      </c>
    </row>
    <row r="41" spans="1:96" x14ac:dyDescent="0.2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</row>
    <row r="42" spans="1:96" x14ac:dyDescent="0.2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</row>
  </sheetData>
  <sortState ref="A31:B38">
    <sortCondition descending="1" ref="B31:B38"/>
  </sortState>
  <printOptions horizontalCentered="1"/>
  <pageMargins left="0.45" right="0.4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F19" sqref="F19"/>
    </sheetView>
  </sheetViews>
  <sheetFormatPr defaultRowHeight="15" x14ac:dyDescent="0.25"/>
  <cols>
    <col min="1" max="1" width="18.140625" style="3" customWidth="1"/>
    <col min="2" max="2" width="10.140625" style="3" bestFit="1" customWidth="1"/>
    <col min="3" max="10" width="9.140625" style="3"/>
    <col min="11" max="11" width="9.140625" style="2"/>
  </cols>
  <sheetData>
    <row r="1" spans="1:4" x14ac:dyDescent="0.25">
      <c r="A1" s="75" t="s">
        <v>7</v>
      </c>
    </row>
    <row r="2" spans="1:4" x14ac:dyDescent="0.25">
      <c r="A2" s="75" t="s">
        <v>8</v>
      </c>
      <c r="B2" s="3" t="s">
        <v>9</v>
      </c>
    </row>
    <row r="3" spans="1:4" x14ac:dyDescent="0.25">
      <c r="A3" s="3">
        <v>790</v>
      </c>
      <c r="B3" s="76">
        <v>43228</v>
      </c>
    </row>
    <row r="4" spans="1:4" x14ac:dyDescent="0.25">
      <c r="A4" s="3">
        <v>750</v>
      </c>
      <c r="B4" s="76">
        <v>43229</v>
      </c>
    </row>
    <row r="5" spans="1:4" x14ac:dyDescent="0.25">
      <c r="A5" s="17">
        <v>752</v>
      </c>
      <c r="B5" s="77">
        <v>43228</v>
      </c>
      <c r="D5" s="3" t="s">
        <v>224</v>
      </c>
    </row>
    <row r="6" spans="1:4" x14ac:dyDescent="0.25">
      <c r="A6" s="20">
        <v>754</v>
      </c>
      <c r="B6" s="78">
        <v>43229</v>
      </c>
    </row>
    <row r="7" spans="1:4" x14ac:dyDescent="0.25">
      <c r="A7" s="23">
        <v>756</v>
      </c>
      <c r="B7" s="79">
        <v>43228</v>
      </c>
    </row>
    <row r="8" spans="1:4" x14ac:dyDescent="0.25">
      <c r="A8" s="3">
        <v>758</v>
      </c>
      <c r="B8" s="76">
        <v>43229</v>
      </c>
    </row>
    <row r="9" spans="1:4" x14ac:dyDescent="0.25">
      <c r="A9" s="3">
        <v>760</v>
      </c>
      <c r="B9" s="76">
        <v>43214</v>
      </c>
    </row>
    <row r="10" spans="1:4" x14ac:dyDescent="0.25">
      <c r="A10" s="3">
        <v>762</v>
      </c>
      <c r="B10" s="76">
        <v>43214</v>
      </c>
    </row>
    <row r="11" spans="1:4" x14ac:dyDescent="0.25">
      <c r="A11" s="3">
        <v>764</v>
      </c>
      <c r="B11" s="76">
        <v>43214</v>
      </c>
    </row>
    <row r="12" spans="1:4" x14ac:dyDescent="0.25">
      <c r="A12" s="3">
        <v>766</v>
      </c>
      <c r="B12" s="76">
        <v>43214</v>
      </c>
    </row>
    <row r="13" spans="1:4" x14ac:dyDescent="0.25">
      <c r="A13" s="3">
        <v>768</v>
      </c>
      <c r="B13" s="76">
        <v>43214</v>
      </c>
    </row>
    <row r="14" spans="1:4" x14ac:dyDescent="0.25">
      <c r="A14" s="3">
        <v>770</v>
      </c>
      <c r="B14" s="76">
        <v>43214</v>
      </c>
    </row>
    <row r="15" spans="1:4" x14ac:dyDescent="0.25">
      <c r="A15" s="3">
        <v>772</v>
      </c>
      <c r="B15" s="76">
        <v>43215</v>
      </c>
    </row>
    <row r="16" spans="1:4" x14ac:dyDescent="0.25">
      <c r="A16" s="3">
        <v>774</v>
      </c>
      <c r="B16" s="76">
        <v>43251</v>
      </c>
    </row>
    <row r="17" spans="1:2" x14ac:dyDescent="0.25">
      <c r="A17" s="3">
        <v>776</v>
      </c>
      <c r="B17" s="76">
        <v>43215</v>
      </c>
    </row>
    <row r="18" spans="1:2" x14ac:dyDescent="0.25">
      <c r="A18" s="3">
        <v>746</v>
      </c>
      <c r="B18" s="76">
        <v>43215</v>
      </c>
    </row>
    <row r="19" spans="1:2" x14ac:dyDescent="0.25">
      <c r="A19" s="3">
        <v>778</v>
      </c>
      <c r="B19" s="76">
        <v>43251</v>
      </c>
    </row>
    <row r="20" spans="1:2" x14ac:dyDescent="0.25">
      <c r="A20" s="3">
        <v>780</v>
      </c>
      <c r="B20" s="76">
        <v>43215</v>
      </c>
    </row>
    <row r="21" spans="1:2" x14ac:dyDescent="0.25">
      <c r="A21" s="3">
        <v>782</v>
      </c>
      <c r="B21" s="76">
        <v>43215</v>
      </c>
    </row>
    <row r="22" spans="1:2" x14ac:dyDescent="0.25">
      <c r="A22" s="3">
        <v>784</v>
      </c>
      <c r="B22" s="76">
        <v>43258</v>
      </c>
    </row>
    <row r="23" spans="1:2" x14ac:dyDescent="0.25">
      <c r="A23" s="3">
        <v>786</v>
      </c>
      <c r="B23" s="76">
        <v>43257</v>
      </c>
    </row>
    <row r="24" spans="1:2" x14ac:dyDescent="0.25">
      <c r="B24" s="76"/>
    </row>
    <row r="25" spans="1:2" x14ac:dyDescent="0.25">
      <c r="A25" s="75" t="s">
        <v>10</v>
      </c>
      <c r="B25" s="76"/>
    </row>
    <row r="26" spans="1:2" x14ac:dyDescent="0.25">
      <c r="A26" s="3">
        <v>751</v>
      </c>
      <c r="B26" s="76">
        <v>43228</v>
      </c>
    </row>
    <row r="27" spans="1:2" x14ac:dyDescent="0.25">
      <c r="A27" s="3">
        <v>753</v>
      </c>
      <c r="B27" s="76">
        <v>43229</v>
      </c>
    </row>
    <row r="28" spans="1:2" x14ac:dyDescent="0.25">
      <c r="A28" s="3">
        <v>755</v>
      </c>
      <c r="B28" s="76">
        <v>43228</v>
      </c>
    </row>
    <row r="29" spans="1:2" x14ac:dyDescent="0.25">
      <c r="A29" s="3">
        <v>757</v>
      </c>
      <c r="B29" s="76">
        <v>43229</v>
      </c>
    </row>
    <row r="30" spans="1:2" x14ac:dyDescent="0.25">
      <c r="A30" s="3">
        <v>759</v>
      </c>
      <c r="B30" s="76">
        <v>43214</v>
      </c>
    </row>
    <row r="31" spans="1:2" x14ac:dyDescent="0.25">
      <c r="A31" s="3">
        <v>761</v>
      </c>
      <c r="B31" s="76">
        <v>43214</v>
      </c>
    </row>
    <row r="32" spans="1:2" x14ac:dyDescent="0.25">
      <c r="A32" s="3">
        <v>763</v>
      </c>
      <c r="B32" s="76">
        <v>43214</v>
      </c>
    </row>
    <row r="33" spans="1:2" x14ac:dyDescent="0.25">
      <c r="A33" s="3">
        <v>765</v>
      </c>
      <c r="B33" s="76">
        <v>43214</v>
      </c>
    </row>
    <row r="34" spans="1:2" x14ac:dyDescent="0.25">
      <c r="A34" s="3">
        <v>767</v>
      </c>
      <c r="B34" s="76">
        <v>43214</v>
      </c>
    </row>
    <row r="35" spans="1:2" x14ac:dyDescent="0.25">
      <c r="A35" s="3">
        <v>769</v>
      </c>
      <c r="B35" s="76">
        <v>43214</v>
      </c>
    </row>
    <row r="36" spans="1:2" x14ac:dyDescent="0.25">
      <c r="A36" s="3">
        <v>771</v>
      </c>
      <c r="B36" s="76">
        <v>43215</v>
      </c>
    </row>
    <row r="37" spans="1:2" x14ac:dyDescent="0.25">
      <c r="A37" s="3">
        <v>773</v>
      </c>
      <c r="B37" s="76">
        <v>43251</v>
      </c>
    </row>
    <row r="38" spans="1:2" x14ac:dyDescent="0.25">
      <c r="A38" s="3">
        <v>775</v>
      </c>
      <c r="B38" s="76">
        <v>43215</v>
      </c>
    </row>
    <row r="39" spans="1:2" x14ac:dyDescent="0.25">
      <c r="A39" s="3">
        <v>777</v>
      </c>
      <c r="B39" s="76">
        <v>43251</v>
      </c>
    </row>
    <row r="40" spans="1:2" x14ac:dyDescent="0.25">
      <c r="A40" s="3">
        <v>779</v>
      </c>
      <c r="B40" s="76">
        <v>43215</v>
      </c>
    </row>
    <row r="41" spans="1:2" x14ac:dyDescent="0.25">
      <c r="A41" s="3">
        <v>781</v>
      </c>
      <c r="B41" s="76">
        <v>43215</v>
      </c>
    </row>
    <row r="42" spans="1:2" x14ac:dyDescent="0.25">
      <c r="A42" s="3">
        <v>783</v>
      </c>
      <c r="B42" s="76">
        <v>43258</v>
      </c>
    </row>
    <row r="43" spans="1:2" x14ac:dyDescent="0.25">
      <c r="A43" s="3">
        <v>785</v>
      </c>
      <c r="B43" s="76">
        <v>43257</v>
      </c>
    </row>
    <row r="44" spans="1:2" x14ac:dyDescent="0.25">
      <c r="A44" s="3">
        <v>787</v>
      </c>
      <c r="B44" s="76">
        <v>43258</v>
      </c>
    </row>
    <row r="45" spans="1:2" x14ac:dyDescent="0.25">
      <c r="A45" s="3">
        <v>789</v>
      </c>
      <c r="B45" s="76">
        <v>43257</v>
      </c>
    </row>
  </sheetData>
  <sortState ref="E3:E84">
    <sortCondition ref="E3:E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FA_Inbound</vt:lpstr>
      <vt:lpstr>FA_Outbound</vt:lpstr>
      <vt:lpstr>Inbound!Print_Area</vt:lpstr>
      <vt:lpstr>Outbound!Print_Area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tomh</cp:lastModifiedBy>
  <cp:lastPrinted>2019-01-11T21:02:09Z</cp:lastPrinted>
  <dcterms:created xsi:type="dcterms:W3CDTF">2012-04-06T14:27:39Z</dcterms:created>
  <dcterms:modified xsi:type="dcterms:W3CDTF">2019-01-11T21:16:28Z</dcterms:modified>
</cp:coreProperties>
</file>