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4" codeName="{51196F13-6AD0-C1B8-E2B4-A1F9AE17003E}"/>
  <workbookPr showInkAnnotation="0" codeName="ThisWorkbook"/>
  <mc:AlternateContent xmlns:mc="http://schemas.openxmlformats.org/markup-compatibility/2006">
    <mc:Choice Requires="x15">
      <x15ac:absPath xmlns:x15ac="http://schemas.microsoft.com/office/spreadsheetml/2010/11/ac" url="/Users/cindykearney/Desktop/Bubba's Files/Website Posting/FF22 State Agency AGF posting (03.17.21)/"/>
    </mc:Choice>
  </mc:AlternateContent>
  <xr:revisionPtr revIDLastSave="0" documentId="8_{CF19AB74-4E67-054F-9B6F-BFB630717C8C}" xr6:coauthVersionLast="36" xr6:coauthVersionMax="36" xr10:uidLastSave="{00000000-0000-0000-0000-000000000000}"/>
  <workbookProtection workbookAlgorithmName="SHA-512" workbookHashValue="xe2tcNp0XCglY4RRifA0s/gvcyJYWjexqSCbLluzGcaTJWSQBqZNbHIVLv0KeZFZbEZU/bLXLVh2X50WRQLHTw==" workbookSaltValue="H8cpwyDSiDINbj6ulQO8cQ==" workbookSpinCount="100000" lockStructure="1"/>
  <bookViews>
    <workbookView xWindow="1900" yWindow="460" windowWidth="29040" windowHeight="14560" tabRatio="960" xr2:uid="{00000000-000D-0000-FFFF-FFFF00000000}"/>
  </bookViews>
  <sheets>
    <sheet name="Budget Summary" sheetId="52" r:id="rId1"/>
    <sheet name="Budget Detail" sheetId="31" r:id="rId2"/>
  </sheets>
  <definedNames>
    <definedName name="Contractors">'Budget Detail'!$A$39</definedName>
    <definedName name="Equipment">'Budget Detail'!$A$59</definedName>
    <definedName name="Fringe">'Budget Detail'!$A$19</definedName>
    <definedName name="GrandTotal">'Budget Detail'!$A$88</definedName>
    <definedName name="Indirect">'Budget Detail'!$A$29</definedName>
    <definedName name="Other">'Budget Detail'!$A$79</definedName>
    <definedName name="Personnel">'Budget Detail'!$A$9</definedName>
    <definedName name="_xlnm.Print_Area" localSheetId="1">'Budget Detail'!$A$1:$G$89</definedName>
    <definedName name="_xlnm.Print_Area" localSheetId="0">'Budget Summary'!$A$1:$D$43</definedName>
    <definedName name="Supplies">'Budget Detail'!$A$69</definedName>
    <definedName name="Travel">'Budget Detail'!$A$49</definedName>
  </definedName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34" i="31" l="1"/>
  <c r="E34" i="31" s="1"/>
  <c r="G24" i="31"/>
  <c r="E24" i="31" s="1"/>
  <c r="G14" i="31"/>
  <c r="E14" i="31" s="1"/>
  <c r="G84" i="31"/>
  <c r="E84" i="31" s="1"/>
  <c r="G74" i="31"/>
  <c r="E74" i="31" s="1"/>
  <c r="G64" i="31"/>
  <c r="E64" i="31" s="1"/>
  <c r="G54" i="31"/>
  <c r="E54" i="31" s="1"/>
  <c r="G44" i="31"/>
  <c r="E44" i="31" s="1"/>
  <c r="F16" i="31" l="1"/>
  <c r="C24" i="52" s="1"/>
  <c r="G85" i="31" l="1"/>
  <c r="G75" i="31"/>
  <c r="G65" i="31"/>
  <c r="G55" i="31"/>
  <c r="G45" i="31"/>
  <c r="G35" i="31"/>
  <c r="G25" i="31"/>
  <c r="G15" i="31"/>
  <c r="G16" i="31" l="1"/>
  <c r="D24" i="52" s="1"/>
  <c r="F86" i="31"/>
  <c r="C38" i="52" s="1"/>
  <c r="F76" i="31"/>
  <c r="C36" i="52" s="1"/>
  <c r="F66" i="31"/>
  <c r="C34" i="52" s="1"/>
  <c r="F56" i="31"/>
  <c r="C32" i="52" s="1"/>
  <c r="F46" i="31"/>
  <c r="C30" i="52" s="1"/>
  <c r="F36" i="31"/>
  <c r="C28" i="52" s="1"/>
  <c r="F26" i="31"/>
  <c r="C26" i="52" s="1"/>
  <c r="E15" i="31"/>
  <c r="C40" i="52" l="1"/>
  <c r="E16" i="31"/>
  <c r="B24" i="52" s="1"/>
  <c r="F88" i="31"/>
  <c r="E65" i="31" l="1"/>
  <c r="E66" i="31" s="1"/>
  <c r="B34" i="52" s="1"/>
  <c r="G66" i="31"/>
  <c r="D34" i="52" s="1"/>
  <c r="E75" i="31"/>
  <c r="E76" i="31" s="1"/>
  <c r="B36" i="52" s="1"/>
  <c r="G76" i="31"/>
  <c r="D36" i="52" s="1"/>
  <c r="E85" i="31"/>
  <c r="E86" i="31" s="1"/>
  <c r="B38" i="52" s="1"/>
  <c r="G86" i="31"/>
  <c r="D38" i="52" s="1"/>
  <c r="E35" i="31"/>
  <c r="E36" i="31" s="1"/>
  <c r="B28" i="52" s="1"/>
  <c r="G36" i="31"/>
  <c r="D28" i="52" s="1"/>
  <c r="E45" i="31"/>
  <c r="E46" i="31" s="1"/>
  <c r="B30" i="52" s="1"/>
  <c r="G46" i="31"/>
  <c r="D30" i="52" s="1"/>
  <c r="E55" i="31"/>
  <c r="E56" i="31" s="1"/>
  <c r="B32" i="52" s="1"/>
  <c r="G56" i="31"/>
  <c r="D32" i="52" s="1"/>
  <c r="G23" i="31" l="1"/>
  <c r="E23" i="31" s="1"/>
  <c r="G22" i="31"/>
  <c r="E22" i="31" s="1"/>
  <c r="G83" i="31"/>
  <c r="E83" i="31" s="1"/>
  <c r="G82" i="31"/>
  <c r="E82" i="31" s="1"/>
  <c r="G73" i="31"/>
  <c r="E73" i="31" s="1"/>
  <c r="G72" i="31"/>
  <c r="E72" i="31" s="1"/>
  <c r="G63" i="31"/>
  <c r="E63" i="31" s="1"/>
  <c r="G62" i="31"/>
  <c r="E62" i="31" s="1"/>
  <c r="G53" i="31"/>
  <c r="E53" i="31" s="1"/>
  <c r="G52" i="31"/>
  <c r="E52" i="31" s="1"/>
  <c r="G43" i="31"/>
  <c r="E43" i="31" s="1"/>
  <c r="G42" i="31"/>
  <c r="E42" i="31" s="1"/>
  <c r="E25" i="31" l="1"/>
  <c r="E26" i="31" s="1"/>
  <c r="G26" i="31"/>
  <c r="G33" i="31"/>
  <c r="E33" i="31" s="1"/>
  <c r="G32" i="31"/>
  <c r="E32" i="31" s="1"/>
  <c r="G13" i="31"/>
  <c r="E13" i="31" s="1"/>
  <c r="G12" i="31"/>
  <c r="E12" i="31" s="1"/>
  <c r="G88" i="31" l="1"/>
  <c r="D26" i="52"/>
  <c r="D40" i="52" s="1"/>
  <c r="E88" i="31"/>
  <c r="B26" i="52"/>
  <c r="B40"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Domings, Steve M (OGR)</author>
  </authors>
  <commentList>
    <comment ref="A11" authorId="0" shapeId="0" xr:uid="{00000000-0006-0000-0200-000001000000}">
      <text>
        <r>
          <rPr>
            <b/>
            <sz val="9"/>
            <color indexed="81"/>
            <rFont val="Tahoma"/>
            <family val="2"/>
          </rPr>
          <t>Enter the name of the employee that worked on the grant.</t>
        </r>
        <r>
          <rPr>
            <sz val="9"/>
            <color indexed="81"/>
            <rFont val="Tahoma"/>
            <family val="2"/>
          </rPr>
          <t xml:space="preserve">
</t>
        </r>
      </text>
    </comment>
    <comment ref="B11" authorId="0" shapeId="0" xr:uid="{00000000-0006-0000-0200-000002000000}">
      <text>
        <r>
          <rPr>
            <b/>
            <sz val="9"/>
            <color indexed="81"/>
            <rFont val="Tahoma"/>
            <family val="2"/>
          </rPr>
          <t>Enter the pay rate for the employee. This should be for (1) unit for the quantity that will be provided in the Column C.  The pay rate will go out to (4) decimal places. Ex) $$$ per hour, $$$ per pay period</t>
        </r>
      </text>
    </comment>
    <comment ref="C11" authorId="0" shapeId="0" xr:uid="{00000000-0006-0000-0200-000003000000}">
      <text>
        <r>
          <rPr>
            <b/>
            <sz val="9"/>
            <color indexed="81"/>
            <rFont val="Tahoma"/>
            <family val="2"/>
          </rPr>
          <t>Enter the quantity of time that the employee is projected to work. This should correlate to how the pay rate was described in Column B. Quantity will be carried out to (2) decimal places. Ex) Quantity of hours, Quantity of pay periods</t>
        </r>
      </text>
    </comment>
    <comment ref="D11" authorId="0" shapeId="0" xr:uid="{00000000-0006-0000-0200-000004000000}">
      <text>
        <r>
          <rPr>
            <b/>
            <sz val="9"/>
            <color indexed="81"/>
            <rFont val="Tahoma"/>
            <family val="2"/>
          </rPr>
          <t>Provide a description of the activities performed by the employee. If needed, provide a breakdown of the calculation to determine the Personnel expenses for the employee.</t>
        </r>
        <r>
          <rPr>
            <sz val="9"/>
            <color indexed="81"/>
            <rFont val="Tahoma"/>
            <family val="2"/>
          </rPr>
          <t xml:space="preserve">
</t>
        </r>
      </text>
    </comment>
    <comment ref="F11" authorId="0" shapeId="0" xr:uid="{00000000-0006-0000-0200-000005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21" authorId="0" shapeId="0" xr:uid="{00000000-0006-0000-0200-00000B000000}">
      <text>
        <r>
          <rPr>
            <b/>
            <sz val="9"/>
            <color indexed="81"/>
            <rFont val="Tahoma"/>
            <family val="2"/>
          </rPr>
          <t>Enter the name of the employee that worked on the grant.</t>
        </r>
        <r>
          <rPr>
            <sz val="9"/>
            <color indexed="81"/>
            <rFont val="Tahoma"/>
            <family val="2"/>
          </rPr>
          <t xml:space="preserve">
</t>
        </r>
      </text>
    </comment>
    <comment ref="B21" authorId="0" shapeId="0" xr:uid="{00000000-0006-0000-0200-00000C000000}">
      <text>
        <r>
          <rPr>
            <b/>
            <sz val="9"/>
            <color indexed="81"/>
            <rFont val="Tahoma"/>
            <family val="2"/>
          </rPr>
          <t>Enter the eligible wages that will determine the fringe expense for the employee. Eligible wages are determined upon approval of the fringe rate in the application process. If actual fringe will be reported in lieu, enter the actual fringe dollar amount. Amounts entered will be carried out to (2) decimal places.</t>
        </r>
      </text>
    </comment>
    <comment ref="C21" authorId="0" shapeId="0" xr:uid="{00000000-0006-0000-0200-00000D000000}">
      <text>
        <r>
          <rPr>
            <b/>
            <sz val="9"/>
            <color indexed="81"/>
            <rFont val="Tahoma"/>
            <family val="2"/>
          </rPr>
          <t>Enter the contract fringe rate agreed upon during the application process. If the fringe rate has change since and OGR has been notified, list new rate. If actual fringe is recorded in Column B, use a rate of 100%. Percentages will be carried out to (2) decimal places.</t>
        </r>
      </text>
    </comment>
    <comment ref="D21" authorId="0" shapeId="0" xr:uid="{00000000-0006-0000-0200-00000E000000}">
      <text>
        <r>
          <rPr>
            <b/>
            <sz val="9"/>
            <color indexed="81"/>
            <rFont val="Tahoma"/>
            <family val="2"/>
          </rPr>
          <t>Provide a description of what wages will be applied to the fringe rate per employee. If the recipient is not using a federally approve fringe rate, the fringe rate must be broken down by eligible cost. If actual costs are recorded, make sure to reference it.</t>
        </r>
      </text>
    </comment>
    <comment ref="F21" authorId="0" shapeId="0" xr:uid="{00000000-0006-0000-0200-00000F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31" authorId="0" shapeId="0" xr:uid="{00000000-0006-0000-0200-000010000000}">
      <text>
        <r>
          <rPr>
            <b/>
            <sz val="9"/>
            <color indexed="81"/>
            <rFont val="Tahoma"/>
            <family val="2"/>
          </rPr>
          <t>Enter the name of the employee that worked on the grant.</t>
        </r>
        <r>
          <rPr>
            <sz val="9"/>
            <color indexed="81"/>
            <rFont val="Tahoma"/>
            <family val="2"/>
          </rPr>
          <t xml:space="preserve">
</t>
        </r>
      </text>
    </comment>
    <comment ref="B31" authorId="0" shapeId="0" xr:uid="{00000000-0006-0000-0200-000011000000}">
      <text>
        <r>
          <rPr>
            <b/>
            <sz val="9"/>
            <color indexed="81"/>
            <rFont val="Tahoma"/>
            <family val="2"/>
          </rPr>
          <t>Enter the eligible wages that will be applied to the indirect rate. Eligible expenses are set forth by the federal indirect rate agreement or by agreement with OGR. Amounts entered will be carried out to (2) decimal places.</t>
        </r>
      </text>
    </comment>
    <comment ref="C31" authorId="0" shapeId="0" xr:uid="{00000000-0006-0000-0200-000012000000}">
      <text>
        <r>
          <rPr>
            <b/>
            <sz val="9"/>
            <color indexed="81"/>
            <rFont val="Tahoma"/>
            <family val="2"/>
          </rPr>
          <t>Provide the federal indirect rate or the de minimis rate. Percentages will be carried out to (2) decimal places.</t>
        </r>
      </text>
    </comment>
    <comment ref="D31" authorId="0" shapeId="0" xr:uid="{00000000-0006-0000-0200-000013000000}">
      <text>
        <r>
          <rPr>
            <b/>
            <sz val="9"/>
            <color indexed="81"/>
            <rFont val="Tahoma"/>
            <family val="2"/>
          </rPr>
          <t xml:space="preserve">Provide a description of what expenses will be applied to the indirect rate per employee. This should be in accordance to the agreement in the application process. </t>
        </r>
      </text>
    </comment>
    <comment ref="F31" authorId="0" shapeId="0" xr:uid="{00000000-0006-0000-0200-000014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41" authorId="0" shapeId="0" xr:uid="{00000000-0006-0000-0200-000015000000}">
      <text>
        <r>
          <rPr>
            <b/>
            <sz val="9"/>
            <color indexed="81"/>
            <rFont val="Tahoma"/>
            <family val="2"/>
          </rPr>
          <t>Enter the name of the Contractor or Consultant that will work in conjunction with the grant.</t>
        </r>
        <r>
          <rPr>
            <sz val="9"/>
            <color indexed="81"/>
            <rFont val="Tahoma"/>
            <family val="2"/>
          </rPr>
          <t xml:space="preserve">
</t>
        </r>
      </text>
    </comment>
    <comment ref="B41" authorId="0" shapeId="0" xr:uid="{00000000-0006-0000-0200-000016000000}">
      <text>
        <r>
          <rPr>
            <b/>
            <sz val="9"/>
            <color indexed="81"/>
            <rFont val="Tahoma"/>
            <family val="2"/>
          </rPr>
          <t>Enter the pay rate for the Contractor or Consultant. This should be for (1) unit for the quantity that will be provided in the Column C.  The pay rate will go out to (4) decimal places. Ex) $$$ per hour, $$$ per day</t>
        </r>
      </text>
    </comment>
    <comment ref="C41" authorId="0" shapeId="0" xr:uid="{00000000-0006-0000-0200-000017000000}">
      <text>
        <r>
          <rPr>
            <b/>
            <sz val="9"/>
            <color indexed="81"/>
            <rFont val="Tahoma"/>
            <family val="2"/>
          </rPr>
          <t>Enter the quantity of time that the Contractor or Consultant has worked. This should correlate to how the pay rate was described in Column B. Quantity will be carried out to (2) decimal places. Ex) Quantity of hours, Quantity of days</t>
        </r>
      </text>
    </comment>
    <comment ref="D41" authorId="0" shapeId="0" xr:uid="{00000000-0006-0000-0200-000018000000}">
      <text>
        <r>
          <rPr>
            <b/>
            <sz val="9"/>
            <color indexed="81"/>
            <rFont val="Tahoma"/>
            <family val="2"/>
          </rPr>
          <t>Provide a description of the activities performed by the Contractor or Consultant. If needed, provide a breakdown of the calculation to determine the expenses for the Contractor or Consultant.</t>
        </r>
        <r>
          <rPr>
            <sz val="9"/>
            <color indexed="81"/>
            <rFont val="Tahoma"/>
            <family val="2"/>
          </rPr>
          <t xml:space="preserve">
</t>
        </r>
      </text>
    </comment>
    <comment ref="F41" authorId="0" shapeId="0" xr:uid="{00000000-0006-0000-0200-000019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51" authorId="0" shapeId="0" xr:uid="{00000000-0006-0000-0200-00001A000000}">
      <text>
        <r>
          <rPr>
            <b/>
            <sz val="9"/>
            <color indexed="81"/>
            <rFont val="Tahoma"/>
            <family val="2"/>
          </rPr>
          <t>Enter the name of the employee that worked on the grant.</t>
        </r>
        <r>
          <rPr>
            <sz val="9"/>
            <color indexed="81"/>
            <rFont val="Tahoma"/>
            <family val="2"/>
          </rPr>
          <t xml:space="preserve">
</t>
        </r>
      </text>
    </comment>
    <comment ref="B51" authorId="0" shapeId="0" xr:uid="{00000000-0006-0000-0200-00001B000000}">
      <text>
        <r>
          <rPr>
            <b/>
            <sz val="9"/>
            <color indexed="81"/>
            <rFont val="Tahoma"/>
            <family val="2"/>
          </rPr>
          <t>List the rate of reimbursement per line item. Amounts enter will be carried out to (4) decimal places.</t>
        </r>
      </text>
    </comment>
    <comment ref="C51" authorId="0" shapeId="0" xr:uid="{00000000-0006-0000-0200-00001C000000}">
      <text>
        <r>
          <rPr>
            <b/>
            <sz val="9"/>
            <color indexed="81"/>
            <rFont val="Tahoma"/>
            <family val="2"/>
          </rPr>
          <t>List the quantity of what is being reimbursed per line item. Quantities entered will be carried out to (2) decimal places.</t>
        </r>
        <r>
          <rPr>
            <sz val="9"/>
            <color indexed="81"/>
            <rFont val="Tahoma"/>
            <family val="2"/>
          </rPr>
          <t xml:space="preserve">
</t>
        </r>
      </text>
    </comment>
    <comment ref="D51" authorId="0" shapeId="0" xr:uid="{00000000-0006-0000-0200-00001D000000}">
      <text>
        <r>
          <rPr>
            <b/>
            <sz val="9"/>
            <color indexed="81"/>
            <rFont val="Tahoma"/>
            <family val="2"/>
          </rPr>
          <t xml:space="preserve">Provide a description of what is being reimbursed per line item. </t>
        </r>
      </text>
    </comment>
    <comment ref="F51" authorId="0" shapeId="0" xr:uid="{00000000-0006-0000-0200-00001E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61" authorId="0" shapeId="0" xr:uid="{00000000-0006-0000-0200-00001F000000}">
      <text>
        <r>
          <rPr>
            <b/>
            <sz val="9"/>
            <color indexed="81"/>
            <rFont val="Tahoma"/>
            <family val="2"/>
          </rPr>
          <t>Enter the name of the equipment that is expected to be purchased for the grant program.</t>
        </r>
      </text>
    </comment>
    <comment ref="B61" authorId="0" shapeId="0" xr:uid="{00000000-0006-0000-0200-000020000000}">
      <text>
        <r>
          <rPr>
            <b/>
            <sz val="9"/>
            <color indexed="81"/>
            <rFont val="Tahoma"/>
            <family val="2"/>
          </rPr>
          <t>Enter the cost for (1) of the item listed. Amounts entered will be carried out to (4) decimal places.</t>
        </r>
      </text>
    </comment>
    <comment ref="C61" authorId="0" shapeId="0" xr:uid="{00000000-0006-0000-0200-000021000000}">
      <text>
        <r>
          <rPr>
            <b/>
            <sz val="9"/>
            <color indexed="81"/>
            <rFont val="Tahoma"/>
            <family val="2"/>
          </rPr>
          <t>Enter the quantity purchased of the listed item. Quantities entered will be carried out to (2) decimal places.</t>
        </r>
      </text>
    </comment>
    <comment ref="D61" authorId="0" shapeId="0" xr:uid="{00000000-0006-0000-0200-000022000000}">
      <text>
        <r>
          <rPr>
            <b/>
            <sz val="9"/>
            <color indexed="81"/>
            <rFont val="Tahoma"/>
            <family val="2"/>
          </rPr>
          <t>Provide a description of the item and the reasoning for purchase.</t>
        </r>
        <r>
          <rPr>
            <sz val="9"/>
            <color indexed="81"/>
            <rFont val="Tahoma"/>
            <family val="2"/>
          </rPr>
          <t xml:space="preserve">
</t>
        </r>
      </text>
    </comment>
    <comment ref="F61" authorId="0" shapeId="0" xr:uid="{00000000-0006-0000-0200-000023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71" authorId="0" shapeId="0" xr:uid="{00000000-0006-0000-0200-000024000000}">
      <text>
        <r>
          <rPr>
            <b/>
            <sz val="9"/>
            <color indexed="81"/>
            <rFont val="Tahoma"/>
            <family val="2"/>
          </rPr>
          <t>Enter the name of the item that is expected to be purchased. In some cases, the name of the company that supplies were purchased from can be entered as well.</t>
        </r>
      </text>
    </comment>
    <comment ref="B71" authorId="0" shapeId="0" xr:uid="{00000000-0006-0000-0200-000025000000}">
      <text>
        <r>
          <rPr>
            <b/>
            <sz val="9"/>
            <color indexed="81"/>
            <rFont val="Tahoma"/>
            <family val="2"/>
          </rPr>
          <t>Enter the cost for (1) of the item listed. If the company name was entered in Column A, enter the total amount of the receipt. Amounts entered will be carried out to (4) decimal places.</t>
        </r>
      </text>
    </comment>
    <comment ref="C71" authorId="0" shapeId="0" xr:uid="{00000000-0006-0000-0200-000026000000}">
      <text>
        <r>
          <rPr>
            <b/>
            <sz val="9"/>
            <color indexed="81"/>
            <rFont val="Tahoma"/>
            <family val="2"/>
          </rPr>
          <t>Enter the quantity purchased of the listed item. If a company was entered in Column A and the total amount of the receipt was entered in Column B, enter (1). Quantities entered will be carried out to (2) decimal places.</t>
        </r>
      </text>
    </comment>
    <comment ref="D71" authorId="0" shapeId="0" xr:uid="{00000000-0006-0000-0200-000027000000}">
      <text>
        <r>
          <rPr>
            <b/>
            <sz val="9"/>
            <color indexed="81"/>
            <rFont val="Tahoma"/>
            <family val="2"/>
          </rPr>
          <t>Provide a description of the item and the reasoning for purchase.</t>
        </r>
        <r>
          <rPr>
            <sz val="9"/>
            <color indexed="81"/>
            <rFont val="Tahoma"/>
            <family val="2"/>
          </rPr>
          <t xml:space="preserve">
</t>
        </r>
      </text>
    </comment>
    <comment ref="F71" authorId="0" shapeId="0" xr:uid="{00000000-0006-0000-0200-000028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81" authorId="0" shapeId="0" xr:uid="{00000000-0006-0000-0200-000029000000}">
      <text>
        <r>
          <rPr>
            <b/>
            <sz val="9"/>
            <color indexed="81"/>
            <rFont val="Tahoma"/>
            <family val="2"/>
          </rPr>
          <t>Enter the name of the item that is expected to be purchased. This can be a miscellaneous item, or a reoccurring expense like utilities or rent.</t>
        </r>
      </text>
    </comment>
    <comment ref="B81" authorId="0" shapeId="0" xr:uid="{00000000-0006-0000-0200-00002A000000}">
      <text>
        <r>
          <rPr>
            <b/>
            <sz val="9"/>
            <color indexed="81"/>
            <rFont val="Tahoma"/>
            <family val="2"/>
          </rPr>
          <t>Enter the rate at which the expense is being occurred at. Amounts entered will be carried out to (4) decimal places.</t>
        </r>
      </text>
    </comment>
    <comment ref="C81" authorId="0" shapeId="0" xr:uid="{00000000-0006-0000-0200-00002B000000}">
      <text>
        <r>
          <rPr>
            <b/>
            <sz val="9"/>
            <color indexed="81"/>
            <rFont val="Tahoma"/>
            <family val="2"/>
          </rPr>
          <t>Enter the quantity purchased of the listed item. If the item being charged is rent, enter the quantity of months or units of times that will be expensed. If a line item such as Example B is being prorated, entered the percentage of how it will be prorated as a decimal. Quantities entered will be carried out to (2) decimal places.</t>
        </r>
      </text>
    </comment>
    <comment ref="D81" authorId="0" shapeId="0" xr:uid="{00000000-0006-0000-0200-00002C000000}">
      <text>
        <r>
          <rPr>
            <b/>
            <sz val="9"/>
            <color indexed="81"/>
            <rFont val="Tahoma"/>
            <family val="2"/>
          </rPr>
          <t>Provide a description of the item and the reasoning for purchase. If needed, provide a breakdown of how expenses are to be calculated.</t>
        </r>
        <r>
          <rPr>
            <sz val="9"/>
            <color indexed="81"/>
            <rFont val="Tahoma"/>
            <family val="2"/>
          </rPr>
          <t xml:space="preserve">
</t>
        </r>
      </text>
    </comment>
    <comment ref="F81" authorId="0" shapeId="0" xr:uid="{00000000-0006-0000-0200-00002D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List>
</comments>
</file>

<file path=xl/sharedStrings.xml><?xml version="1.0" encoding="utf-8"?>
<sst xmlns="http://schemas.openxmlformats.org/spreadsheetml/2006/main" count="127" uniqueCount="77">
  <si>
    <t>Employee Name</t>
  </si>
  <si>
    <t>Description</t>
  </si>
  <si>
    <t>Rate</t>
  </si>
  <si>
    <t>Quantity</t>
  </si>
  <si>
    <t>Item/Company</t>
  </si>
  <si>
    <t xml:space="preserve">Executive Office of Public Safety and Security </t>
  </si>
  <si>
    <t>Office of Grants and Research</t>
  </si>
  <si>
    <t xml:space="preserve">Installation of database and training; $45 per hour x 210 hours </t>
  </si>
  <si>
    <t>Pay Rate</t>
  </si>
  <si>
    <t>1 lot of office supplies (pens, staples, paperclips), $75/lot</t>
  </si>
  <si>
    <t>Wages Applied to Fringe</t>
  </si>
  <si>
    <r>
      <rPr>
        <b/>
        <sz val="12"/>
        <rFont val="Calibri"/>
        <family val="2"/>
        <scheme val="minor"/>
      </rPr>
      <t xml:space="preserve">Example: </t>
    </r>
    <r>
      <rPr>
        <sz val="12"/>
        <rFont val="Calibri"/>
        <family val="2"/>
        <scheme val="minor"/>
      </rPr>
      <t>Sue Smith</t>
    </r>
  </si>
  <si>
    <r>
      <rPr>
        <b/>
        <sz val="12"/>
        <rFont val="Calibri"/>
        <family val="2"/>
        <scheme val="minor"/>
      </rPr>
      <t xml:space="preserve">Example: </t>
    </r>
    <r>
      <rPr>
        <sz val="12"/>
        <rFont val="Calibri"/>
        <family val="2"/>
        <scheme val="minor"/>
      </rPr>
      <t>Tracey Thomas</t>
    </r>
  </si>
  <si>
    <r>
      <rPr>
        <b/>
        <sz val="12"/>
        <rFont val="Calibri"/>
        <family val="2"/>
        <scheme val="minor"/>
      </rPr>
      <t>Example:</t>
    </r>
    <r>
      <rPr>
        <sz val="12"/>
        <rFont val="Calibri"/>
        <family val="2"/>
        <scheme val="minor"/>
      </rPr>
      <t xml:space="preserve"> Sue Smith</t>
    </r>
  </si>
  <si>
    <r>
      <rPr>
        <b/>
        <sz val="12"/>
        <rFont val="Calibri"/>
        <family val="2"/>
        <scheme val="minor"/>
      </rPr>
      <t>Example:</t>
    </r>
    <r>
      <rPr>
        <sz val="12"/>
        <rFont val="Calibri"/>
        <family val="2"/>
        <scheme val="minor"/>
      </rPr>
      <t xml:space="preserve"> Tracey Thomas </t>
    </r>
  </si>
  <si>
    <r>
      <rPr>
        <b/>
        <sz val="12"/>
        <rFont val="Calibri"/>
        <family val="2"/>
        <scheme val="minor"/>
      </rPr>
      <t>Example:</t>
    </r>
    <r>
      <rPr>
        <sz val="12"/>
        <rFont val="Calibri"/>
        <family val="2"/>
        <scheme val="minor"/>
      </rPr>
      <t xml:space="preserve"> JJ Counseling</t>
    </r>
  </si>
  <si>
    <r>
      <rPr>
        <b/>
        <sz val="12"/>
        <rFont val="Calibri"/>
        <family val="2"/>
        <scheme val="minor"/>
      </rPr>
      <t xml:space="preserve">Example: </t>
    </r>
    <r>
      <rPr>
        <sz val="12"/>
        <rFont val="Calibri"/>
        <family val="2"/>
        <scheme val="minor"/>
      </rPr>
      <t>B &amp; B Tech Support</t>
    </r>
  </si>
  <si>
    <r>
      <rPr>
        <b/>
        <sz val="12"/>
        <rFont val="Calibri"/>
        <family val="2"/>
        <scheme val="minor"/>
      </rPr>
      <t>Example:</t>
    </r>
    <r>
      <rPr>
        <sz val="12"/>
        <rFont val="Calibri"/>
        <family val="2"/>
        <scheme val="minor"/>
      </rPr>
      <t xml:space="preserve"> Tracey Thomas</t>
    </r>
  </si>
  <si>
    <r>
      <rPr>
        <b/>
        <sz val="12"/>
        <rFont val="Calibri"/>
        <family val="2"/>
        <scheme val="minor"/>
      </rPr>
      <t xml:space="preserve">Example: </t>
    </r>
    <r>
      <rPr>
        <sz val="12"/>
        <rFont val="Calibri"/>
        <family val="2"/>
        <scheme val="minor"/>
      </rPr>
      <t>Laptop</t>
    </r>
  </si>
  <si>
    <r>
      <rPr>
        <b/>
        <sz val="12"/>
        <rFont val="Calibri"/>
        <family val="2"/>
        <scheme val="minor"/>
      </rPr>
      <t>Example:</t>
    </r>
    <r>
      <rPr>
        <sz val="12"/>
        <rFont val="Calibri"/>
        <family val="2"/>
        <scheme val="minor"/>
      </rPr>
      <t xml:space="preserve"> Computer Keyboard</t>
    </r>
  </si>
  <si>
    <r>
      <rPr>
        <b/>
        <sz val="12"/>
        <rFont val="Calibri"/>
        <family val="2"/>
        <scheme val="minor"/>
      </rPr>
      <t>Example:</t>
    </r>
    <r>
      <rPr>
        <sz val="12"/>
        <rFont val="Calibri"/>
        <family val="2"/>
        <scheme val="minor"/>
      </rPr>
      <t xml:space="preserve"> Copy Paper</t>
    </r>
  </si>
  <si>
    <r>
      <rPr>
        <b/>
        <sz val="12"/>
        <rFont val="Calibri"/>
        <family val="2"/>
        <scheme val="minor"/>
      </rPr>
      <t xml:space="preserve">Example: </t>
    </r>
    <r>
      <rPr>
        <sz val="12"/>
        <rFont val="Calibri"/>
        <family val="2"/>
        <scheme val="minor"/>
      </rPr>
      <t>ABC Office Supply</t>
    </r>
  </si>
  <si>
    <r>
      <rPr>
        <b/>
        <sz val="12"/>
        <rFont val="Calibri"/>
        <family val="2"/>
        <scheme val="minor"/>
      </rPr>
      <t>Example:</t>
    </r>
    <r>
      <rPr>
        <sz val="12"/>
        <rFont val="Calibri"/>
        <family val="2"/>
        <scheme val="minor"/>
      </rPr>
      <t xml:space="preserve"> Telephone</t>
    </r>
  </si>
  <si>
    <r>
      <rPr>
        <b/>
        <sz val="12"/>
        <rFont val="Calibri"/>
        <family val="2"/>
        <scheme val="minor"/>
      </rPr>
      <t>Example:</t>
    </r>
    <r>
      <rPr>
        <sz val="12"/>
        <rFont val="Calibri"/>
        <family val="2"/>
        <scheme val="minor"/>
      </rPr>
      <t xml:space="preserve"> Heat</t>
    </r>
  </si>
  <si>
    <r>
      <rPr>
        <b/>
        <sz val="16"/>
        <color theme="0"/>
        <rFont val="Calibri"/>
        <family val="2"/>
        <scheme val="minor"/>
      </rPr>
      <t>OTHER</t>
    </r>
    <r>
      <rPr>
        <b/>
        <sz val="12"/>
        <color theme="0"/>
        <rFont val="Calibri"/>
        <family val="2"/>
        <scheme val="minor"/>
      </rPr>
      <t>:</t>
    </r>
    <r>
      <rPr>
        <b/>
        <i/>
        <sz val="12"/>
        <color theme="0"/>
        <rFont val="Calibri"/>
        <family val="2"/>
        <scheme val="minor"/>
      </rPr>
      <t xml:space="preserve"> </t>
    </r>
    <r>
      <rPr>
        <b/>
        <sz val="12"/>
        <color theme="0"/>
        <rFont val="Calibri"/>
        <family val="2"/>
        <scheme val="minor"/>
      </rPr>
      <t xml:space="preserve">List the purchases for other expenses not applicable in the aforementioned that were incurred due to this program implementation (e.g., telephone costs, training material costs). Click the "Add Other" button to add a new record. To delete an unwanted record, click into the cell that you want to delete, and click the "Delete Row" button. </t>
    </r>
  </si>
  <si>
    <t>Expenses Applied to Indirect Rate</t>
  </si>
  <si>
    <t>Equipment</t>
  </si>
  <si>
    <t xml:space="preserve">Description </t>
  </si>
  <si>
    <t>Contractors/Consultants Name</t>
  </si>
  <si>
    <t>Cost</t>
  </si>
  <si>
    <t>Supplies/Company</t>
  </si>
  <si>
    <t>Subtotal(s):</t>
  </si>
  <si>
    <t>Total Expenditures</t>
  </si>
  <si>
    <t>Cash Expenditures</t>
  </si>
  <si>
    <t>Match Expenditures</t>
  </si>
  <si>
    <t>Grand Total(s):</t>
  </si>
  <si>
    <t>Counseling of domestic violence survivors; $200 per day x 24 days. Submitting reimbursement for $2,800.</t>
  </si>
  <si>
    <t>Contract Fringe Rate</t>
  </si>
  <si>
    <t>Contract Indirect Rate</t>
  </si>
  <si>
    <r>
      <rPr>
        <b/>
        <sz val="16"/>
        <color theme="0"/>
        <rFont val="Calibri"/>
        <family val="2"/>
        <scheme val="minor"/>
      </rPr>
      <t>INDIRECT COSTS</t>
    </r>
    <r>
      <rPr>
        <b/>
        <sz val="12"/>
        <color theme="0"/>
        <rFont val="Calibri"/>
        <family val="2"/>
        <scheme val="minor"/>
      </rPr>
      <t>:</t>
    </r>
    <r>
      <rPr>
        <b/>
        <i/>
        <sz val="12"/>
        <color theme="0"/>
        <rFont val="Calibri"/>
        <family val="2"/>
        <scheme val="minor"/>
      </rPr>
      <t xml:space="preserve"> </t>
    </r>
    <r>
      <rPr>
        <b/>
        <sz val="12"/>
        <color theme="0"/>
        <rFont val="Calibri"/>
        <family val="2"/>
        <scheme val="minor"/>
      </rPr>
      <t xml:space="preserve">Applicants that want to charge indirect costs through the use of an indirect cost rate may use a federally approved indirect cost rate agreement. A copy of the currently signed agreement must have been submitted with the application. Applicants that have never received a federally approved indirect cost rate may elect to charge a de minimis rate of 10% of modified total direct costs. If the applicant’s accounting system permits, indirect costs may instead be allocated in the budget, including the category “other” if the costs being identified do not fit into one of the direct cost categories. Click the "Add Indirect" button to add a new record. To delete an unwanted record, click into the cell that you want to delete, and click the "Delete Row" button. </t>
    </r>
  </si>
  <si>
    <t xml:space="preserve">Per the fringe rate agreement, find the applicable cost categories to apply fringe to. In this example, the applicable cost category is "Personnel." Take Sue Smith's total wages reported on this worksheet under the "Personnel" section and multiply by the federally approved fringe rate or the fringe rate that was proposed and approved by OGR in the application process. ($7,046.25 * 21%). Match expenditures should be in relation to the match in the applicable category. </t>
  </si>
  <si>
    <t xml:space="preserve">$1730.77 per pay period x 6 pay periods. Reporting $5,000 match for T. Thomas expenses. </t>
  </si>
  <si>
    <r>
      <rPr>
        <b/>
        <sz val="16"/>
        <color theme="0"/>
        <rFont val="Calibri"/>
        <family val="2"/>
        <scheme val="minor"/>
      </rPr>
      <t>FRINGE AND PAYROLL TAX</t>
    </r>
    <r>
      <rPr>
        <b/>
        <sz val="12"/>
        <color theme="0"/>
        <rFont val="Calibri"/>
        <family val="2"/>
        <scheme val="minor"/>
      </rPr>
      <t>:</t>
    </r>
    <r>
      <rPr>
        <b/>
        <i/>
        <sz val="12"/>
        <color theme="0"/>
        <rFont val="Calibri"/>
        <family val="2"/>
        <scheme val="minor"/>
      </rPr>
      <t xml:space="preserve"> </t>
    </r>
    <r>
      <rPr>
        <b/>
        <sz val="12"/>
        <color theme="0"/>
        <rFont val="Calibri"/>
        <family val="2"/>
        <scheme val="minor"/>
      </rPr>
      <t xml:space="preserve">Eligible costs include the employer share of the following: life insurance, health insurance, social security costs, pension costs, unemployment insurance costs, workers compensation insurance, payroll taxes, FMLA. Cost amounts for direct fringe benefits can be either actual costs or rates per employee calculated by the fiscal or human resource unit in your organization (rate computations must be included). A copy of the approved rate agreement should be included with the application response. This can be either a federally approved fringe rate or a breakout of what rates are being charged per eligible cost. Click the "Add Fringe" button to add a new record. To delete an unwanted record, click into the cell that you want to delete, and click the "Delete Row" button. </t>
    </r>
  </si>
  <si>
    <t>Cost Categories</t>
  </si>
  <si>
    <t>Equipment Costs</t>
  </si>
  <si>
    <t>Indirect Costs</t>
  </si>
  <si>
    <t xml:space="preserve">Name of Applicant Organization </t>
  </si>
  <si>
    <t>FFY 2022 Traffic Safety Grant Program for State Government Agencies</t>
  </si>
  <si>
    <t>Budget Worksheet</t>
  </si>
  <si>
    <t xml:space="preserve">Subtotals reported on this form will auto-populate on the Budget Summary Sheet. Please take a moment to review that all numbers are correct on both sheets. </t>
  </si>
  <si>
    <r>
      <rPr>
        <b/>
        <sz val="16"/>
        <color theme="0"/>
        <rFont val="Calibri"/>
        <family val="2"/>
        <scheme val="minor"/>
      </rPr>
      <t>TRAVEL</t>
    </r>
    <r>
      <rPr>
        <b/>
        <sz val="12"/>
        <color theme="0"/>
        <rFont val="Calibri"/>
        <family val="2"/>
        <scheme val="minor"/>
      </rPr>
      <t xml:space="preserve">: This must be travel directly related to the purpose of the grant. In-state travel costs associated with the grant shall include mileage rates not in excess of $0.45 per mile, as well as the actual costs of tolls and parking. No grant funds may be spent for out of state conference fees, out of state travel or out of state lodging without prior written approval from OGR. Click the "Add Travel" button to add a new record. To delete an unwanted record, click into the cell that you want to delete, and click the "Delete Row" button. </t>
    </r>
  </si>
  <si>
    <r>
      <rPr>
        <b/>
        <sz val="16"/>
        <color theme="0"/>
        <rFont val="Calibri"/>
        <family val="2"/>
        <scheme val="minor"/>
      </rPr>
      <t>CONTRACTORS/CONSULTANTS</t>
    </r>
    <r>
      <rPr>
        <b/>
        <sz val="12"/>
        <color theme="0"/>
        <rFont val="Calibri"/>
        <family val="2"/>
        <scheme val="minor"/>
      </rPr>
      <t>: List each subcontractor and/or consultant along with their rate. The maximum rate for consultants is $650 for an eight-hour day or $81.25 per hour (excluding travel and subsistence costs).  Any request for compensation over $650 per day hour day or $81.25 per hour requires prior written approval by OGR.  This rate is the exception not the rule.</t>
    </r>
    <r>
      <rPr>
        <b/>
        <sz val="14"/>
        <color theme="1"/>
        <rFont val="Calibri"/>
        <family val="2"/>
        <scheme val="minor"/>
      </rPr>
      <t xml:space="preserve"> </t>
    </r>
    <r>
      <rPr>
        <b/>
        <sz val="12"/>
        <color theme="0"/>
        <rFont val="Calibri"/>
        <family val="2"/>
        <scheme val="minor"/>
      </rPr>
      <t xml:space="preserve">Click the "Add C/C" button to add a new record. To delete an unwanted record, click into the cell that you want to delete, and click the "Delete Row" button. </t>
    </r>
  </si>
  <si>
    <r>
      <rPr>
        <b/>
        <sz val="16"/>
        <color theme="0"/>
        <rFont val="Calibri"/>
        <family val="2"/>
        <scheme val="minor"/>
      </rPr>
      <t>SUPPLIES</t>
    </r>
    <r>
      <rPr>
        <b/>
        <sz val="12"/>
        <color theme="0"/>
        <rFont val="Calibri"/>
        <family val="2"/>
        <scheme val="minor"/>
      </rPr>
      <t>:</t>
    </r>
    <r>
      <rPr>
        <b/>
        <i/>
        <sz val="12"/>
        <color theme="0"/>
        <rFont val="Calibri"/>
        <family val="2"/>
        <scheme val="minor"/>
      </rPr>
      <t xml:space="preserve"> </t>
    </r>
    <r>
      <rPr>
        <b/>
        <sz val="12"/>
        <color theme="0"/>
        <rFont val="Calibri"/>
        <family val="2"/>
        <scheme val="minor"/>
      </rPr>
      <t>List the purchases of supplies required for program (pens, pencils, postage, training materials, copying paper, and other expendable items such as books, ink, etc.). Click the "Add Supplies" button to add a new record. To delete an unwanted record, click into the cell that you want to delete, and click the "Delete Row" button.</t>
    </r>
  </si>
  <si>
    <t>Federal Costs</t>
  </si>
  <si>
    <t>Match Costs</t>
  </si>
  <si>
    <t>Attachment B - Budget Worksheets</t>
  </si>
  <si>
    <t>Personnel Costs</t>
  </si>
  <si>
    <t>Fringe Benefit Costs</t>
  </si>
  <si>
    <t>Consultants/Contractors Costs</t>
  </si>
  <si>
    <t>Travel Costs</t>
  </si>
  <si>
    <t>Supplies Costs</t>
  </si>
  <si>
    <t>Other Costs</t>
  </si>
  <si>
    <t>Total Costs</t>
  </si>
  <si>
    <r>
      <rPr>
        <b/>
        <sz val="16"/>
        <color theme="0"/>
        <rFont val="Calibri"/>
        <family val="2"/>
        <scheme val="minor"/>
      </rPr>
      <t>PERSONNEL</t>
    </r>
    <r>
      <rPr>
        <b/>
        <sz val="12"/>
        <color theme="0"/>
        <rFont val="Calibri"/>
        <family val="2"/>
        <scheme val="minor"/>
      </rPr>
      <t xml:space="preserve">: Full or part-time regular salaried employees working on the grant. At a minimum, reporting will need to detail employee name, amount of time projected to be spent working on the grant, and the pay rate. Provide a brief description to show how the calculation was reached. Overtime costs apply as well in this category. Allowable overtime costs must be consistent with: 1. </t>
    </r>
    <r>
      <rPr>
        <b/>
        <u/>
        <sz val="12"/>
        <color theme="0"/>
        <rFont val="Calibri"/>
        <family val="2"/>
        <scheme val="minor"/>
      </rPr>
      <t>Title 2 CFR Part 200</t>
    </r>
    <r>
      <rPr>
        <b/>
        <sz val="12"/>
        <color theme="0"/>
        <rFont val="Calibri"/>
        <family val="2"/>
        <scheme val="minor"/>
      </rPr>
      <t xml:space="preserve">, 2. NHTSA rules and regulations; 3. OGR, local, and state policies. State and local first responders eligible through their department for </t>
    </r>
    <r>
      <rPr>
        <b/>
        <u/>
        <sz val="12"/>
        <color theme="0"/>
        <rFont val="Calibri"/>
        <family val="2"/>
        <scheme val="minor"/>
      </rPr>
      <t>backfill and/or overtime costs</t>
    </r>
    <r>
      <rPr>
        <sz val="12"/>
        <color theme="0"/>
        <rFont val="Calibri"/>
        <family val="2"/>
        <scheme val="minor"/>
      </rPr>
      <t xml:space="preserve"> </t>
    </r>
    <r>
      <rPr>
        <b/>
        <sz val="12"/>
        <color theme="0"/>
        <rFont val="Calibri"/>
        <family val="2"/>
        <scheme val="minor"/>
      </rPr>
      <t xml:space="preserve">(and pre-approved by OGR) may be reimbursed for backfill and/or overtime costs related to grant-funded activities ONLY. Hours being charged against a federal grant award provided by OGR may only seek reimbursement for actual hours worked regardless of union contract rules. For example, an officer working (1) hour of overtime on a federally funded project awarded by OGR is prohibited from charging the grant award for (4) hours of overtime due to a union contract. A department that must allow for this will need to cover the remaining (3) hours of overtime from their own state or local budget.  Departments found violating this policy will be subject to immediate termination of a grant award and must return all misspent funds to OGR. Click the "Add Personnel" button to add a new record. To delete an unwanted record, click into the cell that you want to delete, and click the "Delete Row" button. </t>
    </r>
  </si>
  <si>
    <t xml:space="preserve">Per the fringe rate agreement, find the applicable cost categories to apply fringe to. In this example, the applicable cost category is "Personnel." Take Tracey Thomas' total wages reported on this worksheet under the "Personnel" section and multiply by the breakout of what rates are being charged per eligible cost. (7.5% - health insurance, 2% - life insurance, .5% - workers compensation). </t>
  </si>
  <si>
    <r>
      <t xml:space="preserve">The federally approved rate of "18%" times allowable expenses per contract. If allowable expenses are all categories, take the sum of all categories and multiply by the federally approved rate. If allowable expenses are only Personnel and Fringe like in this example, take the approved rate and multiply by the sum of Personnel and Fringe total costs associated with Sue Smith.      </t>
    </r>
    <r>
      <rPr>
        <sz val="11.5"/>
        <rFont val="Calibri"/>
        <family val="2"/>
        <scheme val="minor"/>
      </rPr>
      <t xml:space="preserve">(18% * (7046.25 + 1479.71)). </t>
    </r>
  </si>
  <si>
    <r>
      <t xml:space="preserve">The federally approved rate of "18%" times allowable expenses per contract. If allowable expenses are all categories, take the sum of all categories and multiply by the federally approved rate. If allowable expenses are only Personnel and Fringe like in this example, take the approved rate and multiply by the sum of Personnel and Fringe total costs associated with Tracey Thomas.      </t>
    </r>
    <r>
      <rPr>
        <sz val="11.5"/>
        <rFont val="Calibri"/>
        <family val="2"/>
        <scheme val="minor"/>
      </rPr>
      <t xml:space="preserve">(18% * (10,384.62 + 1,038.46)). </t>
    </r>
  </si>
  <si>
    <t>Travel related to grant; $0.45/mile x 500 miles</t>
  </si>
  <si>
    <t xml:space="preserve">Gas reimbursement related to grant. </t>
  </si>
  <si>
    <t>Replacement keyboard, IBM part #872021. (3) keyboards at $50/each</t>
  </si>
  <si>
    <t>(1) Dell 1000 Laptop at $1,200.00.</t>
  </si>
  <si>
    <t xml:space="preserve">$50.00/box, 4 boxes. </t>
  </si>
  <si>
    <t>Verizon: January-June at $65 per month</t>
  </si>
  <si>
    <t>Projected total bill for office during grant period is $6,000.00; this program is 1/4 of office space</t>
  </si>
  <si>
    <r>
      <rPr>
        <b/>
        <sz val="16"/>
        <color theme="0"/>
        <rFont val="Calibri"/>
        <family val="2"/>
        <scheme val="minor"/>
      </rPr>
      <t>EQUIPMENT</t>
    </r>
    <r>
      <rPr>
        <b/>
        <sz val="12"/>
        <color theme="0"/>
        <rFont val="Calibri"/>
        <family val="2"/>
        <scheme val="minor"/>
      </rPr>
      <t>:</t>
    </r>
    <r>
      <rPr>
        <b/>
        <i/>
        <sz val="12"/>
        <color theme="0"/>
        <rFont val="Calibri"/>
        <family val="2"/>
        <scheme val="minor"/>
      </rPr>
      <t xml:space="preserve"> </t>
    </r>
    <r>
      <rPr>
        <b/>
        <sz val="12"/>
        <color theme="0"/>
        <rFont val="Calibri"/>
        <family val="2"/>
        <scheme val="minor"/>
      </rPr>
      <t xml:space="preserve">List the purchases of tangible non-expendable personal property having a useful life of more than one year. Equipment must be directly related to the program implementation. Any proposed equipment purchases (including software-related expenses) and the costs to put these assets to use (i.e., delivery, installation, etc.) must be included in the agency's application and budget. An agency must prove the need within the application for any equipment items being requested and describe how the equipment will be used to benefit the overall grant program. Agencies must also provide information regarding their current inventory for these equipment items to justify such need further. Purchases of $5,000 or over will require separate NHTSA approval and must align with the Buy America Act, 49 USC 5323(j). More information on this act can be found in Addendum 5 of OGR's General Subrecipient Grant Conditions. Please see the AGF for more specific Equipment guidelines. Click the "Add Equipment" button to add a new record. To delete an unwanted record, click into the cell that you want to delete, and click the "Delete Row" button. </t>
    </r>
  </si>
  <si>
    <t>Employee is projected to work a total of 300 hours during the grant at $23.4875/hr.</t>
  </si>
  <si>
    <t>Non-EOPSS state agency subrecipients must provide a minimum of 20% match of the total project cost (e.g., if the total project is $100,000, OGR will provide up to $80,000 and the state agency must provide at least $20,000 match). Match may be (state, not federal) funding directly provided by the subrecipient for the project and/or (state, not federal) resources provided by the subrecipient that directly benefit the project. The match must be: 1. An allowable expense(s) per the AGF, 2. Incurred during the same period as the project; 3. Auditable and documentable expenditures. The source and amount of match must be detailed in the applicant's application (Section #12) and reported monthly, along with project expenditures, to OGR. The match expenses may not be utilized as match for any other federally funded project. For more information on what constitutes match, please review 2 CFR Part 200.306 (Cost sharing or matching).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</si>
</sst>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quot;$&quot;* #,##0.00_);_(&quot;$&quot;* \(#,##0.00\);_(&quot;$&quot;* &quot;-&quot;????_);_(@_)"/>
  </numFmts>
  <fonts count="37" x14ac:knownFonts="1">
    <font>
      <sz val="10"/>
      <name val="Times New Roman"/>
    </font>
    <font>
      <sz val="11"/>
      <color theme="1"/>
      <name val="Calibri"/>
      <family val="2"/>
      <scheme val="minor"/>
    </font>
    <font>
      <sz val="10"/>
      <name val="Times New Roman"/>
      <family val="1"/>
    </font>
    <font>
      <b/>
      <sz val="14"/>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scheme val="minor"/>
    </font>
    <font>
      <i/>
      <sz val="11"/>
      <name val="Calibri"/>
      <family val="2"/>
      <scheme val="minor"/>
    </font>
    <font>
      <b/>
      <i/>
      <sz val="12"/>
      <color rgb="FFFF0000"/>
      <name val="Calibri"/>
      <family val="2"/>
      <scheme val="minor"/>
    </font>
    <font>
      <sz val="12"/>
      <name val="Calibri"/>
      <family val="2"/>
      <scheme val="minor"/>
    </font>
    <font>
      <b/>
      <sz val="12"/>
      <color theme="0"/>
      <name val="Calibri"/>
      <family val="2"/>
      <scheme val="minor"/>
    </font>
    <font>
      <b/>
      <i/>
      <sz val="12"/>
      <color theme="0"/>
      <name val="Calibri"/>
      <family val="2"/>
      <scheme val="minor"/>
    </font>
    <font>
      <b/>
      <sz val="12.5"/>
      <name val="Calibri"/>
      <family val="2"/>
      <scheme val="minor"/>
    </font>
    <font>
      <b/>
      <i/>
      <sz val="10"/>
      <color rgb="FFFF0000"/>
      <name val="Calibri"/>
      <family val="2"/>
      <scheme val="minor"/>
    </font>
    <font>
      <b/>
      <sz val="12"/>
      <color rgb="FF000000"/>
      <name val="Times New Roman"/>
      <family val="1"/>
    </font>
    <font>
      <b/>
      <sz val="11"/>
      <color rgb="FF000000"/>
      <name val="Times New Roman"/>
      <family val="1"/>
    </font>
    <font>
      <b/>
      <sz val="16"/>
      <color theme="0"/>
      <name val="Calibri"/>
      <family val="2"/>
      <scheme val="minor"/>
    </font>
    <font>
      <sz val="12"/>
      <name val="Times New Roman"/>
      <family val="1"/>
    </font>
    <font>
      <sz val="12"/>
      <name val="Calibri"/>
      <family val="2"/>
    </font>
    <font>
      <b/>
      <sz val="12"/>
      <name val="Calibri"/>
      <family val="2"/>
    </font>
    <font>
      <b/>
      <sz val="20"/>
      <color rgb="FF000000"/>
      <name val="Times New Roman"/>
      <family val="1"/>
    </font>
    <font>
      <sz val="11.5"/>
      <name val="Calibri"/>
      <family val="2"/>
      <scheme val="minor"/>
    </font>
    <font>
      <b/>
      <sz val="18"/>
      <name val="Calibri"/>
      <family val="2"/>
      <scheme val="minor"/>
    </font>
    <font>
      <sz val="9"/>
      <color indexed="81"/>
      <name val="Tahoma"/>
      <family val="2"/>
    </font>
    <font>
      <b/>
      <sz val="9"/>
      <color indexed="81"/>
      <name val="Tahoma"/>
      <family val="2"/>
    </font>
    <font>
      <b/>
      <sz val="14"/>
      <color theme="1"/>
      <name val="Calibri"/>
      <family val="2"/>
      <scheme val="minor"/>
    </font>
    <font>
      <b/>
      <sz val="14"/>
      <color theme="0"/>
      <name val="Calibri"/>
      <family val="2"/>
      <scheme val="minor"/>
    </font>
    <font>
      <sz val="18"/>
      <name val="Calibri"/>
      <family val="2"/>
      <scheme val="minor"/>
    </font>
    <font>
      <sz val="10"/>
      <name val="Arial"/>
      <family val="2"/>
    </font>
    <font>
      <b/>
      <sz val="16"/>
      <name val="Calibri"/>
      <family val="2"/>
      <scheme val="minor"/>
    </font>
    <font>
      <sz val="16"/>
      <name val="Calibri"/>
      <family val="2"/>
      <scheme val="minor"/>
    </font>
    <font>
      <sz val="14"/>
      <name val="Calibri"/>
      <family val="2"/>
      <scheme val="minor"/>
    </font>
    <font>
      <b/>
      <sz val="10"/>
      <name val="Calibri"/>
      <family val="2"/>
      <scheme val="minor"/>
    </font>
    <font>
      <b/>
      <u/>
      <sz val="12"/>
      <color theme="0"/>
      <name val="Calibri"/>
      <family val="2"/>
      <scheme val="minor"/>
    </font>
    <font>
      <sz val="12"/>
      <color theme="0"/>
      <name val="Calibri"/>
      <family val="2"/>
      <scheme val="minor"/>
    </font>
    <font>
      <b/>
      <i/>
      <sz val="14"/>
      <color rgb="FFFF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9" fillId="0" borderId="0"/>
    <xf numFmtId="43" fontId="29" fillId="0" borderId="0" applyFont="0" applyFill="0" applyBorder="0" applyAlignment="0" applyProtection="0"/>
  </cellStyleXfs>
  <cellXfs count="105">
    <xf numFmtId="0" fontId="0" fillId="0" borderId="0" xfId="0"/>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center" vertical="top"/>
    </xf>
    <xf numFmtId="164" fontId="4" fillId="0" borderId="0" xfId="1" applyNumberFormat="1" applyFont="1" applyFill="1" applyBorder="1" applyAlignment="1" applyProtection="1">
      <alignment horizontal="right" vertical="top" wrapText="1"/>
    </xf>
    <xf numFmtId="0" fontId="5"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44" fontId="4" fillId="0" borderId="0" xfId="1" applyNumberFormat="1" applyFont="1" applyFill="1" applyBorder="1" applyAlignment="1" applyProtection="1">
      <alignment horizontal="right" vertical="top" wrapText="1"/>
    </xf>
    <xf numFmtId="164" fontId="7" fillId="0" borderId="0" xfId="0" applyNumberFormat="1" applyFont="1" applyFill="1" applyBorder="1" applyAlignment="1" applyProtection="1">
      <alignment horizontal="right" vertical="top"/>
    </xf>
    <xf numFmtId="165" fontId="11" fillId="4" borderId="1" xfId="1" applyNumberFormat="1"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0" fillId="0" borderId="0" xfId="0" applyProtection="1"/>
    <xf numFmtId="0" fontId="0" fillId="0" borderId="0" xfId="0" applyAlignment="1" applyProtection="1">
      <alignment wrapText="1"/>
    </xf>
    <xf numFmtId="165" fontId="11" fillId="4" borderId="5" xfId="0" applyNumberFormat="1" applyFont="1" applyFill="1" applyBorder="1" applyAlignment="1" applyProtection="1">
      <alignment horizontal="center" vertical="center"/>
    </xf>
    <xf numFmtId="165" fontId="11" fillId="4" borderId="1" xfId="0" applyNumberFormat="1" applyFont="1" applyFill="1" applyBorder="1" applyAlignment="1" applyProtection="1">
      <alignment horizontal="center" vertical="center"/>
    </xf>
    <xf numFmtId="165" fontId="11" fillId="4" borderId="7" xfId="0" applyNumberFormat="1" applyFont="1" applyFill="1" applyBorder="1" applyAlignment="1" applyProtection="1">
      <alignment horizontal="center" vertical="center"/>
    </xf>
    <xf numFmtId="165" fontId="11" fillId="4" borderId="1" xfId="0" applyNumberFormat="1" applyFont="1" applyFill="1" applyBorder="1" applyAlignment="1" applyProtection="1">
      <alignment vertical="center"/>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alignment horizontal="center" vertical="top" wrapText="1"/>
    </xf>
    <xf numFmtId="0" fontId="0" fillId="0" borderId="0" xfId="0" applyAlignment="1" applyProtection="1"/>
    <xf numFmtId="0" fontId="0" fillId="0" borderId="0" xfId="0" applyAlignment="1" applyProtection="1">
      <alignment horizontal="centerContinuous" wrapText="1"/>
    </xf>
    <xf numFmtId="0" fontId="4" fillId="0" borderId="7" xfId="0" applyFont="1" applyFill="1" applyBorder="1" applyAlignment="1" applyProtection="1">
      <alignment horizontal="center" vertical="center" wrapText="1"/>
    </xf>
    <xf numFmtId="43" fontId="4" fillId="0" borderId="7" xfId="1" applyFont="1" applyFill="1" applyBorder="1" applyAlignment="1" applyProtection="1">
      <alignment horizontal="center" vertical="center" wrapText="1"/>
    </xf>
    <xf numFmtId="0" fontId="10" fillId="2" borderId="7" xfId="0" applyFont="1" applyFill="1" applyBorder="1" applyAlignment="1" applyProtection="1">
      <alignment horizontal="left" vertical="center" wrapText="1"/>
    </xf>
    <xf numFmtId="164" fontId="10" fillId="2" borderId="7" xfId="1" applyNumberFormat="1" applyFont="1" applyFill="1" applyBorder="1" applyAlignment="1" applyProtection="1">
      <alignment horizontal="center" vertical="center" wrapText="1"/>
    </xf>
    <xf numFmtId="2" fontId="10" fillId="2" borderId="7" xfId="0" applyNumberFormat="1" applyFont="1" applyFill="1" applyBorder="1" applyAlignment="1" applyProtection="1">
      <alignment horizontal="center" vertical="center" wrapText="1"/>
    </xf>
    <xf numFmtId="165" fontId="10" fillId="2" borderId="7" xfId="0" applyNumberFormat="1" applyFont="1" applyFill="1" applyBorder="1" applyAlignment="1" applyProtection="1">
      <alignment vertical="center" wrapText="1"/>
    </xf>
    <xf numFmtId="0" fontId="18" fillId="0" borderId="0" xfId="0" applyFont="1" applyProtection="1"/>
    <xf numFmtId="0" fontId="19" fillId="0" borderId="7" xfId="0" applyFont="1" applyBorder="1" applyAlignment="1" applyProtection="1">
      <alignment horizontal="left" vertical="center" wrapText="1"/>
      <protection locked="0"/>
    </xf>
    <xf numFmtId="164" fontId="19" fillId="0" borderId="7" xfId="1" applyNumberFormat="1" applyFont="1" applyFill="1" applyBorder="1" applyAlignment="1" applyProtection="1">
      <alignment horizontal="center" vertical="center" wrapText="1"/>
      <protection locked="0"/>
    </xf>
    <xf numFmtId="2" fontId="19" fillId="0" borderId="7" xfId="0" applyNumberFormat="1" applyFont="1" applyFill="1" applyBorder="1" applyAlignment="1" applyProtection="1">
      <alignment horizontal="center" vertical="center" wrapText="1"/>
      <protection locked="0"/>
    </xf>
    <xf numFmtId="0" fontId="18" fillId="0" borderId="0" xfId="0" applyFont="1" applyAlignment="1" applyProtection="1">
      <alignment wrapText="1"/>
    </xf>
    <xf numFmtId="165" fontId="10" fillId="2" borderId="7" xfId="0" applyNumberFormat="1" applyFont="1" applyFill="1" applyBorder="1" applyAlignment="1" applyProtection="1">
      <alignment horizontal="center" vertical="center" wrapText="1"/>
    </xf>
    <xf numFmtId="44" fontId="10" fillId="2" borderId="7" xfId="2" applyFont="1" applyFill="1" applyBorder="1" applyAlignment="1" applyProtection="1">
      <alignment vertical="center" wrapText="1"/>
    </xf>
    <xf numFmtId="10" fontId="10" fillId="2" borderId="7" xfId="3" applyNumberFormat="1" applyFont="1" applyFill="1" applyBorder="1" applyAlignment="1" applyProtection="1">
      <alignment horizontal="center" vertical="center" wrapText="1"/>
    </xf>
    <xf numFmtId="44" fontId="10" fillId="2" borderId="7" xfId="2" applyFont="1" applyFill="1" applyBorder="1" applyAlignment="1" applyProtection="1">
      <alignment horizontal="center" vertical="center" wrapText="1"/>
    </xf>
    <xf numFmtId="0" fontId="19" fillId="3" borderId="7" xfId="0" applyFont="1" applyFill="1" applyBorder="1" applyAlignment="1" applyProtection="1">
      <alignment horizontal="left" vertical="center" wrapText="1"/>
      <protection locked="0"/>
    </xf>
    <xf numFmtId="165" fontId="19" fillId="0" borderId="7" xfId="2" applyNumberFormat="1" applyFont="1" applyFill="1" applyBorder="1" applyAlignment="1" applyProtection="1">
      <alignment horizontal="center" vertical="center" wrapText="1"/>
      <protection locked="0"/>
    </xf>
    <xf numFmtId="10" fontId="19" fillId="0" borderId="7" xfId="3" applyNumberFormat="1" applyFont="1" applyFill="1" applyBorder="1" applyAlignment="1" applyProtection="1">
      <alignment horizontal="center" vertical="center" wrapText="1"/>
      <protection locked="0"/>
    </xf>
    <xf numFmtId="164" fontId="10" fillId="2" borderId="7" xfId="2" applyNumberFormat="1" applyFont="1" applyFill="1" applyBorder="1" applyAlignment="1" applyProtection="1">
      <alignment horizontal="right" vertical="center" wrapText="1"/>
    </xf>
    <xf numFmtId="2" fontId="10" fillId="2" borderId="7" xfId="2" applyNumberFormat="1" applyFont="1" applyFill="1" applyBorder="1" applyAlignment="1" applyProtection="1">
      <alignment horizontal="center" vertical="center" wrapText="1"/>
    </xf>
    <xf numFmtId="164" fontId="10" fillId="2" borderId="7" xfId="1" applyNumberFormat="1" applyFont="1" applyFill="1" applyBorder="1" applyAlignment="1" applyProtection="1">
      <alignment horizontal="right" vertical="center" wrapText="1"/>
    </xf>
    <xf numFmtId="2" fontId="10" fillId="2" borderId="7" xfId="1" applyNumberFormat="1" applyFont="1" applyFill="1" applyBorder="1" applyAlignment="1" applyProtection="1">
      <alignment horizontal="center" vertical="center" wrapText="1"/>
    </xf>
    <xf numFmtId="164" fontId="10" fillId="2" borderId="7" xfId="0" applyNumberFormat="1" applyFont="1" applyFill="1" applyBorder="1" applyAlignment="1" applyProtection="1">
      <alignment horizontal="center" vertical="center" wrapText="1"/>
    </xf>
    <xf numFmtId="44" fontId="10" fillId="2" borderId="7" xfId="0" applyNumberFormat="1" applyFont="1" applyFill="1" applyBorder="1" applyAlignment="1" applyProtection="1">
      <alignment horizontal="center" vertical="center" wrapText="1"/>
    </xf>
    <xf numFmtId="164" fontId="10" fillId="2" borderId="7" xfId="2"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43" fontId="4" fillId="0" borderId="5" xfId="1" applyFont="1" applyFill="1" applyBorder="1" applyAlignment="1" applyProtection="1">
      <alignment horizontal="center" vertical="center" wrapText="1"/>
    </xf>
    <xf numFmtId="165" fontId="20" fillId="0" borderId="7" xfId="0" applyNumberFormat="1" applyFont="1" applyFill="1" applyBorder="1" applyAlignment="1" applyProtection="1">
      <alignment vertical="center" wrapText="1"/>
      <protection locked="0"/>
    </xf>
    <xf numFmtId="165" fontId="20" fillId="0" borderId="7" xfId="0" applyNumberFormat="1" applyFont="1" applyFill="1" applyBorder="1" applyAlignment="1" applyProtection="1">
      <alignment horizontal="center" vertical="center" wrapText="1"/>
      <protection locked="0"/>
    </xf>
    <xf numFmtId="165" fontId="20" fillId="0" borderId="7" xfId="2" applyNumberFormat="1" applyFont="1" applyFill="1" applyBorder="1" applyAlignment="1" applyProtection="1">
      <alignment horizontal="center" vertical="center" wrapText="1"/>
      <protection locked="0"/>
    </xf>
    <xf numFmtId="0" fontId="4" fillId="0" borderId="7" xfId="0" applyFont="1" applyBorder="1" applyAlignment="1">
      <alignment horizontal="center" vertical="center" wrapText="1"/>
    </xf>
    <xf numFmtId="165" fontId="6" fillId="5" borderId="7" xfId="0" applyNumberFormat="1" applyFont="1" applyFill="1" applyBorder="1" applyAlignment="1" applyProtection="1">
      <alignment vertical="center" wrapText="1"/>
    </xf>
    <xf numFmtId="165" fontId="20" fillId="5" borderId="7" xfId="0" applyNumberFormat="1" applyFont="1" applyFill="1" applyBorder="1" applyAlignment="1" applyProtection="1">
      <alignment vertical="center" wrapText="1"/>
    </xf>
    <xf numFmtId="165" fontId="20" fillId="5" borderId="7" xfId="0" applyNumberFormat="1" applyFont="1" applyFill="1" applyBorder="1" applyAlignment="1" applyProtection="1">
      <alignment horizontal="center" vertical="center" wrapText="1"/>
    </xf>
    <xf numFmtId="165" fontId="6" fillId="5" borderId="7" xfId="0" applyNumberFormat="1" applyFont="1" applyFill="1" applyBorder="1" applyAlignment="1" applyProtection="1">
      <alignment horizontal="center" vertical="center" wrapText="1"/>
    </xf>
    <xf numFmtId="165" fontId="20" fillId="5" borderId="7" xfId="2" applyNumberFormat="1" applyFont="1" applyFill="1" applyBorder="1" applyAlignment="1" applyProtection="1">
      <alignment horizontal="center" vertical="center" wrapText="1"/>
    </xf>
    <xf numFmtId="44" fontId="6" fillId="5" borderId="7" xfId="0" applyNumberFormat="1" applyFont="1" applyFill="1" applyBorder="1" applyAlignment="1" applyProtection="1">
      <alignment horizontal="center" vertical="center" wrapText="1"/>
    </xf>
    <xf numFmtId="0" fontId="7" fillId="0" borderId="0" xfId="9" applyFont="1"/>
    <xf numFmtId="0" fontId="33" fillId="0" borderId="0" xfId="9" applyFont="1"/>
    <xf numFmtId="43" fontId="7" fillId="0" borderId="0" xfId="10" applyFont="1" applyAlignment="1">
      <alignment horizontal="left"/>
    </xf>
    <xf numFmtId="43" fontId="7" fillId="0" borderId="0" xfId="9" applyNumberFormat="1" applyFont="1"/>
    <xf numFmtId="43" fontId="7" fillId="0" borderId="0" xfId="10" applyFont="1" applyBorder="1" applyAlignment="1">
      <alignment horizontal="left"/>
    </xf>
    <xf numFmtId="0" fontId="33" fillId="0" borderId="0" xfId="9" applyFont="1" applyAlignment="1">
      <alignment vertical="top"/>
    </xf>
    <xf numFmtId="0" fontId="27" fillId="4" borderId="7" xfId="9" applyFont="1" applyFill="1" applyBorder="1" applyAlignment="1">
      <alignment horizontal="center" vertical="center"/>
    </xf>
    <xf numFmtId="0" fontId="3" fillId="0" borderId="0" xfId="9" applyFont="1"/>
    <xf numFmtId="0" fontId="17" fillId="4" borderId="7" xfId="9" applyFont="1" applyFill="1" applyBorder="1"/>
    <xf numFmtId="44" fontId="17" fillId="4" borderId="7" xfId="2" applyFont="1" applyFill="1" applyBorder="1"/>
    <xf numFmtId="44" fontId="17" fillId="4" borderId="7" xfId="2" applyFont="1" applyFill="1" applyBorder="1" applyAlignment="1">
      <alignment horizontal="left"/>
    </xf>
    <xf numFmtId="0" fontId="31" fillId="0" borderId="0" xfId="9" applyFont="1"/>
    <xf numFmtId="0" fontId="17" fillId="4" borderId="7" xfId="9" applyFont="1" applyFill="1" applyBorder="1" applyAlignment="1">
      <alignment vertical="center" wrapText="1"/>
    </xf>
    <xf numFmtId="0" fontId="3" fillId="0" borderId="7" xfId="9" applyFont="1" applyBorder="1" applyAlignment="1">
      <alignment vertical="center" wrapText="1"/>
    </xf>
    <xf numFmtId="0" fontId="3" fillId="0" borderId="0" xfId="9" applyFont="1" applyAlignment="1">
      <alignment wrapText="1"/>
    </xf>
    <xf numFmtId="0" fontId="3" fillId="0" borderId="0" xfId="9" applyFont="1" applyAlignment="1">
      <alignment vertical="top"/>
    </xf>
    <xf numFmtId="0" fontId="3" fillId="0" borderId="7" xfId="9" applyFont="1" applyBorder="1" applyAlignment="1">
      <alignment vertical="center"/>
    </xf>
    <xf numFmtId="44" fontId="3" fillId="0" borderId="7" xfId="2" applyFont="1" applyBorder="1"/>
    <xf numFmtId="43" fontId="32" fillId="0" borderId="0" xfId="9" applyNumberFormat="1" applyFont="1"/>
    <xf numFmtId="0" fontId="32" fillId="0" borderId="0" xfId="9" applyFont="1"/>
    <xf numFmtId="43" fontId="32" fillId="0" borderId="0" xfId="10" applyFont="1" applyAlignment="1">
      <alignment horizontal="left"/>
    </xf>
    <xf numFmtId="43" fontId="32" fillId="0" borderId="0" xfId="10" applyFont="1" applyBorder="1" applyAlignment="1">
      <alignment horizontal="left"/>
    </xf>
    <xf numFmtId="0" fontId="23" fillId="0" borderId="0" xfId="9" applyFont="1" applyAlignment="1">
      <alignment horizontal="center"/>
    </xf>
    <xf numFmtId="0" fontId="23" fillId="0" borderId="0" xfId="9" applyFont="1" applyAlignment="1">
      <alignment horizontal="center" vertical="top" wrapText="1"/>
    </xf>
    <xf numFmtId="0" fontId="28" fillId="0" borderId="0" xfId="9" applyFont="1" applyAlignment="1">
      <alignment horizontal="center" vertical="top" wrapText="1"/>
    </xf>
    <xf numFmtId="0" fontId="17" fillId="4" borderId="2" xfId="9" applyFont="1" applyFill="1" applyBorder="1" applyAlignment="1" applyProtection="1">
      <alignment horizontal="center" vertical="center"/>
      <protection locked="0"/>
    </xf>
    <xf numFmtId="0" fontId="17" fillId="4" borderId="4" xfId="9"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xf>
    <xf numFmtId="0" fontId="11" fillId="4" borderId="8" xfId="0" applyFont="1" applyFill="1" applyBorder="1" applyAlignment="1" applyProtection="1">
      <alignment horizontal="right" vertical="center"/>
    </xf>
    <xf numFmtId="0" fontId="11" fillId="4" borderId="6" xfId="0" applyFont="1" applyFill="1" applyBorder="1" applyAlignment="1" applyProtection="1">
      <alignment horizontal="right" vertical="center"/>
    </xf>
    <xf numFmtId="0" fontId="11" fillId="4" borderId="9" xfId="0" applyFont="1" applyFill="1" applyBorder="1" applyAlignment="1" applyProtection="1">
      <alignment horizontal="right" vertical="center"/>
    </xf>
    <xf numFmtId="0" fontId="11" fillId="4" borderId="3" xfId="0" applyFont="1" applyFill="1" applyBorder="1" applyAlignment="1" applyProtection="1">
      <alignment horizontal="right" vertical="center"/>
    </xf>
    <xf numFmtId="0" fontId="11" fillId="4" borderId="2" xfId="0" applyFont="1" applyFill="1" applyBorder="1" applyAlignment="1" applyProtection="1">
      <alignment horizontal="right" vertical="center"/>
    </xf>
    <xf numFmtId="0" fontId="11" fillId="4" borderId="4" xfId="0" applyFont="1" applyFill="1" applyBorder="1" applyAlignment="1" applyProtection="1">
      <alignment horizontal="right" vertical="center"/>
    </xf>
    <xf numFmtId="0" fontId="11" fillId="4" borderId="7" xfId="0" applyFont="1" applyFill="1" applyBorder="1" applyAlignment="1" applyProtection="1">
      <alignment horizontal="left" vertical="top" wrapText="1"/>
    </xf>
    <xf numFmtId="0" fontId="11" fillId="4" borderId="7" xfId="0" applyFont="1" applyFill="1" applyBorder="1" applyAlignment="1" applyProtection="1">
      <alignment horizontal="center" vertical="top" wrapText="1"/>
    </xf>
    <xf numFmtId="0" fontId="30" fillId="0" borderId="0" xfId="0" applyFont="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13" fillId="0" borderId="0" xfId="0" applyFont="1" applyBorder="1" applyAlignment="1" applyProtection="1">
      <alignment horizontal="center" vertical="top" wrapText="1"/>
    </xf>
    <xf numFmtId="0" fontId="4" fillId="4" borderId="7" xfId="0" applyFont="1" applyFill="1" applyBorder="1" applyAlignment="1" applyProtection="1">
      <alignment horizontal="center" vertical="center" wrapText="1"/>
    </xf>
    <xf numFmtId="0" fontId="36" fillId="0" borderId="0" xfId="0" applyFont="1" applyAlignment="1" applyProtection="1">
      <alignment horizontal="left" vertical="top" wrapText="1"/>
    </xf>
    <xf numFmtId="0" fontId="11" fillId="4" borderId="10"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10" xfId="0" applyFont="1" applyFill="1" applyBorder="1" applyAlignment="1" applyProtection="1">
      <alignment horizontal="center" vertical="top" wrapText="1"/>
    </xf>
    <xf numFmtId="0" fontId="11" fillId="4" borderId="0" xfId="0" applyFont="1" applyFill="1" applyBorder="1" applyAlignment="1" applyProtection="1">
      <alignment horizontal="center" vertical="top" wrapText="1"/>
    </xf>
  </cellXfs>
  <cellStyles count="11">
    <cellStyle name="Comma" xfId="1" builtinId="3"/>
    <cellStyle name="Comma 2" xfId="6" xr:uid="{00000000-0005-0000-0000-000001000000}"/>
    <cellStyle name="Comma 3" xfId="10" xr:uid="{696B8687-DABF-4300-A955-6F839B67EC39}"/>
    <cellStyle name="Currency" xfId="2" builtinId="4"/>
    <cellStyle name="Currency 2" xfId="7" xr:uid="{00000000-0005-0000-0000-000003000000}"/>
    <cellStyle name="Normal" xfId="0" builtinId="0"/>
    <cellStyle name="Normal 2" xfId="4" xr:uid="{00000000-0005-0000-0000-000005000000}"/>
    <cellStyle name="Normal 3" xfId="5" xr:uid="{00000000-0005-0000-0000-000006000000}"/>
    <cellStyle name="Normal 4" xfId="9" xr:uid="{9C18ED57-7293-415A-A0FA-0EE6B7AF5A83}"/>
    <cellStyle name="Percent" xfId="3" builtinId="5"/>
    <cellStyle name="Percent 2"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1339850</xdr:colOff>
      <xdr:row>3</xdr:row>
      <xdr:rowOff>31749</xdr:rowOff>
    </xdr:from>
    <xdr:to>
      <xdr:col>3</xdr:col>
      <xdr:colOff>215900</xdr:colOff>
      <xdr:row>17</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850" y="517524"/>
          <a:ext cx="4352925" cy="2320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9</xdr:row>
          <xdr:rowOff>38100</xdr:rowOff>
        </xdr:from>
        <xdr:to>
          <xdr:col>0</xdr:col>
          <xdr:colOff>1231900</xdr:colOff>
          <xdr:row>9</xdr:row>
          <xdr:rowOff>381000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9</xdr:row>
          <xdr:rowOff>38100</xdr:rowOff>
        </xdr:from>
        <xdr:to>
          <xdr:col>1</xdr:col>
          <xdr:colOff>317500</xdr:colOff>
          <xdr:row>9</xdr:row>
          <xdr:rowOff>381000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190500</xdr:colOff>
          <xdr:row>19</xdr:row>
          <xdr:rowOff>38100</xdr:rowOff>
        </xdr:from>
        <xdr:to>
          <xdr:col>0</xdr:col>
          <xdr:colOff>1231900</xdr:colOff>
          <xdr:row>19</xdr:row>
          <xdr:rowOff>381000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Add Fringe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19</xdr:row>
          <xdr:rowOff>38100</xdr:rowOff>
        </xdr:from>
        <xdr:to>
          <xdr:col>1</xdr:col>
          <xdr:colOff>317500</xdr:colOff>
          <xdr:row>19</xdr:row>
          <xdr:rowOff>381000</xdr:rowOff>
        </xdr:to>
        <xdr:sp macro="" textlink="">
          <xdr:nvSpPr>
            <xdr:cNvPr id="1038" name="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190500</xdr:colOff>
          <xdr:row>29</xdr:row>
          <xdr:rowOff>38100</xdr:rowOff>
        </xdr:from>
        <xdr:to>
          <xdr:col>0</xdr:col>
          <xdr:colOff>1231900</xdr:colOff>
          <xdr:row>29</xdr:row>
          <xdr:rowOff>381000</xdr:rowOff>
        </xdr:to>
        <xdr:sp macro="" textlink="">
          <xdr:nvSpPr>
            <xdr:cNvPr id="1039" name="Butto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Add Indirect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29</xdr:row>
          <xdr:rowOff>38100</xdr:rowOff>
        </xdr:from>
        <xdr:to>
          <xdr:col>1</xdr:col>
          <xdr:colOff>317500</xdr:colOff>
          <xdr:row>29</xdr:row>
          <xdr:rowOff>381000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190500</xdr:colOff>
          <xdr:row>39</xdr:row>
          <xdr:rowOff>38100</xdr:rowOff>
        </xdr:from>
        <xdr:to>
          <xdr:col>0</xdr:col>
          <xdr:colOff>1231900</xdr:colOff>
          <xdr:row>39</xdr:row>
          <xdr:rowOff>381000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Add C/C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39</xdr:row>
          <xdr:rowOff>38100</xdr:rowOff>
        </xdr:from>
        <xdr:to>
          <xdr:col>1</xdr:col>
          <xdr:colOff>317500</xdr:colOff>
          <xdr:row>39</xdr:row>
          <xdr:rowOff>381000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190500</xdr:colOff>
          <xdr:row>49</xdr:row>
          <xdr:rowOff>38100</xdr:rowOff>
        </xdr:from>
        <xdr:to>
          <xdr:col>0</xdr:col>
          <xdr:colOff>1231900</xdr:colOff>
          <xdr:row>49</xdr:row>
          <xdr:rowOff>381000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Add Travel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49</xdr:row>
          <xdr:rowOff>38100</xdr:rowOff>
        </xdr:from>
        <xdr:to>
          <xdr:col>1</xdr:col>
          <xdr:colOff>317500</xdr:colOff>
          <xdr:row>49</xdr:row>
          <xdr:rowOff>381000</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190500</xdr:colOff>
          <xdr:row>59</xdr:row>
          <xdr:rowOff>38100</xdr:rowOff>
        </xdr:from>
        <xdr:to>
          <xdr:col>0</xdr:col>
          <xdr:colOff>1231900</xdr:colOff>
          <xdr:row>59</xdr:row>
          <xdr:rowOff>381000</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100" b="1" i="0" u="none" strike="noStrike" baseline="0">
                  <a:solidFill>
                    <a:srgbClr val="000000"/>
                  </a:solidFill>
                  <a:latin typeface="Times New Roman" pitchFamily="1" charset="0"/>
                  <a:cs typeface="Times New Roman" pitchFamily="1" charset="0"/>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59</xdr:row>
          <xdr:rowOff>38100</xdr:rowOff>
        </xdr:from>
        <xdr:to>
          <xdr:col>1</xdr:col>
          <xdr:colOff>317500</xdr:colOff>
          <xdr:row>59</xdr:row>
          <xdr:rowOff>381000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190500</xdr:colOff>
          <xdr:row>69</xdr:row>
          <xdr:rowOff>38100</xdr:rowOff>
        </xdr:from>
        <xdr:to>
          <xdr:col>0</xdr:col>
          <xdr:colOff>1231900</xdr:colOff>
          <xdr:row>69</xdr:row>
          <xdr:rowOff>381000</xdr:rowOff>
        </xdr:to>
        <xdr:sp macro="" textlink="">
          <xdr:nvSpPr>
            <xdr:cNvPr id="1051" name="Butto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Add Supplies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69</xdr:row>
          <xdr:rowOff>38100</xdr:rowOff>
        </xdr:from>
        <xdr:to>
          <xdr:col>1</xdr:col>
          <xdr:colOff>317500</xdr:colOff>
          <xdr:row>69</xdr:row>
          <xdr:rowOff>381000</xdr:rowOff>
        </xdr:to>
        <xdr:sp macro="" textlink="">
          <xdr:nvSpPr>
            <xdr:cNvPr id="1052" name="Butto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190500</xdr:colOff>
          <xdr:row>79</xdr:row>
          <xdr:rowOff>38100</xdr:rowOff>
        </xdr:from>
        <xdr:to>
          <xdr:col>0</xdr:col>
          <xdr:colOff>1231900</xdr:colOff>
          <xdr:row>79</xdr:row>
          <xdr:rowOff>381000</xdr:rowOff>
        </xdr:to>
        <xdr:sp macro="" textlink="">
          <xdr:nvSpPr>
            <xdr:cNvPr id="1053" name="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Add Other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79</xdr:row>
          <xdr:rowOff>38100</xdr:rowOff>
        </xdr:from>
        <xdr:to>
          <xdr:col>1</xdr:col>
          <xdr:colOff>317500</xdr:colOff>
          <xdr:row>79</xdr:row>
          <xdr:rowOff>381000</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Times New Roman" pitchFamily="1" charset="0"/>
                  <a:cs typeface="Times New Roman" pitchFamily="1" charset="0"/>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952500</xdr:colOff>
          <xdr:row>0</xdr:row>
          <xdr:rowOff>165100</xdr:rowOff>
        </xdr:from>
        <xdr:to>
          <xdr:col>6</xdr:col>
          <xdr:colOff>38100</xdr:colOff>
          <xdr:row>3</xdr:row>
          <xdr:rowOff>152400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2000" b="1" i="0" u="none" strike="noStrike" baseline="0">
                  <a:solidFill>
                    <a:srgbClr val="000000"/>
                  </a:solidFill>
                  <a:latin typeface="Times New Roman" pitchFamily="1" charset="0"/>
                  <a:cs typeface="Times New Roman" pitchFamily="1" charset="0"/>
                </a:rPr>
                <a:t>Print PDF</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A207-1A5D-4578-A517-F3A84D9A87CE}">
  <sheetPr codeName="Sheet2">
    <pageSetUpPr fitToPage="1"/>
  </sheetPr>
  <dimension ref="A2:D43"/>
  <sheetViews>
    <sheetView showGridLines="0" tabSelected="1" workbookViewId="0">
      <selection activeCell="B43" sqref="B43:D43"/>
    </sheetView>
  </sheetViews>
  <sheetFormatPr baseColWidth="10" defaultColWidth="9" defaultRowHeight="14" x14ac:dyDescent="0.2"/>
  <cols>
    <col min="1" max="1" width="34.796875" style="60" customWidth="1"/>
    <col min="2" max="4" width="25.59765625" style="60" customWidth="1"/>
    <col min="5" max="256" width="8.796875" style="60"/>
    <col min="257" max="257" width="29.59765625" style="60" customWidth="1"/>
    <col min="258" max="258" width="15.59765625" style="60" bestFit="1" customWidth="1"/>
    <col min="259" max="259" width="13.59765625" style="60" bestFit="1" customWidth="1"/>
    <col min="260" max="260" width="26.19921875" style="60" customWidth="1"/>
    <col min="261" max="512" width="8.796875" style="60"/>
    <col min="513" max="513" width="29.59765625" style="60" customWidth="1"/>
    <col min="514" max="514" width="15.59765625" style="60" bestFit="1" customWidth="1"/>
    <col min="515" max="515" width="13.59765625" style="60" bestFit="1" customWidth="1"/>
    <col min="516" max="516" width="26.19921875" style="60" customWidth="1"/>
    <col min="517" max="768" width="8.796875" style="60"/>
    <col min="769" max="769" width="29.59765625" style="60" customWidth="1"/>
    <col min="770" max="770" width="15.59765625" style="60" bestFit="1" customWidth="1"/>
    <col min="771" max="771" width="13.59765625" style="60" bestFit="1" customWidth="1"/>
    <col min="772" max="772" width="26.19921875" style="60" customWidth="1"/>
    <col min="773" max="1024" width="8.796875" style="60"/>
    <col min="1025" max="1025" width="29.59765625" style="60" customWidth="1"/>
    <col min="1026" max="1026" width="15.59765625" style="60" bestFit="1" customWidth="1"/>
    <col min="1027" max="1027" width="13.59765625" style="60" bestFit="1" customWidth="1"/>
    <col min="1028" max="1028" width="26.19921875" style="60" customWidth="1"/>
    <col min="1029" max="1280" width="8.796875" style="60"/>
    <col min="1281" max="1281" width="29.59765625" style="60" customWidth="1"/>
    <col min="1282" max="1282" width="15.59765625" style="60" bestFit="1" customWidth="1"/>
    <col min="1283" max="1283" width="13.59765625" style="60" bestFit="1" customWidth="1"/>
    <col min="1284" max="1284" width="26.19921875" style="60" customWidth="1"/>
    <col min="1285" max="1536" width="8.796875" style="60"/>
    <col min="1537" max="1537" width="29.59765625" style="60" customWidth="1"/>
    <col min="1538" max="1538" width="15.59765625" style="60" bestFit="1" customWidth="1"/>
    <col min="1539" max="1539" width="13.59765625" style="60" bestFit="1" customWidth="1"/>
    <col min="1540" max="1540" width="26.19921875" style="60" customWidth="1"/>
    <col min="1541" max="1792" width="8.796875" style="60"/>
    <col min="1793" max="1793" width="29.59765625" style="60" customWidth="1"/>
    <col min="1794" max="1794" width="15.59765625" style="60" bestFit="1" customWidth="1"/>
    <col min="1795" max="1795" width="13.59765625" style="60" bestFit="1" customWidth="1"/>
    <col min="1796" max="1796" width="26.19921875" style="60" customWidth="1"/>
    <col min="1797" max="2048" width="8.796875" style="60"/>
    <col min="2049" max="2049" width="29.59765625" style="60" customWidth="1"/>
    <col min="2050" max="2050" width="15.59765625" style="60" bestFit="1" customWidth="1"/>
    <col min="2051" max="2051" width="13.59765625" style="60" bestFit="1" customWidth="1"/>
    <col min="2052" max="2052" width="26.19921875" style="60" customWidth="1"/>
    <col min="2053" max="2304" width="8.796875" style="60"/>
    <col min="2305" max="2305" width="29.59765625" style="60" customWidth="1"/>
    <col min="2306" max="2306" width="15.59765625" style="60" bestFit="1" customWidth="1"/>
    <col min="2307" max="2307" width="13.59765625" style="60" bestFit="1" customWidth="1"/>
    <col min="2308" max="2308" width="26.19921875" style="60" customWidth="1"/>
    <col min="2309" max="2560" width="8.796875" style="60"/>
    <col min="2561" max="2561" width="29.59765625" style="60" customWidth="1"/>
    <col min="2562" max="2562" width="15.59765625" style="60" bestFit="1" customWidth="1"/>
    <col min="2563" max="2563" width="13.59765625" style="60" bestFit="1" customWidth="1"/>
    <col min="2564" max="2564" width="26.19921875" style="60" customWidth="1"/>
    <col min="2565" max="2816" width="8.796875" style="60"/>
    <col min="2817" max="2817" width="29.59765625" style="60" customWidth="1"/>
    <col min="2818" max="2818" width="15.59765625" style="60" bestFit="1" customWidth="1"/>
    <col min="2819" max="2819" width="13.59765625" style="60" bestFit="1" customWidth="1"/>
    <col min="2820" max="2820" width="26.19921875" style="60" customWidth="1"/>
    <col min="2821" max="3072" width="8.796875" style="60"/>
    <col min="3073" max="3073" width="29.59765625" style="60" customWidth="1"/>
    <col min="3074" max="3074" width="15.59765625" style="60" bestFit="1" customWidth="1"/>
    <col min="3075" max="3075" width="13.59765625" style="60" bestFit="1" customWidth="1"/>
    <col min="3076" max="3076" width="26.19921875" style="60" customWidth="1"/>
    <col min="3077" max="3328" width="8.796875" style="60"/>
    <col min="3329" max="3329" width="29.59765625" style="60" customWidth="1"/>
    <col min="3330" max="3330" width="15.59765625" style="60" bestFit="1" customWidth="1"/>
    <col min="3331" max="3331" width="13.59765625" style="60" bestFit="1" customWidth="1"/>
    <col min="3332" max="3332" width="26.19921875" style="60" customWidth="1"/>
    <col min="3333" max="3584" width="8.796875" style="60"/>
    <col min="3585" max="3585" width="29.59765625" style="60" customWidth="1"/>
    <col min="3586" max="3586" width="15.59765625" style="60" bestFit="1" customWidth="1"/>
    <col min="3587" max="3587" width="13.59765625" style="60" bestFit="1" customWidth="1"/>
    <col min="3588" max="3588" width="26.19921875" style="60" customWidth="1"/>
    <col min="3589" max="3840" width="8.796875" style="60"/>
    <col min="3841" max="3841" width="29.59765625" style="60" customWidth="1"/>
    <col min="3842" max="3842" width="15.59765625" style="60" bestFit="1" customWidth="1"/>
    <col min="3843" max="3843" width="13.59765625" style="60" bestFit="1" customWidth="1"/>
    <col min="3844" max="3844" width="26.19921875" style="60" customWidth="1"/>
    <col min="3845" max="4096" width="8.796875" style="60"/>
    <col min="4097" max="4097" width="29.59765625" style="60" customWidth="1"/>
    <col min="4098" max="4098" width="15.59765625" style="60" bestFit="1" customWidth="1"/>
    <col min="4099" max="4099" width="13.59765625" style="60" bestFit="1" customWidth="1"/>
    <col min="4100" max="4100" width="26.19921875" style="60" customWidth="1"/>
    <col min="4101" max="4352" width="8.796875" style="60"/>
    <col min="4353" max="4353" width="29.59765625" style="60" customWidth="1"/>
    <col min="4354" max="4354" width="15.59765625" style="60" bestFit="1" customWidth="1"/>
    <col min="4355" max="4355" width="13.59765625" style="60" bestFit="1" customWidth="1"/>
    <col min="4356" max="4356" width="26.19921875" style="60" customWidth="1"/>
    <col min="4357" max="4608" width="8.796875" style="60"/>
    <col min="4609" max="4609" width="29.59765625" style="60" customWidth="1"/>
    <col min="4610" max="4610" width="15.59765625" style="60" bestFit="1" customWidth="1"/>
    <col min="4611" max="4611" width="13.59765625" style="60" bestFit="1" customWidth="1"/>
    <col min="4612" max="4612" width="26.19921875" style="60" customWidth="1"/>
    <col min="4613" max="4864" width="8.796875" style="60"/>
    <col min="4865" max="4865" width="29.59765625" style="60" customWidth="1"/>
    <col min="4866" max="4866" width="15.59765625" style="60" bestFit="1" customWidth="1"/>
    <col min="4867" max="4867" width="13.59765625" style="60" bestFit="1" customWidth="1"/>
    <col min="4868" max="4868" width="26.19921875" style="60" customWidth="1"/>
    <col min="4869" max="5120" width="8.796875" style="60"/>
    <col min="5121" max="5121" width="29.59765625" style="60" customWidth="1"/>
    <col min="5122" max="5122" width="15.59765625" style="60" bestFit="1" customWidth="1"/>
    <col min="5123" max="5123" width="13.59765625" style="60" bestFit="1" customWidth="1"/>
    <col min="5124" max="5124" width="26.19921875" style="60" customWidth="1"/>
    <col min="5125" max="5376" width="8.796875" style="60"/>
    <col min="5377" max="5377" width="29.59765625" style="60" customWidth="1"/>
    <col min="5378" max="5378" width="15.59765625" style="60" bestFit="1" customWidth="1"/>
    <col min="5379" max="5379" width="13.59765625" style="60" bestFit="1" customWidth="1"/>
    <col min="5380" max="5380" width="26.19921875" style="60" customWidth="1"/>
    <col min="5381" max="5632" width="8.796875" style="60"/>
    <col min="5633" max="5633" width="29.59765625" style="60" customWidth="1"/>
    <col min="5634" max="5634" width="15.59765625" style="60" bestFit="1" customWidth="1"/>
    <col min="5635" max="5635" width="13.59765625" style="60" bestFit="1" customWidth="1"/>
    <col min="5636" max="5636" width="26.19921875" style="60" customWidth="1"/>
    <col min="5637" max="5888" width="8.796875" style="60"/>
    <col min="5889" max="5889" width="29.59765625" style="60" customWidth="1"/>
    <col min="5890" max="5890" width="15.59765625" style="60" bestFit="1" customWidth="1"/>
    <col min="5891" max="5891" width="13.59765625" style="60" bestFit="1" customWidth="1"/>
    <col min="5892" max="5892" width="26.19921875" style="60" customWidth="1"/>
    <col min="5893" max="6144" width="8.796875" style="60"/>
    <col min="6145" max="6145" width="29.59765625" style="60" customWidth="1"/>
    <col min="6146" max="6146" width="15.59765625" style="60" bestFit="1" customWidth="1"/>
    <col min="6147" max="6147" width="13.59765625" style="60" bestFit="1" customWidth="1"/>
    <col min="6148" max="6148" width="26.19921875" style="60" customWidth="1"/>
    <col min="6149" max="6400" width="8.796875" style="60"/>
    <col min="6401" max="6401" width="29.59765625" style="60" customWidth="1"/>
    <col min="6402" max="6402" width="15.59765625" style="60" bestFit="1" customWidth="1"/>
    <col min="6403" max="6403" width="13.59765625" style="60" bestFit="1" customWidth="1"/>
    <col min="6404" max="6404" width="26.19921875" style="60" customWidth="1"/>
    <col min="6405" max="6656" width="8.796875" style="60"/>
    <col min="6657" max="6657" width="29.59765625" style="60" customWidth="1"/>
    <col min="6658" max="6658" width="15.59765625" style="60" bestFit="1" customWidth="1"/>
    <col min="6659" max="6659" width="13.59765625" style="60" bestFit="1" customWidth="1"/>
    <col min="6660" max="6660" width="26.19921875" style="60" customWidth="1"/>
    <col min="6661" max="6912" width="8.796875" style="60"/>
    <col min="6913" max="6913" width="29.59765625" style="60" customWidth="1"/>
    <col min="6914" max="6914" width="15.59765625" style="60" bestFit="1" customWidth="1"/>
    <col min="6915" max="6915" width="13.59765625" style="60" bestFit="1" customWidth="1"/>
    <col min="6916" max="6916" width="26.19921875" style="60" customWidth="1"/>
    <col min="6917" max="7168" width="8.796875" style="60"/>
    <col min="7169" max="7169" width="29.59765625" style="60" customWidth="1"/>
    <col min="7170" max="7170" width="15.59765625" style="60" bestFit="1" customWidth="1"/>
    <col min="7171" max="7171" width="13.59765625" style="60" bestFit="1" customWidth="1"/>
    <col min="7172" max="7172" width="26.19921875" style="60" customWidth="1"/>
    <col min="7173" max="7424" width="8.796875" style="60"/>
    <col min="7425" max="7425" width="29.59765625" style="60" customWidth="1"/>
    <col min="7426" max="7426" width="15.59765625" style="60" bestFit="1" customWidth="1"/>
    <col min="7427" max="7427" width="13.59765625" style="60" bestFit="1" customWidth="1"/>
    <col min="7428" max="7428" width="26.19921875" style="60" customWidth="1"/>
    <col min="7429" max="7680" width="8.796875" style="60"/>
    <col min="7681" max="7681" width="29.59765625" style="60" customWidth="1"/>
    <col min="7682" max="7682" width="15.59765625" style="60" bestFit="1" customWidth="1"/>
    <col min="7683" max="7683" width="13.59765625" style="60" bestFit="1" customWidth="1"/>
    <col min="7684" max="7684" width="26.19921875" style="60" customWidth="1"/>
    <col min="7685" max="7936" width="8.796875" style="60"/>
    <col min="7937" max="7937" width="29.59765625" style="60" customWidth="1"/>
    <col min="7938" max="7938" width="15.59765625" style="60" bestFit="1" customWidth="1"/>
    <col min="7939" max="7939" width="13.59765625" style="60" bestFit="1" customWidth="1"/>
    <col min="7940" max="7940" width="26.19921875" style="60" customWidth="1"/>
    <col min="7941" max="8192" width="8.796875" style="60"/>
    <col min="8193" max="8193" width="29.59765625" style="60" customWidth="1"/>
    <col min="8194" max="8194" width="15.59765625" style="60" bestFit="1" customWidth="1"/>
    <col min="8195" max="8195" width="13.59765625" style="60" bestFit="1" customWidth="1"/>
    <col min="8196" max="8196" width="26.19921875" style="60" customWidth="1"/>
    <col min="8197" max="8448" width="8.796875" style="60"/>
    <col min="8449" max="8449" width="29.59765625" style="60" customWidth="1"/>
    <col min="8450" max="8450" width="15.59765625" style="60" bestFit="1" customWidth="1"/>
    <col min="8451" max="8451" width="13.59765625" style="60" bestFit="1" customWidth="1"/>
    <col min="8452" max="8452" width="26.19921875" style="60" customWidth="1"/>
    <col min="8453" max="8704" width="8.796875" style="60"/>
    <col min="8705" max="8705" width="29.59765625" style="60" customWidth="1"/>
    <col min="8706" max="8706" width="15.59765625" style="60" bestFit="1" customWidth="1"/>
    <col min="8707" max="8707" width="13.59765625" style="60" bestFit="1" customWidth="1"/>
    <col min="8708" max="8708" width="26.19921875" style="60" customWidth="1"/>
    <col min="8709" max="8960" width="8.796875" style="60"/>
    <col min="8961" max="8961" width="29.59765625" style="60" customWidth="1"/>
    <col min="8962" max="8962" width="15.59765625" style="60" bestFit="1" customWidth="1"/>
    <col min="8963" max="8963" width="13.59765625" style="60" bestFit="1" customWidth="1"/>
    <col min="8964" max="8964" width="26.19921875" style="60" customWidth="1"/>
    <col min="8965" max="9216" width="8.796875" style="60"/>
    <col min="9217" max="9217" width="29.59765625" style="60" customWidth="1"/>
    <col min="9218" max="9218" width="15.59765625" style="60" bestFit="1" customWidth="1"/>
    <col min="9219" max="9219" width="13.59765625" style="60" bestFit="1" customWidth="1"/>
    <col min="9220" max="9220" width="26.19921875" style="60" customWidth="1"/>
    <col min="9221" max="9472" width="8.796875" style="60"/>
    <col min="9473" max="9473" width="29.59765625" style="60" customWidth="1"/>
    <col min="9474" max="9474" width="15.59765625" style="60" bestFit="1" customWidth="1"/>
    <col min="9475" max="9475" width="13.59765625" style="60" bestFit="1" customWidth="1"/>
    <col min="9476" max="9476" width="26.19921875" style="60" customWidth="1"/>
    <col min="9477" max="9728" width="8.796875" style="60"/>
    <col min="9729" max="9729" width="29.59765625" style="60" customWidth="1"/>
    <col min="9730" max="9730" width="15.59765625" style="60" bestFit="1" customWidth="1"/>
    <col min="9731" max="9731" width="13.59765625" style="60" bestFit="1" customWidth="1"/>
    <col min="9732" max="9732" width="26.19921875" style="60" customWidth="1"/>
    <col min="9733" max="9984" width="8.796875" style="60"/>
    <col min="9985" max="9985" width="29.59765625" style="60" customWidth="1"/>
    <col min="9986" max="9986" width="15.59765625" style="60" bestFit="1" customWidth="1"/>
    <col min="9987" max="9987" width="13.59765625" style="60" bestFit="1" customWidth="1"/>
    <col min="9988" max="9988" width="26.19921875" style="60" customWidth="1"/>
    <col min="9989" max="10240" width="8.796875" style="60"/>
    <col min="10241" max="10241" width="29.59765625" style="60" customWidth="1"/>
    <col min="10242" max="10242" width="15.59765625" style="60" bestFit="1" customWidth="1"/>
    <col min="10243" max="10243" width="13.59765625" style="60" bestFit="1" customWidth="1"/>
    <col min="10244" max="10244" width="26.19921875" style="60" customWidth="1"/>
    <col min="10245" max="10496" width="8.796875" style="60"/>
    <col min="10497" max="10497" width="29.59765625" style="60" customWidth="1"/>
    <col min="10498" max="10498" width="15.59765625" style="60" bestFit="1" customWidth="1"/>
    <col min="10499" max="10499" width="13.59765625" style="60" bestFit="1" customWidth="1"/>
    <col min="10500" max="10500" width="26.19921875" style="60" customWidth="1"/>
    <col min="10501" max="10752" width="8.796875" style="60"/>
    <col min="10753" max="10753" width="29.59765625" style="60" customWidth="1"/>
    <col min="10754" max="10754" width="15.59765625" style="60" bestFit="1" customWidth="1"/>
    <col min="10755" max="10755" width="13.59765625" style="60" bestFit="1" customWidth="1"/>
    <col min="10756" max="10756" width="26.19921875" style="60" customWidth="1"/>
    <col min="10757" max="11008" width="8.796875" style="60"/>
    <col min="11009" max="11009" width="29.59765625" style="60" customWidth="1"/>
    <col min="11010" max="11010" width="15.59765625" style="60" bestFit="1" customWidth="1"/>
    <col min="11011" max="11011" width="13.59765625" style="60" bestFit="1" customWidth="1"/>
    <col min="11012" max="11012" width="26.19921875" style="60" customWidth="1"/>
    <col min="11013" max="11264" width="8.796875" style="60"/>
    <col min="11265" max="11265" width="29.59765625" style="60" customWidth="1"/>
    <col min="11266" max="11266" width="15.59765625" style="60" bestFit="1" customWidth="1"/>
    <col min="11267" max="11267" width="13.59765625" style="60" bestFit="1" customWidth="1"/>
    <col min="11268" max="11268" width="26.19921875" style="60" customWidth="1"/>
    <col min="11269" max="11520" width="8.796875" style="60"/>
    <col min="11521" max="11521" width="29.59765625" style="60" customWidth="1"/>
    <col min="11522" max="11522" width="15.59765625" style="60" bestFit="1" customWidth="1"/>
    <col min="11523" max="11523" width="13.59765625" style="60" bestFit="1" customWidth="1"/>
    <col min="11524" max="11524" width="26.19921875" style="60" customWidth="1"/>
    <col min="11525" max="11776" width="8.796875" style="60"/>
    <col min="11777" max="11777" width="29.59765625" style="60" customWidth="1"/>
    <col min="11778" max="11778" width="15.59765625" style="60" bestFit="1" customWidth="1"/>
    <col min="11779" max="11779" width="13.59765625" style="60" bestFit="1" customWidth="1"/>
    <col min="11780" max="11780" width="26.19921875" style="60" customWidth="1"/>
    <col min="11781" max="12032" width="8.796875" style="60"/>
    <col min="12033" max="12033" width="29.59765625" style="60" customWidth="1"/>
    <col min="12034" max="12034" width="15.59765625" style="60" bestFit="1" customWidth="1"/>
    <col min="12035" max="12035" width="13.59765625" style="60" bestFit="1" customWidth="1"/>
    <col min="12036" max="12036" width="26.19921875" style="60" customWidth="1"/>
    <col min="12037" max="12288" width="8.796875" style="60"/>
    <col min="12289" max="12289" width="29.59765625" style="60" customWidth="1"/>
    <col min="12290" max="12290" width="15.59765625" style="60" bestFit="1" customWidth="1"/>
    <col min="12291" max="12291" width="13.59765625" style="60" bestFit="1" customWidth="1"/>
    <col min="12292" max="12292" width="26.19921875" style="60" customWidth="1"/>
    <col min="12293" max="12544" width="8.796875" style="60"/>
    <col min="12545" max="12545" width="29.59765625" style="60" customWidth="1"/>
    <col min="12546" max="12546" width="15.59765625" style="60" bestFit="1" customWidth="1"/>
    <col min="12547" max="12547" width="13.59765625" style="60" bestFit="1" customWidth="1"/>
    <col min="12548" max="12548" width="26.19921875" style="60" customWidth="1"/>
    <col min="12549" max="12800" width="8.796875" style="60"/>
    <col min="12801" max="12801" width="29.59765625" style="60" customWidth="1"/>
    <col min="12802" max="12802" width="15.59765625" style="60" bestFit="1" customWidth="1"/>
    <col min="12803" max="12803" width="13.59765625" style="60" bestFit="1" customWidth="1"/>
    <col min="12804" max="12804" width="26.19921875" style="60" customWidth="1"/>
    <col min="12805" max="13056" width="8.796875" style="60"/>
    <col min="13057" max="13057" width="29.59765625" style="60" customWidth="1"/>
    <col min="13058" max="13058" width="15.59765625" style="60" bestFit="1" customWidth="1"/>
    <col min="13059" max="13059" width="13.59765625" style="60" bestFit="1" customWidth="1"/>
    <col min="13060" max="13060" width="26.19921875" style="60" customWidth="1"/>
    <col min="13061" max="13312" width="8.796875" style="60"/>
    <col min="13313" max="13313" width="29.59765625" style="60" customWidth="1"/>
    <col min="13314" max="13314" width="15.59765625" style="60" bestFit="1" customWidth="1"/>
    <col min="13315" max="13315" width="13.59765625" style="60" bestFit="1" customWidth="1"/>
    <col min="13316" max="13316" width="26.19921875" style="60" customWidth="1"/>
    <col min="13317" max="13568" width="8.796875" style="60"/>
    <col min="13569" max="13569" width="29.59765625" style="60" customWidth="1"/>
    <col min="13570" max="13570" width="15.59765625" style="60" bestFit="1" customWidth="1"/>
    <col min="13571" max="13571" width="13.59765625" style="60" bestFit="1" customWidth="1"/>
    <col min="13572" max="13572" width="26.19921875" style="60" customWidth="1"/>
    <col min="13573" max="13824" width="8.796875" style="60"/>
    <col min="13825" max="13825" width="29.59765625" style="60" customWidth="1"/>
    <col min="13826" max="13826" width="15.59765625" style="60" bestFit="1" customWidth="1"/>
    <col min="13827" max="13827" width="13.59765625" style="60" bestFit="1" customWidth="1"/>
    <col min="13828" max="13828" width="26.19921875" style="60" customWidth="1"/>
    <col min="13829" max="14080" width="8.796875" style="60"/>
    <col min="14081" max="14081" width="29.59765625" style="60" customWidth="1"/>
    <col min="14082" max="14082" width="15.59765625" style="60" bestFit="1" customWidth="1"/>
    <col min="14083" max="14083" width="13.59765625" style="60" bestFit="1" customWidth="1"/>
    <col min="14084" max="14084" width="26.19921875" style="60" customWidth="1"/>
    <col min="14085" max="14336" width="8.796875" style="60"/>
    <col min="14337" max="14337" width="29.59765625" style="60" customWidth="1"/>
    <col min="14338" max="14338" width="15.59765625" style="60" bestFit="1" customWidth="1"/>
    <col min="14339" max="14339" width="13.59765625" style="60" bestFit="1" customWidth="1"/>
    <col min="14340" max="14340" width="26.19921875" style="60" customWidth="1"/>
    <col min="14341" max="14592" width="8.796875" style="60"/>
    <col min="14593" max="14593" width="29.59765625" style="60" customWidth="1"/>
    <col min="14594" max="14594" width="15.59765625" style="60" bestFit="1" customWidth="1"/>
    <col min="14595" max="14595" width="13.59765625" style="60" bestFit="1" customWidth="1"/>
    <col min="14596" max="14596" width="26.19921875" style="60" customWidth="1"/>
    <col min="14597" max="14848" width="8.796875" style="60"/>
    <col min="14849" max="14849" width="29.59765625" style="60" customWidth="1"/>
    <col min="14850" max="14850" width="15.59765625" style="60" bestFit="1" customWidth="1"/>
    <col min="14851" max="14851" width="13.59765625" style="60" bestFit="1" customWidth="1"/>
    <col min="14852" max="14852" width="26.19921875" style="60" customWidth="1"/>
    <col min="14853" max="15104" width="8.796875" style="60"/>
    <col min="15105" max="15105" width="29.59765625" style="60" customWidth="1"/>
    <col min="15106" max="15106" width="15.59765625" style="60" bestFit="1" customWidth="1"/>
    <col min="15107" max="15107" width="13.59765625" style="60" bestFit="1" customWidth="1"/>
    <col min="15108" max="15108" width="26.19921875" style="60" customWidth="1"/>
    <col min="15109" max="15360" width="8.796875" style="60"/>
    <col min="15361" max="15361" width="29.59765625" style="60" customWidth="1"/>
    <col min="15362" max="15362" width="15.59765625" style="60" bestFit="1" customWidth="1"/>
    <col min="15363" max="15363" width="13.59765625" style="60" bestFit="1" customWidth="1"/>
    <col min="15364" max="15364" width="26.19921875" style="60" customWidth="1"/>
    <col min="15365" max="15616" width="8.796875" style="60"/>
    <col min="15617" max="15617" width="29.59765625" style="60" customWidth="1"/>
    <col min="15618" max="15618" width="15.59765625" style="60" bestFit="1" customWidth="1"/>
    <col min="15619" max="15619" width="13.59765625" style="60" bestFit="1" customWidth="1"/>
    <col min="15620" max="15620" width="26.19921875" style="60" customWidth="1"/>
    <col min="15621" max="15872" width="8.796875" style="60"/>
    <col min="15873" max="15873" width="29.59765625" style="60" customWidth="1"/>
    <col min="15874" max="15874" width="15.59765625" style="60" bestFit="1" customWidth="1"/>
    <col min="15875" max="15875" width="13.59765625" style="60" bestFit="1" customWidth="1"/>
    <col min="15876" max="15876" width="26.19921875" style="60" customWidth="1"/>
    <col min="15877" max="16128" width="8.796875" style="60"/>
    <col min="16129" max="16129" width="29.59765625" style="60" customWidth="1"/>
    <col min="16130" max="16130" width="15.59765625" style="60" bestFit="1" customWidth="1"/>
    <col min="16131" max="16131" width="13.59765625" style="60" bestFit="1" customWidth="1"/>
    <col min="16132" max="16132" width="26.19921875" style="60" customWidth="1"/>
    <col min="16133" max="16384" width="8.796875" style="60"/>
  </cols>
  <sheetData>
    <row r="2" spans="1:4" x14ac:dyDescent="0.2">
      <c r="A2" s="82" t="s">
        <v>55</v>
      </c>
      <c r="B2" s="82"/>
      <c r="C2" s="82"/>
      <c r="D2" s="82"/>
    </row>
    <row r="3" spans="1:4" x14ac:dyDescent="0.2">
      <c r="A3" s="82"/>
      <c r="B3" s="82"/>
      <c r="C3" s="82"/>
      <c r="D3" s="82"/>
    </row>
    <row r="19" spans="1:4" ht="48.5" customHeight="1" x14ac:dyDescent="0.2">
      <c r="A19" s="83" t="s">
        <v>47</v>
      </c>
      <c r="B19" s="84"/>
      <c r="C19" s="84"/>
      <c r="D19" s="84"/>
    </row>
    <row r="20" spans="1:4" x14ac:dyDescent="0.2">
      <c r="A20" s="61"/>
      <c r="B20" s="61"/>
    </row>
    <row r="21" spans="1:4" ht="22" customHeight="1" x14ac:dyDescent="0.2">
      <c r="A21" s="66" t="s">
        <v>43</v>
      </c>
      <c r="B21" s="66" t="s">
        <v>53</v>
      </c>
      <c r="C21" s="66" t="s">
        <v>54</v>
      </c>
      <c r="D21" s="66" t="s">
        <v>62</v>
      </c>
    </row>
    <row r="22" spans="1:4" x14ac:dyDescent="0.2">
      <c r="A22" s="61"/>
      <c r="D22" s="62"/>
    </row>
    <row r="23" spans="1:4" x14ac:dyDescent="0.2">
      <c r="A23" s="61"/>
      <c r="D23" s="62"/>
    </row>
    <row r="24" spans="1:4" ht="21" customHeight="1" x14ac:dyDescent="0.25">
      <c r="A24" s="73" t="s">
        <v>56</v>
      </c>
      <c r="B24" s="77">
        <f ca="1">'Budget Detail'!E16</f>
        <v>0</v>
      </c>
      <c r="C24" s="77">
        <f ca="1">'Budget Detail'!F16</f>
        <v>0</v>
      </c>
      <c r="D24" s="77">
        <f ca="1">'Budget Detail'!G16</f>
        <v>0</v>
      </c>
    </row>
    <row r="25" spans="1:4" ht="19" x14ac:dyDescent="0.25">
      <c r="A25" s="74"/>
      <c r="B25" s="78"/>
      <c r="C25" s="78"/>
      <c r="D25" s="80"/>
    </row>
    <row r="26" spans="1:4" ht="21" customHeight="1" x14ac:dyDescent="0.25">
      <c r="A26" s="73" t="s">
        <v>57</v>
      </c>
      <c r="B26" s="77">
        <f ca="1">'Budget Detail'!E26</f>
        <v>0</v>
      </c>
      <c r="C26" s="77">
        <f ca="1">'Budget Detail'!F26</f>
        <v>0</v>
      </c>
      <c r="D26" s="77">
        <f ca="1">'Budget Detail'!G26</f>
        <v>0</v>
      </c>
    </row>
    <row r="27" spans="1:4" ht="19" x14ac:dyDescent="0.25">
      <c r="A27" s="67"/>
      <c r="B27" s="79"/>
      <c r="C27" s="79"/>
      <c r="D27" s="80"/>
    </row>
    <row r="28" spans="1:4" ht="20.5" customHeight="1" x14ac:dyDescent="0.25">
      <c r="A28" s="73" t="s">
        <v>45</v>
      </c>
      <c r="B28" s="77">
        <f ca="1">'Budget Detail'!E36</f>
        <v>0</v>
      </c>
      <c r="C28" s="77">
        <f ca="1">'Budget Detail'!F36</f>
        <v>0</v>
      </c>
      <c r="D28" s="77">
        <f ca="1">'Budget Detail'!G36</f>
        <v>0</v>
      </c>
    </row>
    <row r="29" spans="1:4" ht="19" x14ac:dyDescent="0.25">
      <c r="A29" s="67"/>
      <c r="B29" s="79"/>
      <c r="C29" s="79"/>
      <c r="D29" s="80"/>
    </row>
    <row r="30" spans="1:4" ht="33" customHeight="1" x14ac:dyDescent="0.25">
      <c r="A30" s="73" t="s">
        <v>58</v>
      </c>
      <c r="B30" s="77">
        <f ca="1">'Budget Detail'!E46</f>
        <v>0</v>
      </c>
      <c r="C30" s="77">
        <f ca="1">'Budget Detail'!F46</f>
        <v>0</v>
      </c>
      <c r="D30" s="77">
        <f ca="1">'Budget Detail'!G46</f>
        <v>0</v>
      </c>
    </row>
    <row r="31" spans="1:4" ht="21" customHeight="1" x14ac:dyDescent="0.25">
      <c r="A31" s="75"/>
      <c r="B31" s="78"/>
      <c r="C31" s="78"/>
      <c r="D31" s="81"/>
    </row>
    <row r="32" spans="1:4" ht="21" customHeight="1" x14ac:dyDescent="0.25">
      <c r="A32" s="76" t="s">
        <v>59</v>
      </c>
      <c r="B32" s="77">
        <f ca="1">'Budget Detail'!E56</f>
        <v>0</v>
      </c>
      <c r="C32" s="77">
        <f ca="1">'Budget Detail'!F56</f>
        <v>0</v>
      </c>
      <c r="D32" s="77">
        <f ca="1">'Budget Detail'!G56</f>
        <v>0</v>
      </c>
    </row>
    <row r="33" spans="1:4" ht="21" customHeight="1" x14ac:dyDescent="0.25">
      <c r="A33" s="75"/>
      <c r="B33" s="78"/>
      <c r="C33" s="78"/>
      <c r="D33" s="81"/>
    </row>
    <row r="34" spans="1:4" ht="33.75" customHeight="1" x14ac:dyDescent="0.25">
      <c r="A34" s="73" t="s">
        <v>44</v>
      </c>
      <c r="B34" s="77">
        <f ca="1">'Budget Detail'!E66</f>
        <v>0</v>
      </c>
      <c r="C34" s="77">
        <f ca="1">'Budget Detail'!F66</f>
        <v>0</v>
      </c>
      <c r="D34" s="77">
        <f ca="1">'Budget Detail'!G66</f>
        <v>0</v>
      </c>
    </row>
    <row r="35" spans="1:4" ht="21" customHeight="1" x14ac:dyDescent="0.25">
      <c r="A35" s="75"/>
      <c r="B35" s="78"/>
      <c r="C35" s="78"/>
      <c r="D35" s="81"/>
    </row>
    <row r="36" spans="1:4" ht="33.75" customHeight="1" x14ac:dyDescent="0.25">
      <c r="A36" s="73" t="s">
        <v>60</v>
      </c>
      <c r="B36" s="77">
        <f ca="1">'Budget Detail'!E76</f>
        <v>0</v>
      </c>
      <c r="C36" s="77">
        <f ca="1">'Budget Detail'!F76</f>
        <v>0</v>
      </c>
      <c r="D36" s="77">
        <f ca="1">'Budget Detail'!G76</f>
        <v>0</v>
      </c>
    </row>
    <row r="37" spans="1:4" ht="21" customHeight="1" x14ac:dyDescent="0.25">
      <c r="A37" s="75"/>
      <c r="B37" s="78"/>
      <c r="C37" s="78"/>
      <c r="D37" s="81"/>
    </row>
    <row r="38" spans="1:4" ht="21" customHeight="1" x14ac:dyDescent="0.25">
      <c r="A38" s="76" t="s">
        <v>61</v>
      </c>
      <c r="B38" s="77">
        <f ca="1">'Budget Detail'!E86</f>
        <v>0</v>
      </c>
      <c r="C38" s="77">
        <f ca="1">'Budget Detail'!F86</f>
        <v>0</v>
      </c>
      <c r="D38" s="77">
        <f ca="1">'Budget Detail'!G86</f>
        <v>0</v>
      </c>
    </row>
    <row r="39" spans="1:4" ht="21" customHeight="1" x14ac:dyDescent="0.2">
      <c r="A39" s="65"/>
      <c r="B39" s="63"/>
      <c r="C39" s="63"/>
      <c r="D39" s="64"/>
    </row>
    <row r="40" spans="1:4" ht="25.5" customHeight="1" x14ac:dyDescent="0.25">
      <c r="A40" s="68" t="s">
        <v>62</v>
      </c>
      <c r="B40" s="69">
        <f ca="1">B24+B26+B28+B30+B32+B34+B36+B38</f>
        <v>0</v>
      </c>
      <c r="C40" s="69">
        <f ca="1">C24+C26+C28+C30+C32+C34+C36+C38</f>
        <v>0</v>
      </c>
      <c r="D40" s="70">
        <f ca="1">D24+D26+D28+D30+D32+D34+D36+D38</f>
        <v>0</v>
      </c>
    </row>
    <row r="41" spans="1:4" ht="21" x14ac:dyDescent="0.25">
      <c r="A41" s="71"/>
      <c r="B41" s="71"/>
      <c r="C41" s="71"/>
      <c r="D41" s="71"/>
    </row>
    <row r="42" spans="1:4" ht="21" x14ac:dyDescent="0.25">
      <c r="A42" s="71"/>
      <c r="B42" s="71"/>
      <c r="C42" s="71"/>
      <c r="D42" s="71"/>
    </row>
    <row r="43" spans="1:4" ht="41" customHeight="1" x14ac:dyDescent="0.2">
      <c r="A43" s="72" t="s">
        <v>46</v>
      </c>
      <c r="B43" s="85"/>
      <c r="C43" s="85"/>
      <c r="D43" s="86"/>
    </row>
  </sheetData>
  <sheetProtection algorithmName="SHA-512" hashValue="tExEUaXSYud18jbUJz0KsR7RjBJu+PmhliNJ/RIgtNsk5hlQjo4kSqw757eNG/O9eLOJTNS8tvbP3VS47UoJ2w==" saltValue="R9HQDLksQK/ISrTcqp38Tg==" spinCount="100000" sheet="1" selectLockedCells="1"/>
  <mergeCells count="3">
    <mergeCell ref="A2:D3"/>
    <mergeCell ref="A19:D19"/>
    <mergeCell ref="B43:D43"/>
  </mergeCells>
  <printOptions horizontalCentered="1" verticalCentered="1"/>
  <pageMargins left="0.75" right="0.75" top="1" bottom="1" header="0.5" footer="0.5"/>
  <pageSetup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L89"/>
  <sheetViews>
    <sheetView showGridLines="0" zoomScaleNormal="100" zoomScaleSheetLayoutView="70" zoomScalePageLayoutView="60" workbookViewId="0">
      <selection activeCell="F85" sqref="F85"/>
    </sheetView>
  </sheetViews>
  <sheetFormatPr baseColWidth="10" defaultColWidth="12" defaultRowHeight="13" x14ac:dyDescent="0.15"/>
  <cols>
    <col min="1" max="1" width="33.59765625" style="12" customWidth="1"/>
    <col min="2" max="2" width="24.59765625" style="12" customWidth="1"/>
    <col min="3" max="3" width="23.19921875" style="12" customWidth="1"/>
    <col min="4" max="4" width="87.19921875" style="12" customWidth="1"/>
    <col min="5" max="7" width="26.19921875" style="12" customWidth="1"/>
    <col min="8" max="16384" width="12" style="12"/>
  </cols>
  <sheetData>
    <row r="1" spans="1:8" ht="21" customHeight="1" x14ac:dyDescent="0.15">
      <c r="A1" s="96" t="s">
        <v>5</v>
      </c>
      <c r="B1" s="96"/>
      <c r="C1" s="96"/>
      <c r="D1" s="96"/>
      <c r="E1" s="96"/>
      <c r="F1" s="96"/>
      <c r="G1" s="96"/>
    </row>
    <row r="2" spans="1:8" ht="21" x14ac:dyDescent="0.15">
      <c r="A2" s="96" t="s">
        <v>6</v>
      </c>
      <c r="B2" s="96"/>
      <c r="C2" s="96"/>
      <c r="D2" s="96"/>
      <c r="E2" s="96"/>
      <c r="F2" s="96"/>
      <c r="G2" s="96"/>
    </row>
    <row r="3" spans="1:8" ht="21" x14ac:dyDescent="0.15">
      <c r="A3" s="96" t="s">
        <v>47</v>
      </c>
      <c r="B3" s="96"/>
      <c r="C3" s="96"/>
      <c r="D3" s="96"/>
      <c r="E3" s="96"/>
      <c r="F3" s="96"/>
      <c r="G3" s="96"/>
    </row>
    <row r="4" spans="1:8" ht="21" customHeight="1" x14ac:dyDescent="0.15">
      <c r="A4" s="96" t="s">
        <v>48</v>
      </c>
      <c r="B4" s="96"/>
      <c r="C4" s="96"/>
      <c r="D4" s="96"/>
      <c r="E4" s="96"/>
      <c r="F4" s="96"/>
      <c r="G4" s="96"/>
    </row>
    <row r="5" spans="1:8" ht="17" x14ac:dyDescent="0.15">
      <c r="A5" s="98"/>
      <c r="B5" s="98"/>
      <c r="C5" s="98"/>
      <c r="D5" s="98"/>
      <c r="E5" s="98"/>
    </row>
    <row r="6" spans="1:8" ht="16" x14ac:dyDescent="0.15">
      <c r="A6" s="47"/>
      <c r="B6" s="47"/>
      <c r="C6" s="47"/>
      <c r="D6" s="47"/>
      <c r="E6" s="47"/>
    </row>
    <row r="7" spans="1:8" ht="100" customHeight="1" x14ac:dyDescent="0.15">
      <c r="A7" s="100" t="s">
        <v>76</v>
      </c>
      <c r="B7" s="100"/>
      <c r="C7" s="100"/>
      <c r="D7" s="100"/>
      <c r="E7" s="100"/>
      <c r="F7" s="100"/>
      <c r="G7" s="100"/>
    </row>
    <row r="8" spans="1:8" ht="15" x14ac:dyDescent="0.15">
      <c r="A8" s="97"/>
      <c r="B8" s="97"/>
      <c r="C8" s="97"/>
      <c r="D8" s="97"/>
      <c r="E8" s="97"/>
    </row>
    <row r="9" spans="1:8" ht="126" customHeight="1" x14ac:dyDescent="0.15">
      <c r="A9" s="94" t="s">
        <v>63</v>
      </c>
      <c r="B9" s="94"/>
      <c r="C9" s="94"/>
      <c r="D9" s="94"/>
      <c r="E9" s="94"/>
      <c r="F9" s="94"/>
      <c r="G9" s="94"/>
      <c r="H9" s="20"/>
    </row>
    <row r="10" spans="1:8" ht="34.5" customHeight="1" x14ac:dyDescent="0.15">
      <c r="A10" s="99"/>
      <c r="B10" s="99"/>
      <c r="C10" s="99"/>
      <c r="D10" s="99"/>
      <c r="E10" s="99"/>
      <c r="F10" s="99"/>
      <c r="G10" s="99"/>
    </row>
    <row r="11" spans="1:8" ht="43.5" customHeight="1" x14ac:dyDescent="0.15">
      <c r="A11" s="22" t="s">
        <v>0</v>
      </c>
      <c r="B11" s="23" t="s">
        <v>8</v>
      </c>
      <c r="C11" s="22" t="s">
        <v>3</v>
      </c>
      <c r="D11" s="22" t="s">
        <v>27</v>
      </c>
      <c r="E11" s="23" t="s">
        <v>33</v>
      </c>
      <c r="F11" s="23" t="s">
        <v>34</v>
      </c>
      <c r="G11" s="23" t="s">
        <v>32</v>
      </c>
    </row>
    <row r="12" spans="1:8" s="28" customFormat="1" ht="32.5" customHeight="1" x14ac:dyDescent="0.2">
      <c r="A12" s="24" t="s">
        <v>11</v>
      </c>
      <c r="B12" s="25">
        <v>23.487500000000001</v>
      </c>
      <c r="C12" s="26">
        <v>300</v>
      </c>
      <c r="D12" s="24" t="s">
        <v>75</v>
      </c>
      <c r="E12" s="27">
        <f>IF(G12="","",G12-F12)</f>
        <v>7046.25</v>
      </c>
      <c r="F12" s="27">
        <v>0</v>
      </c>
      <c r="G12" s="27">
        <f>IF(B12="","",ROUND(B12,4)*ROUND(C12,2))</f>
        <v>7046.25</v>
      </c>
    </row>
    <row r="13" spans="1:8" s="28" customFormat="1" ht="34" x14ac:dyDescent="0.2">
      <c r="A13" s="24" t="s">
        <v>12</v>
      </c>
      <c r="B13" s="25">
        <v>1730.77</v>
      </c>
      <c r="C13" s="26">
        <v>6</v>
      </c>
      <c r="D13" s="24" t="s">
        <v>41</v>
      </c>
      <c r="E13" s="27">
        <f>IF(G13="","",G13-F13)</f>
        <v>5384.619999999999</v>
      </c>
      <c r="F13" s="27">
        <v>5000</v>
      </c>
      <c r="G13" s="27">
        <f>IF(B13="","",ROUND(B13,4)*ROUND(C13,2))</f>
        <v>10384.619999999999</v>
      </c>
    </row>
    <row r="14" spans="1:8" s="28" customFormat="1" ht="15.75" hidden="1" customHeight="1" x14ac:dyDescent="0.2">
      <c r="A14" s="29"/>
      <c r="B14" s="30"/>
      <c r="C14" s="31"/>
      <c r="D14" s="29"/>
      <c r="E14" s="54" t="str">
        <f>IF(G14="","",G14-F14)</f>
        <v/>
      </c>
      <c r="F14" s="50"/>
      <c r="G14" s="55" t="str">
        <f>IF(B14="","",ROUND(ROUND(B14,4)*ROUND(C14,2),2))</f>
        <v/>
      </c>
    </row>
    <row r="15" spans="1:8" s="32" customFormat="1" ht="17" x14ac:dyDescent="0.2">
      <c r="A15" s="29"/>
      <c r="B15" s="30"/>
      <c r="C15" s="31"/>
      <c r="D15" s="29"/>
      <c r="E15" s="54" t="str">
        <f>IF(G15="","",G15-F15)</f>
        <v/>
      </c>
      <c r="F15" s="50"/>
      <c r="G15" s="55" t="str">
        <f>IF(B15="","",ROUND(ROUND(B15,4)*ROUND(C15,2),2))</f>
        <v/>
      </c>
    </row>
    <row r="16" spans="1:8" ht="16" x14ac:dyDescent="0.15">
      <c r="A16" s="88" t="s">
        <v>31</v>
      </c>
      <c r="B16" s="89"/>
      <c r="C16" s="89"/>
      <c r="D16" s="90"/>
      <c r="E16" s="17">
        <f ca="1">SUM(OFFSET(Personnel,5,4):OFFSET(Fringe,-4,4))</f>
        <v>0</v>
      </c>
      <c r="F16" s="17">
        <f ca="1">SUM(OFFSET(Personnel,5,5):OFFSET(Fringe,-4,5))</f>
        <v>0</v>
      </c>
      <c r="G16" s="17">
        <f ca="1">SUM(OFFSET(Personnel,5,6):OFFSET(Fringe,-4,6))</f>
        <v>0</v>
      </c>
    </row>
    <row r="17" spans="1:12" ht="15" x14ac:dyDescent="0.15">
      <c r="A17" s="3"/>
      <c r="B17" s="4"/>
      <c r="C17" s="3"/>
      <c r="D17" s="3"/>
      <c r="E17" s="5"/>
    </row>
    <row r="18" spans="1:12" s="13" customFormat="1" ht="15" x14ac:dyDescent="0.15">
      <c r="A18" s="18"/>
      <c r="B18" s="19"/>
      <c r="C18" s="18"/>
      <c r="D18" s="18"/>
      <c r="E18" s="5"/>
    </row>
    <row r="19" spans="1:12" ht="94" customHeight="1" x14ac:dyDescent="0.15">
      <c r="A19" s="94" t="s">
        <v>42</v>
      </c>
      <c r="B19" s="94"/>
      <c r="C19" s="94"/>
      <c r="D19" s="94"/>
      <c r="E19" s="94"/>
      <c r="F19" s="94"/>
      <c r="G19" s="94"/>
      <c r="H19" s="21"/>
      <c r="I19" s="21"/>
      <c r="J19" s="21"/>
      <c r="K19" s="21"/>
      <c r="L19" s="21"/>
    </row>
    <row r="20" spans="1:12" ht="34.5" customHeight="1" x14ac:dyDescent="0.15">
      <c r="A20" s="95"/>
      <c r="B20" s="95"/>
      <c r="C20" s="95"/>
      <c r="D20" s="95"/>
      <c r="E20" s="95"/>
      <c r="F20" s="95"/>
      <c r="G20" s="95"/>
    </row>
    <row r="21" spans="1:12" ht="43.5" customHeight="1" x14ac:dyDescent="0.15">
      <c r="A21" s="48" t="s">
        <v>0</v>
      </c>
      <c r="B21" s="48" t="s">
        <v>10</v>
      </c>
      <c r="C21" s="48" t="s">
        <v>37</v>
      </c>
      <c r="D21" s="48" t="s">
        <v>1</v>
      </c>
      <c r="E21" s="23" t="s">
        <v>33</v>
      </c>
      <c r="F21" s="23" t="s">
        <v>34</v>
      </c>
      <c r="G21" s="23" t="s">
        <v>32</v>
      </c>
    </row>
    <row r="22" spans="1:12" s="28" customFormat="1" ht="102" x14ac:dyDescent="0.2">
      <c r="A22" s="24" t="s">
        <v>13</v>
      </c>
      <c r="B22" s="34">
        <v>7046.25</v>
      </c>
      <c r="C22" s="35">
        <v>0.21</v>
      </c>
      <c r="D22" s="24" t="s">
        <v>40</v>
      </c>
      <c r="E22" s="33">
        <f>IF(G22="","",G22-F22)</f>
        <v>1479.7124999999999</v>
      </c>
      <c r="F22" s="33"/>
      <c r="G22" s="33">
        <f>IF(B22="","",ROUND(B22,4)*ROUND(C22,4))</f>
        <v>1479.7124999999999</v>
      </c>
    </row>
    <row r="23" spans="1:12" s="28" customFormat="1" ht="85" x14ac:dyDescent="0.2">
      <c r="A23" s="24" t="s">
        <v>14</v>
      </c>
      <c r="B23" s="36">
        <v>10384.620000000001</v>
      </c>
      <c r="C23" s="35">
        <v>0.1</v>
      </c>
      <c r="D23" s="24" t="s">
        <v>64</v>
      </c>
      <c r="E23" s="33">
        <f>IF(G23="","",G23-F23)</f>
        <v>538.46200000000022</v>
      </c>
      <c r="F23" s="33">
        <v>500</v>
      </c>
      <c r="G23" s="33">
        <f>IF(B23="","",ROUND(B23,4)*ROUND(C23,4))</f>
        <v>1038.4620000000002</v>
      </c>
    </row>
    <row r="24" spans="1:12" s="28" customFormat="1" ht="15.75" hidden="1" customHeight="1" x14ac:dyDescent="0.2">
      <c r="A24" s="37"/>
      <c r="B24" s="38"/>
      <c r="C24" s="39"/>
      <c r="D24" s="29"/>
      <c r="E24" s="57" t="str">
        <f>IF(G24="","",G24-F24)</f>
        <v/>
      </c>
      <c r="F24" s="52"/>
      <c r="G24" s="58" t="str">
        <f>IF(B24="","",ROUND(ROUND(B24,4)*ROUND(C24,4),4))</f>
        <v/>
      </c>
    </row>
    <row r="25" spans="1:12" s="32" customFormat="1" ht="17" x14ac:dyDescent="0.2">
      <c r="A25" s="37"/>
      <c r="B25" s="38"/>
      <c r="C25" s="39"/>
      <c r="D25" s="29"/>
      <c r="E25" s="57" t="str">
        <f>IF(G25="","",G25-F25)</f>
        <v/>
      </c>
      <c r="F25" s="52"/>
      <c r="G25" s="58" t="str">
        <f>IF(B25="","",ROUND(ROUND(B25,4)*ROUND(C25,4),4))</f>
        <v/>
      </c>
    </row>
    <row r="26" spans="1:12" ht="16" x14ac:dyDescent="0.15">
      <c r="A26" s="91" t="s">
        <v>31</v>
      </c>
      <c r="B26" s="92"/>
      <c r="C26" s="92"/>
      <c r="D26" s="93"/>
      <c r="E26" s="16">
        <f ca="1">SUM(OFFSET(Fringe,5,4):OFFSET(Indirect,-4,4))</f>
        <v>0</v>
      </c>
      <c r="F26" s="16">
        <f ca="1">SUM(OFFSET(Fringe,5,5):OFFSET(Indirect,-4,5))</f>
        <v>0</v>
      </c>
      <c r="G26" s="16">
        <f ca="1">SUM(OFFSET(Fringe,5,6):OFFSET(Indirect,-4,6))</f>
        <v>0</v>
      </c>
    </row>
    <row r="27" spans="1:12" ht="15" x14ac:dyDescent="0.15">
      <c r="A27" s="3"/>
      <c r="B27" s="6"/>
      <c r="C27" s="7"/>
      <c r="D27" s="7"/>
      <c r="E27" s="8"/>
    </row>
    <row r="28" spans="1:12" ht="15" x14ac:dyDescent="0.15">
      <c r="A28" s="3"/>
      <c r="B28" s="6"/>
      <c r="C28" s="7"/>
      <c r="D28" s="7"/>
      <c r="E28" s="8"/>
    </row>
    <row r="29" spans="1:12" ht="92.5" customHeight="1" x14ac:dyDescent="0.15">
      <c r="A29" s="94" t="s">
        <v>39</v>
      </c>
      <c r="B29" s="94"/>
      <c r="C29" s="94"/>
      <c r="D29" s="94"/>
      <c r="E29" s="94"/>
      <c r="F29" s="94"/>
      <c r="G29" s="94"/>
    </row>
    <row r="30" spans="1:12" ht="34.5" customHeight="1" x14ac:dyDescent="0.15">
      <c r="A30" s="95"/>
      <c r="B30" s="95"/>
      <c r="C30" s="95"/>
      <c r="D30" s="95"/>
      <c r="E30" s="95"/>
      <c r="F30" s="95"/>
      <c r="G30" s="95"/>
    </row>
    <row r="31" spans="1:12" ht="43.5" customHeight="1" x14ac:dyDescent="0.15">
      <c r="A31" s="48" t="s">
        <v>0</v>
      </c>
      <c r="B31" s="48" t="s">
        <v>25</v>
      </c>
      <c r="C31" s="48" t="s">
        <v>38</v>
      </c>
      <c r="D31" s="48" t="s">
        <v>1</v>
      </c>
      <c r="E31" s="23" t="s">
        <v>33</v>
      </c>
      <c r="F31" s="23" t="s">
        <v>34</v>
      </c>
      <c r="G31" s="23" t="s">
        <v>32</v>
      </c>
    </row>
    <row r="32" spans="1:12" s="28" customFormat="1" ht="85" x14ac:dyDescent="0.2">
      <c r="A32" s="24" t="s">
        <v>13</v>
      </c>
      <c r="B32" s="34">
        <v>8525.9599999999991</v>
      </c>
      <c r="C32" s="35">
        <v>0.18</v>
      </c>
      <c r="D32" s="24" t="s">
        <v>65</v>
      </c>
      <c r="E32" s="33">
        <f>IF(G32="","",G32-F32)</f>
        <v>1534.6727999999998</v>
      </c>
      <c r="F32" s="33">
        <v>0</v>
      </c>
      <c r="G32" s="33">
        <f>IF(B32="","",ROUND(B32,4)*ROUND(C32,4))</f>
        <v>1534.6727999999998</v>
      </c>
    </row>
    <row r="33" spans="1:7" s="28" customFormat="1" ht="102" x14ac:dyDescent="0.2">
      <c r="A33" s="24" t="s">
        <v>12</v>
      </c>
      <c r="B33" s="34">
        <v>11423.08</v>
      </c>
      <c r="C33" s="35">
        <v>0.18</v>
      </c>
      <c r="D33" s="24" t="s">
        <v>66</v>
      </c>
      <c r="E33" s="33">
        <f>IF(G33="","",G33-F33)</f>
        <v>1066.1543999999999</v>
      </c>
      <c r="F33" s="33">
        <v>990</v>
      </c>
      <c r="G33" s="33">
        <f>IF(B33="","",ROUND(B33,4)*ROUND(C33,4))</f>
        <v>2056.1543999999999</v>
      </c>
    </row>
    <row r="34" spans="1:7" s="28" customFormat="1" ht="15.75" hidden="1" customHeight="1" x14ac:dyDescent="0.2">
      <c r="A34" s="37"/>
      <c r="B34" s="38"/>
      <c r="C34" s="39"/>
      <c r="D34" s="29"/>
      <c r="E34" s="57" t="str">
        <f>IF(G34="","",G34-F34)</f>
        <v/>
      </c>
      <c r="F34" s="52"/>
      <c r="G34" s="58" t="str">
        <f>IF(B34="","",ROUND(ROUND(B34,4)*ROUND(C34,4),4))</f>
        <v/>
      </c>
    </row>
    <row r="35" spans="1:7" s="32" customFormat="1" ht="17" x14ac:dyDescent="0.2">
      <c r="A35" s="37"/>
      <c r="B35" s="38"/>
      <c r="C35" s="39"/>
      <c r="D35" s="29"/>
      <c r="E35" s="57" t="str">
        <f>IF(G35="","",G35-F35)</f>
        <v/>
      </c>
      <c r="F35" s="52"/>
      <c r="G35" s="58" t="str">
        <f>IF(B35="","",ROUND(ROUND(B35,4)*ROUND(C35,4),4))</f>
        <v/>
      </c>
    </row>
    <row r="36" spans="1:7" ht="16" x14ac:dyDescent="0.15">
      <c r="A36" s="88" t="s">
        <v>31</v>
      </c>
      <c r="B36" s="89"/>
      <c r="C36" s="89"/>
      <c r="D36" s="90"/>
      <c r="E36" s="15">
        <f ca="1">SUM(OFFSET(Indirect,5,4):OFFSET(Contractors,-4,4))</f>
        <v>0</v>
      </c>
      <c r="F36" s="15">
        <f ca="1">SUM(OFFSET(Indirect,5,5):OFFSET(Contractors,-4,5))</f>
        <v>0</v>
      </c>
      <c r="G36" s="15">
        <f ca="1">SUM(OFFSET(Indirect,5,6):OFFSET(Contractors,-4,6))</f>
        <v>0</v>
      </c>
    </row>
    <row r="37" spans="1:7" ht="13" customHeight="1" x14ac:dyDescent="0.15">
      <c r="A37" s="3"/>
      <c r="B37" s="6"/>
      <c r="C37" s="7"/>
      <c r="D37" s="7"/>
      <c r="E37" s="8"/>
    </row>
    <row r="38" spans="1:7" ht="13" customHeight="1" x14ac:dyDescent="0.15">
      <c r="A38" s="3"/>
      <c r="B38" s="6"/>
      <c r="C38" s="7"/>
      <c r="D38" s="7"/>
      <c r="E38" s="8"/>
    </row>
    <row r="39" spans="1:7" ht="78.75" customHeight="1" x14ac:dyDescent="0.15">
      <c r="A39" s="94" t="s">
        <v>51</v>
      </c>
      <c r="B39" s="94"/>
      <c r="C39" s="94"/>
      <c r="D39" s="94"/>
      <c r="E39" s="94"/>
      <c r="F39" s="94"/>
      <c r="G39" s="94"/>
    </row>
    <row r="40" spans="1:7" ht="34.5" customHeight="1" x14ac:dyDescent="0.15">
      <c r="A40" s="95"/>
      <c r="B40" s="95"/>
      <c r="C40" s="95"/>
      <c r="D40" s="95"/>
      <c r="E40" s="95"/>
      <c r="F40" s="95"/>
      <c r="G40" s="95"/>
    </row>
    <row r="41" spans="1:7" ht="43.5" customHeight="1" x14ac:dyDescent="0.15">
      <c r="A41" s="48" t="s">
        <v>28</v>
      </c>
      <c r="B41" s="49" t="s">
        <v>8</v>
      </c>
      <c r="C41" s="48" t="s">
        <v>3</v>
      </c>
      <c r="D41" s="48" t="s">
        <v>27</v>
      </c>
      <c r="E41" s="23" t="s">
        <v>33</v>
      </c>
      <c r="F41" s="23" t="s">
        <v>34</v>
      </c>
      <c r="G41" s="23" t="s">
        <v>32</v>
      </c>
    </row>
    <row r="42" spans="1:7" s="28" customFormat="1" ht="34" x14ac:dyDescent="0.2">
      <c r="A42" s="24" t="s">
        <v>15</v>
      </c>
      <c r="B42" s="25">
        <v>200</v>
      </c>
      <c r="C42" s="26">
        <v>24</v>
      </c>
      <c r="D42" s="24" t="s">
        <v>36</v>
      </c>
      <c r="E42" s="33">
        <f>IF(G42="","",G42-F42)</f>
        <v>2000</v>
      </c>
      <c r="F42" s="33">
        <v>2800</v>
      </c>
      <c r="G42" s="33">
        <f>IF(B42="","",ROUND(B42,4)*ROUND(C42,2))</f>
        <v>4800</v>
      </c>
    </row>
    <row r="43" spans="1:7" s="28" customFormat="1" ht="17" x14ac:dyDescent="0.2">
      <c r="A43" s="24" t="s">
        <v>16</v>
      </c>
      <c r="B43" s="25">
        <v>45</v>
      </c>
      <c r="C43" s="26">
        <v>210</v>
      </c>
      <c r="D43" s="24" t="s">
        <v>7</v>
      </c>
      <c r="E43" s="33">
        <f>IF(G43="","",G43-F43)</f>
        <v>9450</v>
      </c>
      <c r="F43" s="33">
        <v>0</v>
      </c>
      <c r="G43" s="33">
        <f>IF(B43="","",ROUND(B43,4)*ROUND(C43,2))</f>
        <v>9450</v>
      </c>
    </row>
    <row r="44" spans="1:7" s="28" customFormat="1" ht="15.75" hidden="1" customHeight="1" x14ac:dyDescent="0.2">
      <c r="A44" s="29"/>
      <c r="B44" s="30"/>
      <c r="C44" s="31"/>
      <c r="D44" s="29"/>
      <c r="E44" s="57" t="str">
        <f>IF(G44="","",G44-F44)</f>
        <v/>
      </c>
      <c r="F44" s="51"/>
      <c r="G44" s="56" t="str">
        <f>IF(B44="","",ROUND(ROUND(B44,4)*ROUND(C44,2),2))</f>
        <v/>
      </c>
    </row>
    <row r="45" spans="1:7" s="32" customFormat="1" ht="17" x14ac:dyDescent="0.2">
      <c r="A45" s="29"/>
      <c r="B45" s="30"/>
      <c r="C45" s="31"/>
      <c r="D45" s="29"/>
      <c r="E45" s="57" t="str">
        <f>IF(G45="","",G45-F45)</f>
        <v/>
      </c>
      <c r="F45" s="51"/>
      <c r="G45" s="56" t="str">
        <f>IF(B45="","",ROUND(ROUND(B45,4)*ROUND(C45,2),2))</f>
        <v/>
      </c>
    </row>
    <row r="46" spans="1:7" ht="16" x14ac:dyDescent="0.15">
      <c r="A46" s="88" t="s">
        <v>31</v>
      </c>
      <c r="B46" s="89"/>
      <c r="C46" s="89"/>
      <c r="D46" s="90"/>
      <c r="E46" s="15">
        <f ca="1">SUM(OFFSET(Contractors,5,4):OFFSET(Travel,-4,4))</f>
        <v>0</v>
      </c>
      <c r="F46" s="15">
        <f ca="1">SUM(OFFSET(Contractors,5,5):OFFSET(Travel,-4,5))</f>
        <v>0</v>
      </c>
      <c r="G46" s="15">
        <f ca="1">SUM(OFFSET(Contractors,5,6):OFFSET(Travel,-4,6))</f>
        <v>0</v>
      </c>
    </row>
    <row r="47" spans="1:7" ht="15" x14ac:dyDescent="0.15">
      <c r="A47" s="3"/>
      <c r="B47" s="4"/>
      <c r="C47" s="3"/>
      <c r="D47" s="3"/>
      <c r="E47" s="9"/>
    </row>
    <row r="48" spans="1:7" ht="15" x14ac:dyDescent="0.15">
      <c r="A48" s="3"/>
      <c r="B48" s="4"/>
      <c r="C48" s="3"/>
      <c r="D48" s="3"/>
      <c r="E48" s="9"/>
    </row>
    <row r="49" spans="1:7" ht="75.75" customHeight="1" x14ac:dyDescent="0.15">
      <c r="A49" s="101" t="s">
        <v>50</v>
      </c>
      <c r="B49" s="102"/>
      <c r="C49" s="102"/>
      <c r="D49" s="102"/>
      <c r="E49" s="102"/>
      <c r="F49" s="102"/>
      <c r="G49" s="102"/>
    </row>
    <row r="50" spans="1:7" ht="35.25" customHeight="1" x14ac:dyDescent="0.15">
      <c r="A50" s="103"/>
      <c r="B50" s="104"/>
      <c r="C50" s="104"/>
      <c r="D50" s="104"/>
      <c r="E50" s="104"/>
      <c r="F50" s="104"/>
      <c r="G50" s="104"/>
    </row>
    <row r="51" spans="1:7" ht="43.5" customHeight="1" x14ac:dyDescent="0.15">
      <c r="A51" s="22" t="s">
        <v>0</v>
      </c>
      <c r="B51" s="23" t="s">
        <v>2</v>
      </c>
      <c r="C51" s="23" t="s">
        <v>3</v>
      </c>
      <c r="D51" s="22" t="s">
        <v>1</v>
      </c>
      <c r="E51" s="23" t="s">
        <v>33</v>
      </c>
      <c r="F51" s="23" t="s">
        <v>34</v>
      </c>
      <c r="G51" s="23" t="s">
        <v>32</v>
      </c>
    </row>
    <row r="52" spans="1:7" s="28" customFormat="1" ht="17" x14ac:dyDescent="0.2">
      <c r="A52" s="24" t="s">
        <v>13</v>
      </c>
      <c r="B52" s="40">
        <v>250</v>
      </c>
      <c r="C52" s="41">
        <v>1</v>
      </c>
      <c r="D52" s="24" t="s">
        <v>68</v>
      </c>
      <c r="E52" s="33">
        <f>IF(G52="","",G52-F52)</f>
        <v>250</v>
      </c>
      <c r="F52" s="33">
        <v>0</v>
      </c>
      <c r="G52" s="33">
        <f>IF(B52="","",ROUND(B52,4)*ROUND(C52,2))</f>
        <v>250</v>
      </c>
    </row>
    <row r="53" spans="1:7" s="28" customFormat="1" ht="17" x14ac:dyDescent="0.2">
      <c r="A53" s="24" t="s">
        <v>17</v>
      </c>
      <c r="B53" s="40">
        <v>0.45</v>
      </c>
      <c r="C53" s="41">
        <v>500</v>
      </c>
      <c r="D53" s="24" t="s">
        <v>67</v>
      </c>
      <c r="E53" s="33">
        <f>IF(G53="","",G53-F53)</f>
        <v>225</v>
      </c>
      <c r="F53" s="33">
        <v>0</v>
      </c>
      <c r="G53" s="33">
        <f>IF(B53="","",ROUND(B53,4)*ROUND(C53,2))</f>
        <v>225</v>
      </c>
    </row>
    <row r="54" spans="1:7" s="28" customFormat="1" ht="15.75" hidden="1" customHeight="1" x14ac:dyDescent="0.2">
      <c r="A54" s="29"/>
      <c r="B54" s="30"/>
      <c r="C54" s="31"/>
      <c r="D54" s="29"/>
      <c r="E54" s="57" t="str">
        <f>IF(G54="","",G54-F54)</f>
        <v/>
      </c>
      <c r="F54" s="51"/>
      <c r="G54" s="56" t="str">
        <f>IF(B54="","",ROUND(ROUND(B54,4)*ROUND(C54,2),2))</f>
        <v/>
      </c>
    </row>
    <row r="55" spans="1:7" s="32" customFormat="1" ht="17" x14ac:dyDescent="0.2">
      <c r="A55" s="29"/>
      <c r="B55" s="30"/>
      <c r="C55" s="31"/>
      <c r="D55" s="29"/>
      <c r="E55" s="57" t="str">
        <f>IF(G55="","",G55-F55)</f>
        <v/>
      </c>
      <c r="F55" s="51"/>
      <c r="G55" s="56" t="str">
        <f>IF(B55="","",ROUND(ROUND(B55,4)*ROUND(C55,2),2))</f>
        <v/>
      </c>
    </row>
    <row r="56" spans="1:7" ht="16" x14ac:dyDescent="0.15">
      <c r="A56" s="88" t="s">
        <v>31</v>
      </c>
      <c r="B56" s="89"/>
      <c r="C56" s="89"/>
      <c r="D56" s="90"/>
      <c r="E56" s="15">
        <f ca="1">SUM(OFFSET(Travel,5,4):OFFSET(Equipment,-4,4))</f>
        <v>0</v>
      </c>
      <c r="F56" s="15">
        <f ca="1">SUM(OFFSET(Travel,5,5):OFFSET(Equipment,-4,5))</f>
        <v>0</v>
      </c>
      <c r="G56" s="15">
        <f ca="1">SUM(OFFSET(Travel,5,6):OFFSET(Equipment,-4,6))</f>
        <v>0</v>
      </c>
    </row>
    <row r="57" spans="1:7" ht="15" x14ac:dyDescent="0.15">
      <c r="A57" s="3"/>
      <c r="B57" s="6"/>
      <c r="C57" s="7"/>
      <c r="D57" s="7"/>
      <c r="E57" s="8"/>
    </row>
    <row r="58" spans="1:7" ht="15" x14ac:dyDescent="0.15">
      <c r="A58" s="3"/>
      <c r="B58" s="6"/>
      <c r="C58" s="7"/>
      <c r="D58" s="7"/>
      <c r="E58" s="8"/>
    </row>
    <row r="59" spans="1:7" ht="104" customHeight="1" x14ac:dyDescent="0.15">
      <c r="A59" s="94" t="s">
        <v>74</v>
      </c>
      <c r="B59" s="94"/>
      <c r="C59" s="94"/>
      <c r="D59" s="94"/>
      <c r="E59" s="94"/>
      <c r="F59" s="94"/>
      <c r="G59" s="94"/>
    </row>
    <row r="60" spans="1:7" ht="34.5" customHeight="1" x14ac:dyDescent="0.15">
      <c r="A60" s="95"/>
      <c r="B60" s="95"/>
      <c r="C60" s="95"/>
      <c r="D60" s="95"/>
      <c r="E60" s="95"/>
      <c r="F60" s="95"/>
      <c r="G60" s="95"/>
    </row>
    <row r="61" spans="1:7" ht="43.5" customHeight="1" x14ac:dyDescent="0.15">
      <c r="A61" s="53" t="s">
        <v>26</v>
      </c>
      <c r="B61" s="23" t="s">
        <v>29</v>
      </c>
      <c r="C61" s="53" t="s">
        <v>3</v>
      </c>
      <c r="D61" s="53" t="s">
        <v>1</v>
      </c>
      <c r="E61" s="23" t="s">
        <v>33</v>
      </c>
      <c r="F61" s="23" t="s">
        <v>34</v>
      </c>
      <c r="G61" s="23" t="s">
        <v>32</v>
      </c>
    </row>
    <row r="62" spans="1:7" s="28" customFormat="1" ht="17" x14ac:dyDescent="0.2">
      <c r="A62" s="24" t="s">
        <v>18</v>
      </c>
      <c r="B62" s="42">
        <v>1200</v>
      </c>
      <c r="C62" s="43">
        <v>1</v>
      </c>
      <c r="D62" s="24" t="s">
        <v>70</v>
      </c>
      <c r="E62" s="33">
        <f>IF(G62="","",G62-F62)</f>
        <v>1075</v>
      </c>
      <c r="F62" s="33">
        <v>125</v>
      </c>
      <c r="G62" s="33">
        <f>IF(B62="","",ROUND(B62,4)*ROUND(C62,2))</f>
        <v>1200</v>
      </c>
    </row>
    <row r="63" spans="1:7" s="28" customFormat="1" ht="17" x14ac:dyDescent="0.2">
      <c r="A63" s="24" t="s">
        <v>19</v>
      </c>
      <c r="B63" s="42">
        <v>50</v>
      </c>
      <c r="C63" s="43">
        <v>3</v>
      </c>
      <c r="D63" s="24" t="s">
        <v>69</v>
      </c>
      <c r="E63" s="33">
        <f>IF(G63="","",G63-F63)</f>
        <v>150</v>
      </c>
      <c r="F63" s="33">
        <v>0</v>
      </c>
      <c r="G63" s="33">
        <f>IF(B63="","",ROUND(B63,4)*ROUND(C63,2))</f>
        <v>150</v>
      </c>
    </row>
    <row r="64" spans="1:7" s="28" customFormat="1" ht="15.75" hidden="1" customHeight="1" x14ac:dyDescent="0.2">
      <c r="A64" s="29"/>
      <c r="B64" s="30"/>
      <c r="C64" s="31"/>
      <c r="D64" s="29"/>
      <c r="E64" s="57" t="str">
        <f>IF(G64="","",G64-F64)</f>
        <v/>
      </c>
      <c r="F64" s="51"/>
      <c r="G64" s="56" t="str">
        <f>IF(B64="","",ROUND(ROUND(B64,4)*ROUND(C64,2),2))</f>
        <v/>
      </c>
    </row>
    <row r="65" spans="1:7" s="32" customFormat="1" ht="17" x14ac:dyDescent="0.2">
      <c r="A65" s="29"/>
      <c r="B65" s="30"/>
      <c r="C65" s="31"/>
      <c r="D65" s="29"/>
      <c r="E65" s="57" t="str">
        <f>IF(G65="","",G65-F65)</f>
        <v/>
      </c>
      <c r="F65" s="51"/>
      <c r="G65" s="56" t="str">
        <f>IF(B65="","",ROUND(ROUND(B65,4)*ROUND(C65,2),2))</f>
        <v/>
      </c>
    </row>
    <row r="66" spans="1:7" ht="16" x14ac:dyDescent="0.15">
      <c r="A66" s="88" t="s">
        <v>31</v>
      </c>
      <c r="B66" s="89"/>
      <c r="C66" s="89"/>
      <c r="D66" s="90"/>
      <c r="E66" s="15">
        <f ca="1">SUM(OFFSET(Equipment,5,4):OFFSET(Supplies,-4,4))</f>
        <v>0</v>
      </c>
      <c r="F66" s="15">
        <f ca="1">SUM(OFFSET(Equipment,5,5):OFFSET(Supplies,-4,5))</f>
        <v>0</v>
      </c>
      <c r="G66" s="15">
        <f ca="1">SUM(OFFSET(Equipment,5,6):OFFSET(Supplies,-4,6))</f>
        <v>0</v>
      </c>
    </row>
    <row r="67" spans="1:7" ht="15" x14ac:dyDescent="0.15">
      <c r="A67" s="3"/>
      <c r="B67" s="4"/>
      <c r="C67" s="3"/>
      <c r="D67" s="3"/>
      <c r="E67" s="9"/>
    </row>
    <row r="68" spans="1:7" ht="15" x14ac:dyDescent="0.15">
      <c r="A68" s="3"/>
      <c r="B68" s="4"/>
      <c r="C68" s="3"/>
      <c r="D68" s="3"/>
      <c r="E68" s="9"/>
    </row>
    <row r="69" spans="1:7" ht="64" customHeight="1" x14ac:dyDescent="0.15">
      <c r="A69" s="94" t="s">
        <v>52</v>
      </c>
      <c r="B69" s="94"/>
      <c r="C69" s="94"/>
      <c r="D69" s="94"/>
      <c r="E69" s="94"/>
      <c r="F69" s="94"/>
      <c r="G69" s="94"/>
    </row>
    <row r="70" spans="1:7" ht="34.5" customHeight="1" x14ac:dyDescent="0.15">
      <c r="A70" s="95"/>
      <c r="B70" s="95"/>
      <c r="C70" s="95"/>
      <c r="D70" s="95"/>
      <c r="E70" s="95"/>
      <c r="F70" s="95"/>
      <c r="G70" s="95"/>
    </row>
    <row r="71" spans="1:7" ht="43.5" customHeight="1" x14ac:dyDescent="0.15">
      <c r="A71" s="53" t="s">
        <v>30</v>
      </c>
      <c r="B71" s="23" t="s">
        <v>29</v>
      </c>
      <c r="C71" s="53" t="s">
        <v>3</v>
      </c>
      <c r="D71" s="53" t="s">
        <v>1</v>
      </c>
      <c r="E71" s="23" t="s">
        <v>33</v>
      </c>
      <c r="F71" s="23" t="s">
        <v>34</v>
      </c>
      <c r="G71" s="23" t="s">
        <v>32</v>
      </c>
    </row>
    <row r="72" spans="1:7" s="28" customFormat="1" ht="17" x14ac:dyDescent="0.2">
      <c r="A72" s="24" t="s">
        <v>20</v>
      </c>
      <c r="B72" s="25">
        <v>50</v>
      </c>
      <c r="C72" s="43">
        <v>4</v>
      </c>
      <c r="D72" s="24" t="s">
        <v>71</v>
      </c>
      <c r="E72" s="45">
        <f>IF(G72="","",G72-F72)</f>
        <v>100</v>
      </c>
      <c r="F72" s="45">
        <v>100</v>
      </c>
      <c r="G72" s="45">
        <f>IF(B72="","",ROUND(B72,4)*ROUND(C72,2))</f>
        <v>200</v>
      </c>
    </row>
    <row r="73" spans="1:7" s="28" customFormat="1" ht="17" x14ac:dyDescent="0.2">
      <c r="A73" s="24" t="s">
        <v>21</v>
      </c>
      <c r="B73" s="25">
        <v>75</v>
      </c>
      <c r="C73" s="43">
        <v>1</v>
      </c>
      <c r="D73" s="24" t="s">
        <v>9</v>
      </c>
      <c r="E73" s="45">
        <f>IF(G73="","",G73-F73)</f>
        <v>75</v>
      </c>
      <c r="F73" s="45">
        <v>0</v>
      </c>
      <c r="G73" s="45">
        <f>IF(B73="","",ROUND(B73,4)*ROUND(C73,2))</f>
        <v>75</v>
      </c>
    </row>
    <row r="74" spans="1:7" s="28" customFormat="1" ht="15.75" hidden="1" customHeight="1" x14ac:dyDescent="0.2">
      <c r="A74" s="29"/>
      <c r="B74" s="30"/>
      <c r="C74" s="31"/>
      <c r="D74" s="29"/>
      <c r="E74" s="59" t="str">
        <f>IF(G74="","",G74-F74)</f>
        <v/>
      </c>
      <c r="F74" s="51"/>
      <c r="G74" s="56" t="str">
        <f>IF(B74="","",ROUND(ROUND(B74,4)*ROUND(C74,2),2))</f>
        <v/>
      </c>
    </row>
    <row r="75" spans="1:7" s="32" customFormat="1" ht="17" x14ac:dyDescent="0.2">
      <c r="A75" s="29"/>
      <c r="B75" s="30"/>
      <c r="C75" s="31"/>
      <c r="D75" s="29"/>
      <c r="E75" s="59" t="str">
        <f>IF(G75="","",G75-F75)</f>
        <v/>
      </c>
      <c r="F75" s="51"/>
      <c r="G75" s="56" t="str">
        <f>IF(B75="","",ROUND(ROUND(B75,4)*ROUND(C75,2),2))</f>
        <v/>
      </c>
    </row>
    <row r="76" spans="1:7" ht="16" x14ac:dyDescent="0.15">
      <c r="A76" s="88" t="s">
        <v>31</v>
      </c>
      <c r="B76" s="89"/>
      <c r="C76" s="89"/>
      <c r="D76" s="90"/>
      <c r="E76" s="14">
        <f ca="1">SUM(OFFSET(Supplies,5,4):OFFSET(Other,-4,4))</f>
        <v>0</v>
      </c>
      <c r="F76" s="14">
        <f ca="1">SUM(OFFSET(Supplies,5,5):OFFSET(Other,-4,5))</f>
        <v>0</v>
      </c>
      <c r="G76" s="14">
        <f ca="1">SUM(OFFSET(Supplies,5,6):OFFSET(Other,-4,6))</f>
        <v>0</v>
      </c>
    </row>
    <row r="77" spans="1:7" ht="15" x14ac:dyDescent="0.15">
      <c r="A77" s="3"/>
      <c r="B77" s="4"/>
      <c r="C77" s="3"/>
      <c r="D77" s="3"/>
      <c r="E77" s="9"/>
    </row>
    <row r="78" spans="1:7" ht="15" x14ac:dyDescent="0.15">
      <c r="A78" s="3"/>
      <c r="B78" s="4"/>
      <c r="C78" s="3"/>
      <c r="D78" s="3"/>
      <c r="E78" s="9"/>
    </row>
    <row r="79" spans="1:7" ht="62.5" customHeight="1" x14ac:dyDescent="0.15">
      <c r="A79" s="94" t="s">
        <v>24</v>
      </c>
      <c r="B79" s="94"/>
      <c r="C79" s="94"/>
      <c r="D79" s="94"/>
      <c r="E79" s="94"/>
      <c r="F79" s="94"/>
      <c r="G79" s="94"/>
    </row>
    <row r="80" spans="1:7" ht="34.5" customHeight="1" x14ac:dyDescent="0.15">
      <c r="A80" s="95"/>
      <c r="B80" s="95"/>
      <c r="C80" s="95"/>
      <c r="D80" s="95"/>
      <c r="E80" s="95"/>
      <c r="F80" s="95"/>
      <c r="G80" s="95"/>
    </row>
    <row r="81" spans="1:7" ht="43.5" customHeight="1" x14ac:dyDescent="0.15">
      <c r="A81" s="53" t="s">
        <v>4</v>
      </c>
      <c r="B81" s="23" t="s">
        <v>29</v>
      </c>
      <c r="C81" s="53" t="s">
        <v>3</v>
      </c>
      <c r="D81" s="53" t="s">
        <v>1</v>
      </c>
      <c r="E81" s="23" t="s">
        <v>33</v>
      </c>
      <c r="F81" s="23" t="s">
        <v>34</v>
      </c>
      <c r="G81" s="23" t="s">
        <v>32</v>
      </c>
    </row>
    <row r="82" spans="1:7" s="28" customFormat="1" ht="17" x14ac:dyDescent="0.2">
      <c r="A82" s="24" t="s">
        <v>22</v>
      </c>
      <c r="B82" s="46">
        <v>65</v>
      </c>
      <c r="C82" s="43">
        <v>6</v>
      </c>
      <c r="D82" s="24" t="s">
        <v>72</v>
      </c>
      <c r="E82" s="44">
        <f>IF(G82="","",G82-F82)</f>
        <v>390</v>
      </c>
      <c r="F82" s="44">
        <v>0</v>
      </c>
      <c r="G82" s="44">
        <f>IF(B82="","",ROUND(B82,4)*ROUND(C82,2))</f>
        <v>390</v>
      </c>
    </row>
    <row r="83" spans="1:7" s="28" customFormat="1" ht="34" x14ac:dyDescent="0.2">
      <c r="A83" s="24" t="s">
        <v>23</v>
      </c>
      <c r="B83" s="46">
        <v>6000</v>
      </c>
      <c r="C83" s="43">
        <v>0.25</v>
      </c>
      <c r="D83" s="24" t="s">
        <v>73</v>
      </c>
      <c r="E83" s="44">
        <f>IF(G83="","",G83-F83)</f>
        <v>1500</v>
      </c>
      <c r="F83" s="44">
        <v>0</v>
      </c>
      <c r="G83" s="44">
        <f>IF(B83="","",ROUND(B83,4)*ROUND(C83,2))</f>
        <v>1500</v>
      </c>
    </row>
    <row r="84" spans="1:7" s="28" customFormat="1" ht="15.75" hidden="1" customHeight="1" x14ac:dyDescent="0.2">
      <c r="A84" s="29"/>
      <c r="B84" s="30"/>
      <c r="C84" s="31"/>
      <c r="D84" s="29"/>
      <c r="E84" s="57" t="str">
        <f>IF(G84="","",G84-F84)</f>
        <v/>
      </c>
      <c r="F84" s="51"/>
      <c r="G84" s="56" t="str">
        <f>IF(B84="","",ROUND(ROUND(B84,4)*ROUND(C84,2),2))</f>
        <v/>
      </c>
    </row>
    <row r="85" spans="1:7" s="32" customFormat="1" ht="17" x14ac:dyDescent="0.2">
      <c r="A85" s="29"/>
      <c r="B85" s="30"/>
      <c r="C85" s="31"/>
      <c r="D85" s="29"/>
      <c r="E85" s="57" t="str">
        <f>IF(G85="","",G85-F85)</f>
        <v/>
      </c>
      <c r="F85" s="51"/>
      <c r="G85" s="56" t="str">
        <f>IF(B85="","",ROUND(ROUND(B85,4)*ROUND(C85,2),2))</f>
        <v/>
      </c>
    </row>
    <row r="86" spans="1:7" ht="16" x14ac:dyDescent="0.15">
      <c r="A86" s="88" t="s">
        <v>31</v>
      </c>
      <c r="B86" s="89"/>
      <c r="C86" s="89"/>
      <c r="D86" s="90"/>
      <c r="E86" s="14">
        <f ca="1">SUM(OFFSET(Other,5,4):OFFSET(GrandTotal,-3,4))</f>
        <v>0</v>
      </c>
      <c r="F86" s="14">
        <f ca="1">SUM(OFFSET(Other,5,5):OFFSET(GrandTotal,-3,5))</f>
        <v>0</v>
      </c>
      <c r="G86" s="14">
        <f ca="1">SUM(OFFSET(Other,5,6):OFFSET(GrandTotal,-3,6))</f>
        <v>0</v>
      </c>
    </row>
    <row r="87" spans="1:7" ht="15" x14ac:dyDescent="0.15">
      <c r="A87" s="1"/>
      <c r="B87" s="2"/>
      <c r="C87" s="1"/>
      <c r="D87" s="1"/>
      <c r="E87" s="11"/>
    </row>
    <row r="88" spans="1:7" ht="16" x14ac:dyDescent="0.15">
      <c r="A88" s="91" t="s">
        <v>35</v>
      </c>
      <c r="B88" s="92"/>
      <c r="C88" s="92"/>
      <c r="D88" s="93"/>
      <c r="E88" s="10">
        <f ca="1">ROUND(SUM(E16+E26+E36+E46+E56+E66+E76+E86),2)</f>
        <v>0</v>
      </c>
      <c r="F88" s="10">
        <f ca="1">ROUND(SUM(F16+F26+F36+F46+F56+F66+F76+F86),2)</f>
        <v>0</v>
      </c>
      <c r="G88" s="10">
        <f ca="1">ROUND(SUM(G16+G26+G36+G46+G56+G66+G76+G86),2)</f>
        <v>0</v>
      </c>
    </row>
    <row r="89" spans="1:7" ht="14" x14ac:dyDescent="0.15">
      <c r="A89" s="87" t="s">
        <v>49</v>
      </c>
      <c r="B89" s="87"/>
      <c r="C89" s="87"/>
      <c r="D89" s="87"/>
      <c r="E89" s="87"/>
      <c r="F89" s="87"/>
      <c r="G89" s="87"/>
    </row>
  </sheetData>
  <sheetProtection algorithmName="SHA-512" hashValue="Z7hpTZQNxB7v8qKENANp4a6zRKcVhb5XAMC5BcMjdnkxVr6CMs4RRWK/BDGk+/ZuMhv4TG/Zu/ffdK5J+/Dftg==" saltValue="eHYjClrnAacH1/OdwmdWPQ==" spinCount="100000" sheet="1" objects="1" scenarios="1" selectLockedCells="1"/>
  <mergeCells count="33">
    <mergeCell ref="A30:G30"/>
    <mergeCell ref="A39:G39"/>
    <mergeCell ref="A40:G40"/>
    <mergeCell ref="A49:G49"/>
    <mergeCell ref="A50:G50"/>
    <mergeCell ref="A46:D46"/>
    <mergeCell ref="A36:D36"/>
    <mergeCell ref="A19:G19"/>
    <mergeCell ref="A20:G20"/>
    <mergeCell ref="A29:G29"/>
    <mergeCell ref="A26:D26"/>
    <mergeCell ref="A1:G1"/>
    <mergeCell ref="A2:G2"/>
    <mergeCell ref="A3:G3"/>
    <mergeCell ref="A4:G4"/>
    <mergeCell ref="A16:D16"/>
    <mergeCell ref="A8:E8"/>
    <mergeCell ref="A5:E5"/>
    <mergeCell ref="A9:G9"/>
    <mergeCell ref="A10:G10"/>
    <mergeCell ref="A7:G7"/>
    <mergeCell ref="A89:G89"/>
    <mergeCell ref="A76:D76"/>
    <mergeCell ref="A56:D56"/>
    <mergeCell ref="A86:D86"/>
    <mergeCell ref="A88:D88"/>
    <mergeCell ref="A66:D66"/>
    <mergeCell ref="A59:G59"/>
    <mergeCell ref="A60:G60"/>
    <mergeCell ref="A69:G69"/>
    <mergeCell ref="A70:G70"/>
    <mergeCell ref="A79:G79"/>
    <mergeCell ref="A80:G80"/>
  </mergeCells>
  <dataValidations count="1">
    <dataValidation type="decimal" allowBlank="1" showInputMessage="1" showErrorMessage="1" errorTitle="Numbers Only" error="Only Numerical Values Can be Entered" sqref="B44:C45 B54:C55 B64:C65 B74:C75 B84:C85 B14:C15 F14:G15 B34:C35" xr:uid="{00000000-0002-0000-0200-000000000000}">
      <formula1>-5555555555555500</formula1>
      <formula2>55555555555555500</formula2>
    </dataValidation>
  </dataValidations>
  <printOptions horizontalCentered="1"/>
  <pageMargins left="0.7" right="0.7" top="0.75" bottom="0.75" header="0.3" footer="0.3"/>
  <pageSetup scale="55" fitToHeight="0" orientation="landscape" r:id="rId1"/>
  <headerFoot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Personnel_Add">
                <anchor moveWithCells="1" sizeWithCells="1">
                  <from>
                    <xdr:col>0</xdr:col>
                    <xdr:colOff>190500</xdr:colOff>
                    <xdr:row>9</xdr:row>
                    <xdr:rowOff>38100</xdr:rowOff>
                  </from>
                  <to>
                    <xdr:col>0</xdr:col>
                    <xdr:colOff>1231900</xdr:colOff>
                    <xdr:row>9</xdr:row>
                    <xdr:rowOff>381000</xdr:rowOff>
                  </to>
                </anchor>
              </controlPr>
            </control>
          </mc:Choice>
        </mc:AlternateContent>
        <mc:AlternateContent xmlns:mc="http://schemas.openxmlformats.org/markup-compatibility/2006">
          <mc:Choice Requires="x14">
            <control shapeId="1026" r:id="rId5" name="Button 2">
              <controlPr defaultSize="0" print="0" autoFill="0" autoPict="0" macro="[0]!ThisWorkbook.Personnel_Delete">
                <anchor moveWithCells="1" sizeWithCells="1">
                  <from>
                    <xdr:col>0</xdr:col>
                    <xdr:colOff>1384300</xdr:colOff>
                    <xdr:row>9</xdr:row>
                    <xdr:rowOff>38100</xdr:rowOff>
                  </from>
                  <to>
                    <xdr:col>1</xdr:col>
                    <xdr:colOff>317500</xdr:colOff>
                    <xdr:row>9</xdr:row>
                    <xdr:rowOff>381000</xdr:rowOff>
                  </to>
                </anchor>
              </controlPr>
            </control>
          </mc:Choice>
        </mc:AlternateContent>
        <mc:AlternateContent xmlns:mc="http://schemas.openxmlformats.org/markup-compatibility/2006">
          <mc:Choice Requires="x14">
            <control shapeId="1037" r:id="rId6" name="Button 13">
              <controlPr defaultSize="0" print="0" autoFill="0" autoPict="0" macro="[0]!ThisWorkbook.Fringe_Add">
                <anchor moveWithCells="1" sizeWithCells="1">
                  <from>
                    <xdr:col>0</xdr:col>
                    <xdr:colOff>190500</xdr:colOff>
                    <xdr:row>19</xdr:row>
                    <xdr:rowOff>38100</xdr:rowOff>
                  </from>
                  <to>
                    <xdr:col>0</xdr:col>
                    <xdr:colOff>1231900</xdr:colOff>
                    <xdr:row>19</xdr:row>
                    <xdr:rowOff>381000</xdr:rowOff>
                  </to>
                </anchor>
              </controlPr>
            </control>
          </mc:Choice>
        </mc:AlternateContent>
        <mc:AlternateContent xmlns:mc="http://schemas.openxmlformats.org/markup-compatibility/2006">
          <mc:Choice Requires="x14">
            <control shapeId="1038" r:id="rId7" name="Button 14">
              <controlPr defaultSize="0" print="0" autoFill="0" autoPict="0" macro="[0]!ThisWorkbook.Fringe_Delete">
                <anchor moveWithCells="1" sizeWithCells="1">
                  <from>
                    <xdr:col>0</xdr:col>
                    <xdr:colOff>1384300</xdr:colOff>
                    <xdr:row>19</xdr:row>
                    <xdr:rowOff>38100</xdr:rowOff>
                  </from>
                  <to>
                    <xdr:col>1</xdr:col>
                    <xdr:colOff>317500</xdr:colOff>
                    <xdr:row>19</xdr:row>
                    <xdr:rowOff>381000</xdr:rowOff>
                  </to>
                </anchor>
              </controlPr>
            </control>
          </mc:Choice>
        </mc:AlternateContent>
        <mc:AlternateContent xmlns:mc="http://schemas.openxmlformats.org/markup-compatibility/2006">
          <mc:Choice Requires="x14">
            <control shapeId="1039" r:id="rId8" name="Button 15">
              <controlPr defaultSize="0" print="0" autoFill="0" autoPict="0" macro="[0]!ThisWorkbook.Indirect_Add">
                <anchor moveWithCells="1" sizeWithCells="1">
                  <from>
                    <xdr:col>0</xdr:col>
                    <xdr:colOff>190500</xdr:colOff>
                    <xdr:row>29</xdr:row>
                    <xdr:rowOff>38100</xdr:rowOff>
                  </from>
                  <to>
                    <xdr:col>0</xdr:col>
                    <xdr:colOff>1231900</xdr:colOff>
                    <xdr:row>29</xdr:row>
                    <xdr:rowOff>381000</xdr:rowOff>
                  </to>
                </anchor>
              </controlPr>
            </control>
          </mc:Choice>
        </mc:AlternateContent>
        <mc:AlternateContent xmlns:mc="http://schemas.openxmlformats.org/markup-compatibility/2006">
          <mc:Choice Requires="x14">
            <control shapeId="1040" r:id="rId9" name="Button 16">
              <controlPr defaultSize="0" print="0" autoFill="0" autoPict="0" macro="[0]!ThisWorkbook.Indirect_Delete">
                <anchor moveWithCells="1" sizeWithCells="1">
                  <from>
                    <xdr:col>0</xdr:col>
                    <xdr:colOff>1384300</xdr:colOff>
                    <xdr:row>29</xdr:row>
                    <xdr:rowOff>38100</xdr:rowOff>
                  </from>
                  <to>
                    <xdr:col>1</xdr:col>
                    <xdr:colOff>317500</xdr:colOff>
                    <xdr:row>29</xdr:row>
                    <xdr:rowOff>381000</xdr:rowOff>
                  </to>
                </anchor>
              </controlPr>
            </control>
          </mc:Choice>
        </mc:AlternateContent>
        <mc:AlternateContent xmlns:mc="http://schemas.openxmlformats.org/markup-compatibility/2006">
          <mc:Choice Requires="x14">
            <control shapeId="1041" r:id="rId10" name="Button 17">
              <controlPr defaultSize="0" print="0" autoFill="0" autoPict="0" macro="[0]!ThisWorkbook.Contractors_Add">
                <anchor moveWithCells="1" sizeWithCells="1">
                  <from>
                    <xdr:col>0</xdr:col>
                    <xdr:colOff>190500</xdr:colOff>
                    <xdr:row>39</xdr:row>
                    <xdr:rowOff>38100</xdr:rowOff>
                  </from>
                  <to>
                    <xdr:col>0</xdr:col>
                    <xdr:colOff>1231900</xdr:colOff>
                    <xdr:row>39</xdr:row>
                    <xdr:rowOff>381000</xdr:rowOff>
                  </to>
                </anchor>
              </controlPr>
            </control>
          </mc:Choice>
        </mc:AlternateContent>
        <mc:AlternateContent xmlns:mc="http://schemas.openxmlformats.org/markup-compatibility/2006">
          <mc:Choice Requires="x14">
            <control shapeId="1042" r:id="rId11" name="Button 18">
              <controlPr defaultSize="0" print="0" autoFill="0" autoPict="0" macro="[0]!ThisWorkbook.Contractors_Delete">
                <anchor moveWithCells="1" sizeWithCells="1">
                  <from>
                    <xdr:col>0</xdr:col>
                    <xdr:colOff>1384300</xdr:colOff>
                    <xdr:row>39</xdr:row>
                    <xdr:rowOff>38100</xdr:rowOff>
                  </from>
                  <to>
                    <xdr:col>1</xdr:col>
                    <xdr:colOff>317500</xdr:colOff>
                    <xdr:row>39</xdr:row>
                    <xdr:rowOff>381000</xdr:rowOff>
                  </to>
                </anchor>
              </controlPr>
            </control>
          </mc:Choice>
        </mc:AlternateContent>
        <mc:AlternateContent xmlns:mc="http://schemas.openxmlformats.org/markup-compatibility/2006">
          <mc:Choice Requires="x14">
            <control shapeId="1045" r:id="rId12" name="Button 21">
              <controlPr defaultSize="0" print="0" autoFill="0" autoPict="0" macro="[0]!ThisWorkbook.Travel_Add">
                <anchor moveWithCells="1" sizeWithCells="1">
                  <from>
                    <xdr:col>0</xdr:col>
                    <xdr:colOff>190500</xdr:colOff>
                    <xdr:row>49</xdr:row>
                    <xdr:rowOff>38100</xdr:rowOff>
                  </from>
                  <to>
                    <xdr:col>0</xdr:col>
                    <xdr:colOff>1231900</xdr:colOff>
                    <xdr:row>49</xdr:row>
                    <xdr:rowOff>381000</xdr:rowOff>
                  </to>
                </anchor>
              </controlPr>
            </control>
          </mc:Choice>
        </mc:AlternateContent>
        <mc:AlternateContent xmlns:mc="http://schemas.openxmlformats.org/markup-compatibility/2006">
          <mc:Choice Requires="x14">
            <control shapeId="1046" r:id="rId13" name="Button 22">
              <controlPr defaultSize="0" print="0" autoFill="0" autoPict="0" macro="[0]!ThisWorkbook.Travel_Delete">
                <anchor moveWithCells="1" sizeWithCells="1">
                  <from>
                    <xdr:col>0</xdr:col>
                    <xdr:colOff>1384300</xdr:colOff>
                    <xdr:row>49</xdr:row>
                    <xdr:rowOff>38100</xdr:rowOff>
                  </from>
                  <to>
                    <xdr:col>1</xdr:col>
                    <xdr:colOff>317500</xdr:colOff>
                    <xdr:row>49</xdr:row>
                    <xdr:rowOff>381000</xdr:rowOff>
                  </to>
                </anchor>
              </controlPr>
            </control>
          </mc:Choice>
        </mc:AlternateContent>
        <mc:AlternateContent xmlns:mc="http://schemas.openxmlformats.org/markup-compatibility/2006">
          <mc:Choice Requires="x14">
            <control shapeId="1047" r:id="rId14" name="Button 23">
              <controlPr defaultSize="0" print="0" autoFill="0" autoPict="0" macro="[0]!ThisWorkbook.Equipment_Add">
                <anchor moveWithCells="1" sizeWithCells="1">
                  <from>
                    <xdr:col>0</xdr:col>
                    <xdr:colOff>190500</xdr:colOff>
                    <xdr:row>59</xdr:row>
                    <xdr:rowOff>38100</xdr:rowOff>
                  </from>
                  <to>
                    <xdr:col>0</xdr:col>
                    <xdr:colOff>1231900</xdr:colOff>
                    <xdr:row>59</xdr:row>
                    <xdr:rowOff>381000</xdr:rowOff>
                  </to>
                </anchor>
              </controlPr>
            </control>
          </mc:Choice>
        </mc:AlternateContent>
        <mc:AlternateContent xmlns:mc="http://schemas.openxmlformats.org/markup-compatibility/2006">
          <mc:Choice Requires="x14">
            <control shapeId="1048" r:id="rId15" name="Button 24">
              <controlPr defaultSize="0" print="0" autoFill="0" autoPict="0" macro="[0]!ThisWorkbook.Equipment_Delete">
                <anchor moveWithCells="1" sizeWithCells="1">
                  <from>
                    <xdr:col>0</xdr:col>
                    <xdr:colOff>1384300</xdr:colOff>
                    <xdr:row>59</xdr:row>
                    <xdr:rowOff>38100</xdr:rowOff>
                  </from>
                  <to>
                    <xdr:col>1</xdr:col>
                    <xdr:colOff>317500</xdr:colOff>
                    <xdr:row>59</xdr:row>
                    <xdr:rowOff>381000</xdr:rowOff>
                  </to>
                </anchor>
              </controlPr>
            </control>
          </mc:Choice>
        </mc:AlternateContent>
        <mc:AlternateContent xmlns:mc="http://schemas.openxmlformats.org/markup-compatibility/2006">
          <mc:Choice Requires="x14">
            <control shapeId="1051" r:id="rId16" name="Button 27">
              <controlPr defaultSize="0" print="0" autoFill="0" autoPict="0" macro="[0]!ThisWorkbook.Supplies_Add">
                <anchor moveWithCells="1" sizeWithCells="1">
                  <from>
                    <xdr:col>0</xdr:col>
                    <xdr:colOff>190500</xdr:colOff>
                    <xdr:row>69</xdr:row>
                    <xdr:rowOff>38100</xdr:rowOff>
                  </from>
                  <to>
                    <xdr:col>0</xdr:col>
                    <xdr:colOff>1231900</xdr:colOff>
                    <xdr:row>69</xdr:row>
                    <xdr:rowOff>381000</xdr:rowOff>
                  </to>
                </anchor>
              </controlPr>
            </control>
          </mc:Choice>
        </mc:AlternateContent>
        <mc:AlternateContent xmlns:mc="http://schemas.openxmlformats.org/markup-compatibility/2006">
          <mc:Choice Requires="x14">
            <control shapeId="1052" r:id="rId17" name="Button 28">
              <controlPr defaultSize="0" print="0" autoFill="0" autoPict="0" macro="[0]!ThisWorkbook.Supplies_Delete">
                <anchor moveWithCells="1" sizeWithCells="1">
                  <from>
                    <xdr:col>0</xdr:col>
                    <xdr:colOff>1384300</xdr:colOff>
                    <xdr:row>69</xdr:row>
                    <xdr:rowOff>38100</xdr:rowOff>
                  </from>
                  <to>
                    <xdr:col>1</xdr:col>
                    <xdr:colOff>317500</xdr:colOff>
                    <xdr:row>69</xdr:row>
                    <xdr:rowOff>381000</xdr:rowOff>
                  </to>
                </anchor>
              </controlPr>
            </control>
          </mc:Choice>
        </mc:AlternateContent>
        <mc:AlternateContent xmlns:mc="http://schemas.openxmlformats.org/markup-compatibility/2006">
          <mc:Choice Requires="x14">
            <control shapeId="1053" r:id="rId18" name="Button 29">
              <controlPr defaultSize="0" print="0" autoFill="0" autoPict="0" macro="[0]!ThisWorkbook.Other_Add">
                <anchor moveWithCells="1" sizeWithCells="1">
                  <from>
                    <xdr:col>0</xdr:col>
                    <xdr:colOff>190500</xdr:colOff>
                    <xdr:row>79</xdr:row>
                    <xdr:rowOff>38100</xdr:rowOff>
                  </from>
                  <to>
                    <xdr:col>0</xdr:col>
                    <xdr:colOff>1231900</xdr:colOff>
                    <xdr:row>79</xdr:row>
                    <xdr:rowOff>381000</xdr:rowOff>
                  </to>
                </anchor>
              </controlPr>
            </control>
          </mc:Choice>
        </mc:AlternateContent>
        <mc:AlternateContent xmlns:mc="http://schemas.openxmlformats.org/markup-compatibility/2006">
          <mc:Choice Requires="x14">
            <control shapeId="1054" r:id="rId19" name="Button 30">
              <controlPr defaultSize="0" print="0" autoFill="0" autoPict="0" macro="[0]!ThisWorkbook.Other_Delete">
                <anchor moveWithCells="1" sizeWithCells="1">
                  <from>
                    <xdr:col>0</xdr:col>
                    <xdr:colOff>1384300</xdr:colOff>
                    <xdr:row>79</xdr:row>
                    <xdr:rowOff>38100</xdr:rowOff>
                  </from>
                  <to>
                    <xdr:col>1</xdr:col>
                    <xdr:colOff>317500</xdr:colOff>
                    <xdr:row>79</xdr:row>
                    <xdr:rowOff>381000</xdr:rowOff>
                  </to>
                </anchor>
              </controlPr>
            </control>
          </mc:Choice>
        </mc:AlternateContent>
        <mc:AlternateContent xmlns:mc="http://schemas.openxmlformats.org/markup-compatibility/2006">
          <mc:Choice Requires="x14">
            <control shapeId="1055" r:id="rId20" name="Button 31">
              <controlPr defaultSize="0" print="0" autoFill="0" autoPict="0" macro="[0]!ThisWorkbook.SaveAsPDF">
                <anchor moveWithCells="1" sizeWithCells="1">
                  <from>
                    <xdr:col>4</xdr:col>
                    <xdr:colOff>952500</xdr:colOff>
                    <xdr:row>0</xdr:row>
                    <xdr:rowOff>165100</xdr:rowOff>
                  </from>
                  <to>
                    <xdr:col>6</xdr:col>
                    <xdr:colOff>38100</xdr:colOff>
                    <xdr:row>3</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Budget Summary</vt:lpstr>
      <vt:lpstr>Budget Detail</vt:lpstr>
      <vt:lpstr>Contractors</vt:lpstr>
      <vt:lpstr>Equipment</vt:lpstr>
      <vt:lpstr>Fringe</vt:lpstr>
      <vt:lpstr>GrandTotal</vt:lpstr>
      <vt:lpstr>Indirect</vt:lpstr>
      <vt:lpstr>Other</vt:lpstr>
      <vt:lpstr>Personnel</vt:lpstr>
      <vt:lpstr>'Budget Detail'!Print_Area</vt:lpstr>
      <vt:lpstr>'Budget Summary'!Print_Area</vt:lpstr>
      <vt:lpstr>Supplies</vt:lpstr>
      <vt:lpstr>Travel</vt:lpstr>
    </vt:vector>
  </TitlesOfParts>
  <Company>ccj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ccj</dc:creator>
  <cp:lastModifiedBy>Bob Kearney</cp:lastModifiedBy>
  <cp:lastPrinted>2021-03-16T17:13:34Z</cp:lastPrinted>
  <dcterms:created xsi:type="dcterms:W3CDTF">2002-05-29T22:11:42Z</dcterms:created>
  <dcterms:modified xsi:type="dcterms:W3CDTF">2021-03-17T18:45:34Z</dcterms:modified>
</cp:coreProperties>
</file>