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OGR-Files/HSD/CPS/FFY25/Car Seat Distribution/Docs to Post/"/>
    </mc:Choice>
  </mc:AlternateContent>
  <xr:revisionPtr revIDLastSave="12" documentId="8_{45C73B82-FD74-4903-B4D5-997F0487C2E2}" xr6:coauthVersionLast="47" xr6:coauthVersionMax="47" xr10:uidLastSave="{D3D3FB0A-A93A-445D-8DF2-63045CC072AB}"/>
  <workbookProtection workbookPassword="DBA5" lockStructure="1"/>
  <bookViews>
    <workbookView showSheetTabs="0" xWindow="-110" yWindow="-110" windowWidth="19420" windowHeight="10300" xr2:uid="{00000000-000D-0000-FFFF-FFFF00000000}"/>
  </bookViews>
  <sheets>
    <sheet name="Order Form" sheetId="1" r:id="rId1"/>
    <sheet name="Frt Table" sheetId="2" state="hidden" r:id="rId2"/>
  </sheets>
  <definedNames>
    <definedName name="COUNTRYNAME">'Frt Table'!$C$4:$M$4</definedName>
    <definedName name="_xlnm.Print_Area" localSheetId="1">'Frt Table'!$1:$21</definedName>
    <definedName name="_xlnm.Print_Area" localSheetId="0">'Order Form'!$A$1:$H$31</definedName>
    <definedName name="_xlnm.Print_Title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6" i="1" l="1"/>
  <c r="G29" i="1" l="1"/>
  <c r="H27" i="1" l="1"/>
  <c r="H28" i="1"/>
  <c r="H26" i="1"/>
  <c r="H24" i="1"/>
  <c r="H23" i="1"/>
  <c r="H19" i="1"/>
  <c r="H21" i="1"/>
  <c r="H18" i="1"/>
  <c r="H14" i="1"/>
  <c r="H12" i="1"/>
  <c r="H8" i="1"/>
  <c r="H9" i="1"/>
  <c r="H10" i="1"/>
  <c r="H7" i="1"/>
  <c r="D29" i="2"/>
  <c r="D15" i="2" s="1"/>
  <c r="E29" i="2"/>
  <c r="E15" i="2" s="1"/>
  <c r="F29" i="2"/>
  <c r="F15" i="2"/>
  <c r="G29" i="2"/>
  <c r="G15" i="2" s="1"/>
  <c r="H29" i="2"/>
  <c r="H15" i="2"/>
  <c r="I29" i="2"/>
  <c r="I15" i="2" s="1"/>
  <c r="J29" i="2"/>
  <c r="J15" i="2" s="1"/>
  <c r="K29" i="2"/>
  <c r="K15" i="2" s="1"/>
  <c r="L29" i="2"/>
  <c r="L15" i="2" s="1"/>
  <c r="M29" i="2"/>
  <c r="M15" i="2" s="1"/>
  <c r="D30" i="2"/>
  <c r="E30" i="2"/>
  <c r="E31" i="2" s="1"/>
  <c r="F30" i="2"/>
  <c r="F31" i="2" s="1"/>
  <c r="F16" i="2"/>
  <c r="F17" i="2" s="1"/>
  <c r="G30" i="2"/>
  <c r="G16" i="2" s="1"/>
  <c r="H30" i="2"/>
  <c r="H16" i="2" s="1"/>
  <c r="I30" i="2"/>
  <c r="I16" i="2" s="1"/>
  <c r="I31" i="2"/>
  <c r="J30" i="2"/>
  <c r="J16" i="2" s="1"/>
  <c r="K30" i="2"/>
  <c r="K16" i="2"/>
  <c r="K17" i="2" s="1"/>
  <c r="L30" i="2"/>
  <c r="L31" i="2" s="1"/>
  <c r="M30" i="2"/>
  <c r="M16" i="2" s="1"/>
  <c r="C30" i="2"/>
  <c r="C16" i="2" s="1"/>
  <c r="C29" i="2"/>
  <c r="C15" i="2" s="1"/>
  <c r="M27" i="2"/>
  <c r="H31" i="2"/>
  <c r="L27" i="2"/>
  <c r="K27" i="2"/>
  <c r="J27" i="2"/>
  <c r="I27" i="2"/>
  <c r="H27" i="2"/>
  <c r="G27" i="2"/>
  <c r="F27" i="2"/>
  <c r="E27" i="2"/>
  <c r="D27" i="2"/>
  <c r="C27" i="2"/>
  <c r="K31" i="2"/>
  <c r="J31" i="2"/>
  <c r="E16" i="2"/>
  <c r="H29" i="1" l="1"/>
  <c r="D31" i="2"/>
  <c r="M17" i="2"/>
  <c r="D16" i="2"/>
  <c r="D17" i="2" s="1"/>
  <c r="C17" i="2"/>
  <c r="G31" i="2"/>
  <c r="C31" i="2"/>
  <c r="M31" i="2"/>
  <c r="J17" i="2"/>
  <c r="I17" i="2"/>
  <c r="H17" i="2"/>
  <c r="E17" i="2"/>
  <c r="G17" i="2"/>
  <c r="L16" i="2"/>
  <c r="L17" i="2" s="1"/>
</calcChain>
</file>

<file path=xl/sharedStrings.xml><?xml version="1.0" encoding="utf-8"?>
<sst xmlns="http://schemas.openxmlformats.org/spreadsheetml/2006/main" count="90" uniqueCount="84">
  <si>
    <t>Total</t>
  </si>
  <si>
    <t>Description</t>
  </si>
  <si>
    <t>Stock Code</t>
  </si>
  <si>
    <t>Product Description</t>
  </si>
  <si>
    <t>4025-4F-CW-EU</t>
  </si>
  <si>
    <t>51-NM-G1-INTL</t>
  </si>
  <si>
    <t>97-NN-B1</t>
  </si>
  <si>
    <t>FS-NF-WH-06</t>
  </si>
  <si>
    <t>CB-00-WH-06</t>
  </si>
  <si>
    <t xml:space="preserve">SafeFit™ Elastic Fitted Safety Sheet - White </t>
  </si>
  <si>
    <t>ThermaSoft™ Blanket - White</t>
  </si>
  <si>
    <t>Total Duty for Order</t>
  </si>
  <si>
    <t>VAT Tax Rate</t>
  </si>
  <si>
    <t>Freight for one pallet</t>
  </si>
  <si>
    <t>Freight for two pallets</t>
  </si>
  <si>
    <t>Freight Increment for additional pallets</t>
  </si>
  <si>
    <r>
      <t>Pinnacle</t>
    </r>
    <r>
      <rPr>
        <sz val="8"/>
        <rFont val="Arial"/>
        <family val="2"/>
      </rPr>
      <t>™</t>
    </r>
    <r>
      <rPr>
        <sz val="8"/>
        <rFont val="Geneva"/>
      </rPr>
      <t xml:space="preserve"> Folding Crib w/ 4" Foam Mattress - Compact-Size</t>
    </r>
  </si>
  <si>
    <r>
      <t>Ultra</t>
    </r>
    <r>
      <rPr>
        <sz val="8"/>
        <rFont val="Arial"/>
        <family val="2"/>
      </rPr>
      <t>™</t>
    </r>
    <r>
      <rPr>
        <sz val="8"/>
        <rFont val="Geneva"/>
      </rPr>
      <t xml:space="preserve"> Portable Crib/Play Yard</t>
    </r>
  </si>
  <si>
    <r>
      <t>Crib Saver</t>
    </r>
    <r>
      <rPr>
        <sz val="8"/>
        <rFont val="Arial"/>
        <family val="2"/>
      </rPr>
      <t>™</t>
    </r>
    <r>
      <rPr>
        <sz val="8"/>
        <rFont val="Geneva"/>
      </rPr>
      <t xml:space="preserve"> Compact-Size Pinnacle Crib Cover </t>
    </r>
  </si>
  <si>
    <t>Freight, VAT &amp; Duty Table</t>
  </si>
  <si>
    <t>Euro to US$ Factor</t>
  </si>
  <si>
    <t>Bahrain</t>
  </si>
  <si>
    <t>Jordan</t>
  </si>
  <si>
    <t>Kuwait</t>
  </si>
  <si>
    <t>Lebanon</t>
  </si>
  <si>
    <t>Oman</t>
  </si>
  <si>
    <t>Pakistan</t>
  </si>
  <si>
    <t>Qatar</t>
  </si>
  <si>
    <t>Saudi Arabia</t>
  </si>
  <si>
    <t>Syria</t>
  </si>
  <si>
    <t>UAE</t>
  </si>
  <si>
    <t>Yemen</t>
  </si>
  <si>
    <t>Item #</t>
  </si>
  <si>
    <t>Case Qty</t>
  </si>
  <si>
    <t>JD14101BLG</t>
  </si>
  <si>
    <t>JD14201BLG</t>
  </si>
  <si>
    <t>JD14301BLG</t>
  </si>
  <si>
    <t>Vests</t>
  </si>
  <si>
    <t>IC238FSM</t>
  </si>
  <si>
    <t>Convertible Car Seats</t>
  </si>
  <si>
    <t xml:space="preserve">RideSafer2 GEN5 Travel Vest Delight Small </t>
  </si>
  <si>
    <t xml:space="preserve">RideSafer2 GEN5 Travel Vest Delight Large </t>
  </si>
  <si>
    <t>RideSafer2 GEN5 Travel Vest Delight Extra Large</t>
  </si>
  <si>
    <t>Booster Seats</t>
  </si>
  <si>
    <t>Combination Seats</t>
  </si>
  <si>
    <t xml:space="preserve">Cosco® Dream Ride LATCH Infant Car Bed 5 - 20 lbs </t>
  </si>
  <si>
    <t>Price Per Seat</t>
  </si>
  <si>
    <t>Order Qty</t>
  </si>
  <si>
    <t>Cosco® Scenera NEXT - RF 5 - 40 lbs, 22 - 40 lbs FF - 2 pk</t>
  </si>
  <si>
    <t xml:space="preserve">Evenflo Titan/Sure Ride 65™ - RF 5 - 40 lbs, FF 22 - 65 lbs </t>
  </si>
  <si>
    <t>Cosco® Finale - FF 30 - 65 lbs w/harness, 40 - 100 lbs BPB</t>
  </si>
  <si>
    <t>BC110FWM2</t>
  </si>
  <si>
    <t>JD14001BLG</t>
  </si>
  <si>
    <t>RideSafer2 Gen5 Travel Vest Delight Extra Small</t>
  </si>
  <si>
    <t>CC254FSM2</t>
  </si>
  <si>
    <t>Order Total</t>
  </si>
  <si>
    <t>Evenflo GoTime No Back Booster: 40 - 110 lbs, up to 57" tall</t>
  </si>
  <si>
    <t>Evenflo GoTime High Back Booster: 40-120 lbs, up to 57" tall</t>
  </si>
  <si>
    <t xml:space="preserve">                    Justification</t>
  </si>
  <si>
    <t>What low-income population are you serving and/or what organization(s) are you working with that specifically has a need for vests?</t>
  </si>
  <si>
    <t>What low-income population are you serving and/or what organization(s) are you working with that specifically has a need for car beds and/or baseless car seats?</t>
  </si>
  <si>
    <t>What low-income population are you serving and/or what organization(s) are you working with that specifically has a need for infant car seats?</t>
  </si>
  <si>
    <t>What low-income population are you serving and/or what organization(s) are you working with that specifically has a need for convertible and/or combination car seats?</t>
  </si>
  <si>
    <t>What low-income population are you serving and/or what organization(s) are you working with that specifically has a need for booster seats?</t>
  </si>
  <si>
    <t>Evenflo SecureKid Booster - FF 22 - 65 lb w/harness, 40 - 110 lb BPB</t>
  </si>
  <si>
    <t>Organization Name:</t>
  </si>
  <si>
    <t>Delivery Contact Name:</t>
  </si>
  <si>
    <t>Delivery Address:</t>
  </si>
  <si>
    <t>Delivery Contact Phone:</t>
  </si>
  <si>
    <t>Delivery Contact Email:</t>
  </si>
  <si>
    <t>Town+Zip:</t>
  </si>
  <si>
    <t>List any pertinent information in the box below regarding the delivery address</t>
  </si>
  <si>
    <t>IC379HWL</t>
  </si>
  <si>
    <t>Evenflo Litemax Infant Seat no base 3-30 lbs</t>
  </si>
  <si>
    <t>Safety 1st® On Board LT - 4-30 lbs, front harness adjust (adj base)</t>
  </si>
  <si>
    <t>Evenflo Sonus 65 - RF 5-40 lbs, 22-65 lbs FF</t>
  </si>
  <si>
    <t>Graco TurboBooster 2.0 Highback Booster - 40-110 lbs</t>
  </si>
  <si>
    <t>CC138DWVH</t>
  </si>
  <si>
    <t>Safety 1st® Grow and Go 3-in-1 RF 5-40 lbs, FF 22-65 lbs, BPB 40-100 lbs</t>
  </si>
  <si>
    <t>2025 Massachusetts CPS Education and Assistance Program - Order Form</t>
  </si>
  <si>
    <t>Infant Car Bed</t>
  </si>
  <si>
    <t>Infant Car Seat (No Base)</t>
  </si>
  <si>
    <t>Infant Car Seat (With Base)</t>
  </si>
  <si>
    <t>P0417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</si>
</sst>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€-2]\ #,##0.00"/>
    <numFmt numFmtId="165" formatCode="0.0%"/>
  </numFmts>
  <fonts count="28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Geneva"/>
    </font>
    <font>
      <sz val="8"/>
      <name val="Arial"/>
      <family val="2"/>
    </font>
    <font>
      <sz val="10"/>
      <name val="Arial"/>
      <family val="2"/>
    </font>
    <font>
      <b/>
      <sz val="12"/>
      <color indexed="47"/>
      <name val="Tahoma"/>
      <family val="2"/>
    </font>
    <font>
      <sz val="11"/>
      <name val="Tahoma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Geneva"/>
    </font>
    <font>
      <b/>
      <sz val="13"/>
      <name val="Arial"/>
      <family val="2"/>
    </font>
    <font>
      <b/>
      <sz val="8"/>
      <color indexed="10"/>
      <name val="Arial"/>
      <family val="2"/>
    </font>
    <font>
      <b/>
      <sz val="12"/>
      <name val="Tahoma"/>
      <family val="2"/>
    </font>
    <font>
      <b/>
      <sz val="10"/>
      <color indexed="47"/>
      <name val="Tahoma"/>
      <family val="2"/>
    </font>
    <font>
      <sz val="12"/>
      <name val="Arial"/>
      <family val="2"/>
    </font>
    <font>
      <sz val="12"/>
      <name val="Tahoma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indexed="47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u/>
      <sz val="10"/>
      <color theme="10"/>
      <name val="Arial"/>
      <family val="2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43" fontId="4" fillId="0" borderId="0" xfId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3" applyFont="1" applyAlignment="1">
      <alignment horizontal="left" vertical="center"/>
    </xf>
    <xf numFmtId="43" fontId="10" fillId="0" borderId="0" xfId="1" applyFont="1" applyBorder="1" applyAlignment="1">
      <alignment horizontal="left" vertical="center" wrapText="1"/>
    </xf>
    <xf numFmtId="165" fontId="4" fillId="0" borderId="0" xfId="4" applyNumberFormat="1" applyFont="1" applyBorder="1"/>
    <xf numFmtId="43" fontId="10" fillId="0" borderId="0" xfId="1" applyFont="1" applyFill="1" applyBorder="1" applyAlignment="1">
      <alignment vertical="center" wrapText="1"/>
    </xf>
    <xf numFmtId="165" fontId="4" fillId="0" borderId="0" xfId="4" applyNumberFormat="1" applyFont="1" applyFill="1" applyBorder="1"/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right" wrapText="1"/>
    </xf>
    <xf numFmtId="164" fontId="4" fillId="0" borderId="0" xfId="0" applyNumberFormat="1" applyFont="1"/>
    <xf numFmtId="9" fontId="8" fillId="0" borderId="0" xfId="4" applyFont="1" applyBorder="1" applyAlignment="1"/>
    <xf numFmtId="9" fontId="8" fillId="0" borderId="0" xfId="4" applyFont="1" applyBorder="1" applyAlignment="1">
      <alignment horizontal="right" wrapText="1"/>
    </xf>
    <xf numFmtId="9" fontId="8" fillId="0" borderId="0" xfId="4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4" fillId="2" borderId="0" xfId="0" applyFont="1" applyFill="1"/>
    <xf numFmtId="43" fontId="4" fillId="2" borderId="0" xfId="1" applyFont="1" applyFill="1" applyBorder="1" applyAlignment="1">
      <alignment wrapText="1"/>
    </xf>
    <xf numFmtId="164" fontId="4" fillId="2" borderId="0" xfId="0" applyNumberFormat="1" applyFont="1" applyFill="1"/>
    <xf numFmtId="43" fontId="12" fillId="0" borderId="0" xfId="1" applyFont="1" applyBorder="1" applyAlignment="1">
      <alignment horizontal="right" wrapText="1"/>
    </xf>
    <xf numFmtId="0" fontId="12" fillId="0" borderId="0" xfId="0" applyFont="1"/>
    <xf numFmtId="44" fontId="4" fillId="0" borderId="0" xfId="2" applyFont="1"/>
    <xf numFmtId="44" fontId="4" fillId="0" borderId="0" xfId="0" applyNumberFormat="1" applyFont="1"/>
    <xf numFmtId="44" fontId="4" fillId="0" borderId="0" xfId="2" applyFont="1" applyBorder="1"/>
    <xf numFmtId="0" fontId="2" fillId="3" borderId="0" xfId="0" applyFont="1" applyFill="1" applyAlignment="1">
      <alignment horizontal="centerContinuous"/>
    </xf>
    <xf numFmtId="49" fontId="2" fillId="3" borderId="2" xfId="0" applyNumberFormat="1" applyFont="1" applyFill="1" applyBorder="1" applyAlignment="1">
      <alignment horizontal="centerContinuous" vertical="center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Continuous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16" fillId="0" borderId="0" xfId="0" applyFont="1"/>
    <xf numFmtId="49" fontId="7" fillId="3" borderId="2" xfId="0" applyNumberFormat="1" applyFont="1" applyFill="1" applyBorder="1" applyAlignment="1">
      <alignment horizontal="centerContinuous" vertical="center"/>
    </xf>
    <xf numFmtId="44" fontId="6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18" fillId="0" borderId="0" xfId="0" applyFont="1" applyAlignment="1">
      <alignment horizontal="right" vertical="top"/>
    </xf>
    <xf numFmtId="0" fontId="0" fillId="0" borderId="0" xfId="0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left"/>
    </xf>
    <xf numFmtId="3" fontId="21" fillId="0" borderId="1" xfId="0" applyNumberFormat="1" applyFont="1" applyBorder="1" applyAlignment="1">
      <alignment horizontal="center"/>
    </xf>
    <xf numFmtId="44" fontId="21" fillId="0" borderId="1" xfId="2" applyFont="1" applyBorder="1" applyAlignment="1"/>
    <xf numFmtId="3" fontId="21" fillId="0" borderId="1" xfId="0" applyNumberFormat="1" applyFont="1" applyBorder="1" applyAlignment="1" applyProtection="1">
      <alignment horizontal="center"/>
      <protection locked="0"/>
    </xf>
    <xf numFmtId="44" fontId="21" fillId="0" borderId="6" xfId="2" applyFont="1" applyBorder="1" applyAlignment="1"/>
    <xf numFmtId="0" fontId="21" fillId="4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center"/>
    </xf>
    <xf numFmtId="44" fontId="21" fillId="0" borderId="6" xfId="0" applyNumberFormat="1" applyFont="1" applyBorder="1"/>
    <xf numFmtId="0" fontId="22" fillId="0" borderId="1" xfId="0" applyFont="1" applyBorder="1" applyAlignment="1">
      <alignment horizontal="center"/>
    </xf>
    <xf numFmtId="44" fontId="22" fillId="0" borderId="6" xfId="0" applyNumberFormat="1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44" fontId="22" fillId="0" borderId="2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right"/>
    </xf>
    <xf numFmtId="44" fontId="23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Continuous"/>
    </xf>
    <xf numFmtId="0" fontId="21" fillId="0" borderId="0" xfId="0" applyFont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44" fontId="21" fillId="0" borderId="1" xfId="2" applyFont="1" applyBorder="1" applyAlignment="1">
      <alignment vertical="center"/>
    </xf>
    <xf numFmtId="44" fontId="21" fillId="0" borderId="1" xfId="2" applyFont="1" applyFill="1" applyBorder="1" applyAlignment="1"/>
    <xf numFmtId="0" fontId="26" fillId="0" borderId="0" xfId="0" applyFont="1" applyAlignment="1">
      <alignment horizontal="centerContinuous"/>
    </xf>
    <xf numFmtId="0" fontId="27" fillId="0" borderId="0" xfId="0" applyFont="1"/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4" fontId="6" fillId="3" borderId="4" xfId="0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3" fontId="6" fillId="3" borderId="5" xfId="1" applyFont="1" applyFill="1" applyBorder="1" applyAlignment="1" applyProtection="1">
      <alignment horizontal="left"/>
      <protection locked="0"/>
    </xf>
    <xf numFmtId="0" fontId="20" fillId="0" borderId="5" xfId="0" applyFont="1" applyBorder="1" applyAlignment="1">
      <alignment horizontal="left"/>
    </xf>
    <xf numFmtId="44" fontId="21" fillId="4" borderId="6" xfId="0" applyNumberFormat="1" applyFont="1" applyFill="1" applyBorder="1" applyAlignment="1">
      <alignment horizontal="left" vertical="center"/>
    </xf>
    <xf numFmtId="0" fontId="21" fillId="0" borderId="4" xfId="0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3" xfId="0" applyFont="1" applyBorder="1"/>
    <xf numFmtId="0" fontId="20" fillId="0" borderId="0" xfId="0" applyFont="1" applyAlignment="1">
      <alignment horizontal="left"/>
    </xf>
    <xf numFmtId="0" fontId="2" fillId="0" borderId="19" xfId="0" applyFont="1" applyBorder="1" applyAlignment="1">
      <alignment horizontal="left" vertical="top" wrapText="1"/>
    </xf>
    <xf numFmtId="0" fontId="1" fillId="0" borderId="20" xfId="0" applyFont="1" applyBorder="1"/>
    <xf numFmtId="0" fontId="1" fillId="0" borderId="21" xfId="0" applyFont="1" applyBorder="1"/>
    <xf numFmtId="0" fontId="0" fillId="0" borderId="14" xfId="0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3" xfId="0" applyBorder="1" applyAlignment="1">
      <alignment wrapText="1"/>
    </xf>
    <xf numFmtId="0" fontId="13" fillId="0" borderId="18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6" xfId="0" applyFont="1" applyBorder="1"/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8" fillId="5" borderId="6" xfId="0" applyFont="1" applyFill="1" applyBorder="1" applyAlignment="1" applyProtection="1">
      <alignment horizontal="left" vertical="top"/>
      <protection locked="0"/>
    </xf>
    <xf numFmtId="0" fontId="18" fillId="5" borderId="3" xfId="0" applyFont="1" applyFill="1" applyBorder="1" applyAlignment="1" applyProtection="1">
      <alignment horizontal="left" vertical="top"/>
      <protection locked="0"/>
    </xf>
    <xf numFmtId="0" fontId="18" fillId="5" borderId="4" xfId="0" applyFont="1" applyFill="1" applyBorder="1" applyAlignment="1" applyProtection="1">
      <alignment horizontal="left" vertical="top"/>
      <protection locked="0"/>
    </xf>
    <xf numFmtId="0" fontId="25" fillId="5" borderId="6" xfId="5" applyFill="1" applyBorder="1" applyAlignment="1" applyProtection="1">
      <alignment horizontal="left" vertical="top"/>
      <protection locked="0"/>
    </xf>
    <xf numFmtId="44" fontId="21" fillId="4" borderId="6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/>
    <xf numFmtId="0" fontId="0" fillId="0" borderId="3" xfId="0" applyBorder="1"/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7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_Sheet1" xfId="3" xr:uid="{00000000-0005-0000-0000-000004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AFB487"/>
      <rgbColor rgb="0099CCFF"/>
      <rgbColor rgb="00F0EBDC"/>
      <rgbColor rgb="00CC99FF"/>
      <rgbColor rgb="007E755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220" name="Line 61">
          <a:extLst>
            <a:ext uri="{FF2B5EF4-FFF2-40B4-BE49-F238E27FC236}">
              <a16:creationId xmlns:a16="http://schemas.microsoft.com/office/drawing/2014/main" id="{B18F56BE-2074-4724-83EA-2ECB2AC2D407}"/>
            </a:ext>
          </a:extLst>
        </xdr:cNvPr>
        <xdr:cNvSpPr>
          <a:spLocks noChangeShapeType="1"/>
        </xdr:cNvSpPr>
      </xdr:nvSpPr>
      <xdr:spPr bwMode="auto">
        <a:xfrm>
          <a:off x="368808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16</xdr:row>
      <xdr:rowOff>0</xdr:rowOff>
    </xdr:from>
    <xdr:to>
      <xdr:col>1</xdr:col>
      <xdr:colOff>373380</xdr:colOff>
      <xdr:row>16</xdr:row>
      <xdr:rowOff>0</xdr:rowOff>
    </xdr:to>
    <xdr:sp macro="" textlink="">
      <xdr:nvSpPr>
        <xdr:cNvPr id="1221" name="Line 63">
          <a:extLst>
            <a:ext uri="{FF2B5EF4-FFF2-40B4-BE49-F238E27FC236}">
              <a16:creationId xmlns:a16="http://schemas.microsoft.com/office/drawing/2014/main" id="{3741D4FA-2B75-464B-9AAE-9ADA1DDF0656}"/>
            </a:ext>
          </a:extLst>
        </xdr:cNvPr>
        <xdr:cNvSpPr>
          <a:spLocks noChangeShapeType="1"/>
        </xdr:cNvSpPr>
      </xdr:nvSpPr>
      <xdr:spPr bwMode="auto">
        <a:xfrm>
          <a:off x="154686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967740</xdr:colOff>
      <xdr:row>16</xdr:row>
      <xdr:rowOff>0</xdr:rowOff>
    </xdr:from>
    <xdr:to>
      <xdr:col>5</xdr:col>
      <xdr:colOff>762000</xdr:colOff>
      <xdr:row>16</xdr:row>
      <xdr:rowOff>0</xdr:rowOff>
    </xdr:to>
    <xdr:sp macro="" textlink="">
      <xdr:nvSpPr>
        <xdr:cNvPr id="1222" name="Line 65">
          <a:extLst>
            <a:ext uri="{FF2B5EF4-FFF2-40B4-BE49-F238E27FC236}">
              <a16:creationId xmlns:a16="http://schemas.microsoft.com/office/drawing/2014/main" id="{CB8A0301-5463-4F70-BD18-69127A9375C1}"/>
            </a:ext>
          </a:extLst>
        </xdr:cNvPr>
        <xdr:cNvSpPr>
          <a:spLocks noChangeShapeType="1"/>
        </xdr:cNvSpPr>
      </xdr:nvSpPr>
      <xdr:spPr bwMode="auto">
        <a:xfrm>
          <a:off x="717042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1"/>
  <sheetViews>
    <sheetView showZeros="0" tabSelected="1" showOutlineSymbols="0" zoomScaleNormal="100" workbookViewId="0">
      <selection activeCell="J4" sqref="J4"/>
    </sheetView>
  </sheetViews>
  <sheetFormatPr defaultRowHeight="12.5"/>
  <cols>
    <col min="1" max="1" width="17.54296875" customWidth="1"/>
    <col min="2" max="2" width="12.90625" customWidth="1"/>
    <col min="3" max="3" width="29.36328125" customWidth="1"/>
    <col min="4" max="4" width="24.90625" customWidth="1"/>
    <col min="5" max="5" width="6.453125" customWidth="1"/>
    <col min="6" max="6" width="11.08984375" customWidth="1"/>
    <col min="7" max="7" width="8.08984375" customWidth="1"/>
    <col min="8" max="8" width="13.1796875" bestFit="1" customWidth="1"/>
    <col min="9" max="9" width="5.36328125" customWidth="1"/>
  </cols>
  <sheetData>
    <row r="1" spans="1:20" s="21" customFormat="1" ht="17">
      <c r="A1" s="59" t="s">
        <v>79</v>
      </c>
      <c r="B1" s="59"/>
      <c r="C1" s="59"/>
      <c r="D1" s="59"/>
      <c r="E1" s="59"/>
      <c r="F1" s="59"/>
      <c r="G1" s="59"/>
      <c r="H1" s="64"/>
      <c r="I1" s="20"/>
      <c r="K1" s="65" t="s">
        <v>83</v>
      </c>
    </row>
    <row r="2" spans="1:20" s="21" customFormat="1" ht="16.5">
      <c r="A2" s="43" t="s">
        <v>65</v>
      </c>
      <c r="B2" s="100"/>
      <c r="C2" s="101"/>
      <c r="D2" s="43" t="s">
        <v>66</v>
      </c>
      <c r="E2" s="100"/>
      <c r="F2" s="102"/>
      <c r="G2" s="102"/>
      <c r="H2" s="101"/>
      <c r="I2" s="20"/>
      <c r="J2" s="78"/>
      <c r="K2" s="79"/>
      <c r="L2" s="79"/>
      <c r="M2" s="79"/>
    </row>
    <row r="3" spans="1:20" s="21" customFormat="1" ht="16.5">
      <c r="A3" s="43" t="s">
        <v>67</v>
      </c>
      <c r="B3" s="100"/>
      <c r="C3" s="101"/>
      <c r="D3" s="43" t="s">
        <v>68</v>
      </c>
      <c r="E3" s="100"/>
      <c r="F3" s="102"/>
      <c r="G3" s="102"/>
      <c r="H3" s="101"/>
      <c r="I3" s="20"/>
      <c r="J3" s="79"/>
      <c r="K3" s="79"/>
      <c r="L3" s="79"/>
      <c r="M3" s="79"/>
    </row>
    <row r="4" spans="1:20" s="21" customFormat="1" ht="16.5">
      <c r="A4" s="43" t="s">
        <v>70</v>
      </c>
      <c r="B4" s="100"/>
      <c r="C4" s="101"/>
      <c r="D4" s="43" t="s">
        <v>69</v>
      </c>
      <c r="E4" s="103"/>
      <c r="F4" s="102"/>
      <c r="G4" s="102"/>
      <c r="H4" s="101"/>
      <c r="I4" s="20"/>
    </row>
    <row r="5" spans="1:20" s="1" customFormat="1" ht="28.25" customHeight="1" thickBot="1">
      <c r="A5" s="32" t="s">
        <v>32</v>
      </c>
      <c r="B5" s="33" t="s">
        <v>1</v>
      </c>
      <c r="C5" s="33"/>
      <c r="D5" s="33"/>
      <c r="E5" s="34" t="s">
        <v>33</v>
      </c>
      <c r="F5" s="34" t="s">
        <v>46</v>
      </c>
      <c r="G5" s="34" t="s">
        <v>47</v>
      </c>
      <c r="H5" s="34" t="s">
        <v>0</v>
      </c>
      <c r="I5" s="93" t="s">
        <v>58</v>
      </c>
      <c r="J5" s="94"/>
      <c r="K5" s="94"/>
      <c r="L5" s="94"/>
      <c r="M5" s="94"/>
      <c r="N5" s="95"/>
      <c r="O5" s="95"/>
      <c r="P5" s="95"/>
      <c r="Q5" s="95"/>
      <c r="R5" s="95"/>
      <c r="S5" s="95"/>
      <c r="T5" s="95"/>
    </row>
    <row r="6" spans="1:20" s="37" customFormat="1" ht="15.65" customHeight="1">
      <c r="A6" s="39"/>
      <c r="B6" s="72" t="s">
        <v>37</v>
      </c>
      <c r="C6" s="73"/>
      <c r="D6" s="73"/>
      <c r="E6" s="73"/>
      <c r="F6" s="73"/>
      <c r="G6" s="35"/>
      <c r="H6" s="36"/>
      <c r="I6" s="96" t="s">
        <v>59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8"/>
    </row>
    <row r="7" spans="1:20" s="1" customFormat="1" ht="13">
      <c r="A7" s="45" t="s">
        <v>52</v>
      </c>
      <c r="B7" s="76" t="s">
        <v>53</v>
      </c>
      <c r="C7" s="77"/>
      <c r="D7" s="80"/>
      <c r="E7" s="46">
        <v>1</v>
      </c>
      <c r="F7" s="47">
        <v>122</v>
      </c>
      <c r="G7" s="48"/>
      <c r="H7" s="49">
        <f>G7*F7</f>
        <v>0</v>
      </c>
      <c r="I7" s="66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</row>
    <row r="8" spans="1:20" s="1" customFormat="1" ht="13">
      <c r="A8" s="45" t="s">
        <v>34</v>
      </c>
      <c r="B8" s="76" t="s">
        <v>40</v>
      </c>
      <c r="C8" s="77"/>
      <c r="D8" s="80"/>
      <c r="E8" s="46">
        <v>1</v>
      </c>
      <c r="F8" s="47">
        <v>127.2</v>
      </c>
      <c r="G8" s="48"/>
      <c r="H8" s="49">
        <f t="shared" ref="H8:H10" si="0">G8*F8</f>
        <v>0</v>
      </c>
      <c r="I8" s="66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</row>
    <row r="9" spans="1:20" s="1" customFormat="1" ht="13">
      <c r="A9" s="45" t="s">
        <v>35</v>
      </c>
      <c r="B9" s="76" t="s">
        <v>41</v>
      </c>
      <c r="C9" s="77"/>
      <c r="D9" s="80"/>
      <c r="E9" s="46">
        <v>1</v>
      </c>
      <c r="F9" s="47">
        <v>133.4</v>
      </c>
      <c r="G9" s="48"/>
      <c r="H9" s="49">
        <f t="shared" si="0"/>
        <v>0</v>
      </c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</row>
    <row r="10" spans="1:20" s="1" customFormat="1" ht="13.5" thickBot="1">
      <c r="A10" s="45" t="s">
        <v>36</v>
      </c>
      <c r="B10" s="76" t="s">
        <v>42</v>
      </c>
      <c r="C10" s="77"/>
      <c r="D10" s="80"/>
      <c r="E10" s="46">
        <v>1</v>
      </c>
      <c r="F10" s="47">
        <v>162.6</v>
      </c>
      <c r="G10" s="48"/>
      <c r="H10" s="49">
        <f t="shared" si="0"/>
        <v>0</v>
      </c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1"/>
    </row>
    <row r="11" spans="1:20" s="1" customFormat="1" ht="29.5" customHeight="1">
      <c r="A11" s="31"/>
      <c r="B11" s="74" t="s">
        <v>80</v>
      </c>
      <c r="C11" s="74"/>
      <c r="D11" s="74"/>
      <c r="E11" s="75"/>
      <c r="F11" s="75"/>
      <c r="G11" s="30"/>
      <c r="H11" s="40"/>
      <c r="I11" s="82" t="s">
        <v>60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4"/>
    </row>
    <row r="12" spans="1:20" s="1" customFormat="1" ht="13">
      <c r="A12" s="45" t="s">
        <v>38</v>
      </c>
      <c r="B12" s="76" t="s">
        <v>45</v>
      </c>
      <c r="C12" s="77"/>
      <c r="D12" s="80"/>
      <c r="E12" s="46">
        <v>1</v>
      </c>
      <c r="F12" s="47">
        <v>108.2</v>
      </c>
      <c r="G12" s="48"/>
      <c r="H12" s="49">
        <f>G12*F12</f>
        <v>0</v>
      </c>
      <c r="I12" s="99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</row>
    <row r="13" spans="1:20" s="1" customFormat="1" ht="18" customHeight="1">
      <c r="A13" s="38"/>
      <c r="B13" s="74" t="s">
        <v>81</v>
      </c>
      <c r="C13" s="74"/>
      <c r="D13" s="74"/>
      <c r="E13" s="75"/>
      <c r="F13" s="75"/>
      <c r="G13" s="30"/>
      <c r="H13" s="40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</row>
    <row r="14" spans="1:20" s="2" customFormat="1" ht="14.5" customHeight="1" thickBot="1">
      <c r="A14" s="45">
        <v>3001198</v>
      </c>
      <c r="B14" s="76" t="s">
        <v>73</v>
      </c>
      <c r="C14" s="77"/>
      <c r="D14" s="80"/>
      <c r="E14" s="46">
        <v>1</v>
      </c>
      <c r="F14" s="47">
        <v>110.8</v>
      </c>
      <c r="G14" s="48"/>
      <c r="H14" s="49">
        <f>G14*F14</f>
        <v>0</v>
      </c>
      <c r="I14" s="69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</row>
    <row r="15" spans="1:20" s="2" customFormat="1" ht="27.5" customHeight="1">
      <c r="A15" s="38"/>
      <c r="B15" s="74" t="s">
        <v>82</v>
      </c>
      <c r="C15" s="74"/>
      <c r="D15" s="74"/>
      <c r="E15" s="75"/>
      <c r="F15" s="75"/>
      <c r="G15" s="30"/>
      <c r="H15" s="40"/>
      <c r="I15" s="82" t="s">
        <v>61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4"/>
    </row>
    <row r="16" spans="1:20" s="2" customFormat="1" ht="41.5" customHeight="1" thickBot="1">
      <c r="A16" s="60" t="s">
        <v>72</v>
      </c>
      <c r="B16" s="104" t="s">
        <v>74</v>
      </c>
      <c r="C16" s="105"/>
      <c r="D16" s="106"/>
      <c r="E16" s="61">
        <v>1</v>
      </c>
      <c r="F16" s="62">
        <v>104.9</v>
      </c>
      <c r="G16" s="48"/>
      <c r="H16" s="49">
        <f>G16*F16</f>
        <v>0</v>
      </c>
      <c r="I16" s="66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85"/>
    </row>
    <row r="17" spans="1:20" s="1" customFormat="1" ht="18" customHeight="1">
      <c r="A17" s="38"/>
      <c r="B17" s="74" t="s">
        <v>39</v>
      </c>
      <c r="C17" s="74"/>
      <c r="D17" s="74"/>
      <c r="E17" s="75"/>
      <c r="F17" s="75"/>
      <c r="G17" s="30"/>
      <c r="H17" s="40"/>
      <c r="I17" s="86" t="s">
        <v>62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8"/>
    </row>
    <row r="18" spans="1:20" ht="13">
      <c r="A18" s="45">
        <v>3712198</v>
      </c>
      <c r="B18" s="76" t="s">
        <v>49</v>
      </c>
      <c r="C18" s="77"/>
      <c r="D18" s="80"/>
      <c r="E18" s="46">
        <v>2</v>
      </c>
      <c r="F18" s="47">
        <v>83.9</v>
      </c>
      <c r="G18" s="48"/>
      <c r="H18" s="49">
        <f>G18*F18</f>
        <v>0</v>
      </c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</row>
    <row r="19" spans="1:20" ht="13">
      <c r="A19" s="45" t="s">
        <v>54</v>
      </c>
      <c r="B19" s="76" t="s">
        <v>48</v>
      </c>
      <c r="C19" s="77"/>
      <c r="D19" s="80"/>
      <c r="E19" s="46">
        <v>2</v>
      </c>
      <c r="F19" s="47">
        <v>65.5</v>
      </c>
      <c r="G19" s="48"/>
      <c r="H19" s="49">
        <f t="shared" ref="H19:H21" si="1">G19*F19</f>
        <v>0</v>
      </c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</row>
    <row r="20" spans="1:20" ht="13">
      <c r="A20" s="45" t="s">
        <v>77</v>
      </c>
      <c r="B20" s="76" t="s">
        <v>78</v>
      </c>
      <c r="C20" s="107"/>
      <c r="D20" s="108"/>
      <c r="E20" s="46">
        <v>1</v>
      </c>
      <c r="F20" s="47">
        <v>132.80000000000001</v>
      </c>
      <c r="G20" s="48"/>
      <c r="H20" s="49">
        <f t="shared" si="1"/>
        <v>0</v>
      </c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</row>
    <row r="21" spans="1:20" ht="13">
      <c r="A21" s="50">
        <v>34812144</v>
      </c>
      <c r="B21" s="76" t="s">
        <v>75</v>
      </c>
      <c r="C21" s="77"/>
      <c r="D21" s="80"/>
      <c r="E21" s="46">
        <v>1</v>
      </c>
      <c r="F21" s="47">
        <v>100.9</v>
      </c>
      <c r="G21" s="48"/>
      <c r="H21" s="49">
        <f t="shared" si="1"/>
        <v>0</v>
      </c>
      <c r="I21" s="66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</row>
    <row r="22" spans="1:20" s="1" customFormat="1" ht="18" customHeight="1">
      <c r="A22" s="38"/>
      <c r="B22" s="74" t="s">
        <v>44</v>
      </c>
      <c r="C22" s="74"/>
      <c r="D22" s="74"/>
      <c r="E22" s="75"/>
      <c r="F22" s="81"/>
      <c r="G22" s="30"/>
      <c r="H22" s="41"/>
      <c r="I22" s="66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8"/>
    </row>
    <row r="23" spans="1:20" ht="13">
      <c r="A23" s="45" t="s">
        <v>51</v>
      </c>
      <c r="B23" s="76" t="s">
        <v>50</v>
      </c>
      <c r="C23" s="77"/>
      <c r="D23" s="80"/>
      <c r="E23" s="46">
        <v>2</v>
      </c>
      <c r="F23" s="47">
        <v>63.3</v>
      </c>
      <c r="G23" s="51"/>
      <c r="H23" s="52">
        <f>G23*F23</f>
        <v>0</v>
      </c>
      <c r="I23" s="66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</row>
    <row r="24" spans="1:20" ht="13.5" thickBot="1">
      <c r="A24" s="45">
        <v>3081198</v>
      </c>
      <c r="B24" s="76" t="s">
        <v>64</v>
      </c>
      <c r="C24" s="77"/>
      <c r="D24" s="80"/>
      <c r="E24" s="46">
        <v>2</v>
      </c>
      <c r="F24" s="47">
        <v>102.3</v>
      </c>
      <c r="G24" s="51"/>
      <c r="H24" s="52">
        <f t="shared" ref="H24" si="2">G24*F24</f>
        <v>0</v>
      </c>
      <c r="I24" s="66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</row>
    <row r="25" spans="1:20" ht="15.5">
      <c r="A25" s="38"/>
      <c r="B25" s="74" t="s">
        <v>43</v>
      </c>
      <c r="C25" s="74"/>
      <c r="D25" s="74"/>
      <c r="E25" s="75"/>
      <c r="F25" s="75"/>
      <c r="G25" s="30"/>
      <c r="H25" s="42"/>
      <c r="I25" s="86" t="s">
        <v>63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8"/>
    </row>
    <row r="26" spans="1:20" ht="15.5">
      <c r="A26" s="45">
        <v>3502198</v>
      </c>
      <c r="B26" s="76" t="s">
        <v>57</v>
      </c>
      <c r="C26" s="77"/>
      <c r="D26" s="77"/>
      <c r="E26" s="46">
        <v>2</v>
      </c>
      <c r="F26" s="47">
        <v>52.6</v>
      </c>
      <c r="G26" s="53"/>
      <c r="H26" s="54">
        <f>G26*F26</f>
        <v>0</v>
      </c>
      <c r="I26" s="92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5"/>
    </row>
    <row r="27" spans="1:20" ht="15.5">
      <c r="A27" s="55">
        <v>2184596</v>
      </c>
      <c r="B27" s="76" t="s">
        <v>76</v>
      </c>
      <c r="C27" s="77"/>
      <c r="D27" s="80"/>
      <c r="E27" s="46">
        <v>1</v>
      </c>
      <c r="F27" s="63">
        <v>70.2</v>
      </c>
      <c r="G27" s="53"/>
      <c r="H27" s="54">
        <f t="shared" ref="H27:H28" si="3">G27*F27</f>
        <v>0</v>
      </c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8"/>
    </row>
    <row r="28" spans="1:20" ht="16" thickBot="1">
      <c r="A28" s="45">
        <v>3544198</v>
      </c>
      <c r="B28" s="76" t="s">
        <v>56</v>
      </c>
      <c r="C28" s="77"/>
      <c r="D28" s="80"/>
      <c r="E28" s="46">
        <v>4</v>
      </c>
      <c r="F28" s="47">
        <v>28.4</v>
      </c>
      <c r="G28" s="53"/>
      <c r="H28" s="56">
        <f t="shared" si="3"/>
        <v>0</v>
      </c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</row>
    <row r="29" spans="1:20" s="1" customFormat="1" ht="13.5" thickBot="1">
      <c r="A29" s="111" t="s">
        <v>71</v>
      </c>
      <c r="B29" s="112"/>
      <c r="C29" s="112"/>
      <c r="D29" s="112"/>
      <c r="E29" s="109" t="s">
        <v>55</v>
      </c>
      <c r="F29" s="110"/>
      <c r="G29" s="57">
        <f>SUM(G7:G10)+G12+G14+SUM(G16:G16)+SUM(G18:G21)+SUM(G23:G24)+SUM(G26:G28)</f>
        <v>0</v>
      </c>
      <c r="H29" s="58">
        <f>SUM(H7:H10)+H12+H14+SUM(H16:H16)+SUM(H18:H21)+SUM(H23:H24)+SUM(H26:H28)</f>
        <v>0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1"/>
    </row>
    <row r="30" spans="1:20" ht="14.5" customHeight="1">
      <c r="A30" s="113"/>
      <c r="B30" s="114"/>
      <c r="C30" s="114"/>
      <c r="D30" s="114"/>
      <c r="E30" s="115"/>
      <c r="F30" s="44"/>
      <c r="G30" s="44"/>
      <c r="H30" s="44"/>
    </row>
    <row r="31" spans="1:20" ht="16.5" customHeight="1" thickBot="1">
      <c r="A31" s="69"/>
      <c r="B31" s="70"/>
      <c r="C31" s="70"/>
      <c r="D31" s="70"/>
      <c r="E31" s="71"/>
      <c r="F31" s="44"/>
      <c r="G31" s="44"/>
      <c r="H31" s="44"/>
    </row>
  </sheetData>
  <sheetProtection selectLockedCells="1" selectUnlockedCells="1"/>
  <mergeCells count="44">
    <mergeCell ref="E29:F29"/>
    <mergeCell ref="A29:D29"/>
    <mergeCell ref="A30:E31"/>
    <mergeCell ref="B24:D24"/>
    <mergeCell ref="B27:D27"/>
    <mergeCell ref="B28:D28"/>
    <mergeCell ref="B23:D23"/>
    <mergeCell ref="B2:C2"/>
    <mergeCell ref="E2:H2"/>
    <mergeCell ref="B3:C3"/>
    <mergeCell ref="E3:H3"/>
    <mergeCell ref="B4:C4"/>
    <mergeCell ref="E4:H4"/>
    <mergeCell ref="B19:D19"/>
    <mergeCell ref="B21:D21"/>
    <mergeCell ref="B18:D18"/>
    <mergeCell ref="B16:D16"/>
    <mergeCell ref="B20:D20"/>
    <mergeCell ref="I5:T5"/>
    <mergeCell ref="I8:T10"/>
    <mergeCell ref="I6:T7"/>
    <mergeCell ref="I11:T11"/>
    <mergeCell ref="I12:T14"/>
    <mergeCell ref="I15:T15"/>
    <mergeCell ref="I16:T16"/>
    <mergeCell ref="I17:T18"/>
    <mergeCell ref="I19:T24"/>
    <mergeCell ref="I25:T26"/>
    <mergeCell ref="I27:T29"/>
    <mergeCell ref="B6:F6"/>
    <mergeCell ref="B15:F15"/>
    <mergeCell ref="B26:D26"/>
    <mergeCell ref="J2:M3"/>
    <mergeCell ref="B7:D7"/>
    <mergeCell ref="B8:D8"/>
    <mergeCell ref="B9:D9"/>
    <mergeCell ref="B10:D10"/>
    <mergeCell ref="B12:D12"/>
    <mergeCell ref="B14:D14"/>
    <mergeCell ref="B25:F25"/>
    <mergeCell ref="B13:F13"/>
    <mergeCell ref="B17:F17"/>
    <mergeCell ref="B11:F11"/>
    <mergeCell ref="B22:F22"/>
  </mergeCells>
  <phoneticPr fontId="0" type="noConversion"/>
  <dataValidations count="5">
    <dataValidation type="custom" allowBlank="1" showInputMessage="1" showErrorMessage="1" errorTitle="Invalid Entry" error="Please enter a multiple of 4" sqref="G28" xr:uid="{803E2609-E30F-4E83-BCC1-F63ACAFEE261}">
      <formula1>MOD(G28,4)=0</formula1>
    </dataValidation>
    <dataValidation type="custom" allowBlank="1" showInputMessage="1" showErrorMessage="1" errorTitle="Invalid Entry" error="Please enter a multiple of 2" sqref="G18 G26 G23:G24" xr:uid="{B596CE56-A831-4200-A88D-77CC1AC8EF09}">
      <formula1>MOD(G18,2)=0</formula1>
    </dataValidation>
    <dataValidation type="custom" allowBlank="1" showInputMessage="1" showErrorMessage="1" errorTitle="Invalid Entry" error="Please enter a multple of 2" sqref="G19" xr:uid="{BBBAD396-C376-45BB-9E03-2EDC8005B8B6}">
      <formula1>MOD(G19,2)=0</formula1>
    </dataValidation>
    <dataValidation allowBlank="1" showInputMessage="1" showErrorMessage="1" errorTitle="Invalid Entry" error="Please enter a multiple of 4" sqref="G14" xr:uid="{4B82347B-7E66-4B0C-BD42-B83D784ACF77}"/>
    <dataValidation allowBlank="1" showInputMessage="1" showErrorMessage="1" errorTitle="Invalid Entry" error="Please enter a multple of 2" sqref="G20" xr:uid="{E53C7F64-13B1-474A-80CE-A814F7ED544E}"/>
  </dataValidations>
  <printOptions horizontalCentered="1"/>
  <pageMargins left="0.5" right="0.5" top="0.15" bottom="0.1" header="0.05" footer="0.05"/>
  <pageSetup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8"/>
  <sheetViews>
    <sheetView workbookViewId="0">
      <selection activeCell="C11" sqref="C11"/>
    </sheetView>
  </sheetViews>
  <sheetFormatPr defaultColWidth="9.08984375" defaultRowHeight="10"/>
  <cols>
    <col min="1" max="1" width="14.54296875" style="3" customWidth="1"/>
    <col min="2" max="2" width="43.36328125" style="4" customWidth="1"/>
    <col min="3" max="16384" width="9.08984375" style="3"/>
  </cols>
  <sheetData>
    <row r="2" spans="1:13" ht="10.5">
      <c r="A2" s="5" t="s">
        <v>19</v>
      </c>
    </row>
    <row r="4" spans="1:13" s="5" customFormat="1" ht="10.5">
      <c r="A4" s="6" t="s">
        <v>2</v>
      </c>
      <c r="B4" s="7" t="s">
        <v>3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</row>
    <row r="5" spans="1:13">
      <c r="A5" s="9" t="s">
        <v>4</v>
      </c>
      <c r="B5" s="10" t="s">
        <v>16</v>
      </c>
      <c r="C5" s="11"/>
      <c r="D5" s="11"/>
      <c r="E5" s="11"/>
    </row>
    <row r="6" spans="1:13">
      <c r="A6" s="9" t="s">
        <v>5</v>
      </c>
      <c r="B6" s="10" t="s">
        <v>17</v>
      </c>
      <c r="C6" s="11"/>
      <c r="D6" s="11"/>
      <c r="E6" s="11"/>
    </row>
    <row r="7" spans="1:13">
      <c r="A7" s="9" t="s">
        <v>6</v>
      </c>
      <c r="B7" s="10" t="s">
        <v>18</v>
      </c>
      <c r="C7" s="11"/>
      <c r="D7" s="11"/>
      <c r="E7" s="11"/>
    </row>
    <row r="8" spans="1:13">
      <c r="A8" s="9" t="s">
        <v>7</v>
      </c>
      <c r="B8" s="10" t="s">
        <v>9</v>
      </c>
      <c r="C8" s="11"/>
      <c r="D8" s="11"/>
      <c r="E8" s="11"/>
    </row>
    <row r="9" spans="1:13">
      <c r="A9" s="9" t="s">
        <v>8</v>
      </c>
      <c r="B9" s="12" t="s">
        <v>10</v>
      </c>
      <c r="C9" s="13"/>
      <c r="D9" s="13"/>
      <c r="E9" s="13"/>
    </row>
    <row r="10" spans="1:13">
      <c r="A10" s="9"/>
      <c r="B10" s="14"/>
    </row>
    <row r="11" spans="1:13">
      <c r="B11" s="15" t="s">
        <v>11</v>
      </c>
      <c r="C11" s="16">
        <v>0</v>
      </c>
      <c r="D11" s="16">
        <v>0</v>
      </c>
      <c r="E11" s="16">
        <v>0</v>
      </c>
      <c r="F11" s="16">
        <v>0</v>
      </c>
      <c r="G11" s="16"/>
      <c r="H11" s="16"/>
      <c r="I11" s="16"/>
      <c r="J11" s="16"/>
      <c r="K11" s="16"/>
      <c r="L11" s="16"/>
      <c r="M11" s="16"/>
    </row>
    <row r="13" spans="1:13" s="19" customFormat="1" ht="10.5">
      <c r="A13" s="17"/>
      <c r="B13" s="18" t="s">
        <v>12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</row>
    <row r="14" spans="1:13" s="5" customFormat="1" ht="10.5">
      <c r="A14" s="6"/>
      <c r="B14" s="7"/>
      <c r="C14" s="8"/>
      <c r="D14" s="8"/>
      <c r="E14" s="8"/>
    </row>
    <row r="15" spans="1:13" s="19" customFormat="1" ht="10.5">
      <c r="A15" s="17"/>
      <c r="B15" s="18" t="s">
        <v>13</v>
      </c>
      <c r="C15" s="29">
        <f>C29</f>
        <v>250</v>
      </c>
      <c r="D15" s="29">
        <f t="shared" ref="D15:M15" si="0">D29</f>
        <v>360</v>
      </c>
      <c r="E15" s="29">
        <f t="shared" si="0"/>
        <v>240</v>
      </c>
      <c r="F15" s="29">
        <f t="shared" si="0"/>
        <v>280</v>
      </c>
      <c r="G15" s="29">
        <f t="shared" si="0"/>
        <v>330</v>
      </c>
      <c r="H15" s="29">
        <f t="shared" si="0"/>
        <v>240</v>
      </c>
      <c r="I15" s="29">
        <f t="shared" si="0"/>
        <v>240</v>
      </c>
      <c r="J15" s="29">
        <f t="shared" si="0"/>
        <v>400</v>
      </c>
      <c r="K15" s="29">
        <f t="shared" si="0"/>
        <v>300</v>
      </c>
      <c r="L15" s="29">
        <f t="shared" si="0"/>
        <v>340</v>
      </c>
      <c r="M15" s="29">
        <f t="shared" si="0"/>
        <v>300</v>
      </c>
    </row>
    <row r="16" spans="1:13" ht="10.5">
      <c r="B16" s="18" t="s">
        <v>14</v>
      </c>
      <c r="C16" s="29">
        <f>C30</f>
        <v>450</v>
      </c>
      <c r="D16" s="29">
        <f t="shared" ref="D16:M16" si="1">D30</f>
        <v>630</v>
      </c>
      <c r="E16" s="29">
        <f t="shared" si="1"/>
        <v>440</v>
      </c>
      <c r="F16" s="29">
        <f t="shared" si="1"/>
        <v>520</v>
      </c>
      <c r="G16" s="29">
        <f t="shared" si="1"/>
        <v>620</v>
      </c>
      <c r="H16" s="29">
        <f t="shared" si="1"/>
        <v>440</v>
      </c>
      <c r="I16" s="29">
        <f t="shared" si="1"/>
        <v>440</v>
      </c>
      <c r="J16" s="29">
        <f t="shared" si="1"/>
        <v>770</v>
      </c>
      <c r="K16" s="29">
        <f t="shared" si="1"/>
        <v>560</v>
      </c>
      <c r="L16" s="29">
        <f t="shared" si="1"/>
        <v>630</v>
      </c>
      <c r="M16" s="29">
        <f t="shared" si="1"/>
        <v>540</v>
      </c>
    </row>
    <row r="17" spans="1:13" ht="10.5">
      <c r="B17" s="18" t="s">
        <v>15</v>
      </c>
      <c r="C17" s="29">
        <f t="shared" ref="C17:M17" si="2">C16-C15</f>
        <v>200</v>
      </c>
      <c r="D17" s="29">
        <f t="shared" si="2"/>
        <v>270</v>
      </c>
      <c r="E17" s="29">
        <f t="shared" si="2"/>
        <v>200</v>
      </c>
      <c r="F17" s="29">
        <f t="shared" si="2"/>
        <v>240</v>
      </c>
      <c r="G17" s="29">
        <f t="shared" si="2"/>
        <v>290</v>
      </c>
      <c r="H17" s="29">
        <f t="shared" si="2"/>
        <v>200</v>
      </c>
      <c r="I17" s="29">
        <f t="shared" si="2"/>
        <v>200</v>
      </c>
      <c r="J17" s="29">
        <f t="shared" si="2"/>
        <v>370</v>
      </c>
      <c r="K17" s="29">
        <f t="shared" si="2"/>
        <v>260</v>
      </c>
      <c r="L17" s="29">
        <f t="shared" si="2"/>
        <v>290</v>
      </c>
      <c r="M17" s="29">
        <f t="shared" si="2"/>
        <v>240</v>
      </c>
    </row>
    <row r="18" spans="1:13">
      <c r="C18" s="16"/>
      <c r="D18" s="16"/>
      <c r="E18" s="16"/>
    </row>
    <row r="19" spans="1:13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s="22" customFormat="1">
      <c r="B20" s="23"/>
      <c r="C20" s="24"/>
      <c r="D20" s="24"/>
      <c r="E20" s="24"/>
    </row>
    <row r="23" spans="1:13" ht="10.5">
      <c r="B23" s="25" t="s">
        <v>20</v>
      </c>
      <c r="C23" s="26">
        <v>1.6</v>
      </c>
    </row>
    <row r="25" spans="1:13" s="19" customFormat="1" ht="10.5">
      <c r="A25" s="17"/>
      <c r="B25" s="18" t="s">
        <v>13</v>
      </c>
      <c r="C25" s="16">
        <v>155</v>
      </c>
      <c r="D25" s="16">
        <v>228</v>
      </c>
      <c r="E25" s="16">
        <v>150</v>
      </c>
      <c r="F25" s="16">
        <v>176</v>
      </c>
      <c r="G25" s="16">
        <v>208</v>
      </c>
      <c r="H25" s="16">
        <v>150</v>
      </c>
      <c r="I25" s="16">
        <v>150</v>
      </c>
      <c r="J25" s="16">
        <v>247</v>
      </c>
      <c r="K25" s="16">
        <v>185</v>
      </c>
      <c r="L25" s="16">
        <v>211</v>
      </c>
      <c r="M25" s="16">
        <v>185</v>
      </c>
    </row>
    <row r="26" spans="1:13" ht="10.5">
      <c r="B26" s="18" t="s">
        <v>14</v>
      </c>
      <c r="C26" s="16">
        <v>280</v>
      </c>
      <c r="D26" s="16">
        <v>396</v>
      </c>
      <c r="E26" s="16">
        <v>275</v>
      </c>
      <c r="F26" s="16">
        <v>322</v>
      </c>
      <c r="G26" s="16">
        <v>390</v>
      </c>
      <c r="H26" s="16">
        <v>275</v>
      </c>
      <c r="I26" s="16">
        <v>275</v>
      </c>
      <c r="J26" s="16">
        <v>484</v>
      </c>
      <c r="K26" s="16">
        <v>349</v>
      </c>
      <c r="L26" s="16">
        <v>392</v>
      </c>
      <c r="M26" s="16">
        <v>336</v>
      </c>
    </row>
    <row r="27" spans="1:13" ht="10.5">
      <c r="B27" s="18" t="s">
        <v>15</v>
      </c>
      <c r="C27" s="16">
        <f t="shared" ref="C27:M27" si="3">C26-C25</f>
        <v>125</v>
      </c>
      <c r="D27" s="16">
        <f t="shared" si="3"/>
        <v>168</v>
      </c>
      <c r="E27" s="16">
        <f t="shared" si="3"/>
        <v>125</v>
      </c>
      <c r="F27" s="16">
        <f t="shared" si="3"/>
        <v>146</v>
      </c>
      <c r="G27" s="16">
        <f t="shared" si="3"/>
        <v>182</v>
      </c>
      <c r="H27" s="16">
        <f t="shared" si="3"/>
        <v>125</v>
      </c>
      <c r="I27" s="16">
        <f t="shared" si="3"/>
        <v>125</v>
      </c>
      <c r="J27" s="16">
        <f t="shared" si="3"/>
        <v>237</v>
      </c>
      <c r="K27" s="16">
        <f t="shared" si="3"/>
        <v>164</v>
      </c>
      <c r="L27" s="16">
        <f t="shared" si="3"/>
        <v>181</v>
      </c>
      <c r="M27" s="16">
        <f t="shared" si="3"/>
        <v>151</v>
      </c>
    </row>
    <row r="28" spans="1:13">
      <c r="C28" s="16"/>
      <c r="D28" s="16"/>
      <c r="E28" s="16"/>
    </row>
    <row r="29" spans="1:13" ht="10.5">
      <c r="B29" s="18" t="s">
        <v>13</v>
      </c>
      <c r="C29" s="27">
        <f>ROUND(C25*$C$23,-1)</f>
        <v>250</v>
      </c>
      <c r="D29" s="27">
        <f>ROUND(D25*$C$23,-1)</f>
        <v>360</v>
      </c>
      <c r="E29" s="27">
        <f t="shared" ref="E29:L30" si="4">ROUND(E25*$C$23,-1)</f>
        <v>240</v>
      </c>
      <c r="F29" s="27">
        <f t="shared" si="4"/>
        <v>280</v>
      </c>
      <c r="G29" s="27">
        <f t="shared" si="4"/>
        <v>330</v>
      </c>
      <c r="H29" s="27">
        <f t="shared" si="4"/>
        <v>240</v>
      </c>
      <c r="I29" s="27">
        <f t="shared" si="4"/>
        <v>240</v>
      </c>
      <c r="J29" s="27">
        <f t="shared" si="4"/>
        <v>400</v>
      </c>
      <c r="K29" s="27">
        <f t="shared" si="4"/>
        <v>300</v>
      </c>
      <c r="L29" s="27">
        <f t="shared" si="4"/>
        <v>340</v>
      </c>
      <c r="M29" s="27">
        <f>ROUND(M25*$C$23,-1)</f>
        <v>300</v>
      </c>
    </row>
    <row r="30" spans="1:13" ht="10.5">
      <c r="B30" s="18" t="s">
        <v>14</v>
      </c>
      <c r="C30" s="27">
        <f>ROUND(C26*$C$23,-1)</f>
        <v>450</v>
      </c>
      <c r="D30" s="27">
        <f>ROUND(D26*$C$23,-1)</f>
        <v>630</v>
      </c>
      <c r="E30" s="27">
        <f t="shared" si="4"/>
        <v>440</v>
      </c>
      <c r="F30" s="27">
        <f t="shared" si="4"/>
        <v>520</v>
      </c>
      <c r="G30" s="27">
        <f t="shared" si="4"/>
        <v>620</v>
      </c>
      <c r="H30" s="27">
        <f t="shared" si="4"/>
        <v>440</v>
      </c>
      <c r="I30" s="27">
        <f t="shared" si="4"/>
        <v>440</v>
      </c>
      <c r="J30" s="27">
        <f t="shared" si="4"/>
        <v>770</v>
      </c>
      <c r="K30" s="27">
        <f t="shared" si="4"/>
        <v>560</v>
      </c>
      <c r="L30" s="27">
        <f t="shared" si="4"/>
        <v>630</v>
      </c>
      <c r="M30" s="27">
        <f>ROUND(M26*$C$23,-1)</f>
        <v>540</v>
      </c>
    </row>
    <row r="31" spans="1:13" ht="10.5">
      <c r="B31" s="18" t="s">
        <v>15</v>
      </c>
      <c r="C31" s="28">
        <f>C30-C29</f>
        <v>200</v>
      </c>
      <c r="D31" s="28">
        <f t="shared" ref="D31:M31" si="5">D30-D29</f>
        <v>270</v>
      </c>
      <c r="E31" s="28">
        <f t="shared" si="5"/>
        <v>200</v>
      </c>
      <c r="F31" s="28">
        <f t="shared" si="5"/>
        <v>240</v>
      </c>
      <c r="G31" s="28">
        <f t="shared" si="5"/>
        <v>290</v>
      </c>
      <c r="H31" s="28">
        <f t="shared" si="5"/>
        <v>200</v>
      </c>
      <c r="I31" s="28">
        <f t="shared" si="5"/>
        <v>200</v>
      </c>
      <c r="J31" s="28">
        <f t="shared" si="5"/>
        <v>370</v>
      </c>
      <c r="K31" s="28">
        <f t="shared" si="5"/>
        <v>260</v>
      </c>
      <c r="L31" s="28">
        <f t="shared" si="5"/>
        <v>290</v>
      </c>
      <c r="M31" s="28">
        <f t="shared" si="5"/>
        <v>240</v>
      </c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</sheetData>
  <sheetProtection selectLockedCells="1" selectUnlockedCells="1"/>
  <phoneticPr fontId="4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e9931-ee73-4d1c-ad6b-40736c62f081">
      <Terms xmlns="http://schemas.microsoft.com/office/infopath/2007/PartnerControls"/>
    </lcf76f155ced4ddcb4097134ff3c332f>
    <TaxCatchAll xmlns="7d7d3347-3f4a-43b7-ab51-5f5f7a1522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4DA44041564DBFFEE230F20D9653" ma:contentTypeVersion="14" ma:contentTypeDescription="Create a new document." ma:contentTypeScope="" ma:versionID="7a14ad251a03a45432320fcd1b93fcef">
  <xsd:schema xmlns:xsd="http://www.w3.org/2001/XMLSchema" xmlns:xs="http://www.w3.org/2001/XMLSchema" xmlns:p="http://schemas.microsoft.com/office/2006/metadata/properties" xmlns:ns2="8d6e9931-ee73-4d1c-ad6b-40736c62f081" xmlns:ns3="7d7d3347-3f4a-43b7-ab51-5f5f7a1522a6" targetNamespace="http://schemas.microsoft.com/office/2006/metadata/properties" ma:root="true" ma:fieldsID="636bfa5f3e677778ee6c04c137f61edb" ns2:_="" ns3:_="">
    <xsd:import namespace="8d6e9931-ee73-4d1c-ad6b-40736c62f081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e9931-ee73-4d1c-ad6b-40736c62f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6C653-7DC9-4486-86C0-9D939455EDEF}">
  <ds:schemaRefs>
    <ds:schemaRef ds:uri="http://schemas.microsoft.com/office/2006/metadata/properties"/>
    <ds:schemaRef ds:uri="http://schemas.microsoft.com/office/infopath/2007/PartnerControls"/>
    <ds:schemaRef ds:uri="8d6e9931-ee73-4d1c-ad6b-40736c62f081"/>
    <ds:schemaRef ds:uri="7d7d3347-3f4a-43b7-ab51-5f5f7a1522a6"/>
  </ds:schemaRefs>
</ds:datastoreItem>
</file>

<file path=customXml/itemProps2.xml><?xml version="1.0" encoding="utf-8"?>
<ds:datastoreItem xmlns:ds="http://schemas.openxmlformats.org/officeDocument/2006/customXml" ds:itemID="{E23BDA2C-0E10-4482-BBAE-EE58FBFE7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8F90A-3EC3-4470-B0BC-10529E649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e9931-ee73-4d1c-ad6b-40736c62f081"/>
    <ds:schemaRef ds:uri="7d7d3347-3f4a-43b7-ab51-5f5f7a152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</vt:lpstr>
      <vt:lpstr>Frt Table</vt:lpstr>
      <vt:lpstr>COUNTRYNAME</vt:lpstr>
      <vt:lpstr>'Frt Table'!Print_Area</vt:lpstr>
      <vt:lpstr>'Order Form'!Print_Area</vt:lpstr>
      <vt:lpstr>'Order Form'!Print_Titles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M. VanCamp</dc:creator>
  <cp:lastModifiedBy>Fabiano, John (OGR)</cp:lastModifiedBy>
  <cp:lastPrinted>2025-04-18T18:50:18Z</cp:lastPrinted>
  <dcterms:created xsi:type="dcterms:W3CDTF">2000-07-27T22:17:06Z</dcterms:created>
  <dcterms:modified xsi:type="dcterms:W3CDTF">2025-04-22T17:21:03Z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TC060827491033</vt:lpwstr>
  </property>
  <property fmtid="{D5CDD505-2E9C-101B-9397-08002B2CF9AE}" pid="3" name="ContentTypeId">
    <vt:lpwstr>0x010100FFCF4DA44041564DBFFEE230F20D9653</vt:lpwstr>
  </property>
  <property fmtid="{D5CDD505-2E9C-101B-9397-08002B2CF9AE}" pid="4" name="MediaServiceImageTags">
    <vt:lpwstr/>
  </property>
</Properties>
</file>