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codeName="{564CA151-5A5B-428A-3C10-775976492406}"/>
  <workbookPr showInkAnnotation="0" codeName="ThisWorkbook"/>
  <mc:AlternateContent xmlns:mc="http://schemas.openxmlformats.org/markup-compatibility/2006">
    <mc:Choice Requires="x15">
      <x15ac:absPath xmlns:x15ac="http://schemas.microsoft.com/office/spreadsheetml/2010/11/ac" url="G:\JPD\VAWA\2021\AGF 2020\"/>
    </mc:Choice>
  </mc:AlternateContent>
  <xr:revisionPtr revIDLastSave="0" documentId="8_{5536415C-CF3A-44E8-A1C8-C1BC0DCFC34B}" xr6:coauthVersionLast="45" xr6:coauthVersionMax="45" xr10:uidLastSave="{00000000-0000-0000-0000-000000000000}"/>
  <workbookProtection workbookAlgorithmName="SHA-512" workbookHashValue="vCQh/3J6jGJQVuFrkNCQl2WwyNmZaGqZVtCwO2TPZ/gZxTlUQgYQiHy482tuK+GT4R5WfNaWT0odJdp8zPWoqw==" workbookSaltValue="v0I8dNT6HaM9WTrAB1uS3Q==" workbookSpinCount="100000" lockStructure="1"/>
  <bookViews>
    <workbookView xWindow="-120" yWindow="-120" windowWidth="29040" windowHeight="15840" tabRatio="960" activeTab="1" xr2:uid="{00000000-000D-0000-FFFF-FFFF00000000}"/>
  </bookViews>
  <sheets>
    <sheet name="Budget Summary" sheetId="52" r:id="rId1"/>
    <sheet name="Budget Detail" sheetId="31" r:id="rId2"/>
  </sheets>
  <definedNames>
    <definedName name="Contractors">'Budget Detail'!$A$50</definedName>
    <definedName name="Equipment">'Budget Detail'!$A$70</definedName>
    <definedName name="Fringe">'Budget Detail'!$A$30</definedName>
    <definedName name="GrandTotal">'Budget Detail'!$A$99</definedName>
    <definedName name="Indirect">'Budget Detail'!$A$40</definedName>
    <definedName name="Other">'Budget Detail'!$A$90</definedName>
    <definedName name="Overtime">'Budget Detail'!$A$20</definedName>
    <definedName name="Personnel">'Budget Detail'!$A$10</definedName>
    <definedName name="Supplies">'Budget Detail'!$A$80</definedName>
    <definedName name="Travel">'Budget Detail'!$A$60</definedName>
  </definedNames>
  <calcPr calcId="18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5" i="31" l="1"/>
  <c r="E15" i="31" s="1"/>
  <c r="A4" i="31"/>
  <c r="G95" i="31"/>
  <c r="E95" i="31" s="1"/>
  <c r="G85" i="31"/>
  <c r="E85" i="31" s="1"/>
  <c r="G75" i="31"/>
  <c r="E75" i="31" s="1"/>
  <c r="G65" i="31"/>
  <c r="E65" i="31" s="1"/>
  <c r="G55" i="31"/>
  <c r="E55" i="31" s="1"/>
  <c r="G45" i="31"/>
  <c r="E45" i="31" s="1"/>
  <c r="G35" i="31"/>
  <c r="E35" i="31" s="1"/>
  <c r="G25" i="31"/>
  <c r="E25" i="31" s="1"/>
  <c r="F77" i="31" l="1"/>
  <c r="C36" i="52" s="1"/>
  <c r="F67" i="31"/>
  <c r="C34" i="52" s="1"/>
  <c r="F57" i="31"/>
  <c r="F27" i="31"/>
  <c r="C26" i="52" s="1"/>
  <c r="F17" i="31"/>
  <c r="G26" i="31"/>
  <c r="E26" i="31" s="1"/>
  <c r="G24" i="31"/>
  <c r="E24" i="31" s="1"/>
  <c r="G23" i="31"/>
  <c r="E23" i="31" s="1"/>
  <c r="E27" i="31" l="1"/>
  <c r="B26" i="52" s="1"/>
  <c r="G27" i="31"/>
  <c r="D26" i="52" s="1"/>
  <c r="G46" i="31"/>
  <c r="G36" i="31"/>
  <c r="G96" i="31" l="1"/>
  <c r="G86" i="31"/>
  <c r="G76" i="31"/>
  <c r="G77" i="31" s="1"/>
  <c r="D36" i="52" s="1"/>
  <c r="G66" i="31"/>
  <c r="G67" i="31" s="1"/>
  <c r="D34" i="52" s="1"/>
  <c r="G56" i="31"/>
  <c r="G57" i="31" s="1"/>
  <c r="G16" i="31"/>
  <c r="G17" i="31" s="1"/>
  <c r="F97" i="31" l="1"/>
  <c r="C40" i="52" s="1"/>
  <c r="F87" i="31"/>
  <c r="C38" i="52" s="1"/>
  <c r="F47" i="31"/>
  <c r="C30" i="52" s="1"/>
  <c r="F37" i="31"/>
  <c r="E16" i="31"/>
  <c r="E17" i="31" s="1"/>
  <c r="C28" i="52" l="1"/>
  <c r="F99" i="31"/>
  <c r="E76" i="31"/>
  <c r="E77" i="31" s="1"/>
  <c r="B36" i="52" s="1"/>
  <c r="E86" i="31"/>
  <c r="E87" i="31" s="1"/>
  <c r="B38" i="52" s="1"/>
  <c r="G87" i="31"/>
  <c r="D38" i="52" s="1"/>
  <c r="E96" i="31"/>
  <c r="E97" i="31" s="1"/>
  <c r="B40" i="52" s="1"/>
  <c r="G97" i="31"/>
  <c r="D40" i="52" s="1"/>
  <c r="E46" i="31"/>
  <c r="E47" i="31" s="1"/>
  <c r="B30" i="52" s="1"/>
  <c r="G47" i="31"/>
  <c r="D30" i="52" s="1"/>
  <c r="E56" i="31"/>
  <c r="E57" i="31" s="1"/>
  <c r="E66" i="31"/>
  <c r="E67" i="31" s="1"/>
  <c r="B34" i="52" s="1"/>
  <c r="G34" i="31" l="1"/>
  <c r="E34" i="31" s="1"/>
  <c r="G33" i="31"/>
  <c r="E33" i="31" s="1"/>
  <c r="G94" i="31"/>
  <c r="E94" i="31" s="1"/>
  <c r="G93" i="31"/>
  <c r="E93" i="31" s="1"/>
  <c r="G84" i="31"/>
  <c r="E84" i="31" s="1"/>
  <c r="G83" i="31"/>
  <c r="E83" i="31" s="1"/>
  <c r="G74" i="31"/>
  <c r="E74" i="31" s="1"/>
  <c r="G73" i="31"/>
  <c r="G64" i="31"/>
  <c r="E64" i="31" s="1"/>
  <c r="G63" i="31"/>
  <c r="E63" i="31" s="1"/>
  <c r="G54" i="31"/>
  <c r="E54" i="31" s="1"/>
  <c r="G53" i="31"/>
  <c r="E53" i="31" s="1"/>
  <c r="E73" i="31" l="1"/>
  <c r="E36" i="31"/>
  <c r="E37" i="31" s="1"/>
  <c r="E99" i="31" s="1"/>
  <c r="G37" i="31"/>
  <c r="G99" i="31" s="1"/>
  <c r="G44" i="31"/>
  <c r="E44" i="31" s="1"/>
  <c r="G43" i="31"/>
  <c r="E43" i="31" s="1"/>
  <c r="G14" i="31"/>
  <c r="E14" i="31" s="1"/>
  <c r="G13" i="31"/>
  <c r="E13" i="31" s="1"/>
  <c r="D28" i="52" l="1"/>
  <c r="B28" i="52"/>
  <c r="B24" i="52"/>
  <c r="C24" i="52"/>
  <c r="D24" i="52"/>
  <c r="B32" i="52"/>
  <c r="C32" i="52"/>
  <c r="D32" i="52"/>
  <c r="B42" i="52" l="1"/>
  <c r="D42" i="52"/>
  <c r="C42"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Domings, Steve M (OGR)</author>
  </authors>
  <commentList>
    <comment ref="A12" authorId="0" shapeId="0" xr:uid="{00000000-0006-0000-0200-000001000000}">
      <text>
        <r>
          <rPr>
            <b/>
            <sz val="9"/>
            <color indexed="81"/>
            <rFont val="Tahoma"/>
            <family val="2"/>
          </rPr>
          <t>Enter the name of the employee that worked on the grant.</t>
        </r>
        <r>
          <rPr>
            <sz val="9"/>
            <color indexed="81"/>
            <rFont val="Tahoma"/>
            <family val="2"/>
          </rPr>
          <t xml:space="preserve">
</t>
        </r>
      </text>
    </comment>
    <comment ref="B12" authorId="0" shapeId="0" xr:uid="{00000000-0006-0000-0200-000002000000}">
      <text>
        <r>
          <rPr>
            <b/>
            <sz val="9"/>
            <color indexed="81"/>
            <rFont val="Tahoma"/>
            <family val="2"/>
          </rPr>
          <t>Enter the pay rate for the employee. This should be for (1) unit for the quantity that will be provided in the Column C.  The pay rate will go out to (4) decimal places. Ex) $$$ per hour, $$$ per pay period</t>
        </r>
      </text>
    </comment>
    <comment ref="C12" authorId="0" shapeId="0" xr:uid="{00000000-0006-0000-0200-000003000000}">
      <text>
        <r>
          <rPr>
            <b/>
            <sz val="9"/>
            <color indexed="81"/>
            <rFont val="Tahoma"/>
            <family val="2"/>
          </rPr>
          <t>Enter the quantity of time that the employee is projected to work. This should correlate to how the pay rate was described in Column B. Quantity will be carried out to (2) decimal places. Ex) Quantity of hours, Quantity of pay periods</t>
        </r>
      </text>
    </comment>
    <comment ref="D12" authorId="0" shapeId="0" xr:uid="{00000000-0006-0000-0200-000004000000}">
      <text>
        <r>
          <rPr>
            <b/>
            <sz val="9"/>
            <color indexed="81"/>
            <rFont val="Tahoma"/>
            <family val="2"/>
          </rPr>
          <t>Provide a description of the activities performed by the employee. If needed, provide a breakdown of the calculation to determine the Personnel expenses for the employee.</t>
        </r>
        <r>
          <rPr>
            <sz val="9"/>
            <color indexed="81"/>
            <rFont val="Tahoma"/>
            <family val="2"/>
          </rPr>
          <t xml:space="preserve">
</t>
        </r>
      </text>
    </comment>
    <comment ref="F12" authorId="0" shapeId="0" xr:uid="{00000000-0006-0000-0200-000005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12" authorId="0" shapeId="0" xr:uid="{68217E72-77BE-4265-A6FC-34C5D4C4E1B7}">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 ref="A22" authorId="0" shapeId="0" xr:uid="{54D977AD-4123-4471-8CE8-B0B8D21264BA}">
      <text>
        <r>
          <rPr>
            <b/>
            <sz val="9"/>
            <color indexed="81"/>
            <rFont val="Tahoma"/>
            <family val="2"/>
          </rPr>
          <t>Enter the name of the employee that worked on the grant.</t>
        </r>
        <r>
          <rPr>
            <sz val="9"/>
            <color indexed="81"/>
            <rFont val="Tahoma"/>
            <family val="2"/>
          </rPr>
          <t xml:space="preserve">
</t>
        </r>
      </text>
    </comment>
    <comment ref="B22" authorId="0" shapeId="0" xr:uid="{6BBE3D60-293B-4920-9533-BAC615F1FFFE}">
      <text>
        <r>
          <rPr>
            <b/>
            <sz val="9"/>
            <color indexed="81"/>
            <rFont val="Tahoma"/>
            <family val="2"/>
          </rPr>
          <t>Enter the pay rate for the employee. This should be for (1) unit for the quantity that will be provided in the Column C.  The pay rate will go out to (4) decimal places. Ex) $$$ per hour, $$$ per pay period</t>
        </r>
      </text>
    </comment>
    <comment ref="C22" authorId="0" shapeId="0" xr:uid="{D35F1899-2476-46BB-905F-42CCF0F79D03}">
      <text>
        <r>
          <rPr>
            <b/>
            <sz val="9"/>
            <color indexed="81"/>
            <rFont val="Tahoma"/>
            <family val="2"/>
          </rPr>
          <t>Enter the quantity of time that the employee is projected to work. This should correlate to how the pay rate was described in Column B. Quantity will be carried out to (2) decimal places. Ex) Quantity of hours, Quantity of pay periods</t>
        </r>
      </text>
    </comment>
    <comment ref="D22" authorId="0" shapeId="0" xr:uid="{71ED55A1-59C2-4513-9013-82C06D4A0A6F}">
      <text>
        <r>
          <rPr>
            <b/>
            <sz val="9"/>
            <color indexed="81"/>
            <rFont val="Tahoma"/>
            <family val="2"/>
          </rPr>
          <t>Provide a description of the activities performed by the employee. If needed, provide a breakdown of the calculation to determine the Personnel expenses for the employee.</t>
        </r>
        <r>
          <rPr>
            <sz val="9"/>
            <color indexed="81"/>
            <rFont val="Tahoma"/>
            <family val="2"/>
          </rPr>
          <t xml:space="preserve">
</t>
        </r>
      </text>
    </comment>
    <comment ref="F22" authorId="0" shapeId="0" xr:uid="{9279326E-0643-4E30-8CCB-545DF83812EB}">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22" authorId="0" shapeId="0" xr:uid="{710F00A3-7AE2-4AE4-9A76-2AD2C0B6CD99}">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 ref="A32" authorId="0" shapeId="0" xr:uid="{00000000-0006-0000-0200-00000B000000}">
      <text>
        <r>
          <rPr>
            <b/>
            <sz val="9"/>
            <color indexed="81"/>
            <rFont val="Tahoma"/>
            <family val="2"/>
          </rPr>
          <t>Enter the name of the employee that worked on the grant.</t>
        </r>
        <r>
          <rPr>
            <sz val="9"/>
            <color indexed="81"/>
            <rFont val="Tahoma"/>
            <family val="2"/>
          </rPr>
          <t xml:space="preserve">
</t>
        </r>
      </text>
    </comment>
    <comment ref="B32" authorId="0" shapeId="0" xr:uid="{00000000-0006-0000-0200-00000C000000}">
      <text>
        <r>
          <rPr>
            <b/>
            <sz val="9"/>
            <color indexed="81"/>
            <rFont val="Tahoma"/>
            <family val="2"/>
          </rPr>
          <t>Enter the eligible wages that will determine the fringe expense for the employee. Eligible wages are determined upon approval of the fringe rate in the application process. If actual fringe will be reported in lieu, enter the actual fringe dollar amount. Amounts entered will be carried out to (2) decimal places.</t>
        </r>
      </text>
    </comment>
    <comment ref="C32" authorId="0" shapeId="0" xr:uid="{00000000-0006-0000-0200-00000D000000}">
      <text>
        <r>
          <rPr>
            <b/>
            <sz val="9"/>
            <color indexed="81"/>
            <rFont val="Tahoma"/>
            <family val="2"/>
          </rPr>
          <t>Enter the contract fringe rate agreed upon during the application process. If the fringe rate has change since and OGR has been notified, list new rate. If actual fringe is recorded in Column B, use a rate of 100%. Percentages will be carried out to (2) decimal places.</t>
        </r>
      </text>
    </comment>
    <comment ref="D32" authorId="0" shapeId="0" xr:uid="{00000000-0006-0000-0200-00000E000000}">
      <text>
        <r>
          <rPr>
            <b/>
            <sz val="9"/>
            <color indexed="81"/>
            <rFont val="Tahoma"/>
            <family val="2"/>
          </rPr>
          <t>Provide a description of what wages will be applied to the fringe rate per employee. If the recipient is not using a federally approve fringe rate, the fringe rate must be broken down by eligible cost. If actual costs are recorded, make sure to reference it.</t>
        </r>
      </text>
    </comment>
    <comment ref="F32" authorId="0" shapeId="0" xr:uid="{00000000-0006-0000-0200-00000F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32" authorId="0" shapeId="0" xr:uid="{17436EA8-9DEB-45E2-8406-D169AA8BA1C9}">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 ref="A42" authorId="0" shapeId="0" xr:uid="{00000000-0006-0000-0200-000010000000}">
      <text>
        <r>
          <rPr>
            <b/>
            <sz val="9"/>
            <color indexed="81"/>
            <rFont val="Tahoma"/>
            <family val="2"/>
          </rPr>
          <t>Enter the name of the employee that worked on the grant.</t>
        </r>
        <r>
          <rPr>
            <sz val="9"/>
            <color indexed="81"/>
            <rFont val="Tahoma"/>
            <family val="2"/>
          </rPr>
          <t xml:space="preserve">
</t>
        </r>
      </text>
    </comment>
    <comment ref="B42" authorId="0" shapeId="0" xr:uid="{00000000-0006-0000-0200-000011000000}">
      <text>
        <r>
          <rPr>
            <b/>
            <sz val="9"/>
            <color indexed="81"/>
            <rFont val="Tahoma"/>
            <family val="2"/>
          </rPr>
          <t>Enter the eligible wages that will be applied to the indirect rate. Eligible expenses are set forth by the federal indirect rate agreement or by agreement with OGR. Amounts entered will be carried out to (2) decimal places.</t>
        </r>
      </text>
    </comment>
    <comment ref="C42" authorId="0" shapeId="0" xr:uid="{00000000-0006-0000-0200-000012000000}">
      <text>
        <r>
          <rPr>
            <b/>
            <sz val="9"/>
            <color indexed="81"/>
            <rFont val="Tahoma"/>
            <family val="2"/>
          </rPr>
          <t>Provide the federal indirect rate or the de minimis rate. Percentages will be carried out to (2) decimal places.</t>
        </r>
      </text>
    </comment>
    <comment ref="D42" authorId="0" shapeId="0" xr:uid="{00000000-0006-0000-0200-000013000000}">
      <text>
        <r>
          <rPr>
            <b/>
            <sz val="9"/>
            <color indexed="81"/>
            <rFont val="Tahoma"/>
            <family val="2"/>
          </rPr>
          <t xml:space="preserve">Provide a description of what expenses will be applied to the indirect rate per employee. This should be in accordance to the agreement in the application process. </t>
        </r>
      </text>
    </comment>
    <comment ref="F42" authorId="0" shapeId="0" xr:uid="{00000000-0006-0000-0200-000014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42" authorId="0" shapeId="0" xr:uid="{545483D2-F42A-4E65-B386-044867CC20EF}">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 ref="A52" authorId="0" shapeId="0" xr:uid="{00000000-0006-0000-0200-000015000000}">
      <text>
        <r>
          <rPr>
            <b/>
            <sz val="9"/>
            <color indexed="81"/>
            <rFont val="Tahoma"/>
            <family val="2"/>
          </rPr>
          <t>Enter the name of the Contractor or Consultant that will work in conjunction with the grant.</t>
        </r>
        <r>
          <rPr>
            <sz val="9"/>
            <color indexed="81"/>
            <rFont val="Tahoma"/>
            <family val="2"/>
          </rPr>
          <t xml:space="preserve">
</t>
        </r>
      </text>
    </comment>
    <comment ref="B52" authorId="0" shapeId="0" xr:uid="{00000000-0006-0000-0200-000016000000}">
      <text>
        <r>
          <rPr>
            <b/>
            <sz val="9"/>
            <color indexed="81"/>
            <rFont val="Tahoma"/>
            <family val="2"/>
          </rPr>
          <t>Enter the pay rate for the Contractor or Consultant. This should be for (1) unit for the quantity that will be provided in the Column C.  The pay rate will go out to (4) decimal places. Ex) $$$ per hour, $$$ per day</t>
        </r>
      </text>
    </comment>
    <comment ref="C52" authorId="0" shapeId="0" xr:uid="{00000000-0006-0000-0200-000017000000}">
      <text>
        <r>
          <rPr>
            <b/>
            <sz val="9"/>
            <color indexed="81"/>
            <rFont val="Tahoma"/>
            <family val="2"/>
          </rPr>
          <t>Enter the quantity of time that the Contractor or Consultant has worked. This should correlate to how the pay rate was described in Column B. Quantity will be carried out to (2) decimal places. Ex) Quantity of hours, Quantity of days</t>
        </r>
      </text>
    </comment>
    <comment ref="D52" authorId="0" shapeId="0" xr:uid="{00000000-0006-0000-0200-000018000000}">
      <text>
        <r>
          <rPr>
            <b/>
            <sz val="9"/>
            <color indexed="81"/>
            <rFont val="Tahoma"/>
            <family val="2"/>
          </rPr>
          <t>Provide a description of the activities performed by the Contractor or Consultant. If needed, provide a breakdown of the calculation to determine the expenses for the Contractor or Consultant.</t>
        </r>
        <r>
          <rPr>
            <sz val="9"/>
            <color indexed="81"/>
            <rFont val="Tahoma"/>
            <family val="2"/>
          </rPr>
          <t xml:space="preserve">
</t>
        </r>
      </text>
    </comment>
    <comment ref="F52" authorId="0" shapeId="0" xr:uid="{00000000-0006-0000-0200-000019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52" authorId="0" shapeId="0" xr:uid="{F49EA7B5-5ABB-4FB4-89CF-6DDCEA8AC1DB}">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 ref="A62" authorId="0" shapeId="0" xr:uid="{00000000-0006-0000-0200-00001A000000}">
      <text>
        <r>
          <rPr>
            <b/>
            <sz val="9"/>
            <color indexed="81"/>
            <rFont val="Tahoma"/>
            <family val="2"/>
          </rPr>
          <t>Enter the name of the employee that worked on the grant.</t>
        </r>
        <r>
          <rPr>
            <sz val="9"/>
            <color indexed="81"/>
            <rFont val="Tahoma"/>
            <family val="2"/>
          </rPr>
          <t xml:space="preserve">
</t>
        </r>
      </text>
    </comment>
    <comment ref="B62" authorId="0" shapeId="0" xr:uid="{00000000-0006-0000-0200-00001B000000}">
      <text>
        <r>
          <rPr>
            <b/>
            <sz val="9"/>
            <color indexed="81"/>
            <rFont val="Tahoma"/>
            <family val="2"/>
          </rPr>
          <t>List the rate of reimbursement per line item. Amounts enter will be carried out to (4) decimal places.</t>
        </r>
      </text>
    </comment>
    <comment ref="C62" authorId="0" shapeId="0" xr:uid="{00000000-0006-0000-0200-00001C000000}">
      <text>
        <r>
          <rPr>
            <b/>
            <sz val="9"/>
            <color indexed="81"/>
            <rFont val="Tahoma"/>
            <family val="2"/>
          </rPr>
          <t>List the quantity of what is being reimbursed per line item. Quantities entered will be carried out to (2) decimal places.</t>
        </r>
        <r>
          <rPr>
            <sz val="9"/>
            <color indexed="81"/>
            <rFont val="Tahoma"/>
            <family val="2"/>
          </rPr>
          <t xml:space="preserve">
</t>
        </r>
      </text>
    </comment>
    <comment ref="D62" authorId="0" shapeId="0" xr:uid="{00000000-0006-0000-0200-00001D000000}">
      <text>
        <r>
          <rPr>
            <b/>
            <sz val="9"/>
            <color indexed="81"/>
            <rFont val="Tahoma"/>
            <family val="2"/>
          </rPr>
          <t xml:space="preserve">Provide a description of what is being reimbursed per line item. </t>
        </r>
      </text>
    </comment>
    <comment ref="F62" authorId="0" shapeId="0" xr:uid="{00000000-0006-0000-0200-00001E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62" authorId="0" shapeId="0" xr:uid="{DFC3C7B3-F19D-4263-841B-942CA00C9AF8}">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 ref="A72" authorId="0" shapeId="0" xr:uid="{00000000-0006-0000-0200-00001F000000}">
      <text>
        <r>
          <rPr>
            <b/>
            <sz val="9"/>
            <color indexed="81"/>
            <rFont val="Tahoma"/>
            <family val="2"/>
          </rPr>
          <t>Enter the name of the equipment that is expected to be purchased for the grant program.</t>
        </r>
      </text>
    </comment>
    <comment ref="B72" authorId="0" shapeId="0" xr:uid="{00000000-0006-0000-0200-000020000000}">
      <text>
        <r>
          <rPr>
            <b/>
            <sz val="9"/>
            <color indexed="81"/>
            <rFont val="Tahoma"/>
            <family val="2"/>
          </rPr>
          <t>Enter the cost for (1) of the item listed. Amounts entered will be carried out to (4) decimal places.</t>
        </r>
      </text>
    </comment>
    <comment ref="C72" authorId="0" shapeId="0" xr:uid="{00000000-0006-0000-0200-000021000000}">
      <text>
        <r>
          <rPr>
            <b/>
            <sz val="9"/>
            <color indexed="81"/>
            <rFont val="Tahoma"/>
            <family val="2"/>
          </rPr>
          <t>Enter the quantity purchased of the listed item. Quantities entered will be carried out to (2) decimal places.</t>
        </r>
      </text>
    </comment>
    <comment ref="D72" authorId="0" shapeId="0" xr:uid="{00000000-0006-0000-0200-000022000000}">
      <text>
        <r>
          <rPr>
            <b/>
            <sz val="9"/>
            <color indexed="81"/>
            <rFont val="Tahoma"/>
            <family val="2"/>
          </rPr>
          <t>Provide a description of the item and the reasoning for purchase.</t>
        </r>
        <r>
          <rPr>
            <sz val="9"/>
            <color indexed="81"/>
            <rFont val="Tahoma"/>
            <family val="2"/>
          </rPr>
          <t xml:space="preserve">
</t>
        </r>
      </text>
    </comment>
    <comment ref="F72" authorId="0" shapeId="0" xr:uid="{00000000-0006-0000-0200-000023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72" authorId="0" shapeId="0" xr:uid="{E501F62D-37A5-437C-9AC9-9D63E0DDDB50}">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 ref="A82" authorId="0" shapeId="0" xr:uid="{00000000-0006-0000-0200-000024000000}">
      <text>
        <r>
          <rPr>
            <b/>
            <sz val="9"/>
            <color indexed="81"/>
            <rFont val="Tahoma"/>
            <family val="2"/>
          </rPr>
          <t>Enter the name of the item that is expected to be purchased. In some cases, the name of the company that supplies were purchased from can be entered as well.</t>
        </r>
      </text>
    </comment>
    <comment ref="B82" authorId="0" shapeId="0" xr:uid="{00000000-0006-0000-0200-000025000000}">
      <text>
        <r>
          <rPr>
            <b/>
            <sz val="9"/>
            <color indexed="81"/>
            <rFont val="Tahoma"/>
            <family val="2"/>
          </rPr>
          <t>Enter the cost for (1) of the item listed. If the company name was entered in Column A, enter the total amount of the receipt. Amounts entered will be carried out to (4) decimal places.</t>
        </r>
      </text>
    </comment>
    <comment ref="C82" authorId="0" shapeId="0" xr:uid="{00000000-0006-0000-0200-000026000000}">
      <text>
        <r>
          <rPr>
            <b/>
            <sz val="9"/>
            <color indexed="81"/>
            <rFont val="Tahoma"/>
            <family val="2"/>
          </rPr>
          <t>Enter the quantity purchased of the listed item. If a company was entered in Column A and the total amount of the receipt was entered in Column B, enter (1). Quantities entered will be carried out to (2) decimal places.</t>
        </r>
      </text>
    </comment>
    <comment ref="D82" authorId="0" shapeId="0" xr:uid="{00000000-0006-0000-0200-000027000000}">
      <text>
        <r>
          <rPr>
            <b/>
            <sz val="9"/>
            <color indexed="81"/>
            <rFont val="Tahoma"/>
            <family val="2"/>
          </rPr>
          <t>Provide a description of the item and the reasoning for purchase.</t>
        </r>
        <r>
          <rPr>
            <sz val="9"/>
            <color indexed="81"/>
            <rFont val="Tahoma"/>
            <family val="2"/>
          </rPr>
          <t xml:space="preserve">
</t>
        </r>
      </text>
    </comment>
    <comment ref="F82" authorId="0" shapeId="0" xr:uid="{00000000-0006-0000-0200-000028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82" authorId="0" shapeId="0" xr:uid="{2223E5A0-0CFC-41F5-A8C3-872AD0F3A0D4}">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 ref="A92" authorId="0" shapeId="0" xr:uid="{00000000-0006-0000-0200-000029000000}">
      <text>
        <r>
          <rPr>
            <b/>
            <sz val="9"/>
            <color indexed="81"/>
            <rFont val="Tahoma"/>
            <family val="2"/>
          </rPr>
          <t>Enter the name of the item that is expected to be purchased. This can be a miscellaneous item, or a reoccurring expense like utilities or rent.</t>
        </r>
      </text>
    </comment>
    <comment ref="B92" authorId="0" shapeId="0" xr:uid="{00000000-0006-0000-0200-00002A000000}">
      <text>
        <r>
          <rPr>
            <b/>
            <sz val="9"/>
            <color indexed="81"/>
            <rFont val="Tahoma"/>
            <family val="2"/>
          </rPr>
          <t>Enter the rate at which the expense is being occurred at. Amounts entered will be carried out to (4) decimal places.</t>
        </r>
      </text>
    </comment>
    <comment ref="C92" authorId="0" shapeId="0" xr:uid="{00000000-0006-0000-0200-00002B000000}">
      <text>
        <r>
          <rPr>
            <b/>
            <sz val="9"/>
            <color indexed="81"/>
            <rFont val="Tahoma"/>
            <family val="2"/>
          </rPr>
          <t>Enter the quantity purchased of the listed item. If the item being charged is rent, enter the quantity of months or units of times that will be expensed. If a line item such as Example B is being prorated, entered the percentage of how it will be prorated as a decimal. Quantities entered will be carried out to (2) decimal places.</t>
        </r>
      </text>
    </comment>
    <comment ref="D92" authorId="0" shapeId="0" xr:uid="{00000000-0006-0000-0200-00002C000000}">
      <text>
        <r>
          <rPr>
            <b/>
            <sz val="9"/>
            <color indexed="81"/>
            <rFont val="Tahoma"/>
            <family val="2"/>
          </rPr>
          <t>Provide a description of the item and the reasoning for purchase. If needed, provide a breakdown of how expenses are to be calculated.</t>
        </r>
        <r>
          <rPr>
            <sz val="9"/>
            <color indexed="81"/>
            <rFont val="Tahoma"/>
            <family val="2"/>
          </rPr>
          <t xml:space="preserve">
</t>
        </r>
      </text>
    </comment>
    <comment ref="F92" authorId="0" shapeId="0" xr:uid="{00000000-0006-0000-0200-00002D000000}">
      <text>
        <r>
          <rPr>
            <b/>
            <sz val="9"/>
            <color indexed="81"/>
            <rFont val="Tahoma"/>
            <family val="2"/>
          </rPr>
          <t>Enter the amount that your organization will be matching for the respective line item. This amount will not be reimbursable.</t>
        </r>
        <r>
          <rPr>
            <sz val="9"/>
            <color indexed="81"/>
            <rFont val="Tahoma"/>
            <family val="2"/>
          </rPr>
          <t xml:space="preserve">
</t>
        </r>
      </text>
    </comment>
    <comment ref="H92" authorId="0" shapeId="0" xr:uid="{E69954EF-F6AD-4932-87C8-3DB109C00692}">
      <text>
        <r>
          <rPr>
            <b/>
            <sz val="9"/>
            <color indexed="81"/>
            <rFont val="Tahoma"/>
            <family val="2"/>
          </rPr>
          <t>From the list of values drop down menu, choose whether the expense is a direct cost or a support cost.</t>
        </r>
        <r>
          <rPr>
            <sz val="9"/>
            <color indexed="81"/>
            <rFont val="Tahoma"/>
            <family val="2"/>
          </rPr>
          <t xml:space="preserve">
</t>
        </r>
      </text>
    </comment>
  </commentList>
</comments>
</file>

<file path=xl/sharedStrings.xml><?xml version="1.0" encoding="utf-8"?>
<sst xmlns="http://schemas.openxmlformats.org/spreadsheetml/2006/main" count="168" uniqueCount="84">
  <si>
    <t>Employee Name</t>
  </si>
  <si>
    <t>Description</t>
  </si>
  <si>
    <t>Rate</t>
  </si>
  <si>
    <t>Quantity</t>
  </si>
  <si>
    <t>Item/Company</t>
  </si>
  <si>
    <t xml:space="preserve">Executive Office of Public Safety and Security </t>
  </si>
  <si>
    <t>Office of Grants and Research</t>
  </si>
  <si>
    <t xml:space="preserve">Installation of database and training; $45 per hour x 210 hours </t>
  </si>
  <si>
    <t>Pay Rate</t>
  </si>
  <si>
    <t>1 lot of office supplies (pens, staples, paperclips), $75/lot</t>
  </si>
  <si>
    <t>Wages Applied to Fringe</t>
  </si>
  <si>
    <t>Expenses Applied to Indirect Rate</t>
  </si>
  <si>
    <t>Equipment</t>
  </si>
  <si>
    <t xml:space="preserve">Description </t>
  </si>
  <si>
    <t>Contractors/Consultants Name</t>
  </si>
  <si>
    <t>Cost</t>
  </si>
  <si>
    <t>Supplies/Company</t>
  </si>
  <si>
    <t>Subtotal(s):</t>
  </si>
  <si>
    <t>Total Expenditures</t>
  </si>
  <si>
    <t>Cash Expenditures</t>
  </si>
  <si>
    <t>Match Expenditures</t>
  </si>
  <si>
    <t>Grand Total(s):</t>
  </si>
  <si>
    <t>Counseling of domestic violence survivors; $200 per day x 24 days. Submitting reimbursement for $2,800.</t>
  </si>
  <si>
    <t>Contract Fringe Rate</t>
  </si>
  <si>
    <t>Contract Indirect Rate</t>
  </si>
  <si>
    <t xml:space="preserve">Per the fringe rate agreement, find the applicable cost categories to apply fringe to. In this example, the applicable cost category is "Personnel." Take Sue Smith's total wages reported on this worksheet under the "Personnel" section and multiply by the federally approved fringe rate or the fringe rate that was proposed and approved by OGR in the application process. ($7,046.25 * 21%). Match expenditures should be in relation to the match in the applicable category. </t>
  </si>
  <si>
    <t xml:space="preserve">$1730.77 per pay period x 6 pay periods. Reporting $5,000 match for T. Thomas expenses. </t>
  </si>
  <si>
    <t>Cost Categories</t>
  </si>
  <si>
    <t>Equipment Costs</t>
  </si>
  <si>
    <t>Indirect Costs</t>
  </si>
  <si>
    <t xml:space="preserve">Name of Applicant Organization </t>
  </si>
  <si>
    <t>Federal Costs</t>
  </si>
  <si>
    <t>Match Costs</t>
  </si>
  <si>
    <t>Personnel Costs</t>
  </si>
  <si>
    <t>Fringe Benefit Costs</t>
  </si>
  <si>
    <t>Consultants/Contractors Costs</t>
  </si>
  <si>
    <t>Travel Costs</t>
  </si>
  <si>
    <t>Supplies Costs</t>
  </si>
  <si>
    <t>Other Costs</t>
  </si>
  <si>
    <t>Total Costs</t>
  </si>
  <si>
    <t xml:space="preserve">Per the fringe rate agreement, find the applicable cost categories to apply fringe to. In this example, the applicable cost category is "Personnel." Take Tracey Thomas' total wages reported on this worksheet under the "Personnel" section and multiply by the breakout of what rates are being charged per eligible cost. (7.5% - health insurance, 2% - life insurance, .5% - workers compensation). </t>
  </si>
  <si>
    <t>Travel related to grant; $0.45/mile x 500 miles</t>
  </si>
  <si>
    <t xml:space="preserve">Gas reimbursement related to grant. </t>
  </si>
  <si>
    <t>Replacement keyboard, IBM part #872021. (3) keyboards at $50/each</t>
  </si>
  <si>
    <t>(1) Dell 1000 Laptop at $1,200.00.</t>
  </si>
  <si>
    <t xml:space="preserve">$50.00/box, 4 boxes. </t>
  </si>
  <si>
    <t>Verizon: January-June at $65 per month</t>
  </si>
  <si>
    <t>Projected total bill for office during grant period is $6,000.00; this program is 1/4 of office space</t>
  </si>
  <si>
    <t>Employee is projected to work a total of 300 hours during the grant at $23.4875/hr.</t>
  </si>
  <si>
    <t>Attachment B - Budget Worksheet</t>
  </si>
  <si>
    <r>
      <rPr>
        <b/>
        <sz val="16"/>
        <rFont val="Calibri"/>
        <family val="2"/>
        <scheme val="minor"/>
      </rPr>
      <t>CONTRACTORS/CONSULTANTS</t>
    </r>
    <r>
      <rPr>
        <b/>
        <sz val="12"/>
        <rFont val="Calibri"/>
        <family val="2"/>
        <scheme val="minor"/>
      </rPr>
      <t>: Consultant or contractor fees. The maximum rate for consultants is $650 for an eight hour day or $81.25 per hour (excluding travel and subsistence costs). Any request for compensation over $650 per 8 hour day or $81.25 per hour requires prior written approval by EOPSS. This rate is the exception, not the rule.</t>
    </r>
    <r>
      <rPr>
        <b/>
        <sz val="14"/>
        <rFont val="Calibri"/>
        <family val="2"/>
        <scheme val="minor"/>
      </rPr>
      <t xml:space="preserve"> </t>
    </r>
    <r>
      <rPr>
        <b/>
        <sz val="12"/>
        <rFont val="Calibri"/>
        <family val="2"/>
        <scheme val="minor"/>
      </rPr>
      <t xml:space="preserve">Click the "Add C/C" button to add a new record. To delete an unwanted record, click into the cell that you want to delete, and click the "Delete Row" button. </t>
    </r>
  </si>
  <si>
    <r>
      <rPr>
        <b/>
        <sz val="16"/>
        <rFont val="Calibri"/>
        <family val="2"/>
        <scheme val="minor"/>
      </rPr>
      <t>TRAVEL</t>
    </r>
    <r>
      <rPr>
        <b/>
        <sz val="12"/>
        <rFont val="Calibri"/>
        <family val="2"/>
        <scheme val="minor"/>
      </rPr>
      <t xml:space="preserve">: Travel directly related to the purpose of the grant. In-state travel costs associated with the grant shall include mileage rates not in excess of $0.45 per mile, as well as the actual costs of tolls and parking. No grant funds may be spent for out-of-state conference fees, out- of-state travel or out-of-state lodging without prior written approval from OGR. Click the "Add Travel" button to add a new record. To delete an unwanted record, click into the cell that you want to delete, and click the "Delete Row" button. </t>
    </r>
  </si>
  <si>
    <r>
      <rPr>
        <b/>
        <sz val="16"/>
        <rFont val="Calibri"/>
        <family val="2"/>
        <scheme val="minor"/>
      </rPr>
      <t>SUPPLIES</t>
    </r>
    <r>
      <rPr>
        <b/>
        <sz val="12"/>
        <rFont val="Calibri"/>
        <family val="2"/>
        <scheme val="minor"/>
      </rPr>
      <t>:</t>
    </r>
    <r>
      <rPr>
        <b/>
        <i/>
        <sz val="12"/>
        <rFont val="Calibri"/>
        <family val="2"/>
        <scheme val="minor"/>
      </rPr>
      <t xml:space="preserve"> </t>
    </r>
    <r>
      <rPr>
        <b/>
        <sz val="12"/>
        <rFont val="Calibri"/>
        <family val="2"/>
        <scheme val="minor"/>
      </rPr>
      <t>Supplies required for program (pens, pencils, postage, training materials, copying paper, and other expendable items such as books, ink, etc.). Click the "Add Supplies" button to add a new record. To delete an unwanted record, click into the cell that you want to delete, and click the "Delete Row" button.</t>
    </r>
  </si>
  <si>
    <r>
      <rPr>
        <b/>
        <i/>
        <sz val="12"/>
        <rFont val="Calibri"/>
        <family val="2"/>
        <scheme val="minor"/>
      </rPr>
      <t xml:space="preserve">Example: </t>
    </r>
    <r>
      <rPr>
        <i/>
        <sz val="12"/>
        <rFont val="Calibri"/>
        <family val="2"/>
        <scheme val="minor"/>
      </rPr>
      <t>Sue Smith</t>
    </r>
  </si>
  <si>
    <r>
      <rPr>
        <b/>
        <i/>
        <sz val="12"/>
        <rFont val="Calibri"/>
        <family val="2"/>
        <scheme val="minor"/>
      </rPr>
      <t xml:space="preserve">Example: </t>
    </r>
    <r>
      <rPr>
        <i/>
        <sz val="12"/>
        <rFont val="Calibri"/>
        <family val="2"/>
        <scheme val="minor"/>
      </rPr>
      <t>Tracey Thomas</t>
    </r>
  </si>
  <si>
    <r>
      <rPr>
        <b/>
        <i/>
        <sz val="12"/>
        <rFont val="Calibri"/>
        <family val="2"/>
        <scheme val="minor"/>
      </rPr>
      <t>Example:</t>
    </r>
    <r>
      <rPr>
        <i/>
        <sz val="12"/>
        <rFont val="Calibri"/>
        <family val="2"/>
        <scheme val="minor"/>
      </rPr>
      <t xml:space="preserve"> Sue Smith</t>
    </r>
  </si>
  <si>
    <r>
      <rPr>
        <b/>
        <i/>
        <sz val="12"/>
        <rFont val="Calibri"/>
        <family val="2"/>
        <scheme val="minor"/>
      </rPr>
      <t>Example:</t>
    </r>
    <r>
      <rPr>
        <i/>
        <sz val="12"/>
        <rFont val="Calibri"/>
        <family val="2"/>
        <scheme val="minor"/>
      </rPr>
      <t xml:space="preserve"> Tracey Thomas </t>
    </r>
  </si>
  <si>
    <r>
      <t xml:space="preserve">The federally approved rate of "18%" times allowable expenses per contract. If allowable expenses are all categories, take the sum of all categories and multiply by the federally approved rate. If allowable expenses are only Personnel and Fringe like in this example, take the approved rate and multiply by the sum of Personnel and Fringe total costs associated with Sue Smith.      </t>
    </r>
    <r>
      <rPr>
        <i/>
        <sz val="11.5"/>
        <rFont val="Calibri"/>
        <family val="2"/>
        <scheme val="minor"/>
      </rPr>
      <t xml:space="preserve">(18% * (7046.25 + 1479.71)). </t>
    </r>
  </si>
  <si>
    <r>
      <t xml:space="preserve">The federally approved rate of "18%" times allowable expenses per contract. If allowable expenses are all categories, take the sum of all categories and multiply by the federally approved rate. If allowable expenses are only Personnel and Fringe like in this example, take the approved rate and multiply by the sum of Personnel and Fringe total costs associated with Tracey Thomas.      </t>
    </r>
    <r>
      <rPr>
        <i/>
        <sz val="11.5"/>
        <rFont val="Calibri"/>
        <family val="2"/>
        <scheme val="minor"/>
      </rPr>
      <t xml:space="preserve">(18% * (10,384.62 + 1,038.46)). </t>
    </r>
  </si>
  <si>
    <r>
      <rPr>
        <b/>
        <i/>
        <sz val="12"/>
        <rFont val="Calibri"/>
        <family val="2"/>
        <scheme val="minor"/>
      </rPr>
      <t>Example:</t>
    </r>
    <r>
      <rPr>
        <i/>
        <sz val="12"/>
        <rFont val="Calibri"/>
        <family val="2"/>
        <scheme val="minor"/>
      </rPr>
      <t xml:space="preserve"> JJ Counseling</t>
    </r>
  </si>
  <si>
    <r>
      <rPr>
        <b/>
        <i/>
        <sz val="12"/>
        <rFont val="Calibri"/>
        <family val="2"/>
        <scheme val="minor"/>
      </rPr>
      <t xml:space="preserve">Example: </t>
    </r>
    <r>
      <rPr>
        <i/>
        <sz val="12"/>
        <rFont val="Calibri"/>
        <family val="2"/>
        <scheme val="minor"/>
      </rPr>
      <t>B &amp; B Tech Support</t>
    </r>
  </si>
  <si>
    <r>
      <rPr>
        <b/>
        <i/>
        <sz val="12"/>
        <rFont val="Calibri"/>
        <family val="2"/>
        <scheme val="minor"/>
      </rPr>
      <t xml:space="preserve">Example: </t>
    </r>
    <r>
      <rPr>
        <i/>
        <sz val="12"/>
        <rFont val="Calibri"/>
        <family val="2"/>
        <scheme val="minor"/>
      </rPr>
      <t>Laptop</t>
    </r>
  </si>
  <si>
    <r>
      <rPr>
        <b/>
        <i/>
        <sz val="12"/>
        <rFont val="Calibri"/>
        <family val="2"/>
        <scheme val="minor"/>
      </rPr>
      <t>Example:</t>
    </r>
    <r>
      <rPr>
        <i/>
        <sz val="12"/>
        <rFont val="Calibri"/>
        <family val="2"/>
        <scheme val="minor"/>
      </rPr>
      <t xml:space="preserve"> Computer Keyboard</t>
    </r>
  </si>
  <si>
    <r>
      <rPr>
        <b/>
        <i/>
        <sz val="12"/>
        <rFont val="Calibri"/>
        <family val="2"/>
        <scheme val="minor"/>
      </rPr>
      <t>Example:</t>
    </r>
    <r>
      <rPr>
        <i/>
        <sz val="12"/>
        <rFont val="Calibri"/>
        <family val="2"/>
        <scheme val="minor"/>
      </rPr>
      <t xml:space="preserve"> Tracey Thomas</t>
    </r>
  </si>
  <si>
    <r>
      <rPr>
        <b/>
        <i/>
        <sz val="12"/>
        <rFont val="Calibri"/>
        <family val="2"/>
        <scheme val="minor"/>
      </rPr>
      <t>Example:</t>
    </r>
    <r>
      <rPr>
        <i/>
        <sz val="12"/>
        <rFont val="Calibri"/>
        <family val="2"/>
        <scheme val="minor"/>
      </rPr>
      <t xml:space="preserve"> Copy Paper</t>
    </r>
  </si>
  <si>
    <r>
      <rPr>
        <b/>
        <i/>
        <sz val="12"/>
        <rFont val="Calibri"/>
        <family val="2"/>
        <scheme val="minor"/>
      </rPr>
      <t xml:space="preserve">Example: </t>
    </r>
    <r>
      <rPr>
        <i/>
        <sz val="12"/>
        <rFont val="Calibri"/>
        <family val="2"/>
        <scheme val="minor"/>
      </rPr>
      <t>ABC Office Supply</t>
    </r>
  </si>
  <si>
    <r>
      <rPr>
        <b/>
        <i/>
        <sz val="12"/>
        <rFont val="Calibri"/>
        <family val="2"/>
        <scheme val="minor"/>
      </rPr>
      <t>Example:</t>
    </r>
    <r>
      <rPr>
        <i/>
        <sz val="12"/>
        <rFont val="Calibri"/>
        <family val="2"/>
        <scheme val="minor"/>
      </rPr>
      <t xml:space="preserve"> Telephone</t>
    </r>
  </si>
  <si>
    <r>
      <rPr>
        <b/>
        <i/>
        <sz val="12"/>
        <rFont val="Calibri"/>
        <family val="2"/>
        <scheme val="minor"/>
      </rPr>
      <t>Example:</t>
    </r>
    <r>
      <rPr>
        <i/>
        <sz val="12"/>
        <rFont val="Calibri"/>
        <family val="2"/>
        <scheme val="minor"/>
      </rPr>
      <t xml:space="preserve"> Heat</t>
    </r>
  </si>
  <si>
    <t>For each federal dollar awarded, the sub-recipient must provide a match toward the cost of the program. Federal grant funds provided may not exceed 75% of the total cost of your program. A match of at least 25% of the total cost of the program must be provided by your agency. The 25% matching funds may be in the form of cash or in-kind contributions. The Match amount must be entered into the Match Expenditures column (Column F) in order for the requested amount to be calculated from the Total Expenditures.</t>
  </si>
  <si>
    <t>INSTRUCTIONS: This is a macro-enabled document. Please make sure that you have enabled macros when prompted upon opening this document. Each cost category has headers that will be marked with a red flag in the top right corner. Hovering over these headers will provide a description for what actions are needed to be taken in that cost category.  The items marked as Example are only examples, and do not necessarily reflect items in your requested budget. Please note that the subtotals will auto-populate based on the numbers reported within each category. Your requested budget per cost category shall be entered in the rows below the Examples using the "Add" command button to add another row if needed. If you have any questions, please contact your grant manager.</t>
  </si>
  <si>
    <t>FY 2022 Violence Against Women Act STOP Formula Grant</t>
  </si>
  <si>
    <t>Officer worked a total of 52 hours responding to initial DV calls during the quarter at $32.00/hour.</t>
  </si>
  <si>
    <t>Advocate worked a total of 104 hours for follow-up investigation of DV cases during the quarter at $40.00/hour. Reporting $2,500 match for S. Smith.</t>
  </si>
  <si>
    <r>
      <t xml:space="preserve">OVERTIME: </t>
    </r>
    <r>
      <rPr>
        <b/>
        <sz val="12"/>
        <rFont val="Calibri"/>
        <family val="2"/>
        <scheme val="minor"/>
      </rPr>
      <t xml:space="preserve">Allowable for all personnel working on the grant with adequate training and experience in responding to domestic and/or sexual violence incidents. Allowable costs are limited to costs associated with investigating cases; court appearances; attending trainings; and/or participating in high-risk/sexual assault teams are allowable. Click the "Add Overtime" button to add a new record. To delete an unwanted record, click into the cell that you want to delete, and click the "Delete Row" button. </t>
    </r>
  </si>
  <si>
    <r>
      <rPr>
        <b/>
        <sz val="16"/>
        <rFont val="Calibri"/>
        <family val="2"/>
        <scheme val="minor"/>
      </rPr>
      <t>EQUIPMENT</t>
    </r>
    <r>
      <rPr>
        <b/>
        <sz val="12"/>
        <rFont val="Calibri"/>
        <family val="2"/>
        <scheme val="minor"/>
      </rPr>
      <t>:</t>
    </r>
    <r>
      <rPr>
        <b/>
        <i/>
        <sz val="12"/>
        <rFont val="Calibri"/>
        <family val="2"/>
        <scheme val="minor"/>
      </rPr>
      <t xml:space="preserve"> </t>
    </r>
    <r>
      <rPr>
        <b/>
        <sz val="12"/>
        <rFont val="Calibri"/>
        <family val="2"/>
        <scheme val="minor"/>
      </rPr>
      <t xml:space="preserve">Tangible non-expendable personal property having a useful life of more than one year; cost based on classification of equipment. Applicants should follow their organization's own procurement policy. Click the "Add Equipment" button to add a new record. To delete an unwanted record, click into the cell that you want to delete, and click the "Delete Row" button. </t>
    </r>
  </si>
  <si>
    <r>
      <rPr>
        <b/>
        <sz val="16"/>
        <rFont val="Calibri"/>
        <family val="2"/>
        <scheme val="minor"/>
      </rPr>
      <t>OTHER</t>
    </r>
    <r>
      <rPr>
        <b/>
        <sz val="12"/>
        <rFont val="Calibri"/>
        <family val="2"/>
        <scheme val="minor"/>
      </rPr>
      <t>:</t>
    </r>
    <r>
      <rPr>
        <b/>
        <i/>
        <sz val="12"/>
        <rFont val="Calibri"/>
        <family val="2"/>
        <scheme val="minor"/>
      </rPr>
      <t xml:space="preserve"> </t>
    </r>
    <r>
      <rPr>
        <b/>
        <sz val="12"/>
        <rFont val="Calibri"/>
        <family val="2"/>
        <scheme val="minor"/>
      </rPr>
      <t xml:space="preserve">Costs listed in this category may include direct and/or support service costs relevant to the proposed project and/or organization that cannot be listed within the aforementioned costs categories. These can be considered as direct costs (rent, phone, printing, utilities, etc.) or support costs (executive director's time on project, administrative staff salaries, etc.). Click the "Add Other" button to add a new record. To delete an unwanted record, click into the cell that you want to delete, and click the "Delete Row" button. </t>
    </r>
  </si>
  <si>
    <t>Overtime Costs</t>
  </si>
  <si>
    <t>Direct or Support</t>
  </si>
  <si>
    <t>Direct</t>
  </si>
  <si>
    <t>Support</t>
  </si>
  <si>
    <r>
      <rPr>
        <b/>
        <sz val="16"/>
        <rFont val="Calibri"/>
        <family val="2"/>
        <scheme val="minor"/>
      </rPr>
      <t>FRINGE AND PAYROLL TAX</t>
    </r>
    <r>
      <rPr>
        <b/>
        <sz val="12"/>
        <rFont val="Calibri"/>
        <family val="2"/>
        <scheme val="minor"/>
      </rPr>
      <t>:</t>
    </r>
    <r>
      <rPr>
        <b/>
        <i/>
        <sz val="12"/>
        <rFont val="Calibri"/>
        <family val="2"/>
        <scheme val="minor"/>
      </rPr>
      <t xml:space="preserve"> </t>
    </r>
    <r>
      <rPr>
        <b/>
        <sz val="12"/>
        <rFont val="Calibri"/>
        <family val="2"/>
        <scheme val="minor"/>
      </rPr>
      <t>Eligible costs include the employer share of the following: life insurance, health insurance, social security costs, pension costs, unemployment insurance costs, workers compensation insurance, FMLA costs, and payroll taxes. Cost amounts for direct fringe benefits can be either actual costs or rates per employee calculated by the fiscal or human resource unit in your organization (rate computations must be included).</t>
    </r>
    <r>
      <rPr>
        <b/>
        <sz val="14"/>
        <color rgb="FFFF0000"/>
        <rFont val="Calibri"/>
        <family val="2"/>
        <scheme val="minor"/>
      </rPr>
      <t xml:space="preserve"> INCLUDE A COPY OF THE APPROVED RATE AGREEMENT IN THE APPLICATION RESPONSE. </t>
    </r>
    <r>
      <rPr>
        <b/>
        <sz val="12"/>
        <rFont val="Calibri"/>
        <family val="2"/>
        <scheme val="minor"/>
      </rPr>
      <t xml:space="preserve">Click the "Add Fringe" button to add a new record. To delete an unwanted record, click into the cell that you want to delete, and click the "Delete Row" button. </t>
    </r>
  </si>
  <si>
    <r>
      <rPr>
        <b/>
        <sz val="16"/>
        <rFont val="Calibri"/>
        <family val="2"/>
        <scheme val="minor"/>
      </rPr>
      <t>INDIRECT COSTS</t>
    </r>
    <r>
      <rPr>
        <b/>
        <sz val="12"/>
        <rFont val="Calibri"/>
        <family val="2"/>
        <scheme val="minor"/>
      </rPr>
      <t>:</t>
    </r>
    <r>
      <rPr>
        <b/>
        <i/>
        <sz val="12"/>
        <rFont val="Calibri"/>
        <family val="2"/>
        <scheme val="minor"/>
      </rPr>
      <t xml:space="preserve"> </t>
    </r>
    <r>
      <rPr>
        <b/>
        <sz val="14"/>
        <color rgb="FFFF0000"/>
        <rFont val="Calibri"/>
        <family val="2"/>
        <scheme val="minor"/>
      </rPr>
      <t xml:space="preserve">COSTS CAN ONLY BE SHOWN HERE IF THE APPLICANT HAS A FEDERALLY APPROVED INDIRECT COST RATE. </t>
    </r>
    <r>
      <rPr>
        <b/>
        <sz val="12"/>
        <rFont val="Calibri"/>
        <family val="2"/>
        <scheme val="minor"/>
      </rPr>
      <t xml:space="preserve">This is for costs that are not readily assignable to a particular project, but necessary to the operation, maintenance of the organization, and performance of the project. Include copy of rate agreement in the application response. Any non-federal entity, except for state, local units of government, or Indian tribes, that has never received a negotiated indirect cost rate may elect to charge a de minimis rate of 10% of modified total direct costs (MTDC) which may be used indefinitely. Click the "Add Indirect" button to add a new record. To delete an unwanted record, click into the cell that you want to delete, and click the "Delete Row" button. </t>
    </r>
  </si>
  <si>
    <r>
      <rPr>
        <b/>
        <sz val="16"/>
        <rFont val="Calibri"/>
        <family val="2"/>
        <scheme val="minor"/>
      </rPr>
      <t>PERSONNEL</t>
    </r>
    <r>
      <rPr>
        <b/>
        <sz val="12"/>
        <rFont val="Calibri"/>
        <family val="2"/>
        <scheme val="minor"/>
      </rPr>
      <t xml:space="preserve">: Full or part-time regular salaried employees working on the grant. Notification of changes to VAWA funded personnel (both award and/or match funded) must be made to the VAWA grant manager. This should be done as soon as possible. Click the "Add Personnel" button to add a new record. To delete an unwanted record, click into the cell that you want to delete, and click the "Delete Row" button. </t>
    </r>
  </si>
  <si>
    <t>All fringe and indirect rate agreements reported below must be consistent with how they will reported during the quarterly/monthly reimbursements. If these rates change during the grant period, please contact your VAWA grant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</si>
</sst>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quot;$&quot;* #,##0.00_);_(&quot;$&quot;* \(#,##0.00\);_(&quot;$&quot;* &quot;-&quot;????_);_(@_)"/>
  </numFmts>
  <fonts count="34" x14ac:knownFonts="1">
    <font>
      <sz val="10"/>
      <name val="Times New Roman"/>
    </font>
    <font>
      <sz val="11"/>
      <color theme="1"/>
      <name val="Calibri"/>
      <family val="2"/>
      <scheme val="minor"/>
    </font>
    <font>
      <sz val="10"/>
      <name val="Times New Roman"/>
      <family val="1"/>
    </font>
    <font>
      <b/>
      <sz val="14"/>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scheme val="minor"/>
    </font>
    <font>
      <i/>
      <sz val="11"/>
      <name val="Calibri"/>
      <family val="2"/>
      <scheme val="minor"/>
    </font>
    <font>
      <b/>
      <sz val="12"/>
      <color theme="0"/>
      <name val="Calibri"/>
      <family val="2"/>
      <scheme val="minor"/>
    </font>
    <font>
      <b/>
      <sz val="12.5"/>
      <name val="Calibri"/>
      <family val="2"/>
      <scheme val="minor"/>
    </font>
    <font>
      <b/>
      <sz val="12"/>
      <color rgb="FF000000"/>
      <name val="Times New Roman"/>
      <family val="1"/>
    </font>
    <font>
      <b/>
      <sz val="11"/>
      <color rgb="FF000000"/>
      <name val="Times New Roman"/>
      <family val="1"/>
    </font>
    <font>
      <sz val="12"/>
      <name val="Times New Roman"/>
      <family val="1"/>
    </font>
    <font>
      <sz val="12"/>
      <name val="Calibri"/>
      <family val="2"/>
    </font>
    <font>
      <b/>
      <sz val="12"/>
      <name val="Calibri"/>
      <family val="2"/>
    </font>
    <font>
      <b/>
      <sz val="20"/>
      <color rgb="FF000000"/>
      <name val="Times New Roman"/>
      <family val="1"/>
    </font>
    <font>
      <b/>
      <sz val="18"/>
      <name val="Calibri"/>
      <family val="2"/>
      <scheme val="minor"/>
    </font>
    <font>
      <sz val="9"/>
      <color indexed="81"/>
      <name val="Tahoma"/>
      <family val="2"/>
    </font>
    <font>
      <b/>
      <sz val="9"/>
      <color indexed="81"/>
      <name val="Tahoma"/>
      <family val="2"/>
    </font>
    <font>
      <sz val="10"/>
      <name val="Arial"/>
      <family val="2"/>
    </font>
    <font>
      <b/>
      <sz val="16"/>
      <name val="Calibri"/>
      <family val="2"/>
      <scheme val="minor"/>
    </font>
    <font>
      <sz val="16"/>
      <name val="Calibri"/>
      <family val="2"/>
      <scheme val="minor"/>
    </font>
    <font>
      <sz val="14"/>
      <name val="Calibri"/>
      <family val="2"/>
      <scheme val="minor"/>
    </font>
    <font>
      <b/>
      <sz val="10"/>
      <name val="Calibri"/>
      <family val="2"/>
      <scheme val="minor"/>
    </font>
    <font>
      <b/>
      <i/>
      <sz val="14"/>
      <name val="Calibri"/>
      <family val="2"/>
      <scheme val="minor"/>
    </font>
    <font>
      <b/>
      <i/>
      <sz val="12"/>
      <name val="Calibri"/>
      <family val="2"/>
      <scheme val="minor"/>
    </font>
    <font>
      <i/>
      <sz val="12"/>
      <name val="Calibri"/>
      <family val="2"/>
      <scheme val="minor"/>
    </font>
    <font>
      <i/>
      <sz val="11.5"/>
      <name val="Calibri"/>
      <family val="2"/>
      <scheme val="minor"/>
    </font>
    <font>
      <b/>
      <i/>
      <sz val="10"/>
      <name val="Calibri"/>
      <family val="2"/>
      <scheme val="minor"/>
    </font>
    <font>
      <i/>
      <sz val="12"/>
      <name val="Times New Roman"/>
      <family val="1"/>
    </font>
    <font>
      <b/>
      <sz val="20"/>
      <name val="Calibri"/>
      <family val="2"/>
      <scheme val="minor"/>
    </font>
    <font>
      <sz val="20"/>
      <name val="Calibri"/>
      <family val="2"/>
      <scheme val="minor"/>
    </font>
    <font>
      <b/>
      <sz val="14"/>
      <color rgb="FFFF000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indexed="64"/>
      </right>
      <top/>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xf numFmtId="43" fontId="20" fillId="0" borderId="0" applyFont="0" applyFill="0" applyBorder="0" applyAlignment="0" applyProtection="0"/>
  </cellStyleXfs>
  <cellXfs count="103">
    <xf numFmtId="0" fontId="0" fillId="0" borderId="0" xfId="0"/>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44" fontId="4" fillId="0" borderId="0" xfId="1" applyNumberFormat="1" applyFont="1" applyFill="1" applyBorder="1" applyAlignment="1" applyProtection="1">
      <alignment horizontal="right" vertical="top" wrapText="1"/>
    </xf>
    <xf numFmtId="164" fontId="7"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wrapText="1"/>
    </xf>
    <xf numFmtId="0" fontId="0" fillId="0" borderId="0" xfId="0" applyProtection="1"/>
    <xf numFmtId="0" fontId="0" fillId="0" borderId="0" xfId="0" applyAlignment="1" applyProtection="1">
      <alignment horizontal="centerContinuous" wrapText="1"/>
    </xf>
    <xf numFmtId="43" fontId="4" fillId="0" borderId="6" xfId="1" applyFont="1" applyFill="1" applyBorder="1" applyAlignment="1" applyProtection="1">
      <alignment horizontal="center" vertical="center" wrapText="1"/>
    </xf>
    <xf numFmtId="0" fontId="13" fillId="0" borderId="0" xfId="0" applyFont="1" applyProtection="1"/>
    <xf numFmtId="0" fontId="14" fillId="0" borderId="6" xfId="0" applyFont="1" applyBorder="1" applyAlignment="1" applyProtection="1">
      <alignment horizontal="left" vertical="center" wrapText="1"/>
      <protection locked="0"/>
    </xf>
    <xf numFmtId="164" fontId="14" fillId="0" borderId="6" xfId="1" applyNumberFormat="1" applyFont="1" applyFill="1" applyBorder="1" applyAlignment="1" applyProtection="1">
      <alignment horizontal="center" vertical="center" wrapText="1"/>
      <protection locked="0"/>
    </xf>
    <xf numFmtId="2" fontId="14" fillId="0" borderId="6" xfId="0" applyNumberFormat="1" applyFont="1" applyFill="1" applyBorder="1" applyAlignment="1" applyProtection="1">
      <alignment horizontal="center" vertical="center" wrapText="1"/>
      <protection locked="0"/>
    </xf>
    <xf numFmtId="0" fontId="13" fillId="0" borderId="0" xfId="0" applyFont="1" applyAlignment="1" applyProtection="1">
      <alignment wrapText="1"/>
    </xf>
    <xf numFmtId="0" fontId="14" fillId="2" borderId="6" xfId="0" applyFont="1" applyFill="1" applyBorder="1" applyAlignment="1" applyProtection="1">
      <alignment horizontal="left" vertical="center" wrapText="1"/>
      <protection locked="0"/>
    </xf>
    <xf numFmtId="165" fontId="14" fillId="0" borderId="6" xfId="2" applyNumberFormat="1" applyFont="1" applyFill="1" applyBorder="1" applyAlignment="1" applyProtection="1">
      <alignment horizontal="center" vertical="center" wrapText="1"/>
      <protection locked="0"/>
    </xf>
    <xf numFmtId="10" fontId="14" fillId="0" borderId="6" xfId="3"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43" fontId="4" fillId="0" borderId="4" xfId="1" applyFont="1" applyFill="1" applyBorder="1" applyAlignment="1" applyProtection="1">
      <alignment horizontal="center" vertical="center" wrapText="1"/>
    </xf>
    <xf numFmtId="165" fontId="15" fillId="0" borderId="6" xfId="0" applyNumberFormat="1" applyFont="1" applyFill="1" applyBorder="1" applyAlignment="1" applyProtection="1">
      <alignment vertical="center" wrapText="1"/>
      <protection locked="0"/>
    </xf>
    <xf numFmtId="165" fontId="15" fillId="0" borderId="6" xfId="0" applyNumberFormat="1" applyFont="1" applyFill="1" applyBorder="1" applyAlignment="1" applyProtection="1">
      <alignment horizontal="center" vertical="center" wrapText="1"/>
      <protection locked="0"/>
    </xf>
    <xf numFmtId="165" fontId="15" fillId="0" borderId="6" xfId="2" applyNumberFormat="1" applyFont="1" applyFill="1" applyBorder="1" applyAlignment="1" applyProtection="1">
      <alignment horizontal="center" vertical="center" wrapText="1"/>
      <protection locked="0"/>
    </xf>
    <xf numFmtId="0" fontId="7" fillId="0" borderId="0" xfId="9" applyFont="1"/>
    <xf numFmtId="0" fontId="24" fillId="0" borderId="0" xfId="9" applyFont="1"/>
    <xf numFmtId="43" fontId="7" fillId="0" borderId="0" xfId="10" applyFont="1" applyAlignment="1">
      <alignment horizontal="left"/>
    </xf>
    <xf numFmtId="0" fontId="24" fillId="0" borderId="0" xfId="9" applyFont="1" applyAlignment="1">
      <alignment vertical="top"/>
    </xf>
    <xf numFmtId="0" fontId="3" fillId="0" borderId="0" xfId="9" applyFont="1"/>
    <xf numFmtId="0" fontId="22" fillId="0" borderId="0" xfId="9" applyFont="1"/>
    <xf numFmtId="0" fontId="3" fillId="0" borderId="6" xfId="9" applyFont="1" applyBorder="1" applyAlignment="1">
      <alignment vertical="center" wrapText="1"/>
    </xf>
    <xf numFmtId="0" fontId="3" fillId="0" borderId="0" xfId="9" applyFont="1" applyAlignment="1">
      <alignment wrapText="1"/>
    </xf>
    <xf numFmtId="0" fontId="3" fillId="0" borderId="0" xfId="9" applyFont="1" applyAlignment="1">
      <alignment vertical="top"/>
    </xf>
    <xf numFmtId="0" fontId="3" fillId="0" borderId="6" xfId="9" applyFont="1" applyBorder="1" applyAlignment="1">
      <alignment vertical="center"/>
    </xf>
    <xf numFmtId="0" fontId="10" fillId="0" borderId="0" xfId="0" applyFont="1" applyBorder="1" applyAlignment="1" applyProtection="1">
      <alignment vertical="top" wrapText="1"/>
    </xf>
    <xf numFmtId="44" fontId="3" fillId="0" borderId="6" xfId="2" applyFont="1" applyBorder="1" applyAlignment="1">
      <alignment vertical="center"/>
    </xf>
    <xf numFmtId="43" fontId="23" fillId="0" borderId="0" xfId="9" applyNumberFormat="1" applyFont="1" applyAlignment="1">
      <alignment vertical="center"/>
    </xf>
    <xf numFmtId="43" fontId="23" fillId="0" borderId="0" xfId="10" applyFont="1" applyAlignment="1">
      <alignment vertical="center"/>
    </xf>
    <xf numFmtId="0" fontId="23" fillId="0" borderId="0" xfId="9" applyFont="1" applyAlignment="1">
      <alignment vertical="center"/>
    </xf>
    <xf numFmtId="43" fontId="23" fillId="0" borderId="0" xfId="10" applyFont="1" applyBorder="1" applyAlignment="1">
      <alignment vertical="center"/>
    </xf>
    <xf numFmtId="43" fontId="7" fillId="0" borderId="0" xfId="9" applyNumberFormat="1" applyFont="1" applyAlignment="1">
      <alignment vertical="center"/>
    </xf>
    <xf numFmtId="43" fontId="7" fillId="0" borderId="0" xfId="10" applyFont="1" applyBorder="1" applyAlignment="1">
      <alignment vertical="center"/>
    </xf>
    <xf numFmtId="0" fontId="3" fillId="0" borderId="6" xfId="9" applyFont="1" applyFill="1" applyBorder="1" applyAlignment="1">
      <alignment horizontal="center" vertical="center"/>
    </xf>
    <xf numFmtId="0" fontId="21" fillId="0" borderId="6" xfId="9" applyFont="1" applyFill="1" applyBorder="1" applyAlignment="1">
      <alignment vertical="center" wrapText="1"/>
    </xf>
    <xf numFmtId="165" fontId="6" fillId="0" borderId="1" xfId="0" applyNumberFormat="1" applyFont="1" applyFill="1" applyBorder="1" applyAlignment="1" applyProtection="1">
      <alignment vertical="center"/>
    </xf>
    <xf numFmtId="165" fontId="6" fillId="0" borderId="6" xfId="0" applyNumberFormat="1" applyFont="1" applyFill="1" applyBorder="1" applyAlignment="1" applyProtection="1">
      <alignment vertical="center" wrapText="1"/>
    </xf>
    <xf numFmtId="165" fontId="15" fillId="0" borderId="6" xfId="0" applyNumberFormat="1" applyFont="1" applyFill="1" applyBorder="1" applyAlignment="1" applyProtection="1">
      <alignment vertical="center" wrapText="1"/>
    </xf>
    <xf numFmtId="0" fontId="27" fillId="0" borderId="6" xfId="0" applyFont="1" applyFill="1" applyBorder="1" applyAlignment="1" applyProtection="1">
      <alignment horizontal="left" vertical="center" wrapText="1"/>
    </xf>
    <xf numFmtId="164" fontId="27" fillId="0" borderId="6" xfId="1" applyNumberFormat="1" applyFont="1" applyFill="1" applyBorder="1" applyAlignment="1" applyProtection="1">
      <alignment horizontal="center" vertical="center" wrapText="1"/>
    </xf>
    <xf numFmtId="2" fontId="27" fillId="0" borderId="6" xfId="0" applyNumberFormat="1" applyFont="1" applyFill="1" applyBorder="1" applyAlignment="1" applyProtection="1">
      <alignment horizontal="center" vertical="center" wrapText="1"/>
    </xf>
    <xf numFmtId="165" fontId="27" fillId="0" borderId="6" xfId="0" applyNumberFormat="1" applyFont="1" applyFill="1" applyBorder="1" applyAlignment="1" applyProtection="1">
      <alignment vertical="center" wrapText="1"/>
    </xf>
    <xf numFmtId="44" fontId="27" fillId="0" borderId="6" xfId="2" applyFont="1" applyFill="1" applyBorder="1" applyAlignment="1" applyProtection="1">
      <alignment vertical="center" wrapText="1"/>
    </xf>
    <xf numFmtId="10" fontId="27" fillId="0" borderId="6" xfId="3" applyNumberFormat="1" applyFont="1" applyFill="1" applyBorder="1" applyAlignment="1" applyProtection="1">
      <alignment horizontal="center" vertical="center" wrapText="1"/>
    </xf>
    <xf numFmtId="165" fontId="27" fillId="0" borderId="6" xfId="0" applyNumberFormat="1" applyFont="1" applyFill="1" applyBorder="1" applyAlignment="1" applyProtection="1">
      <alignment horizontal="center" vertical="center" wrapText="1"/>
    </xf>
    <xf numFmtId="44" fontId="27" fillId="0" borderId="6" xfId="2" applyFont="1" applyFill="1" applyBorder="1" applyAlignment="1" applyProtection="1">
      <alignment horizontal="center" vertical="center" wrapText="1"/>
    </xf>
    <xf numFmtId="165" fontId="6" fillId="0" borderId="6" xfId="0" applyNumberFormat="1" applyFont="1" applyFill="1" applyBorder="1" applyAlignment="1" applyProtection="1">
      <alignment horizontal="center" vertical="center" wrapText="1"/>
    </xf>
    <xf numFmtId="165" fontId="15" fillId="0" borderId="6" xfId="2" applyNumberFormat="1" applyFont="1" applyFill="1" applyBorder="1" applyAlignment="1" applyProtection="1">
      <alignment horizontal="center" vertical="center" wrapText="1"/>
    </xf>
    <xf numFmtId="165" fontId="6" fillId="0" borderId="6" xfId="0" applyNumberFormat="1" applyFont="1" applyFill="1" applyBorder="1" applyAlignment="1" applyProtection="1">
      <alignment horizontal="center" vertical="center"/>
    </xf>
    <xf numFmtId="165" fontId="6" fillId="0" borderId="1" xfId="0" applyNumberFormat="1" applyFont="1" applyFill="1" applyBorder="1" applyAlignment="1" applyProtection="1">
      <alignment horizontal="center" vertical="center"/>
    </xf>
    <xf numFmtId="165" fontId="15" fillId="0" borderId="6" xfId="0" applyNumberFormat="1" applyFont="1" applyFill="1" applyBorder="1" applyAlignment="1" applyProtection="1">
      <alignment horizontal="center" vertical="center" wrapText="1"/>
    </xf>
    <xf numFmtId="164" fontId="27" fillId="0" borderId="6" xfId="1" applyNumberFormat="1" applyFont="1" applyFill="1" applyBorder="1" applyAlignment="1" applyProtection="1">
      <alignment horizontal="right" vertical="center" wrapText="1"/>
    </xf>
    <xf numFmtId="2" fontId="27" fillId="0" borderId="6" xfId="1" applyNumberFormat="1" applyFont="1" applyFill="1" applyBorder="1" applyAlignment="1" applyProtection="1">
      <alignment horizontal="center" vertical="center" wrapText="1"/>
    </xf>
    <xf numFmtId="164" fontId="27" fillId="0" borderId="6" xfId="2" applyNumberFormat="1" applyFont="1" applyFill="1" applyBorder="1" applyAlignment="1" applyProtection="1">
      <alignment horizontal="right" vertical="center" wrapText="1"/>
    </xf>
    <xf numFmtId="2" fontId="27" fillId="0" borderId="6" xfId="2" applyNumberFormat="1" applyFont="1" applyFill="1" applyBorder="1" applyAlignment="1" applyProtection="1">
      <alignment horizontal="center" vertical="center" wrapText="1"/>
    </xf>
    <xf numFmtId="44" fontId="27" fillId="0" borderId="6" xfId="0" applyNumberFormat="1" applyFont="1" applyFill="1" applyBorder="1" applyAlignment="1" applyProtection="1">
      <alignment horizontal="center" vertical="center" wrapText="1"/>
    </xf>
    <xf numFmtId="44" fontId="6" fillId="0" borderId="6" xfId="0" applyNumberFormat="1" applyFont="1" applyFill="1" applyBorder="1" applyAlignment="1" applyProtection="1">
      <alignment horizontal="center" vertical="center" wrapText="1"/>
    </xf>
    <xf numFmtId="165" fontId="6" fillId="0" borderId="4" xfId="0" applyNumberFormat="1" applyFont="1" applyFill="1" applyBorder="1" applyAlignment="1" applyProtection="1">
      <alignment horizontal="center" vertical="center"/>
    </xf>
    <xf numFmtId="164" fontId="27" fillId="0" borderId="6" xfId="2" applyNumberFormat="1" applyFont="1" applyFill="1" applyBorder="1" applyAlignment="1" applyProtection="1">
      <alignment horizontal="center" vertical="center" wrapText="1"/>
    </xf>
    <xf numFmtId="164" fontId="27" fillId="0" borderId="6" xfId="0" applyNumberFormat="1" applyFont="1" applyFill="1" applyBorder="1" applyAlignment="1" applyProtection="1">
      <alignment horizontal="center" vertical="center" wrapText="1"/>
    </xf>
    <xf numFmtId="165" fontId="6" fillId="0" borderId="1" xfId="1" applyNumberFormat="1" applyFont="1" applyFill="1" applyBorder="1" applyAlignment="1" applyProtection="1">
      <alignment horizontal="center" vertical="center"/>
    </xf>
    <xf numFmtId="165" fontId="6" fillId="0" borderId="3" xfId="1" applyNumberFormat="1"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165" fontId="6" fillId="0" borderId="0" xfId="0" applyNumberFormat="1" applyFont="1" applyFill="1" applyBorder="1" applyAlignment="1" applyProtection="1">
      <alignment vertical="center"/>
    </xf>
    <xf numFmtId="165" fontId="6" fillId="0" borderId="0" xfId="0" applyNumberFormat="1" applyFont="1" applyFill="1" applyBorder="1" applyAlignment="1" applyProtection="1">
      <alignment horizontal="center" vertical="center"/>
    </xf>
    <xf numFmtId="0" fontId="4" fillId="0" borderId="4" xfId="0" applyFont="1" applyBorder="1" applyAlignment="1">
      <alignment horizontal="center" vertical="center" wrapText="1"/>
    </xf>
    <xf numFmtId="0" fontId="30" fillId="0" borderId="6" xfId="0" applyFont="1" applyBorder="1" applyAlignment="1" applyProtection="1">
      <alignment horizontal="center" vertical="center"/>
    </xf>
    <xf numFmtId="0" fontId="13" fillId="0" borderId="6" xfId="0" applyFont="1" applyBorder="1" applyAlignment="1" applyProtection="1">
      <alignment horizontal="center"/>
      <protection locked="0"/>
    </xf>
    <xf numFmtId="0" fontId="13" fillId="0" borderId="6" xfId="0" applyFont="1" applyBorder="1" applyAlignment="1" applyProtection="1">
      <alignment horizontal="center" wrapText="1"/>
      <protection locked="0"/>
    </xf>
    <xf numFmtId="0" fontId="17" fillId="0" borderId="6" xfId="9" applyFont="1" applyFill="1" applyBorder="1"/>
    <xf numFmtId="44" fontId="17" fillId="0" borderId="6" xfId="2" applyFont="1" applyFill="1" applyBorder="1" applyAlignment="1">
      <alignment vertical="center"/>
    </xf>
    <xf numFmtId="0" fontId="31" fillId="0" borderId="0" xfId="9" applyFont="1" applyAlignment="1">
      <alignment horizontal="center"/>
    </xf>
    <xf numFmtId="0" fontId="31" fillId="0" borderId="0" xfId="9" applyFont="1" applyAlignment="1">
      <alignment horizontal="center" vertical="top" wrapText="1"/>
    </xf>
    <xf numFmtId="0" fontId="32" fillId="0" borderId="0" xfId="9" applyFont="1" applyAlignment="1">
      <alignment horizontal="center" vertical="top" wrapText="1"/>
    </xf>
    <xf numFmtId="0" fontId="21" fillId="0" borderId="2" xfId="9" applyFont="1" applyFill="1" applyBorder="1" applyAlignment="1" applyProtection="1">
      <alignment horizontal="center" vertical="center" wrapText="1"/>
      <protection locked="0"/>
    </xf>
    <xf numFmtId="0" fontId="21" fillId="0" borderId="3" xfId="9" applyFont="1" applyFill="1" applyBorder="1" applyAlignment="1" applyProtection="1">
      <alignment horizontal="center" vertical="center" wrapText="1"/>
      <protection locked="0"/>
    </xf>
    <xf numFmtId="0" fontId="6" fillId="0" borderId="6" xfId="0" applyFont="1" applyFill="1" applyBorder="1" applyAlignment="1" applyProtection="1">
      <alignment horizontal="left" vertical="top" wrapText="1"/>
    </xf>
    <xf numFmtId="0" fontId="6" fillId="0" borderId="5"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8" fillId="0" borderId="0" xfId="0" applyFont="1" applyFill="1" applyBorder="1" applyAlignment="1" applyProtection="1">
      <alignment horizontal="center" vertical="top" wrapText="1"/>
    </xf>
    <xf numFmtId="0" fontId="29" fillId="0" borderId="0"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0" fontId="4" fillId="0" borderId="6" xfId="0" applyFont="1" applyFill="1" applyBorder="1" applyAlignment="1" applyProtection="1">
      <alignment horizontal="center" vertical="center" wrapText="1"/>
    </xf>
    <xf numFmtId="0" fontId="9" fillId="0" borderId="6" xfId="0" applyFont="1" applyFill="1" applyBorder="1" applyAlignment="1" applyProtection="1">
      <alignment horizontal="center" vertical="top" wrapText="1"/>
    </xf>
    <xf numFmtId="0" fontId="6" fillId="0" borderId="6" xfId="0" applyFont="1" applyFill="1" applyBorder="1" applyAlignment="1" applyProtection="1">
      <alignment vertical="top" wrapText="1"/>
    </xf>
    <xf numFmtId="0" fontId="9" fillId="0" borderId="6" xfId="0" applyFont="1" applyFill="1" applyBorder="1" applyAlignment="1" applyProtection="1">
      <alignment vertical="top" wrapText="1"/>
    </xf>
    <xf numFmtId="0" fontId="25" fillId="0" borderId="0" xfId="0" applyFont="1" applyAlignment="1" applyProtection="1">
      <alignment horizontal="left" vertical="top" wrapText="1"/>
    </xf>
    <xf numFmtId="0" fontId="21" fillId="0" borderId="6" xfId="0" applyFont="1" applyFill="1" applyBorder="1" applyAlignment="1" applyProtection="1">
      <alignment horizontal="left" vertical="top" wrapText="1"/>
    </xf>
    <xf numFmtId="0" fontId="21" fillId="0" borderId="0" xfId="0" applyFont="1" applyBorder="1" applyAlignment="1" applyProtection="1">
      <alignment horizontal="center" vertical="top" wrapText="1"/>
    </xf>
    <xf numFmtId="0" fontId="9" fillId="0" borderId="6" xfId="0" applyFont="1" applyFill="1" applyBorder="1" applyAlignment="1" applyProtection="1">
      <alignment horizontal="left" vertical="top" wrapText="1"/>
    </xf>
  </cellXfs>
  <cellStyles count="11">
    <cellStyle name="Comma" xfId="1" builtinId="3"/>
    <cellStyle name="Comma 2" xfId="6" xr:uid="{00000000-0005-0000-0000-000001000000}"/>
    <cellStyle name="Comma 3" xfId="10" xr:uid="{696B8687-DABF-4300-A955-6F839B67EC39}"/>
    <cellStyle name="Currency" xfId="2" builtinId="4"/>
    <cellStyle name="Currency 2" xfId="7" xr:uid="{00000000-0005-0000-0000-000003000000}"/>
    <cellStyle name="Normal" xfId="0" builtinId="0"/>
    <cellStyle name="Normal 2" xfId="4" xr:uid="{00000000-0005-0000-0000-000005000000}"/>
    <cellStyle name="Normal 3" xfId="5" xr:uid="{00000000-0005-0000-0000-000006000000}"/>
    <cellStyle name="Normal 4" xfId="9" xr:uid="{9C18ED57-7293-415A-A0FA-0EE6B7AF5A83}"/>
    <cellStyle name="Percent" xfId="3" builtinId="5"/>
    <cellStyle name="Percent 2"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1339850</xdr:colOff>
      <xdr:row>3</xdr:row>
      <xdr:rowOff>31749</xdr:rowOff>
    </xdr:from>
    <xdr:to>
      <xdr:col>3</xdr:col>
      <xdr:colOff>44450</xdr:colOff>
      <xdr:row>17</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850" y="517524"/>
          <a:ext cx="4352925" cy="2320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180975</xdr:colOff>
          <xdr:row>10</xdr:row>
          <xdr:rowOff>28575</xdr:rowOff>
        </xdr:from>
        <xdr:to>
          <xdr:col>0</xdr:col>
          <xdr:colOff>1228725</xdr:colOff>
          <xdr:row>10</xdr:row>
          <xdr:rowOff>371475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10</xdr:row>
          <xdr:rowOff>28575</xdr:rowOff>
        </xdr:from>
        <xdr:to>
          <xdr:col>1</xdr:col>
          <xdr:colOff>314325</xdr:colOff>
          <xdr:row>10</xdr:row>
          <xdr:rowOff>371475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30</xdr:row>
          <xdr:rowOff>28575</xdr:rowOff>
        </xdr:from>
        <xdr:to>
          <xdr:col>0</xdr:col>
          <xdr:colOff>1228725</xdr:colOff>
          <xdr:row>30</xdr:row>
          <xdr:rowOff>371475</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Fringe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30</xdr:row>
          <xdr:rowOff>28575</xdr:rowOff>
        </xdr:from>
        <xdr:to>
          <xdr:col>1</xdr:col>
          <xdr:colOff>314325</xdr:colOff>
          <xdr:row>30</xdr:row>
          <xdr:rowOff>371475</xdr:rowOff>
        </xdr:to>
        <xdr:sp macro="" textlink="">
          <xdr:nvSpPr>
            <xdr:cNvPr id="1038" name="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40</xdr:row>
          <xdr:rowOff>28575</xdr:rowOff>
        </xdr:from>
        <xdr:to>
          <xdr:col>0</xdr:col>
          <xdr:colOff>1228725</xdr:colOff>
          <xdr:row>40</xdr:row>
          <xdr:rowOff>371475</xdr:rowOff>
        </xdr:to>
        <xdr:sp macro="" textlink="">
          <xdr:nvSpPr>
            <xdr:cNvPr id="1039" name="Butto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Indirect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40</xdr:row>
          <xdr:rowOff>28575</xdr:rowOff>
        </xdr:from>
        <xdr:to>
          <xdr:col>1</xdr:col>
          <xdr:colOff>314325</xdr:colOff>
          <xdr:row>40</xdr:row>
          <xdr:rowOff>371475</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50</xdr:row>
          <xdr:rowOff>28575</xdr:rowOff>
        </xdr:from>
        <xdr:to>
          <xdr:col>0</xdr:col>
          <xdr:colOff>1228725</xdr:colOff>
          <xdr:row>50</xdr:row>
          <xdr:rowOff>371475</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C/C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50</xdr:row>
          <xdr:rowOff>28575</xdr:rowOff>
        </xdr:from>
        <xdr:to>
          <xdr:col>1</xdr:col>
          <xdr:colOff>314325</xdr:colOff>
          <xdr:row>50</xdr:row>
          <xdr:rowOff>371475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60</xdr:row>
          <xdr:rowOff>28575</xdr:rowOff>
        </xdr:from>
        <xdr:to>
          <xdr:col>0</xdr:col>
          <xdr:colOff>1228725</xdr:colOff>
          <xdr:row>60</xdr:row>
          <xdr:rowOff>371475</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Travel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60</xdr:row>
          <xdr:rowOff>28575</xdr:rowOff>
        </xdr:from>
        <xdr:to>
          <xdr:col>1</xdr:col>
          <xdr:colOff>314325</xdr:colOff>
          <xdr:row>60</xdr:row>
          <xdr:rowOff>371475</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70</xdr:row>
          <xdr:rowOff>28575</xdr:rowOff>
        </xdr:from>
        <xdr:to>
          <xdr:col>0</xdr:col>
          <xdr:colOff>1228725</xdr:colOff>
          <xdr:row>70</xdr:row>
          <xdr:rowOff>371475</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Times New Roman"/>
                  <a:cs typeface="Times New Roman"/>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70</xdr:row>
          <xdr:rowOff>28575</xdr:rowOff>
        </xdr:from>
        <xdr:to>
          <xdr:col>1</xdr:col>
          <xdr:colOff>314325</xdr:colOff>
          <xdr:row>70</xdr:row>
          <xdr:rowOff>371475</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80</xdr:row>
          <xdr:rowOff>28575</xdr:rowOff>
        </xdr:from>
        <xdr:to>
          <xdr:col>0</xdr:col>
          <xdr:colOff>1228725</xdr:colOff>
          <xdr:row>80</xdr:row>
          <xdr:rowOff>371475</xdr:rowOff>
        </xdr:to>
        <xdr:sp macro="" textlink="">
          <xdr:nvSpPr>
            <xdr:cNvPr id="1051" name="Butto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Supplies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80</xdr:row>
          <xdr:rowOff>28575</xdr:rowOff>
        </xdr:from>
        <xdr:to>
          <xdr:col>1</xdr:col>
          <xdr:colOff>314325</xdr:colOff>
          <xdr:row>80</xdr:row>
          <xdr:rowOff>371475</xdr:rowOff>
        </xdr:to>
        <xdr:sp macro="" textlink="">
          <xdr:nvSpPr>
            <xdr:cNvPr id="1052" name="Butto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90</xdr:row>
          <xdr:rowOff>28575</xdr:rowOff>
        </xdr:from>
        <xdr:to>
          <xdr:col>0</xdr:col>
          <xdr:colOff>1228725</xdr:colOff>
          <xdr:row>90</xdr:row>
          <xdr:rowOff>371475</xdr:rowOff>
        </xdr:to>
        <xdr:sp macro="" textlink="">
          <xdr:nvSpPr>
            <xdr:cNvPr id="1053" name="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Other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90</xdr:row>
          <xdr:rowOff>28575</xdr:rowOff>
        </xdr:from>
        <xdr:to>
          <xdr:col>1</xdr:col>
          <xdr:colOff>314325</xdr:colOff>
          <xdr:row>90</xdr:row>
          <xdr:rowOff>371475</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1352550</xdr:colOff>
          <xdr:row>0</xdr:row>
          <xdr:rowOff>180975</xdr:rowOff>
        </xdr:from>
        <xdr:to>
          <xdr:col>7</xdr:col>
          <xdr:colOff>447675</xdr:colOff>
          <xdr:row>3</xdr:row>
          <xdr:rowOff>171450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2000" b="1" i="0" u="none" strike="noStrike" baseline="0">
                  <a:solidFill>
                    <a:srgbClr val="000000"/>
                  </a:solidFill>
                  <a:latin typeface="Times New Roman"/>
                  <a:cs typeface="Times New Roman"/>
                </a:rPr>
                <a:t>Print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180975</xdr:colOff>
          <xdr:row>20</xdr:row>
          <xdr:rowOff>28575</xdr:rowOff>
        </xdr:from>
        <xdr:to>
          <xdr:col>0</xdr:col>
          <xdr:colOff>1228725</xdr:colOff>
          <xdr:row>20</xdr:row>
          <xdr:rowOff>371475</xdr:rowOff>
        </xdr:to>
        <xdr:sp macro="" textlink="">
          <xdr:nvSpPr>
            <xdr:cNvPr id="1106" name="Button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Add Overtime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20</xdr:row>
          <xdr:rowOff>28575</xdr:rowOff>
        </xdr:from>
        <xdr:to>
          <xdr:col>1</xdr:col>
          <xdr:colOff>314325</xdr:colOff>
          <xdr:row>20</xdr:row>
          <xdr:rowOff>371475</xdr:rowOff>
        </xdr:to>
        <xdr:sp macro="" textlink="">
          <xdr:nvSpPr>
            <xdr:cNvPr id="1107" name="Button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1" i="0" u="none" strike="noStrike" baseline="0">
                  <a:solidFill>
                    <a:srgbClr val="000000"/>
                  </a:solidFill>
                  <a:latin typeface="Times New Roman"/>
                  <a:cs typeface="Times New Roman"/>
                </a:rPr>
                <a:t>Delete Row</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A207-1A5D-4578-A517-F3A84D9A87CE}">
  <sheetPr codeName="Sheet2">
    <pageSetUpPr fitToPage="1"/>
  </sheetPr>
  <dimension ref="A2:D45"/>
  <sheetViews>
    <sheetView showGridLines="0" zoomScaleNormal="100" workbookViewId="0">
      <selection activeCell="B45" sqref="B45:D45"/>
    </sheetView>
  </sheetViews>
  <sheetFormatPr defaultRowHeight="12.75" x14ac:dyDescent="0.2"/>
  <cols>
    <col min="1" max="1" width="34.83203125" style="26" customWidth="1"/>
    <col min="2" max="4" width="27.1640625" style="26" customWidth="1"/>
    <col min="5" max="256" width="8.83203125" style="26"/>
    <col min="257" max="257" width="29.6640625" style="26" customWidth="1"/>
    <col min="258" max="258" width="15.6640625" style="26" bestFit="1" customWidth="1"/>
    <col min="259" max="259" width="13.6640625" style="26" bestFit="1" customWidth="1"/>
    <col min="260" max="260" width="26.1640625" style="26" customWidth="1"/>
    <col min="261" max="512" width="8.83203125" style="26"/>
    <col min="513" max="513" width="29.6640625" style="26" customWidth="1"/>
    <col min="514" max="514" width="15.6640625" style="26" bestFit="1" customWidth="1"/>
    <col min="515" max="515" width="13.6640625" style="26" bestFit="1" customWidth="1"/>
    <col min="516" max="516" width="26.1640625" style="26" customWidth="1"/>
    <col min="517" max="768" width="8.83203125" style="26"/>
    <col min="769" max="769" width="29.6640625" style="26" customWidth="1"/>
    <col min="770" max="770" width="15.6640625" style="26" bestFit="1" customWidth="1"/>
    <col min="771" max="771" width="13.6640625" style="26" bestFit="1" customWidth="1"/>
    <col min="772" max="772" width="26.1640625" style="26" customWidth="1"/>
    <col min="773" max="1024" width="8.83203125" style="26"/>
    <col min="1025" max="1025" width="29.6640625" style="26" customWidth="1"/>
    <col min="1026" max="1026" width="15.6640625" style="26" bestFit="1" customWidth="1"/>
    <col min="1027" max="1027" width="13.6640625" style="26" bestFit="1" customWidth="1"/>
    <col min="1028" max="1028" width="26.1640625" style="26" customWidth="1"/>
    <col min="1029" max="1280" width="8.83203125" style="26"/>
    <col min="1281" max="1281" width="29.6640625" style="26" customWidth="1"/>
    <col min="1282" max="1282" width="15.6640625" style="26" bestFit="1" customWidth="1"/>
    <col min="1283" max="1283" width="13.6640625" style="26" bestFit="1" customWidth="1"/>
    <col min="1284" max="1284" width="26.1640625" style="26" customWidth="1"/>
    <col min="1285" max="1536" width="8.83203125" style="26"/>
    <col min="1537" max="1537" width="29.6640625" style="26" customWidth="1"/>
    <col min="1538" max="1538" width="15.6640625" style="26" bestFit="1" customWidth="1"/>
    <col min="1539" max="1539" width="13.6640625" style="26" bestFit="1" customWidth="1"/>
    <col min="1540" max="1540" width="26.1640625" style="26" customWidth="1"/>
    <col min="1541" max="1792" width="8.83203125" style="26"/>
    <col min="1793" max="1793" width="29.6640625" style="26" customWidth="1"/>
    <col min="1794" max="1794" width="15.6640625" style="26" bestFit="1" customWidth="1"/>
    <col min="1795" max="1795" width="13.6640625" style="26" bestFit="1" customWidth="1"/>
    <col min="1796" max="1796" width="26.1640625" style="26" customWidth="1"/>
    <col min="1797" max="2048" width="8.83203125" style="26"/>
    <col min="2049" max="2049" width="29.6640625" style="26" customWidth="1"/>
    <col min="2050" max="2050" width="15.6640625" style="26" bestFit="1" customWidth="1"/>
    <col min="2051" max="2051" width="13.6640625" style="26" bestFit="1" customWidth="1"/>
    <col min="2052" max="2052" width="26.1640625" style="26" customWidth="1"/>
    <col min="2053" max="2304" width="8.83203125" style="26"/>
    <col min="2305" max="2305" width="29.6640625" style="26" customWidth="1"/>
    <col min="2306" max="2306" width="15.6640625" style="26" bestFit="1" customWidth="1"/>
    <col min="2307" max="2307" width="13.6640625" style="26" bestFit="1" customWidth="1"/>
    <col min="2308" max="2308" width="26.1640625" style="26" customWidth="1"/>
    <col min="2309" max="2560" width="8.83203125" style="26"/>
    <col min="2561" max="2561" width="29.6640625" style="26" customWidth="1"/>
    <col min="2562" max="2562" width="15.6640625" style="26" bestFit="1" customWidth="1"/>
    <col min="2563" max="2563" width="13.6640625" style="26" bestFit="1" customWidth="1"/>
    <col min="2564" max="2564" width="26.1640625" style="26" customWidth="1"/>
    <col min="2565" max="2816" width="8.83203125" style="26"/>
    <col min="2817" max="2817" width="29.6640625" style="26" customWidth="1"/>
    <col min="2818" max="2818" width="15.6640625" style="26" bestFit="1" customWidth="1"/>
    <col min="2819" max="2819" width="13.6640625" style="26" bestFit="1" customWidth="1"/>
    <col min="2820" max="2820" width="26.1640625" style="26" customWidth="1"/>
    <col min="2821" max="3072" width="8.83203125" style="26"/>
    <col min="3073" max="3073" width="29.6640625" style="26" customWidth="1"/>
    <col min="3074" max="3074" width="15.6640625" style="26" bestFit="1" customWidth="1"/>
    <col min="3075" max="3075" width="13.6640625" style="26" bestFit="1" customWidth="1"/>
    <col min="3076" max="3076" width="26.1640625" style="26" customWidth="1"/>
    <col min="3077" max="3328" width="8.83203125" style="26"/>
    <col min="3329" max="3329" width="29.6640625" style="26" customWidth="1"/>
    <col min="3330" max="3330" width="15.6640625" style="26" bestFit="1" customWidth="1"/>
    <col min="3331" max="3331" width="13.6640625" style="26" bestFit="1" customWidth="1"/>
    <col min="3332" max="3332" width="26.1640625" style="26" customWidth="1"/>
    <col min="3333" max="3584" width="8.83203125" style="26"/>
    <col min="3585" max="3585" width="29.6640625" style="26" customWidth="1"/>
    <col min="3586" max="3586" width="15.6640625" style="26" bestFit="1" customWidth="1"/>
    <col min="3587" max="3587" width="13.6640625" style="26" bestFit="1" customWidth="1"/>
    <col min="3588" max="3588" width="26.1640625" style="26" customWidth="1"/>
    <col min="3589" max="3840" width="8.83203125" style="26"/>
    <col min="3841" max="3841" width="29.6640625" style="26" customWidth="1"/>
    <col min="3842" max="3842" width="15.6640625" style="26" bestFit="1" customWidth="1"/>
    <col min="3843" max="3843" width="13.6640625" style="26" bestFit="1" customWidth="1"/>
    <col min="3844" max="3844" width="26.1640625" style="26" customWidth="1"/>
    <col min="3845" max="4096" width="8.83203125" style="26"/>
    <col min="4097" max="4097" width="29.6640625" style="26" customWidth="1"/>
    <col min="4098" max="4098" width="15.6640625" style="26" bestFit="1" customWidth="1"/>
    <col min="4099" max="4099" width="13.6640625" style="26" bestFit="1" customWidth="1"/>
    <col min="4100" max="4100" width="26.1640625" style="26" customWidth="1"/>
    <col min="4101" max="4352" width="8.83203125" style="26"/>
    <col min="4353" max="4353" width="29.6640625" style="26" customWidth="1"/>
    <col min="4354" max="4354" width="15.6640625" style="26" bestFit="1" customWidth="1"/>
    <col min="4355" max="4355" width="13.6640625" style="26" bestFit="1" customWidth="1"/>
    <col min="4356" max="4356" width="26.1640625" style="26" customWidth="1"/>
    <col min="4357" max="4608" width="8.83203125" style="26"/>
    <col min="4609" max="4609" width="29.6640625" style="26" customWidth="1"/>
    <col min="4610" max="4610" width="15.6640625" style="26" bestFit="1" customWidth="1"/>
    <col min="4611" max="4611" width="13.6640625" style="26" bestFit="1" customWidth="1"/>
    <col min="4612" max="4612" width="26.1640625" style="26" customWidth="1"/>
    <col min="4613" max="4864" width="8.83203125" style="26"/>
    <col min="4865" max="4865" width="29.6640625" style="26" customWidth="1"/>
    <col min="4866" max="4866" width="15.6640625" style="26" bestFit="1" customWidth="1"/>
    <col min="4867" max="4867" width="13.6640625" style="26" bestFit="1" customWidth="1"/>
    <col min="4868" max="4868" width="26.1640625" style="26" customWidth="1"/>
    <col min="4869" max="5120" width="8.83203125" style="26"/>
    <col min="5121" max="5121" width="29.6640625" style="26" customWidth="1"/>
    <col min="5122" max="5122" width="15.6640625" style="26" bestFit="1" customWidth="1"/>
    <col min="5123" max="5123" width="13.6640625" style="26" bestFit="1" customWidth="1"/>
    <col min="5124" max="5124" width="26.1640625" style="26" customWidth="1"/>
    <col min="5125" max="5376" width="8.83203125" style="26"/>
    <col min="5377" max="5377" width="29.6640625" style="26" customWidth="1"/>
    <col min="5378" max="5378" width="15.6640625" style="26" bestFit="1" customWidth="1"/>
    <col min="5379" max="5379" width="13.6640625" style="26" bestFit="1" customWidth="1"/>
    <col min="5380" max="5380" width="26.1640625" style="26" customWidth="1"/>
    <col min="5381" max="5632" width="8.83203125" style="26"/>
    <col min="5633" max="5633" width="29.6640625" style="26" customWidth="1"/>
    <col min="5634" max="5634" width="15.6640625" style="26" bestFit="1" customWidth="1"/>
    <col min="5635" max="5635" width="13.6640625" style="26" bestFit="1" customWidth="1"/>
    <col min="5636" max="5636" width="26.1640625" style="26" customWidth="1"/>
    <col min="5637" max="5888" width="8.83203125" style="26"/>
    <col min="5889" max="5889" width="29.6640625" style="26" customWidth="1"/>
    <col min="5890" max="5890" width="15.6640625" style="26" bestFit="1" customWidth="1"/>
    <col min="5891" max="5891" width="13.6640625" style="26" bestFit="1" customWidth="1"/>
    <col min="5892" max="5892" width="26.1640625" style="26" customWidth="1"/>
    <col min="5893" max="6144" width="8.83203125" style="26"/>
    <col min="6145" max="6145" width="29.6640625" style="26" customWidth="1"/>
    <col min="6146" max="6146" width="15.6640625" style="26" bestFit="1" customWidth="1"/>
    <col min="6147" max="6147" width="13.6640625" style="26" bestFit="1" customWidth="1"/>
    <col min="6148" max="6148" width="26.1640625" style="26" customWidth="1"/>
    <col min="6149" max="6400" width="8.83203125" style="26"/>
    <col min="6401" max="6401" width="29.6640625" style="26" customWidth="1"/>
    <col min="6402" max="6402" width="15.6640625" style="26" bestFit="1" customWidth="1"/>
    <col min="6403" max="6403" width="13.6640625" style="26" bestFit="1" customWidth="1"/>
    <col min="6404" max="6404" width="26.1640625" style="26" customWidth="1"/>
    <col min="6405" max="6656" width="8.83203125" style="26"/>
    <col min="6657" max="6657" width="29.6640625" style="26" customWidth="1"/>
    <col min="6658" max="6658" width="15.6640625" style="26" bestFit="1" customWidth="1"/>
    <col min="6659" max="6659" width="13.6640625" style="26" bestFit="1" customWidth="1"/>
    <col min="6660" max="6660" width="26.1640625" style="26" customWidth="1"/>
    <col min="6661" max="6912" width="8.83203125" style="26"/>
    <col min="6913" max="6913" width="29.6640625" style="26" customWidth="1"/>
    <col min="6914" max="6914" width="15.6640625" style="26" bestFit="1" customWidth="1"/>
    <col min="6915" max="6915" width="13.6640625" style="26" bestFit="1" customWidth="1"/>
    <col min="6916" max="6916" width="26.1640625" style="26" customWidth="1"/>
    <col min="6917" max="7168" width="8.83203125" style="26"/>
    <col min="7169" max="7169" width="29.6640625" style="26" customWidth="1"/>
    <col min="7170" max="7170" width="15.6640625" style="26" bestFit="1" customWidth="1"/>
    <col min="7171" max="7171" width="13.6640625" style="26" bestFit="1" customWidth="1"/>
    <col min="7172" max="7172" width="26.1640625" style="26" customWidth="1"/>
    <col min="7173" max="7424" width="8.83203125" style="26"/>
    <col min="7425" max="7425" width="29.6640625" style="26" customWidth="1"/>
    <col min="7426" max="7426" width="15.6640625" style="26" bestFit="1" customWidth="1"/>
    <col min="7427" max="7427" width="13.6640625" style="26" bestFit="1" customWidth="1"/>
    <col min="7428" max="7428" width="26.1640625" style="26" customWidth="1"/>
    <col min="7429" max="7680" width="8.83203125" style="26"/>
    <col min="7681" max="7681" width="29.6640625" style="26" customWidth="1"/>
    <col min="7682" max="7682" width="15.6640625" style="26" bestFit="1" customWidth="1"/>
    <col min="7683" max="7683" width="13.6640625" style="26" bestFit="1" customWidth="1"/>
    <col min="7684" max="7684" width="26.1640625" style="26" customWidth="1"/>
    <col min="7685" max="7936" width="8.83203125" style="26"/>
    <col min="7937" max="7937" width="29.6640625" style="26" customWidth="1"/>
    <col min="7938" max="7938" width="15.6640625" style="26" bestFit="1" customWidth="1"/>
    <col min="7939" max="7939" width="13.6640625" style="26" bestFit="1" customWidth="1"/>
    <col min="7940" max="7940" width="26.1640625" style="26" customWidth="1"/>
    <col min="7941" max="8192" width="8.83203125" style="26"/>
    <col min="8193" max="8193" width="29.6640625" style="26" customWidth="1"/>
    <col min="8194" max="8194" width="15.6640625" style="26" bestFit="1" customWidth="1"/>
    <col min="8195" max="8195" width="13.6640625" style="26" bestFit="1" customWidth="1"/>
    <col min="8196" max="8196" width="26.1640625" style="26" customWidth="1"/>
    <col min="8197" max="8448" width="8.83203125" style="26"/>
    <col min="8449" max="8449" width="29.6640625" style="26" customWidth="1"/>
    <col min="8450" max="8450" width="15.6640625" style="26" bestFit="1" customWidth="1"/>
    <col min="8451" max="8451" width="13.6640625" style="26" bestFit="1" customWidth="1"/>
    <col min="8452" max="8452" width="26.1640625" style="26" customWidth="1"/>
    <col min="8453" max="8704" width="8.83203125" style="26"/>
    <col min="8705" max="8705" width="29.6640625" style="26" customWidth="1"/>
    <col min="8706" max="8706" width="15.6640625" style="26" bestFit="1" customWidth="1"/>
    <col min="8707" max="8707" width="13.6640625" style="26" bestFit="1" customWidth="1"/>
    <col min="8708" max="8708" width="26.1640625" style="26" customWidth="1"/>
    <col min="8709" max="8960" width="8.83203125" style="26"/>
    <col min="8961" max="8961" width="29.6640625" style="26" customWidth="1"/>
    <col min="8962" max="8962" width="15.6640625" style="26" bestFit="1" customWidth="1"/>
    <col min="8963" max="8963" width="13.6640625" style="26" bestFit="1" customWidth="1"/>
    <col min="8964" max="8964" width="26.1640625" style="26" customWidth="1"/>
    <col min="8965" max="9216" width="8.83203125" style="26"/>
    <col min="9217" max="9217" width="29.6640625" style="26" customWidth="1"/>
    <col min="9218" max="9218" width="15.6640625" style="26" bestFit="1" customWidth="1"/>
    <col min="9219" max="9219" width="13.6640625" style="26" bestFit="1" customWidth="1"/>
    <col min="9220" max="9220" width="26.1640625" style="26" customWidth="1"/>
    <col min="9221" max="9472" width="8.83203125" style="26"/>
    <col min="9473" max="9473" width="29.6640625" style="26" customWidth="1"/>
    <col min="9474" max="9474" width="15.6640625" style="26" bestFit="1" customWidth="1"/>
    <col min="9475" max="9475" width="13.6640625" style="26" bestFit="1" customWidth="1"/>
    <col min="9476" max="9476" width="26.1640625" style="26" customWidth="1"/>
    <col min="9477" max="9728" width="8.83203125" style="26"/>
    <col min="9729" max="9729" width="29.6640625" style="26" customWidth="1"/>
    <col min="9730" max="9730" width="15.6640625" style="26" bestFit="1" customWidth="1"/>
    <col min="9731" max="9731" width="13.6640625" style="26" bestFit="1" customWidth="1"/>
    <col min="9732" max="9732" width="26.1640625" style="26" customWidth="1"/>
    <col min="9733" max="9984" width="8.83203125" style="26"/>
    <col min="9985" max="9985" width="29.6640625" style="26" customWidth="1"/>
    <col min="9986" max="9986" width="15.6640625" style="26" bestFit="1" customWidth="1"/>
    <col min="9987" max="9987" width="13.6640625" style="26" bestFit="1" customWidth="1"/>
    <col min="9988" max="9988" width="26.1640625" style="26" customWidth="1"/>
    <col min="9989" max="10240" width="8.83203125" style="26"/>
    <col min="10241" max="10241" width="29.6640625" style="26" customWidth="1"/>
    <col min="10242" max="10242" width="15.6640625" style="26" bestFit="1" customWidth="1"/>
    <col min="10243" max="10243" width="13.6640625" style="26" bestFit="1" customWidth="1"/>
    <col min="10244" max="10244" width="26.1640625" style="26" customWidth="1"/>
    <col min="10245" max="10496" width="8.83203125" style="26"/>
    <col min="10497" max="10497" width="29.6640625" style="26" customWidth="1"/>
    <col min="10498" max="10498" width="15.6640625" style="26" bestFit="1" customWidth="1"/>
    <col min="10499" max="10499" width="13.6640625" style="26" bestFit="1" customWidth="1"/>
    <col min="10500" max="10500" width="26.1640625" style="26" customWidth="1"/>
    <col min="10501" max="10752" width="8.83203125" style="26"/>
    <col min="10753" max="10753" width="29.6640625" style="26" customWidth="1"/>
    <col min="10754" max="10754" width="15.6640625" style="26" bestFit="1" customWidth="1"/>
    <col min="10755" max="10755" width="13.6640625" style="26" bestFit="1" customWidth="1"/>
    <col min="10756" max="10756" width="26.1640625" style="26" customWidth="1"/>
    <col min="10757" max="11008" width="8.83203125" style="26"/>
    <col min="11009" max="11009" width="29.6640625" style="26" customWidth="1"/>
    <col min="11010" max="11010" width="15.6640625" style="26" bestFit="1" customWidth="1"/>
    <col min="11011" max="11011" width="13.6640625" style="26" bestFit="1" customWidth="1"/>
    <col min="11012" max="11012" width="26.1640625" style="26" customWidth="1"/>
    <col min="11013" max="11264" width="8.83203125" style="26"/>
    <col min="11265" max="11265" width="29.6640625" style="26" customWidth="1"/>
    <col min="11266" max="11266" width="15.6640625" style="26" bestFit="1" customWidth="1"/>
    <col min="11267" max="11267" width="13.6640625" style="26" bestFit="1" customWidth="1"/>
    <col min="11268" max="11268" width="26.1640625" style="26" customWidth="1"/>
    <col min="11269" max="11520" width="8.83203125" style="26"/>
    <col min="11521" max="11521" width="29.6640625" style="26" customWidth="1"/>
    <col min="11522" max="11522" width="15.6640625" style="26" bestFit="1" customWidth="1"/>
    <col min="11523" max="11523" width="13.6640625" style="26" bestFit="1" customWidth="1"/>
    <col min="11524" max="11524" width="26.1640625" style="26" customWidth="1"/>
    <col min="11525" max="11776" width="8.83203125" style="26"/>
    <col min="11777" max="11777" width="29.6640625" style="26" customWidth="1"/>
    <col min="11778" max="11778" width="15.6640625" style="26" bestFit="1" customWidth="1"/>
    <col min="11779" max="11779" width="13.6640625" style="26" bestFit="1" customWidth="1"/>
    <col min="11780" max="11780" width="26.1640625" style="26" customWidth="1"/>
    <col min="11781" max="12032" width="8.83203125" style="26"/>
    <col min="12033" max="12033" width="29.6640625" style="26" customWidth="1"/>
    <col min="12034" max="12034" width="15.6640625" style="26" bestFit="1" customWidth="1"/>
    <col min="12035" max="12035" width="13.6640625" style="26" bestFit="1" customWidth="1"/>
    <col min="12036" max="12036" width="26.1640625" style="26" customWidth="1"/>
    <col min="12037" max="12288" width="8.83203125" style="26"/>
    <col min="12289" max="12289" width="29.6640625" style="26" customWidth="1"/>
    <col min="12290" max="12290" width="15.6640625" style="26" bestFit="1" customWidth="1"/>
    <col min="12291" max="12291" width="13.6640625" style="26" bestFit="1" customWidth="1"/>
    <col min="12292" max="12292" width="26.1640625" style="26" customWidth="1"/>
    <col min="12293" max="12544" width="8.83203125" style="26"/>
    <col min="12545" max="12545" width="29.6640625" style="26" customWidth="1"/>
    <col min="12546" max="12546" width="15.6640625" style="26" bestFit="1" customWidth="1"/>
    <col min="12547" max="12547" width="13.6640625" style="26" bestFit="1" customWidth="1"/>
    <col min="12548" max="12548" width="26.1640625" style="26" customWidth="1"/>
    <col min="12549" max="12800" width="8.83203125" style="26"/>
    <col min="12801" max="12801" width="29.6640625" style="26" customWidth="1"/>
    <col min="12802" max="12802" width="15.6640625" style="26" bestFit="1" customWidth="1"/>
    <col min="12803" max="12803" width="13.6640625" style="26" bestFit="1" customWidth="1"/>
    <col min="12804" max="12804" width="26.1640625" style="26" customWidth="1"/>
    <col min="12805" max="13056" width="8.83203125" style="26"/>
    <col min="13057" max="13057" width="29.6640625" style="26" customWidth="1"/>
    <col min="13058" max="13058" width="15.6640625" style="26" bestFit="1" customWidth="1"/>
    <col min="13059" max="13059" width="13.6640625" style="26" bestFit="1" customWidth="1"/>
    <col min="13060" max="13060" width="26.1640625" style="26" customWidth="1"/>
    <col min="13061" max="13312" width="8.83203125" style="26"/>
    <col min="13313" max="13313" width="29.6640625" style="26" customWidth="1"/>
    <col min="13314" max="13314" width="15.6640625" style="26" bestFit="1" customWidth="1"/>
    <col min="13315" max="13315" width="13.6640625" style="26" bestFit="1" customWidth="1"/>
    <col min="13316" max="13316" width="26.1640625" style="26" customWidth="1"/>
    <col min="13317" max="13568" width="8.83203125" style="26"/>
    <col min="13569" max="13569" width="29.6640625" style="26" customWidth="1"/>
    <col min="13570" max="13570" width="15.6640625" style="26" bestFit="1" customWidth="1"/>
    <col min="13571" max="13571" width="13.6640625" style="26" bestFit="1" customWidth="1"/>
    <col min="13572" max="13572" width="26.1640625" style="26" customWidth="1"/>
    <col min="13573" max="13824" width="8.83203125" style="26"/>
    <col min="13825" max="13825" width="29.6640625" style="26" customWidth="1"/>
    <col min="13826" max="13826" width="15.6640625" style="26" bestFit="1" customWidth="1"/>
    <col min="13827" max="13827" width="13.6640625" style="26" bestFit="1" customWidth="1"/>
    <col min="13828" max="13828" width="26.1640625" style="26" customWidth="1"/>
    <col min="13829" max="14080" width="8.83203125" style="26"/>
    <col min="14081" max="14081" width="29.6640625" style="26" customWidth="1"/>
    <col min="14082" max="14082" width="15.6640625" style="26" bestFit="1" customWidth="1"/>
    <col min="14083" max="14083" width="13.6640625" style="26" bestFit="1" customWidth="1"/>
    <col min="14084" max="14084" width="26.1640625" style="26" customWidth="1"/>
    <col min="14085" max="14336" width="8.83203125" style="26"/>
    <col min="14337" max="14337" width="29.6640625" style="26" customWidth="1"/>
    <col min="14338" max="14338" width="15.6640625" style="26" bestFit="1" customWidth="1"/>
    <col min="14339" max="14339" width="13.6640625" style="26" bestFit="1" customWidth="1"/>
    <col min="14340" max="14340" width="26.1640625" style="26" customWidth="1"/>
    <col min="14341" max="14592" width="8.83203125" style="26"/>
    <col min="14593" max="14593" width="29.6640625" style="26" customWidth="1"/>
    <col min="14594" max="14594" width="15.6640625" style="26" bestFit="1" customWidth="1"/>
    <col min="14595" max="14595" width="13.6640625" style="26" bestFit="1" customWidth="1"/>
    <col min="14596" max="14596" width="26.1640625" style="26" customWidth="1"/>
    <col min="14597" max="14848" width="8.83203125" style="26"/>
    <col min="14849" max="14849" width="29.6640625" style="26" customWidth="1"/>
    <col min="14850" max="14850" width="15.6640625" style="26" bestFit="1" customWidth="1"/>
    <col min="14851" max="14851" width="13.6640625" style="26" bestFit="1" customWidth="1"/>
    <col min="14852" max="14852" width="26.1640625" style="26" customWidth="1"/>
    <col min="14853" max="15104" width="8.83203125" style="26"/>
    <col min="15105" max="15105" width="29.6640625" style="26" customWidth="1"/>
    <col min="15106" max="15106" width="15.6640625" style="26" bestFit="1" customWidth="1"/>
    <col min="15107" max="15107" width="13.6640625" style="26" bestFit="1" customWidth="1"/>
    <col min="15108" max="15108" width="26.1640625" style="26" customWidth="1"/>
    <col min="15109" max="15360" width="8.83203125" style="26"/>
    <col min="15361" max="15361" width="29.6640625" style="26" customWidth="1"/>
    <col min="15362" max="15362" width="15.6640625" style="26" bestFit="1" customWidth="1"/>
    <col min="15363" max="15363" width="13.6640625" style="26" bestFit="1" customWidth="1"/>
    <col min="15364" max="15364" width="26.1640625" style="26" customWidth="1"/>
    <col min="15365" max="15616" width="8.83203125" style="26"/>
    <col min="15617" max="15617" width="29.6640625" style="26" customWidth="1"/>
    <col min="15618" max="15618" width="15.6640625" style="26" bestFit="1" customWidth="1"/>
    <col min="15619" max="15619" width="13.6640625" style="26" bestFit="1" customWidth="1"/>
    <col min="15620" max="15620" width="26.1640625" style="26" customWidth="1"/>
    <col min="15621" max="15872" width="8.83203125" style="26"/>
    <col min="15873" max="15873" width="29.6640625" style="26" customWidth="1"/>
    <col min="15874" max="15874" width="15.6640625" style="26" bestFit="1" customWidth="1"/>
    <col min="15875" max="15875" width="13.6640625" style="26" bestFit="1" customWidth="1"/>
    <col min="15876" max="15876" width="26.1640625" style="26" customWidth="1"/>
    <col min="15877" max="16128" width="8.83203125" style="26"/>
    <col min="16129" max="16129" width="29.6640625" style="26" customWidth="1"/>
    <col min="16130" max="16130" width="15.6640625" style="26" bestFit="1" customWidth="1"/>
    <col min="16131" max="16131" width="13.6640625" style="26" bestFit="1" customWidth="1"/>
    <col min="16132" max="16132" width="26.1640625" style="26" customWidth="1"/>
    <col min="16133" max="16384" width="8.83203125" style="26"/>
  </cols>
  <sheetData>
    <row r="2" spans="1:4" x14ac:dyDescent="0.2">
      <c r="A2" s="82" t="s">
        <v>49</v>
      </c>
      <c r="B2" s="82"/>
      <c r="C2" s="82"/>
      <c r="D2" s="82"/>
    </row>
    <row r="3" spans="1:4" x14ac:dyDescent="0.2">
      <c r="A3" s="82"/>
      <c r="B3" s="82"/>
      <c r="C3" s="82"/>
      <c r="D3" s="82"/>
    </row>
    <row r="19" spans="1:4" ht="48.6" customHeight="1" x14ac:dyDescent="0.2">
      <c r="A19" s="83" t="s">
        <v>70</v>
      </c>
      <c r="B19" s="84"/>
      <c r="C19" s="84"/>
      <c r="D19" s="84"/>
    </row>
    <row r="20" spans="1:4" x14ac:dyDescent="0.2">
      <c r="A20" s="27"/>
      <c r="B20" s="27"/>
    </row>
    <row r="21" spans="1:4" ht="39.950000000000003" customHeight="1" x14ac:dyDescent="0.2">
      <c r="A21" s="44" t="s">
        <v>27</v>
      </c>
      <c r="B21" s="44" t="s">
        <v>31</v>
      </c>
      <c r="C21" s="44" t="s">
        <v>32</v>
      </c>
      <c r="D21" s="44" t="s">
        <v>39</v>
      </c>
    </row>
    <row r="22" spans="1:4" x14ac:dyDescent="0.2">
      <c r="A22" s="27"/>
      <c r="D22" s="28"/>
    </row>
    <row r="23" spans="1:4" x14ac:dyDescent="0.2">
      <c r="A23" s="27"/>
      <c r="D23" s="28"/>
    </row>
    <row r="24" spans="1:4" ht="33.6" customHeight="1" x14ac:dyDescent="0.2">
      <c r="A24" s="32" t="s">
        <v>33</v>
      </c>
      <c r="B24" s="37">
        <f ca="1">'Budget Detail'!E17</f>
        <v>0</v>
      </c>
      <c r="C24" s="37">
        <f ca="1">'Budget Detail'!F17</f>
        <v>0</v>
      </c>
      <c r="D24" s="37">
        <f ca="1">'Budget Detail'!G17</f>
        <v>0</v>
      </c>
    </row>
    <row r="25" spans="1:4" ht="18.75" x14ac:dyDescent="0.3">
      <c r="A25" s="33"/>
      <c r="B25" s="38"/>
      <c r="C25" s="38"/>
      <c r="D25" s="39"/>
    </row>
    <row r="26" spans="1:4" ht="33.6" customHeight="1" x14ac:dyDescent="0.2">
      <c r="A26" s="32" t="s">
        <v>76</v>
      </c>
      <c r="B26" s="37">
        <f ca="1">'Budget Detail'!E27</f>
        <v>0</v>
      </c>
      <c r="C26" s="37">
        <f ca="1">'Budget Detail'!F27</f>
        <v>0</v>
      </c>
      <c r="D26" s="37">
        <f ca="1">'Budget Detail'!G27</f>
        <v>0</v>
      </c>
    </row>
    <row r="27" spans="1:4" ht="18.75" x14ac:dyDescent="0.3">
      <c r="A27" s="33"/>
      <c r="B27" s="38"/>
      <c r="C27" s="38"/>
      <c r="D27" s="39"/>
    </row>
    <row r="28" spans="1:4" ht="33.6" customHeight="1" x14ac:dyDescent="0.2">
      <c r="A28" s="32" t="s">
        <v>34</v>
      </c>
      <c r="B28" s="37">
        <f ca="1">'Budget Detail'!E37</f>
        <v>0</v>
      </c>
      <c r="C28" s="37">
        <f ca="1">'Budget Detail'!F37</f>
        <v>0</v>
      </c>
      <c r="D28" s="37">
        <f ca="1">'Budget Detail'!G37</f>
        <v>0</v>
      </c>
    </row>
    <row r="29" spans="1:4" ht="18.75" x14ac:dyDescent="0.3">
      <c r="A29" s="30"/>
      <c r="B29" s="40"/>
      <c r="C29" s="40"/>
      <c r="D29" s="39"/>
    </row>
    <row r="30" spans="1:4" ht="33.6" customHeight="1" x14ac:dyDescent="0.2">
      <c r="A30" s="32" t="s">
        <v>29</v>
      </c>
      <c r="B30" s="37">
        <f ca="1">'Budget Detail'!E47</f>
        <v>0</v>
      </c>
      <c r="C30" s="37">
        <f ca="1">'Budget Detail'!F47</f>
        <v>0</v>
      </c>
      <c r="D30" s="37">
        <f ca="1">'Budget Detail'!G47</f>
        <v>0</v>
      </c>
    </row>
    <row r="31" spans="1:4" ht="18.75" x14ac:dyDescent="0.3">
      <c r="A31" s="30"/>
      <c r="B31" s="40"/>
      <c r="C31" s="40"/>
      <c r="D31" s="39"/>
    </row>
    <row r="32" spans="1:4" ht="39.950000000000003" customHeight="1" x14ac:dyDescent="0.2">
      <c r="A32" s="32" t="s">
        <v>35</v>
      </c>
      <c r="B32" s="37">
        <f ca="1">'Budget Detail'!E57</f>
        <v>0</v>
      </c>
      <c r="C32" s="37">
        <f ca="1">'Budget Detail'!F57</f>
        <v>0</v>
      </c>
      <c r="D32" s="37">
        <f ca="1">'Budget Detail'!G57</f>
        <v>0</v>
      </c>
    </row>
    <row r="33" spans="1:4" ht="21" customHeight="1" x14ac:dyDescent="0.2">
      <c r="A33" s="34"/>
      <c r="B33" s="38"/>
      <c r="C33" s="38"/>
      <c r="D33" s="41"/>
    </row>
    <row r="34" spans="1:4" ht="33.6" customHeight="1" x14ac:dyDescent="0.2">
      <c r="A34" s="32" t="s">
        <v>36</v>
      </c>
      <c r="B34" s="37">
        <f ca="1">'Budget Detail'!E67</f>
        <v>0</v>
      </c>
      <c r="C34" s="37">
        <f ca="1">'Budget Detail'!F67</f>
        <v>0</v>
      </c>
      <c r="D34" s="37">
        <f ca="1">'Budget Detail'!G67</f>
        <v>0</v>
      </c>
    </row>
    <row r="35" spans="1:4" ht="21" customHeight="1" x14ac:dyDescent="0.2">
      <c r="A35" s="34"/>
      <c r="B35" s="38"/>
      <c r="C35" s="38"/>
      <c r="D35" s="41"/>
    </row>
    <row r="36" spans="1:4" ht="33.6" customHeight="1" x14ac:dyDescent="0.2">
      <c r="A36" s="35" t="s">
        <v>28</v>
      </c>
      <c r="B36" s="37">
        <f ca="1">'Budget Detail'!E77</f>
        <v>0</v>
      </c>
      <c r="C36" s="37">
        <f ca="1">'Budget Detail'!F77</f>
        <v>0</v>
      </c>
      <c r="D36" s="37">
        <f ca="1">'Budget Detail'!G77</f>
        <v>0</v>
      </c>
    </row>
    <row r="37" spans="1:4" ht="21" customHeight="1" x14ac:dyDescent="0.2">
      <c r="A37" s="34"/>
      <c r="B37" s="38"/>
      <c r="C37" s="38"/>
      <c r="D37" s="41"/>
    </row>
    <row r="38" spans="1:4" ht="33.6" customHeight="1" x14ac:dyDescent="0.2">
      <c r="A38" s="32" t="s">
        <v>37</v>
      </c>
      <c r="B38" s="37">
        <f ca="1">'Budget Detail'!E87</f>
        <v>0</v>
      </c>
      <c r="C38" s="37">
        <f ca="1">'Budget Detail'!F87</f>
        <v>0</v>
      </c>
      <c r="D38" s="37">
        <f ca="1">'Budget Detail'!G87</f>
        <v>0</v>
      </c>
    </row>
    <row r="39" spans="1:4" ht="21" customHeight="1" x14ac:dyDescent="0.2">
      <c r="A39" s="34"/>
      <c r="B39" s="38"/>
      <c r="C39" s="38"/>
      <c r="D39" s="41"/>
    </row>
    <row r="40" spans="1:4" ht="21" customHeight="1" x14ac:dyDescent="0.2">
      <c r="A40" s="35" t="s">
        <v>38</v>
      </c>
      <c r="B40" s="37">
        <f ca="1">'Budget Detail'!E97</f>
        <v>0</v>
      </c>
      <c r="C40" s="37">
        <f ca="1">'Budget Detail'!F97</f>
        <v>0</v>
      </c>
      <c r="D40" s="37">
        <f ca="1">'Budget Detail'!G97</f>
        <v>0</v>
      </c>
    </row>
    <row r="41" spans="1:4" ht="21" customHeight="1" x14ac:dyDescent="0.2">
      <c r="A41" s="29"/>
      <c r="B41" s="42"/>
      <c r="C41" s="42"/>
      <c r="D41" s="43"/>
    </row>
    <row r="42" spans="1:4" ht="25.5" customHeight="1" x14ac:dyDescent="0.35">
      <c r="A42" s="80" t="s">
        <v>39</v>
      </c>
      <c r="B42" s="81">
        <f ca="1">B24+B26+B28+B30+B32+B36+B34+B38+B40</f>
        <v>0</v>
      </c>
      <c r="C42" s="81">
        <f ca="1">C24+C26+C28+C30+C32+C36+C34+C38+C40</f>
        <v>0</v>
      </c>
      <c r="D42" s="81">
        <f ca="1">D24+D26+D28+D30+D32+D36+D34+D38+D40</f>
        <v>0</v>
      </c>
    </row>
    <row r="43" spans="1:4" ht="21" x14ac:dyDescent="0.35">
      <c r="A43" s="31"/>
      <c r="B43" s="31"/>
      <c r="C43" s="31"/>
      <c r="D43" s="31"/>
    </row>
    <row r="44" spans="1:4" ht="21" x14ac:dyDescent="0.35">
      <c r="A44" s="31"/>
      <c r="B44" s="31"/>
      <c r="C44" s="31"/>
      <c r="D44" s="31"/>
    </row>
    <row r="45" spans="1:4" ht="41.1" customHeight="1" x14ac:dyDescent="0.2">
      <c r="A45" s="45" t="s">
        <v>30</v>
      </c>
      <c r="B45" s="85"/>
      <c r="C45" s="85"/>
      <c r="D45" s="86"/>
    </row>
  </sheetData>
  <sheetProtection algorithmName="SHA-512" hashValue="JMQVkDtTNX0tcg5VSC+7ToCjOdewG5pUrGEq6iOWwwGpgdJejXI2hot0dR1zRZiB+aAnHhOAGxT6BFjUeMxGJw==" saltValue="xjJZDV+aKGc1Pue3MPduYA==" spinCount="100000" sheet="1" selectLockedCells="1"/>
  <mergeCells count="3">
    <mergeCell ref="A2:D3"/>
    <mergeCell ref="A19:D19"/>
    <mergeCell ref="B45:D45"/>
  </mergeCells>
  <printOptions horizontalCentered="1" verticalCentered="1"/>
  <pageMargins left="0.75" right="0.75" top="1" bottom="1" header="0.5" footer="0.5"/>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L100"/>
  <sheetViews>
    <sheetView showGridLines="0" tabSelected="1" zoomScaleNormal="100" zoomScaleSheetLayoutView="70" zoomScalePageLayoutView="60" workbookViewId="0">
      <selection activeCell="A16" sqref="A16"/>
    </sheetView>
  </sheetViews>
  <sheetFormatPr defaultColWidth="12" defaultRowHeight="12.75" x14ac:dyDescent="0.2"/>
  <cols>
    <col min="1" max="1" width="33.6640625" style="10" customWidth="1"/>
    <col min="2" max="2" width="24.6640625" style="10" customWidth="1"/>
    <col min="3" max="3" width="23.1640625" style="10" customWidth="1"/>
    <col min="4" max="4" width="87.1640625" style="10" customWidth="1"/>
    <col min="5" max="7" width="26.33203125" style="10" customWidth="1"/>
    <col min="8" max="8" width="25.83203125" style="10" customWidth="1"/>
    <col min="9" max="16384" width="12" style="10"/>
  </cols>
  <sheetData>
    <row r="1" spans="1:8" ht="21" customHeight="1" x14ac:dyDescent="0.2">
      <c r="A1" s="101" t="s">
        <v>5</v>
      </c>
      <c r="B1" s="101"/>
      <c r="C1" s="101"/>
      <c r="D1" s="101"/>
      <c r="E1" s="101"/>
      <c r="F1" s="101"/>
      <c r="G1" s="101"/>
      <c r="H1" s="101"/>
    </row>
    <row r="2" spans="1:8" ht="21" customHeight="1" x14ac:dyDescent="0.2">
      <c r="A2" s="101" t="s">
        <v>6</v>
      </c>
      <c r="B2" s="101"/>
      <c r="C2" s="101"/>
      <c r="D2" s="101"/>
      <c r="E2" s="101"/>
      <c r="F2" s="101"/>
      <c r="G2" s="101"/>
      <c r="H2" s="101"/>
    </row>
    <row r="3" spans="1:8" ht="21" customHeight="1" x14ac:dyDescent="0.2">
      <c r="A3" s="101" t="s">
        <v>70</v>
      </c>
      <c r="B3" s="101"/>
      <c r="C3" s="101"/>
      <c r="D3" s="101"/>
      <c r="E3" s="101"/>
      <c r="F3" s="101"/>
      <c r="G3" s="101"/>
      <c r="H3" s="101"/>
    </row>
    <row r="4" spans="1:8" ht="21" customHeight="1" x14ac:dyDescent="0.2">
      <c r="A4" s="101" t="str">
        <f>CONCATENATE("Attachment B - ", 'Budget Summary'!B45)</f>
        <v xml:space="preserve">Attachment B - </v>
      </c>
      <c r="B4" s="101"/>
      <c r="C4" s="101"/>
      <c r="D4" s="101"/>
      <c r="E4" s="101"/>
      <c r="F4" s="101"/>
      <c r="G4" s="101"/>
      <c r="H4" s="101"/>
    </row>
    <row r="5" spans="1:8" ht="17.25" x14ac:dyDescent="0.2">
      <c r="A5" s="36"/>
      <c r="B5" s="36"/>
      <c r="C5" s="36"/>
      <c r="D5" s="36"/>
      <c r="E5" s="36"/>
    </row>
    <row r="6" spans="1:8" ht="88.5" customHeight="1" x14ac:dyDescent="0.2">
      <c r="A6" s="99" t="s">
        <v>69</v>
      </c>
      <c r="B6" s="99"/>
      <c r="C6" s="99"/>
      <c r="D6" s="99"/>
      <c r="E6" s="99"/>
      <c r="F6" s="99"/>
      <c r="G6" s="99"/>
      <c r="H6" s="99"/>
    </row>
    <row r="7" spans="1:8" ht="66" customHeight="1" x14ac:dyDescent="0.2">
      <c r="A7" s="99" t="s">
        <v>68</v>
      </c>
      <c r="B7" s="99"/>
      <c r="C7" s="99"/>
      <c r="D7" s="99"/>
      <c r="E7" s="99"/>
      <c r="F7" s="99"/>
      <c r="G7" s="99"/>
      <c r="H7" s="99"/>
    </row>
    <row r="8" spans="1:8" ht="48" customHeight="1" x14ac:dyDescent="0.2">
      <c r="A8" s="99" t="s">
        <v>83</v>
      </c>
      <c r="B8" s="99"/>
      <c r="C8" s="99"/>
      <c r="D8" s="99"/>
      <c r="E8" s="99"/>
      <c r="F8" s="99"/>
      <c r="G8" s="99"/>
      <c r="H8" s="99"/>
    </row>
    <row r="9" spans="1:8" ht="15" x14ac:dyDescent="0.2">
      <c r="A9" s="90"/>
      <c r="B9" s="90"/>
      <c r="C9" s="90"/>
      <c r="D9" s="90"/>
      <c r="E9" s="90"/>
    </row>
    <row r="10" spans="1:8" ht="50.25" customHeight="1" x14ac:dyDescent="0.2">
      <c r="A10" s="87" t="s">
        <v>82</v>
      </c>
      <c r="B10" s="87"/>
      <c r="C10" s="87"/>
      <c r="D10" s="87"/>
      <c r="E10" s="87"/>
      <c r="F10" s="87"/>
      <c r="G10" s="87"/>
      <c r="H10" s="87"/>
    </row>
    <row r="11" spans="1:8" ht="34.5" customHeight="1" x14ac:dyDescent="0.2">
      <c r="A11" s="95"/>
      <c r="B11" s="95"/>
      <c r="C11" s="95"/>
      <c r="D11" s="95"/>
      <c r="E11" s="95"/>
      <c r="F11" s="95"/>
      <c r="G11" s="95"/>
      <c r="H11" s="95"/>
    </row>
    <row r="12" spans="1:8" ht="43.5" customHeight="1" x14ac:dyDescent="0.2">
      <c r="A12" s="21" t="s">
        <v>0</v>
      </c>
      <c r="B12" s="22" t="s">
        <v>8</v>
      </c>
      <c r="C12" s="21" t="s">
        <v>3</v>
      </c>
      <c r="D12" s="21" t="s">
        <v>13</v>
      </c>
      <c r="E12" s="22" t="s">
        <v>19</v>
      </c>
      <c r="F12" s="22" t="s">
        <v>20</v>
      </c>
      <c r="G12" s="22" t="s">
        <v>18</v>
      </c>
      <c r="H12" s="12" t="s">
        <v>77</v>
      </c>
    </row>
    <row r="13" spans="1:8" s="13" customFormat="1" ht="32.450000000000003" customHeight="1" x14ac:dyDescent="0.25">
      <c r="A13" s="49" t="s">
        <v>53</v>
      </c>
      <c r="B13" s="50">
        <v>23.487500000000001</v>
      </c>
      <c r="C13" s="51">
        <v>300</v>
      </c>
      <c r="D13" s="49" t="s">
        <v>48</v>
      </c>
      <c r="E13" s="52">
        <f>IF(G13="","",G13-F13)</f>
        <v>7046.25</v>
      </c>
      <c r="F13" s="52">
        <v>0</v>
      </c>
      <c r="G13" s="52">
        <f>IF(B13="","",ROUND(B13,4)*ROUND(C13,2))</f>
        <v>7046.25</v>
      </c>
      <c r="H13" s="77" t="s">
        <v>78</v>
      </c>
    </row>
    <row r="14" spans="1:8" s="13" customFormat="1" ht="31.5" x14ac:dyDescent="0.25">
      <c r="A14" s="49" t="s">
        <v>54</v>
      </c>
      <c r="B14" s="50">
        <v>1730.77</v>
      </c>
      <c r="C14" s="51">
        <v>6</v>
      </c>
      <c r="D14" s="49" t="s">
        <v>26</v>
      </c>
      <c r="E14" s="52">
        <f>IF(G14="","",G14-F14)</f>
        <v>5384.619999999999</v>
      </c>
      <c r="F14" s="52">
        <v>5000</v>
      </c>
      <c r="G14" s="52">
        <f>IF(B14="","",ROUND(B14,4)*ROUND(C14,2))</f>
        <v>10384.619999999999</v>
      </c>
      <c r="H14" s="77" t="s">
        <v>78</v>
      </c>
    </row>
    <row r="15" spans="1:8" s="13" customFormat="1" ht="15.75" hidden="1" customHeight="1" x14ac:dyDescent="0.25">
      <c r="A15" s="14"/>
      <c r="B15" s="15"/>
      <c r="C15" s="16"/>
      <c r="D15" s="14"/>
      <c r="E15" s="47" t="str">
        <f>IF(G15="","",G15-F15)</f>
        <v/>
      </c>
      <c r="F15" s="23"/>
      <c r="G15" s="48" t="str">
        <f>IF(B15="","",ROUND(ROUND(B15,4)*ROUND(C15,2),2))</f>
        <v/>
      </c>
      <c r="H15" s="78"/>
    </row>
    <row r="16" spans="1:8" s="17" customFormat="1" ht="15.75" x14ac:dyDescent="0.25">
      <c r="A16" s="14"/>
      <c r="B16" s="15"/>
      <c r="C16" s="16"/>
      <c r="D16" s="14"/>
      <c r="E16" s="47" t="str">
        <f>IF(G16="","",G16-F16)</f>
        <v/>
      </c>
      <c r="F16" s="23"/>
      <c r="G16" s="48" t="str">
        <f>IF(B16="","",ROUND(ROUND(B16,4)*ROUND(C16,2),2))</f>
        <v/>
      </c>
      <c r="H16" s="79"/>
    </row>
    <row r="17" spans="1:12" ht="15.75" x14ac:dyDescent="0.2">
      <c r="A17" s="88" t="s">
        <v>17</v>
      </c>
      <c r="B17" s="88"/>
      <c r="C17" s="88"/>
      <c r="D17" s="89"/>
      <c r="E17" s="46">
        <f ca="1">SUM(OFFSET(Personnel,5,4):OFFSET(Overtime,-4,4))</f>
        <v>0</v>
      </c>
      <c r="F17" s="46">
        <f ca="1">SUM(OFFSET(Personnel,5,5):OFFSET(Overtime,-4,5))</f>
        <v>0</v>
      </c>
      <c r="G17" s="46">
        <f ca="1">SUM(OFFSET(Personnel,5,6):OFFSET(Overtime,-4,6))</f>
        <v>0</v>
      </c>
    </row>
    <row r="18" spans="1:12" ht="15.75" x14ac:dyDescent="0.2">
      <c r="A18" s="73"/>
      <c r="B18" s="73"/>
      <c r="C18" s="73"/>
      <c r="D18" s="73"/>
      <c r="E18" s="74"/>
      <c r="F18" s="74"/>
      <c r="G18" s="74"/>
    </row>
    <row r="19" spans="1:12" ht="15.75" x14ac:dyDescent="0.2">
      <c r="A19" s="73"/>
      <c r="B19" s="73"/>
      <c r="C19" s="73"/>
      <c r="D19" s="73"/>
      <c r="E19" s="74"/>
      <c r="F19" s="74"/>
      <c r="G19" s="74"/>
    </row>
    <row r="20" spans="1:12" ht="60" customHeight="1" x14ac:dyDescent="0.2">
      <c r="A20" s="100" t="s">
        <v>73</v>
      </c>
      <c r="B20" s="100"/>
      <c r="C20" s="100"/>
      <c r="D20" s="100"/>
      <c r="E20" s="100"/>
      <c r="F20" s="100"/>
      <c r="G20" s="100"/>
      <c r="H20" s="100"/>
    </row>
    <row r="21" spans="1:12" ht="34.5" customHeight="1" x14ac:dyDescent="0.2">
      <c r="A21" s="95"/>
      <c r="B21" s="95"/>
      <c r="C21" s="95"/>
      <c r="D21" s="95"/>
      <c r="E21" s="95"/>
      <c r="F21" s="95"/>
      <c r="G21" s="95"/>
      <c r="H21" s="95"/>
    </row>
    <row r="22" spans="1:12" ht="43.5" customHeight="1" x14ac:dyDescent="0.2">
      <c r="A22" s="21" t="s">
        <v>0</v>
      </c>
      <c r="B22" s="22" t="s">
        <v>8</v>
      </c>
      <c r="C22" s="21" t="s">
        <v>3</v>
      </c>
      <c r="D22" s="21" t="s">
        <v>13</v>
      </c>
      <c r="E22" s="22" t="s">
        <v>19</v>
      </c>
      <c r="F22" s="22" t="s">
        <v>20</v>
      </c>
      <c r="G22" s="22" t="s">
        <v>18</v>
      </c>
      <c r="H22" s="12" t="s">
        <v>77</v>
      </c>
    </row>
    <row r="23" spans="1:12" s="13" customFormat="1" ht="32.450000000000003" customHeight="1" x14ac:dyDescent="0.25">
      <c r="A23" s="49" t="s">
        <v>53</v>
      </c>
      <c r="B23" s="50">
        <v>40</v>
      </c>
      <c r="C23" s="51">
        <v>104</v>
      </c>
      <c r="D23" s="49" t="s">
        <v>72</v>
      </c>
      <c r="E23" s="52">
        <f>IF(G23="","",G23-F23)</f>
        <v>1660</v>
      </c>
      <c r="F23" s="52">
        <v>2500</v>
      </c>
      <c r="G23" s="52">
        <f>IF(B23="","",ROUND(B23,4)*ROUND(C23,2))</f>
        <v>4160</v>
      </c>
      <c r="H23" s="77" t="s">
        <v>78</v>
      </c>
    </row>
    <row r="24" spans="1:12" s="13" customFormat="1" ht="31.5" x14ac:dyDescent="0.25">
      <c r="A24" s="49" t="s">
        <v>54</v>
      </c>
      <c r="B24" s="50">
        <v>32</v>
      </c>
      <c r="C24" s="51">
        <v>52</v>
      </c>
      <c r="D24" s="49" t="s">
        <v>71</v>
      </c>
      <c r="E24" s="52">
        <f>IF(G24="","",G24-F24)</f>
        <v>1664</v>
      </c>
      <c r="F24" s="52"/>
      <c r="G24" s="52">
        <f>IF(B24="","",ROUND(B24,4)*ROUND(C24,2))</f>
        <v>1664</v>
      </c>
      <c r="H24" s="77" t="s">
        <v>78</v>
      </c>
    </row>
    <row r="25" spans="1:12" s="13" customFormat="1" ht="15.75" hidden="1" customHeight="1" x14ac:dyDescent="0.25">
      <c r="A25" s="14"/>
      <c r="B25" s="15"/>
      <c r="C25" s="16"/>
      <c r="D25" s="14"/>
      <c r="E25" s="47" t="str">
        <f>IF(G25="","",G25-F25)</f>
        <v/>
      </c>
      <c r="F25" s="23"/>
      <c r="G25" s="48" t="str">
        <f>IF(B25="","",ROUND(ROUND(B25,4)*ROUND(C25,2),2))</f>
        <v/>
      </c>
      <c r="H25" s="78"/>
    </row>
    <row r="26" spans="1:12" s="17" customFormat="1" ht="15.75" x14ac:dyDescent="0.25">
      <c r="A26" s="14"/>
      <c r="B26" s="15"/>
      <c r="C26" s="16"/>
      <c r="D26" s="14"/>
      <c r="E26" s="47" t="str">
        <f>IF(G26="","",G26-F26)</f>
        <v/>
      </c>
      <c r="F26" s="23"/>
      <c r="G26" s="48" t="str">
        <f>IF(B26="","",ROUND(ROUND(B26,4)*ROUND(C26,2),2))</f>
        <v/>
      </c>
      <c r="H26" s="79"/>
    </row>
    <row r="27" spans="1:12" ht="15.75" x14ac:dyDescent="0.2">
      <c r="A27" s="88" t="s">
        <v>17</v>
      </c>
      <c r="B27" s="88"/>
      <c r="C27" s="88"/>
      <c r="D27" s="89"/>
      <c r="E27" s="46">
        <f ca="1">SUM(OFFSET(Overtime,5,4):OFFSET(Fringe,-4,4))</f>
        <v>0</v>
      </c>
      <c r="F27" s="46">
        <f ca="1">SUM(OFFSET(Overtime,5,5):OFFSET(Fringe,-4,5))</f>
        <v>0</v>
      </c>
      <c r="G27" s="46">
        <f ca="1">SUM(OFFSET(Overtime,5,6):OFFSET(Fringe,-4,6))</f>
        <v>0</v>
      </c>
    </row>
    <row r="28" spans="1:12" ht="15.75" x14ac:dyDescent="0.2">
      <c r="A28" s="73"/>
      <c r="B28" s="73"/>
      <c r="C28" s="73"/>
      <c r="D28" s="73"/>
      <c r="E28" s="74"/>
      <c r="F28" s="74"/>
      <c r="G28" s="74"/>
    </row>
    <row r="29" spans="1:12" ht="15.75" x14ac:dyDescent="0.2">
      <c r="A29" s="73"/>
      <c r="B29" s="73"/>
      <c r="C29" s="73"/>
      <c r="D29" s="73"/>
      <c r="E29" s="74"/>
      <c r="F29" s="74"/>
      <c r="G29" s="74"/>
    </row>
    <row r="30" spans="1:12" ht="82.5" customHeight="1" x14ac:dyDescent="0.2">
      <c r="A30" s="87" t="s">
        <v>80</v>
      </c>
      <c r="B30" s="87"/>
      <c r="C30" s="87"/>
      <c r="D30" s="87"/>
      <c r="E30" s="87"/>
      <c r="F30" s="87"/>
      <c r="G30" s="87"/>
      <c r="H30" s="87"/>
      <c r="I30" s="11"/>
      <c r="J30" s="11"/>
      <c r="K30" s="11"/>
      <c r="L30" s="11"/>
    </row>
    <row r="31" spans="1:12" ht="34.5" customHeight="1" x14ac:dyDescent="0.2">
      <c r="A31" s="96"/>
      <c r="B31" s="96"/>
      <c r="C31" s="96"/>
      <c r="D31" s="96"/>
      <c r="E31" s="96"/>
      <c r="F31" s="96"/>
      <c r="G31" s="96"/>
      <c r="H31" s="96"/>
    </row>
    <row r="32" spans="1:12" ht="43.5" customHeight="1" x14ac:dyDescent="0.2">
      <c r="A32" s="21" t="s">
        <v>0</v>
      </c>
      <c r="B32" s="21" t="s">
        <v>10</v>
      </c>
      <c r="C32" s="21" t="s">
        <v>23</v>
      </c>
      <c r="D32" s="21" t="s">
        <v>1</v>
      </c>
      <c r="E32" s="22" t="s">
        <v>19</v>
      </c>
      <c r="F32" s="22" t="s">
        <v>20</v>
      </c>
      <c r="G32" s="22" t="s">
        <v>18</v>
      </c>
      <c r="H32" s="12" t="s">
        <v>77</v>
      </c>
    </row>
    <row r="33" spans="1:8" s="13" customFormat="1" ht="110.25" x14ac:dyDescent="0.25">
      <c r="A33" s="49" t="s">
        <v>55</v>
      </c>
      <c r="B33" s="53">
        <v>7046.25</v>
      </c>
      <c r="C33" s="54">
        <v>0.21</v>
      </c>
      <c r="D33" s="49" t="s">
        <v>25</v>
      </c>
      <c r="E33" s="55">
        <f>IF(G33="","",G33-F33)</f>
        <v>1479.7124999999999</v>
      </c>
      <c r="F33" s="55"/>
      <c r="G33" s="55">
        <f>IF(B33="","",ROUND(B33,4)*ROUND(C33,4))</f>
        <v>1479.7124999999999</v>
      </c>
      <c r="H33" s="77" t="s">
        <v>78</v>
      </c>
    </row>
    <row r="34" spans="1:8" s="13" customFormat="1" ht="94.5" x14ac:dyDescent="0.25">
      <c r="A34" s="49" t="s">
        <v>56</v>
      </c>
      <c r="B34" s="56">
        <v>10384.620000000001</v>
      </c>
      <c r="C34" s="54">
        <v>0.1</v>
      </c>
      <c r="D34" s="49" t="s">
        <v>40</v>
      </c>
      <c r="E34" s="55">
        <f>IF(G34="","",G34-F34)</f>
        <v>538.46200000000022</v>
      </c>
      <c r="F34" s="55">
        <v>500</v>
      </c>
      <c r="G34" s="55">
        <f>IF(B34="","",ROUND(B34,4)*ROUND(C34,4))</f>
        <v>1038.4620000000002</v>
      </c>
      <c r="H34" s="77" t="s">
        <v>78</v>
      </c>
    </row>
    <row r="35" spans="1:8" s="13" customFormat="1" ht="15.75" hidden="1" customHeight="1" x14ac:dyDescent="0.25">
      <c r="A35" s="18"/>
      <c r="B35" s="19"/>
      <c r="C35" s="20"/>
      <c r="D35" s="14"/>
      <c r="E35" s="57" t="str">
        <f>IF(G35="","",G35-F35)</f>
        <v/>
      </c>
      <c r="F35" s="25"/>
      <c r="G35" s="58" t="str">
        <f>IF(B35="","",ROUND(ROUND(B35,4)*ROUND(C35,6),2))</f>
        <v/>
      </c>
      <c r="H35" s="78"/>
    </row>
    <row r="36" spans="1:8" s="17" customFormat="1" ht="15.75" x14ac:dyDescent="0.25">
      <c r="A36" s="18"/>
      <c r="B36" s="19"/>
      <c r="C36" s="20"/>
      <c r="D36" s="14"/>
      <c r="E36" s="57" t="str">
        <f>IF(G36="","",G36-F36)</f>
        <v/>
      </c>
      <c r="F36" s="25"/>
      <c r="G36" s="58" t="str">
        <f>IF(B36="","",ROUND(ROUND(B36,4)*ROUND(C36,6),2))</f>
        <v/>
      </c>
      <c r="H36" s="79"/>
    </row>
    <row r="37" spans="1:8" ht="15.75" x14ac:dyDescent="0.2">
      <c r="A37" s="88" t="s">
        <v>17</v>
      </c>
      <c r="B37" s="88"/>
      <c r="C37" s="88"/>
      <c r="D37" s="89"/>
      <c r="E37" s="59">
        <f ca="1">SUM(OFFSET(Fringe,5,4):OFFSET(Indirect,-4,4))</f>
        <v>0</v>
      </c>
      <c r="F37" s="59">
        <f ca="1">SUM(OFFSET(Fringe,5,5):OFFSET(Indirect,-4,5))</f>
        <v>0</v>
      </c>
      <c r="G37" s="59">
        <f ca="1">SUM(OFFSET(Fringe,5,6):OFFSET(Indirect,-4,6))</f>
        <v>0</v>
      </c>
    </row>
    <row r="38" spans="1:8" ht="15" x14ac:dyDescent="0.2">
      <c r="A38" s="3"/>
      <c r="B38" s="5"/>
      <c r="C38" s="6"/>
      <c r="D38" s="6"/>
      <c r="E38" s="7"/>
    </row>
    <row r="39" spans="1:8" ht="15" x14ac:dyDescent="0.2">
      <c r="A39" s="3"/>
      <c r="B39" s="5"/>
      <c r="C39" s="6"/>
      <c r="D39" s="6"/>
      <c r="E39" s="7"/>
    </row>
    <row r="40" spans="1:8" ht="78" customHeight="1" x14ac:dyDescent="0.2">
      <c r="A40" s="97" t="s">
        <v>81</v>
      </c>
      <c r="B40" s="97"/>
      <c r="C40" s="97"/>
      <c r="D40" s="97"/>
      <c r="E40" s="97"/>
      <c r="F40" s="97"/>
      <c r="G40" s="97"/>
      <c r="H40" s="97"/>
    </row>
    <row r="41" spans="1:8" ht="34.5" customHeight="1" x14ac:dyDescent="0.2">
      <c r="A41" s="98"/>
      <c r="B41" s="98"/>
      <c r="C41" s="98"/>
      <c r="D41" s="98"/>
      <c r="E41" s="98"/>
      <c r="F41" s="98"/>
      <c r="G41" s="98"/>
      <c r="H41" s="98"/>
    </row>
    <row r="42" spans="1:8" ht="43.5" customHeight="1" x14ac:dyDescent="0.2">
      <c r="A42" s="21" t="s">
        <v>0</v>
      </c>
      <c r="B42" s="21" t="s">
        <v>11</v>
      </c>
      <c r="C42" s="21" t="s">
        <v>24</v>
      </c>
      <c r="D42" s="21" t="s">
        <v>1</v>
      </c>
      <c r="E42" s="22" t="s">
        <v>19</v>
      </c>
      <c r="F42" s="22" t="s">
        <v>20</v>
      </c>
      <c r="G42" s="22" t="s">
        <v>18</v>
      </c>
      <c r="H42" s="12" t="s">
        <v>77</v>
      </c>
    </row>
    <row r="43" spans="1:8" s="13" customFormat="1" ht="94.5" x14ac:dyDescent="0.25">
      <c r="A43" s="49" t="s">
        <v>55</v>
      </c>
      <c r="B43" s="53">
        <v>8525.9599999999991</v>
      </c>
      <c r="C43" s="54">
        <v>0.18</v>
      </c>
      <c r="D43" s="49" t="s">
        <v>57</v>
      </c>
      <c r="E43" s="55">
        <f>IF(G43="","",G43-F43)</f>
        <v>1534.6727999999998</v>
      </c>
      <c r="F43" s="55">
        <v>0</v>
      </c>
      <c r="G43" s="55">
        <f>IF(B43="","",ROUND(B43,4)*ROUND(C43,4))</f>
        <v>1534.6727999999998</v>
      </c>
      <c r="H43" s="77" t="s">
        <v>78</v>
      </c>
    </row>
    <row r="44" spans="1:8" s="13" customFormat="1" ht="94.5" x14ac:dyDescent="0.25">
      <c r="A44" s="49" t="s">
        <v>54</v>
      </c>
      <c r="B44" s="53">
        <v>11423.08</v>
      </c>
      <c r="C44" s="54">
        <v>0.18</v>
      </c>
      <c r="D44" s="49" t="s">
        <v>58</v>
      </c>
      <c r="E44" s="55">
        <f>IF(G44="","",G44-F44)</f>
        <v>1066.1543999999999</v>
      </c>
      <c r="F44" s="55">
        <v>990</v>
      </c>
      <c r="G44" s="55">
        <f>IF(B44="","",ROUND(B44,4)*ROUND(C44,4))</f>
        <v>2056.1543999999999</v>
      </c>
      <c r="H44" s="77" t="s">
        <v>78</v>
      </c>
    </row>
    <row r="45" spans="1:8" s="13" customFormat="1" ht="15.75" hidden="1" customHeight="1" x14ac:dyDescent="0.25">
      <c r="A45" s="18"/>
      <c r="B45" s="19"/>
      <c r="C45" s="20"/>
      <c r="D45" s="14"/>
      <c r="E45" s="57" t="str">
        <f>IF(G45="","",G45-F45)</f>
        <v/>
      </c>
      <c r="F45" s="25"/>
      <c r="G45" s="58" t="str">
        <f>IF(B45="","",ROUND(ROUND(B45,4)*ROUND(C45,6),2))</f>
        <v/>
      </c>
      <c r="H45" s="78"/>
    </row>
    <row r="46" spans="1:8" s="17" customFormat="1" ht="15.75" x14ac:dyDescent="0.25">
      <c r="A46" s="18"/>
      <c r="B46" s="19"/>
      <c r="C46" s="20"/>
      <c r="D46" s="14"/>
      <c r="E46" s="57" t="str">
        <f>IF(G46="","",G46-F46)</f>
        <v/>
      </c>
      <c r="F46" s="25"/>
      <c r="G46" s="58" t="str">
        <f>IF(B46="","",ROUND(ROUND(B46,4)*ROUND(C46,6),2))</f>
        <v/>
      </c>
      <c r="H46" s="79"/>
    </row>
    <row r="47" spans="1:8" ht="15.75" x14ac:dyDescent="0.2">
      <c r="A47" s="88" t="s">
        <v>17</v>
      </c>
      <c r="B47" s="88"/>
      <c r="C47" s="88"/>
      <c r="D47" s="89"/>
      <c r="E47" s="60">
        <f ca="1">SUM(OFFSET(Indirect,5,4):OFFSET(Contractors,-4,4))</f>
        <v>0</v>
      </c>
      <c r="F47" s="60">
        <f ca="1">SUM(OFFSET(Indirect,5,5):OFFSET(Contractors,-4,5))</f>
        <v>0</v>
      </c>
      <c r="G47" s="60">
        <f ca="1">SUM(OFFSET(Indirect,5,6):OFFSET(Contractors,-4,6))</f>
        <v>0</v>
      </c>
    </row>
    <row r="48" spans="1:8" ht="15" customHeight="1" x14ac:dyDescent="0.2">
      <c r="A48" s="3"/>
      <c r="B48" s="5"/>
      <c r="C48" s="6"/>
      <c r="D48" s="6"/>
      <c r="E48" s="7"/>
    </row>
    <row r="49" spans="1:8" ht="15" customHeight="1" x14ac:dyDescent="0.2">
      <c r="A49" s="3"/>
      <c r="B49" s="5"/>
      <c r="C49" s="6"/>
      <c r="D49" s="6"/>
      <c r="E49" s="7"/>
    </row>
    <row r="50" spans="1:8" ht="68.099999999999994" customHeight="1" x14ac:dyDescent="0.2">
      <c r="A50" s="87" t="s">
        <v>50</v>
      </c>
      <c r="B50" s="87"/>
      <c r="C50" s="87"/>
      <c r="D50" s="87"/>
      <c r="E50" s="87"/>
      <c r="F50" s="87"/>
      <c r="G50" s="87"/>
      <c r="H50" s="87"/>
    </row>
    <row r="51" spans="1:8" ht="34.5" customHeight="1" x14ac:dyDescent="0.2">
      <c r="A51" s="96"/>
      <c r="B51" s="96"/>
      <c r="C51" s="96"/>
      <c r="D51" s="96"/>
      <c r="E51" s="96"/>
      <c r="F51" s="96"/>
      <c r="G51" s="96"/>
      <c r="H51" s="96"/>
    </row>
    <row r="52" spans="1:8" ht="43.5" customHeight="1" x14ac:dyDescent="0.2">
      <c r="A52" s="21" t="s">
        <v>14</v>
      </c>
      <c r="B52" s="22" t="s">
        <v>8</v>
      </c>
      <c r="C52" s="21" t="s">
        <v>3</v>
      </c>
      <c r="D52" s="21" t="s">
        <v>13</v>
      </c>
      <c r="E52" s="22" t="s">
        <v>19</v>
      </c>
      <c r="F52" s="22" t="s">
        <v>20</v>
      </c>
      <c r="G52" s="22" t="s">
        <v>18</v>
      </c>
      <c r="H52" s="12" t="s">
        <v>77</v>
      </c>
    </row>
    <row r="53" spans="1:8" s="13" customFormat="1" ht="31.5" x14ac:dyDescent="0.25">
      <c r="A53" s="49" t="s">
        <v>59</v>
      </c>
      <c r="B53" s="50">
        <v>200</v>
      </c>
      <c r="C53" s="51">
        <v>24</v>
      </c>
      <c r="D53" s="49" t="s">
        <v>22</v>
      </c>
      <c r="E53" s="55">
        <f>IF(G53="","",G53-F53)</f>
        <v>2000</v>
      </c>
      <c r="F53" s="55">
        <v>2800</v>
      </c>
      <c r="G53" s="55">
        <f>IF(B53="","",ROUND(B53,4)*ROUND(C53,2))</f>
        <v>4800</v>
      </c>
      <c r="H53" s="77" t="s">
        <v>78</v>
      </c>
    </row>
    <row r="54" spans="1:8" s="13" customFormat="1" ht="31.5" x14ac:dyDescent="0.25">
      <c r="A54" s="49" t="s">
        <v>60</v>
      </c>
      <c r="B54" s="50">
        <v>45</v>
      </c>
      <c r="C54" s="51">
        <v>210</v>
      </c>
      <c r="D54" s="49" t="s">
        <v>7</v>
      </c>
      <c r="E54" s="55">
        <f>IF(G54="","",G54-F54)</f>
        <v>9450</v>
      </c>
      <c r="F54" s="55">
        <v>0</v>
      </c>
      <c r="G54" s="55">
        <f>IF(B54="","",ROUND(B54,4)*ROUND(C54,2))</f>
        <v>9450</v>
      </c>
      <c r="H54" s="77" t="s">
        <v>78</v>
      </c>
    </row>
    <row r="55" spans="1:8" s="13" customFormat="1" ht="15.75" hidden="1" customHeight="1" x14ac:dyDescent="0.25">
      <c r="A55" s="14"/>
      <c r="B55" s="15"/>
      <c r="C55" s="16"/>
      <c r="D55" s="14"/>
      <c r="E55" s="57" t="str">
        <f>IF(G55="","",G55-F55)</f>
        <v/>
      </c>
      <c r="F55" s="24"/>
      <c r="G55" s="61" t="str">
        <f>IF(B55="","",ROUND(ROUND(B55,4)*ROUND(C55,2),2))</f>
        <v/>
      </c>
      <c r="H55" s="78"/>
    </row>
    <row r="56" spans="1:8" s="17" customFormat="1" ht="15.75" x14ac:dyDescent="0.25">
      <c r="A56" s="14"/>
      <c r="B56" s="15"/>
      <c r="C56" s="16"/>
      <c r="D56" s="14"/>
      <c r="E56" s="57" t="str">
        <f>IF(G56="","",G56-F56)</f>
        <v/>
      </c>
      <c r="F56" s="24"/>
      <c r="G56" s="61" t="str">
        <f>IF(B56="","",ROUND(ROUND(B56,4)*ROUND(C56,2),2))</f>
        <v/>
      </c>
      <c r="H56" s="79"/>
    </row>
    <row r="57" spans="1:8" ht="15.75" x14ac:dyDescent="0.2">
      <c r="A57" s="88" t="s">
        <v>17</v>
      </c>
      <c r="B57" s="88"/>
      <c r="C57" s="88"/>
      <c r="D57" s="89"/>
      <c r="E57" s="60">
        <f ca="1">SUM(OFFSET(Contractors,5,4):OFFSET(Travel,-4,4))</f>
        <v>0</v>
      </c>
      <c r="F57" s="60">
        <f ca="1">SUM(OFFSET(Contractors,5,5):OFFSET(Travel,-4,5))</f>
        <v>0</v>
      </c>
      <c r="G57" s="60">
        <f ca="1">SUM(OFFSET(Contractors,5,6):OFFSET(Travel,-4,6))</f>
        <v>0</v>
      </c>
    </row>
    <row r="58" spans="1:8" ht="15" customHeight="1" x14ac:dyDescent="0.2">
      <c r="A58" s="73"/>
      <c r="B58" s="73"/>
      <c r="C58" s="73"/>
      <c r="D58" s="73"/>
      <c r="E58" s="75"/>
      <c r="F58" s="75"/>
      <c r="G58" s="75"/>
    </row>
    <row r="59" spans="1:8" ht="15" customHeight="1" x14ac:dyDescent="0.2">
      <c r="A59" s="73"/>
      <c r="B59" s="73"/>
      <c r="C59" s="73"/>
      <c r="D59" s="73"/>
      <c r="E59" s="75"/>
      <c r="F59" s="75"/>
      <c r="G59" s="75"/>
    </row>
    <row r="60" spans="1:8" ht="68.099999999999994" customHeight="1" x14ac:dyDescent="0.2">
      <c r="A60" s="87" t="s">
        <v>51</v>
      </c>
      <c r="B60" s="87"/>
      <c r="C60" s="87"/>
      <c r="D60" s="87"/>
      <c r="E60" s="87"/>
      <c r="F60" s="87"/>
      <c r="G60" s="87"/>
      <c r="H60" s="87"/>
    </row>
    <row r="61" spans="1:8" ht="35.1" customHeight="1" x14ac:dyDescent="0.2">
      <c r="A61" s="102"/>
      <c r="B61" s="102"/>
      <c r="C61" s="102"/>
      <c r="D61" s="102"/>
      <c r="E61" s="102"/>
      <c r="F61" s="102"/>
      <c r="G61" s="102"/>
      <c r="H61" s="102"/>
    </row>
    <row r="62" spans="1:8" ht="43.5" customHeight="1" x14ac:dyDescent="0.2">
      <c r="A62" s="21" t="s">
        <v>0</v>
      </c>
      <c r="B62" s="22" t="s">
        <v>2</v>
      </c>
      <c r="C62" s="22" t="s">
        <v>3</v>
      </c>
      <c r="D62" s="21" t="s">
        <v>1</v>
      </c>
      <c r="E62" s="22" t="s">
        <v>19</v>
      </c>
      <c r="F62" s="22" t="s">
        <v>20</v>
      </c>
      <c r="G62" s="22" t="s">
        <v>18</v>
      </c>
      <c r="H62" s="12" t="s">
        <v>77</v>
      </c>
    </row>
    <row r="63" spans="1:8" s="13" customFormat="1" ht="15.75" x14ac:dyDescent="0.25">
      <c r="A63" s="49" t="s">
        <v>55</v>
      </c>
      <c r="B63" s="64">
        <v>250</v>
      </c>
      <c r="C63" s="65">
        <v>1</v>
      </c>
      <c r="D63" s="49" t="s">
        <v>42</v>
      </c>
      <c r="E63" s="55">
        <f>IF(G63="","",G63-F63)</f>
        <v>250</v>
      </c>
      <c r="F63" s="55">
        <v>0</v>
      </c>
      <c r="G63" s="55">
        <f>IF(B63="","",ROUND(B63,4)*ROUND(C63,2))</f>
        <v>250</v>
      </c>
      <c r="H63" s="77" t="s">
        <v>78</v>
      </c>
    </row>
    <row r="64" spans="1:8" s="13" customFormat="1" ht="15.75" x14ac:dyDescent="0.25">
      <c r="A64" s="49" t="s">
        <v>63</v>
      </c>
      <c r="B64" s="64">
        <v>0.45</v>
      </c>
      <c r="C64" s="65">
        <v>500</v>
      </c>
      <c r="D64" s="49" t="s">
        <v>41</v>
      </c>
      <c r="E64" s="55">
        <f>IF(G64="","",G64-F64)</f>
        <v>225</v>
      </c>
      <c r="F64" s="55">
        <v>0</v>
      </c>
      <c r="G64" s="55">
        <f>IF(B64="","",ROUND(B64,4)*ROUND(C64,2))</f>
        <v>225</v>
      </c>
      <c r="H64" s="77" t="s">
        <v>78</v>
      </c>
    </row>
    <row r="65" spans="1:8" s="13" customFormat="1" ht="15.75" hidden="1" customHeight="1" x14ac:dyDescent="0.25">
      <c r="A65" s="14"/>
      <c r="B65" s="15"/>
      <c r="C65" s="16"/>
      <c r="D65" s="14"/>
      <c r="E65" s="57" t="str">
        <f>IF(G65="","",G65-F65)</f>
        <v/>
      </c>
      <c r="F65" s="24"/>
      <c r="G65" s="61" t="str">
        <f>IF(B65="","",ROUND(ROUND(B65,4)*ROUND(C65,2),2))</f>
        <v/>
      </c>
      <c r="H65" s="78"/>
    </row>
    <row r="66" spans="1:8" s="17" customFormat="1" ht="15.75" x14ac:dyDescent="0.25">
      <c r="A66" s="14"/>
      <c r="B66" s="15"/>
      <c r="C66" s="16"/>
      <c r="D66" s="14"/>
      <c r="E66" s="57" t="str">
        <f>IF(G66="","",G66-F66)</f>
        <v/>
      </c>
      <c r="F66" s="24"/>
      <c r="G66" s="61" t="str">
        <f>IF(B66="","",ROUND(ROUND(B66,4)*ROUND(C66,2),2))</f>
        <v/>
      </c>
      <c r="H66" s="79"/>
    </row>
    <row r="67" spans="1:8" ht="15.75" x14ac:dyDescent="0.2">
      <c r="A67" s="88" t="s">
        <v>17</v>
      </c>
      <c r="B67" s="88"/>
      <c r="C67" s="88"/>
      <c r="D67" s="89"/>
      <c r="E67" s="60">
        <f ca="1">SUM(OFFSET(Travel,5,4):OFFSET(Equipment,-4,4))</f>
        <v>0</v>
      </c>
      <c r="F67" s="60">
        <f ca="1">SUM(OFFSET(Travel,5,5):OFFSET(Equipment,-4,5))</f>
        <v>0</v>
      </c>
      <c r="G67" s="60">
        <f ca="1">SUM(OFFSET(Travel,5,6):OFFSET(Equipment,-4,6))</f>
        <v>0</v>
      </c>
    </row>
    <row r="68" spans="1:8" ht="15" customHeight="1" x14ac:dyDescent="0.2">
      <c r="A68" s="73"/>
      <c r="B68" s="73"/>
      <c r="C68" s="73"/>
      <c r="D68" s="73"/>
      <c r="E68" s="75"/>
      <c r="F68" s="75"/>
      <c r="G68" s="75"/>
    </row>
    <row r="69" spans="1:8" ht="15" customHeight="1" x14ac:dyDescent="0.2">
      <c r="A69" s="73"/>
      <c r="B69" s="73"/>
      <c r="C69" s="73"/>
      <c r="D69" s="73"/>
      <c r="E69" s="75"/>
      <c r="F69" s="75"/>
      <c r="G69" s="75"/>
    </row>
    <row r="70" spans="1:8" ht="48" customHeight="1" x14ac:dyDescent="0.2">
      <c r="A70" s="87" t="s">
        <v>74</v>
      </c>
      <c r="B70" s="87"/>
      <c r="C70" s="87"/>
      <c r="D70" s="87"/>
      <c r="E70" s="87"/>
      <c r="F70" s="87"/>
      <c r="G70" s="87"/>
      <c r="H70" s="87"/>
    </row>
    <row r="71" spans="1:8" ht="34.5" customHeight="1" x14ac:dyDescent="0.2">
      <c r="A71" s="102"/>
      <c r="B71" s="102"/>
      <c r="C71" s="102"/>
      <c r="D71" s="102"/>
      <c r="E71" s="102"/>
      <c r="F71" s="102"/>
      <c r="G71" s="102"/>
      <c r="H71" s="102"/>
    </row>
    <row r="72" spans="1:8" ht="43.5" customHeight="1" x14ac:dyDescent="0.2">
      <c r="A72" s="76" t="s">
        <v>12</v>
      </c>
      <c r="B72" s="22" t="s">
        <v>15</v>
      </c>
      <c r="C72" s="76" t="s">
        <v>3</v>
      </c>
      <c r="D72" s="76" t="s">
        <v>1</v>
      </c>
      <c r="E72" s="22" t="s">
        <v>19</v>
      </c>
      <c r="F72" s="22" t="s">
        <v>20</v>
      </c>
      <c r="G72" s="22" t="s">
        <v>18</v>
      </c>
      <c r="H72" s="12" t="s">
        <v>77</v>
      </c>
    </row>
    <row r="73" spans="1:8" s="13" customFormat="1" ht="15.75" x14ac:dyDescent="0.25">
      <c r="A73" s="49" t="s">
        <v>61</v>
      </c>
      <c r="B73" s="62">
        <v>1200</v>
      </c>
      <c r="C73" s="63">
        <v>1</v>
      </c>
      <c r="D73" s="49" t="s">
        <v>44</v>
      </c>
      <c r="E73" s="55">
        <f>IF(G73="","",G73-F73)</f>
        <v>1075</v>
      </c>
      <c r="F73" s="55">
        <v>125</v>
      </c>
      <c r="G73" s="55">
        <f>IF(B73="","",ROUND(B73,4)*ROUND(C73,2))</f>
        <v>1200</v>
      </c>
      <c r="H73" s="77" t="s">
        <v>78</v>
      </c>
    </row>
    <row r="74" spans="1:8" s="13" customFormat="1" ht="31.5" x14ac:dyDescent="0.25">
      <c r="A74" s="49" t="s">
        <v>62</v>
      </c>
      <c r="B74" s="62">
        <v>50</v>
      </c>
      <c r="C74" s="63">
        <v>3</v>
      </c>
      <c r="D74" s="49" t="s">
        <v>43</v>
      </c>
      <c r="E74" s="55">
        <f>IF(G74="","",G74-F74)</f>
        <v>150</v>
      </c>
      <c r="F74" s="55">
        <v>0</v>
      </c>
      <c r="G74" s="55">
        <f>IF(B74="","",ROUND(B74,4)*ROUND(C74,2))</f>
        <v>150</v>
      </c>
      <c r="H74" s="77" t="s">
        <v>78</v>
      </c>
    </row>
    <row r="75" spans="1:8" s="13" customFormat="1" ht="15.75" hidden="1" customHeight="1" x14ac:dyDescent="0.25">
      <c r="A75" s="14"/>
      <c r="B75" s="15"/>
      <c r="C75" s="16"/>
      <c r="D75" s="14"/>
      <c r="E75" s="57" t="str">
        <f>IF(G75="","",G75-F75)</f>
        <v/>
      </c>
      <c r="F75" s="24"/>
      <c r="G75" s="61" t="str">
        <f>IF(B75="","",ROUND(ROUND(B75,4)*ROUND(C75,2),2))</f>
        <v/>
      </c>
      <c r="H75" s="78"/>
    </row>
    <row r="76" spans="1:8" s="17" customFormat="1" ht="15.75" x14ac:dyDescent="0.25">
      <c r="A76" s="14"/>
      <c r="B76" s="15"/>
      <c r="C76" s="16"/>
      <c r="D76" s="14"/>
      <c r="E76" s="57" t="str">
        <f>IF(G76="","",G76-F76)</f>
        <v/>
      </c>
      <c r="F76" s="24"/>
      <c r="G76" s="61" t="str">
        <f>IF(B76="","",ROUND(ROUND(B76,4)*ROUND(C76,2),2))</f>
        <v/>
      </c>
      <c r="H76" s="79"/>
    </row>
    <row r="77" spans="1:8" ht="15.75" x14ac:dyDescent="0.2">
      <c r="A77" s="88" t="s">
        <v>17</v>
      </c>
      <c r="B77" s="88"/>
      <c r="C77" s="88"/>
      <c r="D77" s="89"/>
      <c r="E77" s="60">
        <f ca="1">SUM(OFFSET(Equipment,5,4):OFFSET(Supplies,-4,4))</f>
        <v>0</v>
      </c>
      <c r="F77" s="60">
        <f ca="1">SUM(OFFSET(Equipment,5,5):OFFSET(Supplies,-4,5))</f>
        <v>0</v>
      </c>
      <c r="G77" s="60">
        <f ca="1">SUM(OFFSET(Equipment,5,6):OFFSET(Supplies,-4,6))</f>
        <v>0</v>
      </c>
    </row>
    <row r="78" spans="1:8" ht="15" customHeight="1" x14ac:dyDescent="0.2">
      <c r="A78" s="3"/>
      <c r="B78" s="4"/>
      <c r="C78" s="3"/>
      <c r="D78" s="3"/>
      <c r="E78" s="8"/>
    </row>
    <row r="79" spans="1:8" ht="15" customHeight="1" x14ac:dyDescent="0.2">
      <c r="A79" s="3"/>
      <c r="B79" s="4"/>
      <c r="C79" s="3"/>
      <c r="D79" s="3"/>
      <c r="E79" s="8"/>
    </row>
    <row r="80" spans="1:8" ht="48" customHeight="1" x14ac:dyDescent="0.2">
      <c r="A80" s="87" t="s">
        <v>52</v>
      </c>
      <c r="B80" s="87"/>
      <c r="C80" s="87"/>
      <c r="D80" s="87"/>
      <c r="E80" s="87"/>
      <c r="F80" s="87"/>
      <c r="G80" s="87"/>
      <c r="H80" s="87"/>
    </row>
    <row r="81" spans="1:8" ht="34.5" customHeight="1" x14ac:dyDescent="0.2">
      <c r="A81" s="102"/>
      <c r="B81" s="102"/>
      <c r="C81" s="102"/>
      <c r="D81" s="102"/>
      <c r="E81" s="102"/>
      <c r="F81" s="102"/>
      <c r="G81" s="102"/>
      <c r="H81" s="102"/>
    </row>
    <row r="82" spans="1:8" ht="43.5" customHeight="1" x14ac:dyDescent="0.2">
      <c r="A82" s="76" t="s">
        <v>16</v>
      </c>
      <c r="B82" s="22" t="s">
        <v>15</v>
      </c>
      <c r="C82" s="76" t="s">
        <v>3</v>
      </c>
      <c r="D82" s="76" t="s">
        <v>1</v>
      </c>
      <c r="E82" s="22" t="s">
        <v>19</v>
      </c>
      <c r="F82" s="22" t="s">
        <v>20</v>
      </c>
      <c r="G82" s="22" t="s">
        <v>18</v>
      </c>
      <c r="H82" s="12" t="s">
        <v>77</v>
      </c>
    </row>
    <row r="83" spans="1:8" s="13" customFormat="1" ht="15.75" x14ac:dyDescent="0.25">
      <c r="A83" s="49" t="s">
        <v>64</v>
      </c>
      <c r="B83" s="50">
        <v>50</v>
      </c>
      <c r="C83" s="63">
        <v>4</v>
      </c>
      <c r="D83" s="49" t="s">
        <v>45</v>
      </c>
      <c r="E83" s="66">
        <f>IF(G83="","",G83-F83)</f>
        <v>100</v>
      </c>
      <c r="F83" s="66">
        <v>100</v>
      </c>
      <c r="G83" s="66">
        <f>IF(B83="","",ROUND(B83,4)*ROUND(C83,2))</f>
        <v>200</v>
      </c>
      <c r="H83" s="77" t="s">
        <v>79</v>
      </c>
    </row>
    <row r="84" spans="1:8" s="13" customFormat="1" ht="15.75" x14ac:dyDescent="0.25">
      <c r="A84" s="49" t="s">
        <v>65</v>
      </c>
      <c r="B84" s="50">
        <v>75</v>
      </c>
      <c r="C84" s="63">
        <v>1</v>
      </c>
      <c r="D84" s="49" t="s">
        <v>9</v>
      </c>
      <c r="E84" s="66">
        <f>IF(G84="","",G84-F84)</f>
        <v>75</v>
      </c>
      <c r="F84" s="66">
        <v>0</v>
      </c>
      <c r="G84" s="66">
        <f>IF(B84="","",ROUND(B84,4)*ROUND(C84,2))</f>
        <v>75</v>
      </c>
      <c r="H84" s="77" t="s">
        <v>79</v>
      </c>
    </row>
    <row r="85" spans="1:8" s="13" customFormat="1" ht="15.75" hidden="1" customHeight="1" x14ac:dyDescent="0.25">
      <c r="A85" s="14"/>
      <c r="B85" s="15"/>
      <c r="C85" s="16"/>
      <c r="D85" s="14"/>
      <c r="E85" s="67" t="str">
        <f>IF(G85="","",G85-F85)</f>
        <v/>
      </c>
      <c r="F85" s="24"/>
      <c r="G85" s="61" t="str">
        <f>IF(B85="","",ROUND(ROUND(B85,4)*ROUND(C85,2),2))</f>
        <v/>
      </c>
      <c r="H85" s="78"/>
    </row>
    <row r="86" spans="1:8" s="17" customFormat="1" ht="15.75" x14ac:dyDescent="0.25">
      <c r="A86" s="14"/>
      <c r="B86" s="15"/>
      <c r="C86" s="16"/>
      <c r="D86" s="14"/>
      <c r="E86" s="67" t="str">
        <f>IF(G86="","",G86-F86)</f>
        <v/>
      </c>
      <c r="F86" s="24"/>
      <c r="G86" s="61" t="str">
        <f>IF(B86="","",ROUND(ROUND(B86,4)*ROUND(C86,2),2))</f>
        <v/>
      </c>
      <c r="H86" s="79"/>
    </row>
    <row r="87" spans="1:8" ht="15.75" x14ac:dyDescent="0.2">
      <c r="A87" s="88" t="s">
        <v>17</v>
      </c>
      <c r="B87" s="88"/>
      <c r="C87" s="88"/>
      <c r="D87" s="89"/>
      <c r="E87" s="68">
        <f ca="1">SUM(OFFSET(Supplies,5,4):OFFSET(Other,-4,4))</f>
        <v>0</v>
      </c>
      <c r="F87" s="68">
        <f ca="1">SUM(OFFSET(Supplies,5,5):OFFSET(Other,-4,5))</f>
        <v>0</v>
      </c>
      <c r="G87" s="68">
        <f ca="1">SUM(OFFSET(Supplies,5,6):OFFSET(Other,-4,6))</f>
        <v>0</v>
      </c>
    </row>
    <row r="88" spans="1:8" ht="15" customHeight="1" x14ac:dyDescent="0.2">
      <c r="A88" s="3"/>
      <c r="B88" s="4"/>
      <c r="C88" s="3"/>
      <c r="D88" s="3"/>
      <c r="E88" s="8"/>
    </row>
    <row r="89" spans="1:8" ht="15" customHeight="1" x14ac:dyDescent="0.2">
      <c r="A89" s="3"/>
      <c r="B89" s="4"/>
      <c r="C89" s="3"/>
      <c r="D89" s="3"/>
      <c r="E89" s="8"/>
    </row>
    <row r="90" spans="1:8" ht="59.25" customHeight="1" x14ac:dyDescent="0.2">
      <c r="A90" s="87" t="s">
        <v>75</v>
      </c>
      <c r="B90" s="87"/>
      <c r="C90" s="87"/>
      <c r="D90" s="87"/>
      <c r="E90" s="87"/>
      <c r="F90" s="87"/>
      <c r="G90" s="87"/>
      <c r="H90" s="87"/>
    </row>
    <row r="91" spans="1:8" ht="34.5" customHeight="1" x14ac:dyDescent="0.2">
      <c r="A91" s="102"/>
      <c r="B91" s="102"/>
      <c r="C91" s="102"/>
      <c r="D91" s="102"/>
      <c r="E91" s="102"/>
      <c r="F91" s="102"/>
      <c r="G91" s="102"/>
      <c r="H91" s="102"/>
    </row>
    <row r="92" spans="1:8" ht="43.5" customHeight="1" x14ac:dyDescent="0.2">
      <c r="A92" s="76" t="s">
        <v>4</v>
      </c>
      <c r="B92" s="22" t="s">
        <v>15</v>
      </c>
      <c r="C92" s="76" t="s">
        <v>3</v>
      </c>
      <c r="D92" s="76" t="s">
        <v>1</v>
      </c>
      <c r="E92" s="22" t="s">
        <v>19</v>
      </c>
      <c r="F92" s="22" t="s">
        <v>20</v>
      </c>
      <c r="G92" s="22" t="s">
        <v>18</v>
      </c>
      <c r="H92" s="12" t="s">
        <v>77</v>
      </c>
    </row>
    <row r="93" spans="1:8" s="13" customFormat="1" ht="15.75" x14ac:dyDescent="0.25">
      <c r="A93" s="49" t="s">
        <v>66</v>
      </c>
      <c r="B93" s="69">
        <v>65</v>
      </c>
      <c r="C93" s="63">
        <v>6</v>
      </c>
      <c r="D93" s="49" t="s">
        <v>46</v>
      </c>
      <c r="E93" s="70">
        <f>IF(G93="","",G93-F93)</f>
        <v>390</v>
      </c>
      <c r="F93" s="70">
        <v>0</v>
      </c>
      <c r="G93" s="70">
        <f>IF(B93="","",ROUND(B93,4)*ROUND(C93,2))</f>
        <v>390</v>
      </c>
      <c r="H93" s="77" t="s">
        <v>79</v>
      </c>
    </row>
    <row r="94" spans="1:8" s="13" customFormat="1" ht="31.5" x14ac:dyDescent="0.25">
      <c r="A94" s="49" t="s">
        <v>67</v>
      </c>
      <c r="B94" s="69">
        <v>6000</v>
      </c>
      <c r="C94" s="63">
        <v>0.25</v>
      </c>
      <c r="D94" s="49" t="s">
        <v>47</v>
      </c>
      <c r="E94" s="70">
        <f>IF(G94="","",G94-F94)</f>
        <v>1500</v>
      </c>
      <c r="F94" s="70">
        <v>0</v>
      </c>
      <c r="G94" s="70">
        <f>IF(B94="","",ROUND(B94,4)*ROUND(C94,2))</f>
        <v>1500</v>
      </c>
      <c r="H94" s="77" t="s">
        <v>79</v>
      </c>
    </row>
    <row r="95" spans="1:8" s="13" customFormat="1" ht="15.75" hidden="1" customHeight="1" x14ac:dyDescent="0.25">
      <c r="A95" s="14"/>
      <c r="B95" s="15"/>
      <c r="C95" s="16"/>
      <c r="D95" s="14"/>
      <c r="E95" s="57" t="str">
        <f>IF(G95="","",G95-F95)</f>
        <v/>
      </c>
      <c r="F95" s="24"/>
      <c r="G95" s="61" t="str">
        <f>IF(B95="","",ROUND(ROUND(B95,4)*ROUND(C95,2),2))</f>
        <v/>
      </c>
      <c r="H95" s="78"/>
    </row>
    <row r="96" spans="1:8" s="17" customFormat="1" ht="15.75" x14ac:dyDescent="0.25">
      <c r="A96" s="14"/>
      <c r="B96" s="15"/>
      <c r="C96" s="16"/>
      <c r="D96" s="14"/>
      <c r="E96" s="57" t="str">
        <f>IF(G96="","",G96-F96)</f>
        <v/>
      </c>
      <c r="F96" s="24"/>
      <c r="G96" s="61" t="str">
        <f>IF(B96="","",ROUND(ROUND(B96,4)*ROUND(C96,2),2))</f>
        <v/>
      </c>
      <c r="H96" s="79"/>
    </row>
    <row r="97" spans="1:7" ht="15.75" x14ac:dyDescent="0.2">
      <c r="A97" s="88" t="s">
        <v>17</v>
      </c>
      <c r="B97" s="88"/>
      <c r="C97" s="88"/>
      <c r="D97" s="89"/>
      <c r="E97" s="68">
        <f ca="1">SUM(OFFSET(Other,5,4):OFFSET(GrandTotal,-3,4))</f>
        <v>0</v>
      </c>
      <c r="F97" s="68">
        <f ca="1">SUM(OFFSET(Other,5,5):OFFSET(GrandTotal,-3,5))</f>
        <v>0</v>
      </c>
      <c r="G97" s="68">
        <f ca="1">SUM(OFFSET(Other,5,6):OFFSET(GrandTotal,-3,6))</f>
        <v>0</v>
      </c>
    </row>
    <row r="98" spans="1:7" ht="15" x14ac:dyDescent="0.2">
      <c r="A98" s="1"/>
      <c r="B98" s="2"/>
      <c r="C98" s="1"/>
      <c r="D98" s="1"/>
      <c r="E98" s="9"/>
    </row>
    <row r="99" spans="1:7" ht="15.75" x14ac:dyDescent="0.2">
      <c r="A99" s="93" t="s">
        <v>21</v>
      </c>
      <c r="B99" s="93"/>
      <c r="C99" s="93"/>
      <c r="D99" s="94"/>
      <c r="E99" s="72">
        <f ca="1">ROUND(SUM(E17+E27+E37+E47+E57+E67+E77+E87+E97),2)</f>
        <v>0</v>
      </c>
      <c r="F99" s="71">
        <f ca="1">ROUND(SUM(F17+F27+F37+F47+F57+F67+F77+F87+F97),2)</f>
        <v>0</v>
      </c>
      <c r="G99" s="71">
        <f ca="1">ROUND(SUM(G17+G27+G37+G47+G57+G67+G77+G87+G97),2)</f>
        <v>0</v>
      </c>
    </row>
    <row r="100" spans="1:7" x14ac:dyDescent="0.2">
      <c r="A100" s="91"/>
      <c r="B100" s="91"/>
      <c r="C100" s="91"/>
      <c r="D100" s="91"/>
      <c r="E100" s="92"/>
      <c r="F100" s="92"/>
      <c r="G100" s="92"/>
    </row>
  </sheetData>
  <sheetProtection algorithmName="SHA-512" hashValue="hXbTotHoJVutD8+Ks4zBFpPqUbCA6E5UIkr7qPYEoFTOm73+smf6/uQJuNlX0cCSG+hLQPHuqrj87MWL7W8VCQ==" saltValue="qfts4lM/OWszLGFNRCJVdw==" spinCount="100000" sheet="1" objects="1" scenarios="1" selectLockedCells="1"/>
  <mergeCells count="37">
    <mergeCell ref="A90:H90"/>
    <mergeCell ref="A91:H91"/>
    <mergeCell ref="A61:H61"/>
    <mergeCell ref="A70:H70"/>
    <mergeCell ref="A71:H71"/>
    <mergeCell ref="A80:H80"/>
    <mergeCell ref="A81:H81"/>
    <mergeCell ref="A77:D77"/>
    <mergeCell ref="A1:H1"/>
    <mergeCell ref="A2:H2"/>
    <mergeCell ref="A3:H3"/>
    <mergeCell ref="A4:H4"/>
    <mergeCell ref="A6:H6"/>
    <mergeCell ref="A41:H41"/>
    <mergeCell ref="A50:H50"/>
    <mergeCell ref="A51:H51"/>
    <mergeCell ref="A7:H7"/>
    <mergeCell ref="A10:H10"/>
    <mergeCell ref="A11:H11"/>
    <mergeCell ref="A20:H20"/>
    <mergeCell ref="A8:H8"/>
    <mergeCell ref="A60:H60"/>
    <mergeCell ref="A17:D17"/>
    <mergeCell ref="A9:E9"/>
    <mergeCell ref="A27:D27"/>
    <mergeCell ref="A100:G100"/>
    <mergeCell ref="A87:D87"/>
    <mergeCell ref="A67:D67"/>
    <mergeCell ref="A97:D97"/>
    <mergeCell ref="A99:D99"/>
    <mergeCell ref="A37:D37"/>
    <mergeCell ref="A21:H21"/>
    <mergeCell ref="A30:H30"/>
    <mergeCell ref="A31:H31"/>
    <mergeCell ref="A57:D57"/>
    <mergeCell ref="A47:D47"/>
    <mergeCell ref="A40:H40"/>
  </mergeCells>
  <dataValidations count="2">
    <dataValidation type="decimal" allowBlank="1" showInputMessage="1" showErrorMessage="1" errorTitle="Numbers Only" error="Only Numerical Values Can be Entered" sqref="B25:C26 F25:G26 B45:C46 B55:C56 B65:C66 B75:C76 B85:C86 B95:C96 F15:G16 B15:C16" xr:uid="{00000000-0002-0000-0200-000000000000}">
      <formula1>-5555555555555500</formula1>
      <formula2>55555555555555500</formula2>
    </dataValidation>
    <dataValidation type="list" allowBlank="1" showInputMessage="1" showErrorMessage="1" sqref="H25:H26 H35:H36 H45:H46 H55:H56 H65:H66 H75:H76 H85:H86 H95:H96 H15:H16" xr:uid="{311E8F36-61C2-4536-9060-B1D8F1A4181F}">
      <formula1>"Direct,Support"</formula1>
    </dataValidation>
  </dataValidations>
  <printOptions horizontalCentered="1"/>
  <pageMargins left="0.7" right="0.7" top="0.75" bottom="0.75" header="0.3" footer="0.3"/>
  <pageSetup scale="42" fitToHeight="0" orientation="landscape" r:id="rId1"/>
  <headerFoot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Personnel_Add">
                <anchor moveWithCells="1" sizeWithCells="1">
                  <from>
                    <xdr:col>0</xdr:col>
                    <xdr:colOff>180975</xdr:colOff>
                    <xdr:row>10</xdr:row>
                    <xdr:rowOff>28575</xdr:rowOff>
                  </from>
                  <to>
                    <xdr:col>0</xdr:col>
                    <xdr:colOff>1228725</xdr:colOff>
                    <xdr:row>10</xdr:row>
                    <xdr:rowOff>371475</xdr:rowOff>
                  </to>
                </anchor>
              </controlPr>
            </control>
          </mc:Choice>
        </mc:AlternateContent>
        <mc:AlternateContent xmlns:mc="http://schemas.openxmlformats.org/markup-compatibility/2006">
          <mc:Choice Requires="x14">
            <control shapeId="1026" r:id="rId5" name="Button 2">
              <controlPr defaultSize="0" print="0" autoFill="0" autoPict="0" macro="[0]!ThisWorkbook.Personnel_Delete">
                <anchor moveWithCells="1" sizeWithCells="1">
                  <from>
                    <xdr:col>0</xdr:col>
                    <xdr:colOff>1381125</xdr:colOff>
                    <xdr:row>10</xdr:row>
                    <xdr:rowOff>28575</xdr:rowOff>
                  </from>
                  <to>
                    <xdr:col>1</xdr:col>
                    <xdr:colOff>314325</xdr:colOff>
                    <xdr:row>10</xdr:row>
                    <xdr:rowOff>371475</xdr:rowOff>
                  </to>
                </anchor>
              </controlPr>
            </control>
          </mc:Choice>
        </mc:AlternateContent>
        <mc:AlternateContent xmlns:mc="http://schemas.openxmlformats.org/markup-compatibility/2006">
          <mc:Choice Requires="x14">
            <control shapeId="1037" r:id="rId6" name="Button 13">
              <controlPr defaultSize="0" print="0" autoFill="0" autoPict="0" macro="[0]!ThisWorkbook.Fringe_Add">
                <anchor moveWithCells="1" sizeWithCells="1">
                  <from>
                    <xdr:col>0</xdr:col>
                    <xdr:colOff>180975</xdr:colOff>
                    <xdr:row>30</xdr:row>
                    <xdr:rowOff>28575</xdr:rowOff>
                  </from>
                  <to>
                    <xdr:col>0</xdr:col>
                    <xdr:colOff>1228725</xdr:colOff>
                    <xdr:row>30</xdr:row>
                    <xdr:rowOff>371475</xdr:rowOff>
                  </to>
                </anchor>
              </controlPr>
            </control>
          </mc:Choice>
        </mc:AlternateContent>
        <mc:AlternateContent xmlns:mc="http://schemas.openxmlformats.org/markup-compatibility/2006">
          <mc:Choice Requires="x14">
            <control shapeId="1038" r:id="rId7" name="Button 14">
              <controlPr defaultSize="0" print="0" autoFill="0" autoPict="0" macro="[0]!ThisWorkbook.Fringe_Delete">
                <anchor moveWithCells="1" sizeWithCells="1">
                  <from>
                    <xdr:col>0</xdr:col>
                    <xdr:colOff>1381125</xdr:colOff>
                    <xdr:row>30</xdr:row>
                    <xdr:rowOff>28575</xdr:rowOff>
                  </from>
                  <to>
                    <xdr:col>1</xdr:col>
                    <xdr:colOff>314325</xdr:colOff>
                    <xdr:row>30</xdr:row>
                    <xdr:rowOff>371475</xdr:rowOff>
                  </to>
                </anchor>
              </controlPr>
            </control>
          </mc:Choice>
        </mc:AlternateContent>
        <mc:AlternateContent xmlns:mc="http://schemas.openxmlformats.org/markup-compatibility/2006">
          <mc:Choice Requires="x14">
            <control shapeId="1039" r:id="rId8" name="Button 15">
              <controlPr defaultSize="0" print="0" autoFill="0" autoPict="0" macro="[0]!ThisWorkbook.Indirect_Add">
                <anchor moveWithCells="1" sizeWithCells="1">
                  <from>
                    <xdr:col>0</xdr:col>
                    <xdr:colOff>180975</xdr:colOff>
                    <xdr:row>40</xdr:row>
                    <xdr:rowOff>28575</xdr:rowOff>
                  </from>
                  <to>
                    <xdr:col>0</xdr:col>
                    <xdr:colOff>1228725</xdr:colOff>
                    <xdr:row>40</xdr:row>
                    <xdr:rowOff>371475</xdr:rowOff>
                  </to>
                </anchor>
              </controlPr>
            </control>
          </mc:Choice>
        </mc:AlternateContent>
        <mc:AlternateContent xmlns:mc="http://schemas.openxmlformats.org/markup-compatibility/2006">
          <mc:Choice Requires="x14">
            <control shapeId="1040" r:id="rId9" name="Button 16">
              <controlPr defaultSize="0" print="0" autoFill="0" autoPict="0" macro="[0]!ThisWorkbook.Indirect_Delete">
                <anchor moveWithCells="1" sizeWithCells="1">
                  <from>
                    <xdr:col>0</xdr:col>
                    <xdr:colOff>1381125</xdr:colOff>
                    <xdr:row>40</xdr:row>
                    <xdr:rowOff>28575</xdr:rowOff>
                  </from>
                  <to>
                    <xdr:col>1</xdr:col>
                    <xdr:colOff>314325</xdr:colOff>
                    <xdr:row>40</xdr:row>
                    <xdr:rowOff>371475</xdr:rowOff>
                  </to>
                </anchor>
              </controlPr>
            </control>
          </mc:Choice>
        </mc:AlternateContent>
        <mc:AlternateContent xmlns:mc="http://schemas.openxmlformats.org/markup-compatibility/2006">
          <mc:Choice Requires="x14">
            <control shapeId="1041" r:id="rId10" name="Button 17">
              <controlPr defaultSize="0" print="0" autoFill="0" autoPict="0" macro="[0]!ThisWorkbook.Contractors_Add">
                <anchor moveWithCells="1" sizeWithCells="1">
                  <from>
                    <xdr:col>0</xdr:col>
                    <xdr:colOff>180975</xdr:colOff>
                    <xdr:row>50</xdr:row>
                    <xdr:rowOff>28575</xdr:rowOff>
                  </from>
                  <to>
                    <xdr:col>0</xdr:col>
                    <xdr:colOff>1228725</xdr:colOff>
                    <xdr:row>50</xdr:row>
                    <xdr:rowOff>371475</xdr:rowOff>
                  </to>
                </anchor>
              </controlPr>
            </control>
          </mc:Choice>
        </mc:AlternateContent>
        <mc:AlternateContent xmlns:mc="http://schemas.openxmlformats.org/markup-compatibility/2006">
          <mc:Choice Requires="x14">
            <control shapeId="1042" r:id="rId11" name="Button 18">
              <controlPr defaultSize="0" print="0" autoFill="0" autoPict="0" macro="[0]!ThisWorkbook.Contractors_Delete">
                <anchor moveWithCells="1" sizeWithCells="1">
                  <from>
                    <xdr:col>0</xdr:col>
                    <xdr:colOff>1381125</xdr:colOff>
                    <xdr:row>50</xdr:row>
                    <xdr:rowOff>28575</xdr:rowOff>
                  </from>
                  <to>
                    <xdr:col>1</xdr:col>
                    <xdr:colOff>314325</xdr:colOff>
                    <xdr:row>50</xdr:row>
                    <xdr:rowOff>371475</xdr:rowOff>
                  </to>
                </anchor>
              </controlPr>
            </control>
          </mc:Choice>
        </mc:AlternateContent>
        <mc:AlternateContent xmlns:mc="http://schemas.openxmlformats.org/markup-compatibility/2006">
          <mc:Choice Requires="x14">
            <control shapeId="1045" r:id="rId12" name="Button 21">
              <controlPr defaultSize="0" print="0" autoFill="0" autoPict="0" macro="[0]!ThisWorkbook.Travel_Add">
                <anchor moveWithCells="1" sizeWithCells="1">
                  <from>
                    <xdr:col>0</xdr:col>
                    <xdr:colOff>180975</xdr:colOff>
                    <xdr:row>60</xdr:row>
                    <xdr:rowOff>28575</xdr:rowOff>
                  </from>
                  <to>
                    <xdr:col>0</xdr:col>
                    <xdr:colOff>1228725</xdr:colOff>
                    <xdr:row>60</xdr:row>
                    <xdr:rowOff>371475</xdr:rowOff>
                  </to>
                </anchor>
              </controlPr>
            </control>
          </mc:Choice>
        </mc:AlternateContent>
        <mc:AlternateContent xmlns:mc="http://schemas.openxmlformats.org/markup-compatibility/2006">
          <mc:Choice Requires="x14">
            <control shapeId="1046" r:id="rId13" name="Button 22">
              <controlPr defaultSize="0" print="0" autoFill="0" autoPict="0" macro="[0]!ThisWorkbook.Travel_Delete">
                <anchor moveWithCells="1" sizeWithCells="1">
                  <from>
                    <xdr:col>0</xdr:col>
                    <xdr:colOff>1381125</xdr:colOff>
                    <xdr:row>60</xdr:row>
                    <xdr:rowOff>28575</xdr:rowOff>
                  </from>
                  <to>
                    <xdr:col>1</xdr:col>
                    <xdr:colOff>314325</xdr:colOff>
                    <xdr:row>60</xdr:row>
                    <xdr:rowOff>371475</xdr:rowOff>
                  </to>
                </anchor>
              </controlPr>
            </control>
          </mc:Choice>
        </mc:AlternateContent>
        <mc:AlternateContent xmlns:mc="http://schemas.openxmlformats.org/markup-compatibility/2006">
          <mc:Choice Requires="x14">
            <control shapeId="1047" r:id="rId14" name="Button 23">
              <controlPr defaultSize="0" print="0" autoFill="0" autoPict="0" macro="[0]!ThisWorkbook.Equipment_Add">
                <anchor moveWithCells="1" sizeWithCells="1">
                  <from>
                    <xdr:col>0</xdr:col>
                    <xdr:colOff>180975</xdr:colOff>
                    <xdr:row>70</xdr:row>
                    <xdr:rowOff>28575</xdr:rowOff>
                  </from>
                  <to>
                    <xdr:col>0</xdr:col>
                    <xdr:colOff>1228725</xdr:colOff>
                    <xdr:row>70</xdr:row>
                    <xdr:rowOff>371475</xdr:rowOff>
                  </to>
                </anchor>
              </controlPr>
            </control>
          </mc:Choice>
        </mc:AlternateContent>
        <mc:AlternateContent xmlns:mc="http://schemas.openxmlformats.org/markup-compatibility/2006">
          <mc:Choice Requires="x14">
            <control shapeId="1048" r:id="rId15" name="Button 24">
              <controlPr defaultSize="0" print="0" autoFill="0" autoPict="0" macro="[0]!ThisWorkbook.Equipment_Delete">
                <anchor moveWithCells="1" sizeWithCells="1">
                  <from>
                    <xdr:col>0</xdr:col>
                    <xdr:colOff>1381125</xdr:colOff>
                    <xdr:row>70</xdr:row>
                    <xdr:rowOff>28575</xdr:rowOff>
                  </from>
                  <to>
                    <xdr:col>1</xdr:col>
                    <xdr:colOff>314325</xdr:colOff>
                    <xdr:row>70</xdr:row>
                    <xdr:rowOff>371475</xdr:rowOff>
                  </to>
                </anchor>
              </controlPr>
            </control>
          </mc:Choice>
        </mc:AlternateContent>
        <mc:AlternateContent xmlns:mc="http://schemas.openxmlformats.org/markup-compatibility/2006">
          <mc:Choice Requires="x14">
            <control shapeId="1051" r:id="rId16" name="Button 27">
              <controlPr defaultSize="0" print="0" autoFill="0" autoPict="0" macro="[0]!ThisWorkbook.Supplies_Add">
                <anchor moveWithCells="1" sizeWithCells="1">
                  <from>
                    <xdr:col>0</xdr:col>
                    <xdr:colOff>180975</xdr:colOff>
                    <xdr:row>80</xdr:row>
                    <xdr:rowOff>28575</xdr:rowOff>
                  </from>
                  <to>
                    <xdr:col>0</xdr:col>
                    <xdr:colOff>1228725</xdr:colOff>
                    <xdr:row>80</xdr:row>
                    <xdr:rowOff>371475</xdr:rowOff>
                  </to>
                </anchor>
              </controlPr>
            </control>
          </mc:Choice>
        </mc:AlternateContent>
        <mc:AlternateContent xmlns:mc="http://schemas.openxmlformats.org/markup-compatibility/2006">
          <mc:Choice Requires="x14">
            <control shapeId="1052" r:id="rId17" name="Button 28">
              <controlPr defaultSize="0" print="0" autoFill="0" autoPict="0" macro="[0]!ThisWorkbook.Supplies_Delete">
                <anchor moveWithCells="1" sizeWithCells="1">
                  <from>
                    <xdr:col>0</xdr:col>
                    <xdr:colOff>1381125</xdr:colOff>
                    <xdr:row>80</xdr:row>
                    <xdr:rowOff>28575</xdr:rowOff>
                  </from>
                  <to>
                    <xdr:col>1</xdr:col>
                    <xdr:colOff>314325</xdr:colOff>
                    <xdr:row>80</xdr:row>
                    <xdr:rowOff>371475</xdr:rowOff>
                  </to>
                </anchor>
              </controlPr>
            </control>
          </mc:Choice>
        </mc:AlternateContent>
        <mc:AlternateContent xmlns:mc="http://schemas.openxmlformats.org/markup-compatibility/2006">
          <mc:Choice Requires="x14">
            <control shapeId="1053" r:id="rId18" name="Button 29">
              <controlPr defaultSize="0" print="0" autoFill="0" autoPict="0" macro="[0]!ThisWorkbook.Other_Add">
                <anchor moveWithCells="1" sizeWithCells="1">
                  <from>
                    <xdr:col>0</xdr:col>
                    <xdr:colOff>180975</xdr:colOff>
                    <xdr:row>90</xdr:row>
                    <xdr:rowOff>28575</xdr:rowOff>
                  </from>
                  <to>
                    <xdr:col>0</xdr:col>
                    <xdr:colOff>1228725</xdr:colOff>
                    <xdr:row>90</xdr:row>
                    <xdr:rowOff>371475</xdr:rowOff>
                  </to>
                </anchor>
              </controlPr>
            </control>
          </mc:Choice>
        </mc:AlternateContent>
        <mc:AlternateContent xmlns:mc="http://schemas.openxmlformats.org/markup-compatibility/2006">
          <mc:Choice Requires="x14">
            <control shapeId="1054" r:id="rId19" name="Button 30">
              <controlPr defaultSize="0" print="0" autoFill="0" autoPict="0" macro="[0]!ThisWorkbook.Other_Delete">
                <anchor moveWithCells="1" sizeWithCells="1">
                  <from>
                    <xdr:col>0</xdr:col>
                    <xdr:colOff>1381125</xdr:colOff>
                    <xdr:row>90</xdr:row>
                    <xdr:rowOff>28575</xdr:rowOff>
                  </from>
                  <to>
                    <xdr:col>1</xdr:col>
                    <xdr:colOff>314325</xdr:colOff>
                    <xdr:row>90</xdr:row>
                    <xdr:rowOff>371475</xdr:rowOff>
                  </to>
                </anchor>
              </controlPr>
            </control>
          </mc:Choice>
        </mc:AlternateContent>
        <mc:AlternateContent xmlns:mc="http://schemas.openxmlformats.org/markup-compatibility/2006">
          <mc:Choice Requires="x14">
            <control shapeId="1055" r:id="rId20" name="Button 31">
              <controlPr defaultSize="0" print="0" autoFill="0" autoPict="0" macro="[0]!ThisWorkbook.SaveAsPDF">
                <anchor moveWithCells="1" sizeWithCells="1">
                  <from>
                    <xdr:col>5</xdr:col>
                    <xdr:colOff>1352550</xdr:colOff>
                    <xdr:row>0</xdr:row>
                    <xdr:rowOff>180975</xdr:rowOff>
                  </from>
                  <to>
                    <xdr:col>7</xdr:col>
                    <xdr:colOff>447675</xdr:colOff>
                    <xdr:row>3</xdr:row>
                    <xdr:rowOff>171450</xdr:rowOff>
                  </to>
                </anchor>
              </controlPr>
            </control>
          </mc:Choice>
        </mc:AlternateContent>
        <mc:AlternateContent xmlns:mc="http://schemas.openxmlformats.org/markup-compatibility/2006">
          <mc:Choice Requires="x14">
            <control shapeId="1106" r:id="rId21" name="Button 82">
              <controlPr defaultSize="0" print="0" autoFill="0" autoPict="0" macro="[0]!ThisWorkbook.Overtime_Add">
                <anchor moveWithCells="1" sizeWithCells="1">
                  <from>
                    <xdr:col>0</xdr:col>
                    <xdr:colOff>180975</xdr:colOff>
                    <xdr:row>20</xdr:row>
                    <xdr:rowOff>28575</xdr:rowOff>
                  </from>
                  <to>
                    <xdr:col>0</xdr:col>
                    <xdr:colOff>1228725</xdr:colOff>
                    <xdr:row>20</xdr:row>
                    <xdr:rowOff>371475</xdr:rowOff>
                  </to>
                </anchor>
              </controlPr>
            </control>
          </mc:Choice>
        </mc:AlternateContent>
        <mc:AlternateContent xmlns:mc="http://schemas.openxmlformats.org/markup-compatibility/2006">
          <mc:Choice Requires="x14">
            <control shapeId="1107" r:id="rId22" name="Button 83">
              <controlPr defaultSize="0" print="0" autoFill="0" autoPict="0" macro="[0]!ThisWorkbook.Overtime_Delete">
                <anchor moveWithCells="1" sizeWithCells="1">
                  <from>
                    <xdr:col>0</xdr:col>
                    <xdr:colOff>1381125</xdr:colOff>
                    <xdr:row>20</xdr:row>
                    <xdr:rowOff>28575</xdr:rowOff>
                  </from>
                  <to>
                    <xdr:col>1</xdr:col>
                    <xdr:colOff>314325</xdr:colOff>
                    <xdr:row>20</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Budget Summary</vt:lpstr>
      <vt:lpstr>Budget Detail</vt:lpstr>
      <vt:lpstr>Contractors</vt:lpstr>
      <vt:lpstr>Equipment</vt:lpstr>
      <vt:lpstr>Fringe</vt:lpstr>
      <vt:lpstr>GrandTotal</vt:lpstr>
      <vt:lpstr>Indirect</vt:lpstr>
      <vt:lpstr>Other</vt:lpstr>
      <vt:lpstr>Overtime</vt:lpstr>
      <vt:lpstr>Personnel</vt:lpstr>
      <vt:lpstr>Supplies</vt:lpstr>
      <vt:lpstr>Travel</vt:lpstr>
    </vt:vector>
  </TitlesOfParts>
  <Company>ccj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ccj</dc:creator>
  <cp:lastModifiedBy>Barron, Jenny (OGR)</cp:lastModifiedBy>
  <cp:lastPrinted>2021-10-18T18:24:33Z</cp:lastPrinted>
  <dcterms:created xsi:type="dcterms:W3CDTF">2002-05-29T22:11:42Z</dcterms:created>
  <dcterms:modified xsi:type="dcterms:W3CDTF">2021-10-18T19:05:26Z</dcterms:modified>
</cp:coreProperties>
</file>